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7.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Interventoria sutatausa\1_Procesos de seleccion\1_Presupuesto\"/>
    </mc:Choice>
  </mc:AlternateContent>
  <xr:revisionPtr revIDLastSave="0" documentId="13_ncr:1_{7B544B82-64EA-4903-8FF5-B7E2BDD93A89}" xr6:coauthVersionLast="36" xr6:coauthVersionMax="36" xr10:uidLastSave="{00000000-0000-0000-0000-000000000000}"/>
  <bookViews>
    <workbookView xWindow="0" yWindow="0" windowWidth="21612" windowHeight="7776" tabRatio="907" firstSheet="11" activeTab="14" xr2:uid="{00000000-000D-0000-FFFF-FFFF00000000}"/>
  </bookViews>
  <sheets>
    <sheet name="PPTO VEREDA PEDREGAL" sheetId="25" r:id="rId1"/>
    <sheet name="PPTO VEREDA PALACIO S ENTREPIED" sheetId="24" r:id="rId2"/>
    <sheet name="MEMORIAS PROYECTO" sheetId="11" r:id="rId3"/>
    <sheet name="PPTO VEREDA CHIRCAL TRAMO 2" sheetId="23" r:id="rId4"/>
    <sheet name="PPTO VEREDA CHIRCAL TRAMO 1" sheetId="22" r:id="rId5"/>
    <sheet name="PPTO VEREDA  SANTA BARBARA " sheetId="21" r:id="rId6"/>
    <sheet name="PPTO VEREDA NOVOA SECTOR Y" sheetId="20" r:id="rId7"/>
    <sheet name="PPTO OJO DE AGUA SECTOR ESCUELA" sheetId="19" r:id="rId8"/>
    <sheet name="PPTO CHIPAQUIN" sheetId="18" r:id="rId9"/>
    <sheet name="PPTO PALACIO SECTOR TENDIDO" sheetId="17" r:id="rId10"/>
    <sheet name="PPTO PEÑAS DE CAJON" sheetId="16" r:id="rId11"/>
    <sheet name="PRESUPUESTO SST" sheetId="15" r:id="rId12"/>
    <sheet name="PPTO" sheetId="2" r:id="rId13"/>
    <sheet name="AIU" sheetId="5" r:id="rId14"/>
    <sheet name="Costos interventoría" sheetId="8" r:id="rId15"/>
    <sheet name="PMA" sheetId="13" r:id="rId16"/>
    <sheet name="PMT" sheetId="12" r:id="rId17"/>
    <sheet name="CRONOGRAMA Y FF INTERV (2)" sheetId="7" r:id="rId18"/>
    <sheet name="CRONOGRAMA Y FF" sheetId="6" r:id="rId19"/>
    <sheet name="Cadena de valor" sheetId="9" r:id="rId20"/>
    <sheet name="Adicional Caracterización" sheetId="14"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s>
  <definedNames>
    <definedName name="\a" localSheetId="20">#REF!</definedName>
    <definedName name="\a" localSheetId="13">#REF!</definedName>
    <definedName name="\a" localSheetId="14">#REF!</definedName>
    <definedName name="\a" localSheetId="18">#REF!</definedName>
    <definedName name="\a" localSheetId="17">#REF!</definedName>
    <definedName name="\a" localSheetId="2">#REF!</definedName>
    <definedName name="\a" localSheetId="15">#REF!</definedName>
    <definedName name="\a">[1]PJ!#REF!</definedName>
    <definedName name="\b" localSheetId="14">#REF!</definedName>
    <definedName name="\b" localSheetId="17">#REF!</definedName>
    <definedName name="\b" localSheetId="2">#REF!</definedName>
    <definedName name="\b">#REF!</definedName>
    <definedName name="\eliminar" localSheetId="14">[2]RESUM96!#REF!</definedName>
    <definedName name="\eliminar" localSheetId="17">[2]RESUM96!#REF!</definedName>
    <definedName name="\eliminar" localSheetId="2">[2]RESUM96!#REF!</definedName>
    <definedName name="\eliminar">[2]RESUM96!#REF!</definedName>
    <definedName name="\eliminar1" localSheetId="14">[2]RESUM96!#REF!</definedName>
    <definedName name="\eliminar1" localSheetId="17">[2]RESUM96!#REF!</definedName>
    <definedName name="\eliminar1">[2]RESUM96!#REF!</definedName>
    <definedName name="\i" localSheetId="14">[3]INSUMOS!#REF!</definedName>
    <definedName name="\i" localSheetId="17">[3]INSUMOS!#REF!</definedName>
    <definedName name="\i">[3]INSUMOS!#REF!</definedName>
    <definedName name="\L">#REF!</definedName>
    <definedName name="\m" localSheetId="13">[3]INSUMOS!#REF!</definedName>
    <definedName name="\m" localSheetId="14">[3]INSUMOS!#REF!</definedName>
    <definedName name="\m" localSheetId="18">[3]INSUMOS!#REF!</definedName>
    <definedName name="\m" localSheetId="17">[3]INSUMOS!#REF!</definedName>
    <definedName name="\m">[3]INSUMOS!#REF!</definedName>
    <definedName name="\P">#REF!</definedName>
    <definedName name="\q" localSheetId="13">#REF!</definedName>
    <definedName name="\Q" localSheetId="19">'[4]Calamar 200%'!#REF!</definedName>
    <definedName name="\q" localSheetId="14">#REF!</definedName>
    <definedName name="\q" localSheetId="18">#REF!</definedName>
    <definedName name="\q" localSheetId="17">#REF!</definedName>
    <definedName name="\q">#REF!</definedName>
    <definedName name="\r" localSheetId="13">[3]INSUMOS!#REF!</definedName>
    <definedName name="\r" localSheetId="14">[3]INSUMOS!#REF!</definedName>
    <definedName name="\r" localSheetId="18">[3]INSUMOS!#REF!</definedName>
    <definedName name="\r" localSheetId="17">[3]INSUMOS!#REF!</definedName>
    <definedName name="\r">[3]INSUMOS!#REF!</definedName>
    <definedName name="\t" localSheetId="13">[3]INSUMOS!#REF!</definedName>
    <definedName name="\t" localSheetId="14">[3]INSUMOS!#REF!</definedName>
    <definedName name="\t" localSheetId="18">[3]INSUMOS!#REF!</definedName>
    <definedName name="\t" localSheetId="17">[3]INSUMOS!#REF!</definedName>
    <definedName name="\t">[3]INSUMOS!#REF!</definedName>
    <definedName name="\x" localSheetId="13">[3]INSUMOS!#REF!</definedName>
    <definedName name="\x" localSheetId="14">[3]INSUMOS!#REF!</definedName>
    <definedName name="\x" localSheetId="18">[3]INSUMOS!#REF!</definedName>
    <definedName name="\x" localSheetId="17">[3]INSUMOS!#REF!</definedName>
    <definedName name="\x">[3]INSUMOS!#REF!</definedName>
    <definedName name="_________________________________apu1" localSheetId="13">[3]INSUMOS!#REF!</definedName>
    <definedName name="_________________________________apu1" localSheetId="14">[3]INSUMOS!#REF!</definedName>
    <definedName name="_________________________________apu1" localSheetId="18">[3]INSUMOS!#REF!</definedName>
    <definedName name="_________________________________apu1" localSheetId="17">[3]INSUMOS!#REF!</definedName>
    <definedName name="_________________________________apu1">[3]INSUMOS!#REF!</definedName>
    <definedName name="________________________________apu1" localSheetId="14">[3]INSUMOS!#REF!</definedName>
    <definedName name="________________________________apu1" localSheetId="17">[3]INSUMOS!#REF!</definedName>
    <definedName name="________________________________apu1">[3]INSUMOS!#REF!</definedName>
    <definedName name="________________________________PJ50">#REF!</definedName>
    <definedName name="_______________________________apu1" localSheetId="13">[3]INSUMOS!#REF!</definedName>
    <definedName name="_______________________________apu1" localSheetId="14">[3]INSUMOS!#REF!</definedName>
    <definedName name="_______________________________apu1" localSheetId="18">[3]INSUMOS!#REF!</definedName>
    <definedName name="_______________________________apu1" localSheetId="17">[3]INSUMOS!#REF!</definedName>
    <definedName name="_______________________________apu1">[3]INSUMOS!#REF!</definedName>
    <definedName name="_______________________________PJ50">#REF!</definedName>
    <definedName name="______________________________apu1" localSheetId="13">[3]INSUMOS!#REF!</definedName>
    <definedName name="______________________________apu1" localSheetId="14">[3]INSUMOS!#REF!</definedName>
    <definedName name="______________________________apu1" localSheetId="18">[3]INSUMOS!#REF!</definedName>
    <definedName name="______________________________apu1" localSheetId="17">[3]INSUMOS!#REF!</definedName>
    <definedName name="______________________________apu1">[3]INSUMOS!#REF!</definedName>
    <definedName name="______________________________APU221">#REF!</definedName>
    <definedName name="______________________________APU465" localSheetId="8">[5]!absc</definedName>
    <definedName name="______________________________APU465" localSheetId="7">[5]!absc</definedName>
    <definedName name="______________________________APU465" localSheetId="9">[5]!absc</definedName>
    <definedName name="______________________________APU465" localSheetId="10">[5]!absc</definedName>
    <definedName name="______________________________APU465" localSheetId="5">[5]!absc</definedName>
    <definedName name="______________________________APU465" localSheetId="4">[5]!absc</definedName>
    <definedName name="______________________________APU465" localSheetId="3">[5]!absc</definedName>
    <definedName name="______________________________APU465" localSheetId="6">[5]!absc</definedName>
    <definedName name="______________________________APU465" localSheetId="1">[5]!absc</definedName>
    <definedName name="______________________________APU465" localSheetId="0">[5]!absc</definedName>
    <definedName name="______________________________APU465">[5]!absc</definedName>
    <definedName name="______________________________PJ50">#REF!</definedName>
    <definedName name="______________________________pj51">#REF!</definedName>
    <definedName name="_____________________________APU221">#REF!</definedName>
    <definedName name="_____________________________APU465" localSheetId="8">[5]!absc</definedName>
    <definedName name="_____________________________APU465" localSheetId="7">[5]!absc</definedName>
    <definedName name="_____________________________APU465" localSheetId="9">[5]!absc</definedName>
    <definedName name="_____________________________APU465" localSheetId="10">[5]!absc</definedName>
    <definedName name="_____________________________APU465" localSheetId="5">[5]!absc</definedName>
    <definedName name="_____________________________APU465" localSheetId="4">[5]!absc</definedName>
    <definedName name="_____________________________APU465" localSheetId="3">[5]!absc</definedName>
    <definedName name="_____________________________APU465" localSheetId="6">[5]!absc</definedName>
    <definedName name="_____________________________APU465" localSheetId="1">[5]!absc</definedName>
    <definedName name="_____________________________APU465" localSheetId="0">[5]!absc</definedName>
    <definedName name="_____________________________APU465">[5]!absc</definedName>
    <definedName name="_____________________________pj51">#REF!</definedName>
    <definedName name="____________________________apu1" localSheetId="13">[3]INSUMOS!#REF!</definedName>
    <definedName name="____________________________apu1" localSheetId="14">[3]INSUMOS!#REF!</definedName>
    <definedName name="____________________________apu1" localSheetId="18">[3]INSUMOS!#REF!</definedName>
    <definedName name="____________________________apu1" localSheetId="17">[3]INSUMOS!#REF!</definedName>
    <definedName name="____________________________apu1" localSheetId="2">[3]INSUMOS!#REF!</definedName>
    <definedName name="____________________________apu1">[3]INSUMOS!#REF!</definedName>
    <definedName name="____________________________APU221">#REF!</definedName>
    <definedName name="____________________________APU465" localSheetId="8">[5]!absc</definedName>
    <definedName name="____________________________APU465" localSheetId="7">[5]!absc</definedName>
    <definedName name="____________________________APU465" localSheetId="9">[5]!absc</definedName>
    <definedName name="____________________________APU465" localSheetId="10">[5]!absc</definedName>
    <definedName name="____________________________APU465" localSheetId="5">[5]!absc</definedName>
    <definedName name="____________________________APU465" localSheetId="4">[5]!absc</definedName>
    <definedName name="____________________________APU465" localSheetId="3">[5]!absc</definedName>
    <definedName name="____________________________APU465" localSheetId="6">[5]!absc</definedName>
    <definedName name="____________________________APU465" localSheetId="1">[5]!absc</definedName>
    <definedName name="____________________________APU465" localSheetId="0">[5]!absc</definedName>
    <definedName name="____________________________APU465">[5]!absc</definedName>
    <definedName name="____________________________PJ50">#REF!</definedName>
    <definedName name="____________________________pj51">#REF!</definedName>
    <definedName name="____________________________rc">#REF!</definedName>
    <definedName name="___________________________apu1" localSheetId="13">[3]INSUMOS!#REF!</definedName>
    <definedName name="___________________________apu1" localSheetId="14">[3]INSUMOS!#REF!</definedName>
    <definedName name="___________________________apu1" localSheetId="18">[3]INSUMOS!#REF!</definedName>
    <definedName name="___________________________apu1" localSheetId="17">[3]INSUMOS!#REF!</definedName>
    <definedName name="___________________________apu1">[3]INSUMOS!#REF!</definedName>
    <definedName name="___________________________PJ50">#REF!</definedName>
    <definedName name="___________________________rc">#REF!</definedName>
    <definedName name="__________________________apu1" localSheetId="13">[3]INSUMOS!#REF!</definedName>
    <definedName name="__________________________apu1" localSheetId="14">[3]INSUMOS!#REF!</definedName>
    <definedName name="__________________________apu1" localSheetId="18">[3]INSUMOS!#REF!</definedName>
    <definedName name="__________________________apu1" localSheetId="17">[3]INSUMOS!#REF!</definedName>
    <definedName name="__________________________apu1">[3]INSUMOS!#REF!</definedName>
    <definedName name="__________________________APU221">#REF!</definedName>
    <definedName name="__________________________APU465" localSheetId="8">[5]!absc</definedName>
    <definedName name="__________________________APU465" localSheetId="7">[5]!absc</definedName>
    <definedName name="__________________________APU465" localSheetId="9">[5]!absc</definedName>
    <definedName name="__________________________APU465" localSheetId="10">[5]!absc</definedName>
    <definedName name="__________________________APU465" localSheetId="5">[5]!absc</definedName>
    <definedName name="__________________________APU465" localSheetId="4">[5]!absc</definedName>
    <definedName name="__________________________APU465" localSheetId="3">[5]!absc</definedName>
    <definedName name="__________________________APU465" localSheetId="6">[5]!absc</definedName>
    <definedName name="__________________________APU465" localSheetId="1">[5]!absc</definedName>
    <definedName name="__________________________APU465" localSheetId="0">[5]!absc</definedName>
    <definedName name="__________________________APU465">[5]!absc</definedName>
    <definedName name="__________________________PJ50">#REF!</definedName>
    <definedName name="__________________________pj51">#REF!</definedName>
    <definedName name="__________________________rc">#REF!</definedName>
    <definedName name="_________________________apu1" localSheetId="13">[3]INSUMOS!#REF!</definedName>
    <definedName name="_________________________apu1" localSheetId="14">[3]INSUMOS!#REF!</definedName>
    <definedName name="_________________________apu1" localSheetId="18">[3]INSUMOS!#REF!</definedName>
    <definedName name="_________________________apu1" localSheetId="17">[3]INSUMOS!#REF!</definedName>
    <definedName name="_________________________apu1">[3]INSUMOS!#REF!</definedName>
    <definedName name="_________________________APU221">#REF!</definedName>
    <definedName name="_________________________APU465" localSheetId="8">[5]!absc</definedName>
    <definedName name="_________________________APU465" localSheetId="7">[5]!absc</definedName>
    <definedName name="_________________________APU465" localSheetId="9">[5]!absc</definedName>
    <definedName name="_________________________APU465" localSheetId="10">[5]!absc</definedName>
    <definedName name="_________________________APU465" localSheetId="5">[5]!absc</definedName>
    <definedName name="_________________________APU465" localSheetId="4">[5]!absc</definedName>
    <definedName name="_________________________APU465" localSheetId="3">[5]!absc</definedName>
    <definedName name="_________________________APU465" localSheetId="6">[5]!absc</definedName>
    <definedName name="_________________________APU465" localSheetId="1">[5]!absc</definedName>
    <definedName name="_________________________APU465" localSheetId="0">[5]!absc</definedName>
    <definedName name="_________________________APU465">[5]!absc</definedName>
    <definedName name="_________________________PJ50">#REF!</definedName>
    <definedName name="_________________________pj51">#REF!</definedName>
    <definedName name="_________________________rc">#REF!</definedName>
    <definedName name="________________________apu1" localSheetId="13">[3]INSUMOS!#REF!</definedName>
    <definedName name="________________________apu1" localSheetId="14">[3]INSUMOS!#REF!</definedName>
    <definedName name="________________________apu1" localSheetId="18">[3]INSUMOS!#REF!</definedName>
    <definedName name="________________________apu1" localSheetId="17">[3]INSUMOS!#REF!</definedName>
    <definedName name="________________________apu1">[3]INSUMOS!#REF!</definedName>
    <definedName name="________________________APU221">#REF!</definedName>
    <definedName name="________________________APU465" localSheetId="8">[5]!absc</definedName>
    <definedName name="________________________APU465" localSheetId="7">[5]!absc</definedName>
    <definedName name="________________________APU465" localSheetId="9">[5]!absc</definedName>
    <definedName name="________________________APU465" localSheetId="10">[5]!absc</definedName>
    <definedName name="________________________APU465" localSheetId="5">[5]!absc</definedName>
    <definedName name="________________________APU465" localSheetId="4">[5]!absc</definedName>
    <definedName name="________________________APU465" localSheetId="3">[5]!absc</definedName>
    <definedName name="________________________APU465" localSheetId="6">[5]!absc</definedName>
    <definedName name="________________________APU465" localSheetId="1">[5]!absc</definedName>
    <definedName name="________________________APU465" localSheetId="0">[5]!absc</definedName>
    <definedName name="________________________APU465">[5]!absc</definedName>
    <definedName name="________________________PJ50">#REF!</definedName>
    <definedName name="________________________pj51">#REF!</definedName>
    <definedName name="________________________rc">#REF!</definedName>
    <definedName name="_______________________apu1" localSheetId="13">[3]INSUMOS!#REF!</definedName>
    <definedName name="_______________________apu1" localSheetId="14">[3]INSUMOS!#REF!</definedName>
    <definedName name="_______________________apu1" localSheetId="18">[3]INSUMOS!#REF!</definedName>
    <definedName name="_______________________apu1" localSheetId="17">[3]INSUMOS!#REF!</definedName>
    <definedName name="_______________________apu1">[3]INSUMOS!#REF!</definedName>
    <definedName name="_______________________APU221">#REF!</definedName>
    <definedName name="_______________________APU465" localSheetId="8">[5]!absc</definedName>
    <definedName name="_______________________APU465" localSheetId="7">[5]!absc</definedName>
    <definedName name="_______________________APU465" localSheetId="9">[5]!absc</definedName>
    <definedName name="_______________________APU465" localSheetId="10">[5]!absc</definedName>
    <definedName name="_______________________APU465" localSheetId="5">[5]!absc</definedName>
    <definedName name="_______________________APU465" localSheetId="4">[5]!absc</definedName>
    <definedName name="_______________________APU465" localSheetId="3">[5]!absc</definedName>
    <definedName name="_______________________APU465" localSheetId="6">[5]!absc</definedName>
    <definedName name="_______________________APU465" localSheetId="1">[5]!absc</definedName>
    <definedName name="_______________________APU465" localSheetId="0">[5]!absc</definedName>
    <definedName name="_______________________APU465">[5]!absc</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APU465" localSheetId="8">[5]!absc</definedName>
    <definedName name="______________________APU465" localSheetId="7">[5]!absc</definedName>
    <definedName name="______________________APU465" localSheetId="9">[5]!absc</definedName>
    <definedName name="______________________APU465" localSheetId="10">[5]!absc</definedName>
    <definedName name="______________________APU465" localSheetId="5">[5]!absc</definedName>
    <definedName name="______________________APU465" localSheetId="4">[5]!absc</definedName>
    <definedName name="______________________APU465" localSheetId="3">[5]!absc</definedName>
    <definedName name="______________________APU465" localSheetId="6">[5]!absc</definedName>
    <definedName name="______________________APU465" localSheetId="1">[5]!absc</definedName>
    <definedName name="______________________APU465" localSheetId="0">[5]!absc</definedName>
    <definedName name="______________________APU465">[5]!absc</definedName>
    <definedName name="______________________PJ50">#REF!</definedName>
    <definedName name="______________________pj51">#REF!</definedName>
    <definedName name="______________________rc">#REF!</definedName>
    <definedName name="_____________________apu1" localSheetId="13">[3]INSUMOS!#REF!</definedName>
    <definedName name="_____________________apu1" localSheetId="14">[3]INSUMOS!#REF!</definedName>
    <definedName name="_____________________apu1" localSheetId="18">[3]INSUMOS!#REF!</definedName>
    <definedName name="_____________________apu1" localSheetId="17">[3]INSUMOS!#REF!</definedName>
    <definedName name="_____________________apu1">[3]INSUMOS!#REF!</definedName>
    <definedName name="_____________________APU221">#REF!</definedName>
    <definedName name="_____________________APU465" localSheetId="8">[5]!absc</definedName>
    <definedName name="_____________________APU465" localSheetId="7">[5]!absc</definedName>
    <definedName name="_____________________APU465" localSheetId="9">[5]!absc</definedName>
    <definedName name="_____________________APU465" localSheetId="10">[5]!absc</definedName>
    <definedName name="_____________________APU465" localSheetId="5">[5]!absc</definedName>
    <definedName name="_____________________APU465" localSheetId="4">[5]!absc</definedName>
    <definedName name="_____________________APU465" localSheetId="3">[5]!absc</definedName>
    <definedName name="_____________________APU465" localSheetId="6">[5]!absc</definedName>
    <definedName name="_____________________APU465" localSheetId="1">[5]!absc</definedName>
    <definedName name="_____________________APU465" localSheetId="0">[5]!absc</definedName>
    <definedName name="_____________________APU465">[5]!absc</definedName>
    <definedName name="_____________________PJ50">#REF!</definedName>
    <definedName name="_____________________pj51">#REF!</definedName>
    <definedName name="_____________________rc">#REF!</definedName>
    <definedName name="____________________apu1" localSheetId="13">[3]INSUMOS!#REF!</definedName>
    <definedName name="____________________apu1" localSheetId="14">[3]INSUMOS!#REF!</definedName>
    <definedName name="____________________apu1" localSheetId="18">[3]INSUMOS!#REF!</definedName>
    <definedName name="____________________apu1" localSheetId="17">[3]INSUMOS!#REF!</definedName>
    <definedName name="____________________apu1">[3]INSUMOS!#REF!</definedName>
    <definedName name="____________________APU221">#REF!</definedName>
    <definedName name="____________________APU465" localSheetId="8">[5]!absc</definedName>
    <definedName name="____________________APU465" localSheetId="7">[5]!absc</definedName>
    <definedName name="____________________APU465" localSheetId="9">[5]!absc</definedName>
    <definedName name="____________________APU465" localSheetId="10">[5]!absc</definedName>
    <definedName name="____________________APU465" localSheetId="5">[5]!absc</definedName>
    <definedName name="____________________APU465" localSheetId="4">[5]!absc</definedName>
    <definedName name="____________________APU465" localSheetId="3">[5]!absc</definedName>
    <definedName name="____________________APU465" localSheetId="6">[5]!absc</definedName>
    <definedName name="____________________APU465" localSheetId="1">[5]!absc</definedName>
    <definedName name="____________________APU465" localSheetId="0">[5]!absc</definedName>
    <definedName name="____________________APU465">[5]!absc</definedName>
    <definedName name="____________________PJ50">#REF!</definedName>
    <definedName name="____________________pj51">#REF!</definedName>
    <definedName name="____________________rc">#REF!</definedName>
    <definedName name="___________________apu1" localSheetId="13">[3]INSUMOS!#REF!</definedName>
    <definedName name="___________________apu1" localSheetId="14">[3]INSUMOS!#REF!</definedName>
    <definedName name="___________________apu1" localSheetId="18">[3]INSUMOS!#REF!</definedName>
    <definedName name="___________________apu1" localSheetId="17">[3]INSUMOS!#REF!</definedName>
    <definedName name="___________________apu1">[3]INSUMOS!#REF!</definedName>
    <definedName name="___________________APU221">#REF!</definedName>
    <definedName name="___________________APU465" localSheetId="8">[5]!absc</definedName>
    <definedName name="___________________APU465" localSheetId="7">[5]!absc</definedName>
    <definedName name="___________________APU465" localSheetId="9">[5]!absc</definedName>
    <definedName name="___________________APU465" localSheetId="10">[5]!absc</definedName>
    <definedName name="___________________APU465" localSheetId="5">[5]!absc</definedName>
    <definedName name="___________________APU465" localSheetId="4">[5]!absc</definedName>
    <definedName name="___________________APU465" localSheetId="3">[5]!absc</definedName>
    <definedName name="___________________APU465" localSheetId="6">[5]!absc</definedName>
    <definedName name="___________________APU465" localSheetId="1">[5]!absc</definedName>
    <definedName name="___________________APU465" localSheetId="0">[5]!absc</definedName>
    <definedName name="___________________APU465">[5]!absc</definedName>
    <definedName name="___________________PJ50">#REF!</definedName>
    <definedName name="___________________pj51">#REF!</definedName>
    <definedName name="___________________rc">#REF!</definedName>
    <definedName name="__________________apu1" localSheetId="13">[3]INSUMOS!#REF!</definedName>
    <definedName name="__________________apu1" localSheetId="14">[3]INSUMOS!#REF!</definedName>
    <definedName name="__________________apu1" localSheetId="18">[3]INSUMOS!#REF!</definedName>
    <definedName name="__________________apu1" localSheetId="17">[3]INSUMOS!#REF!</definedName>
    <definedName name="__________________apu1">[3]INSUMOS!#REF!</definedName>
    <definedName name="__________________APU221">#REF!</definedName>
    <definedName name="__________________APU465" localSheetId="8">[5]!absc</definedName>
    <definedName name="__________________APU465" localSheetId="7">[5]!absc</definedName>
    <definedName name="__________________APU465" localSheetId="9">[5]!absc</definedName>
    <definedName name="__________________APU465" localSheetId="10">[5]!absc</definedName>
    <definedName name="__________________APU465" localSheetId="5">[5]!absc</definedName>
    <definedName name="__________________APU465" localSheetId="4">[5]!absc</definedName>
    <definedName name="__________________APU465" localSheetId="3">[5]!absc</definedName>
    <definedName name="__________________APU465" localSheetId="6">[5]!absc</definedName>
    <definedName name="__________________APU465" localSheetId="1">[5]!absc</definedName>
    <definedName name="__________________APU465" localSheetId="0">[5]!absc</definedName>
    <definedName name="__________________APU465">[5]!absc</definedName>
    <definedName name="__________________PJ50">#REF!</definedName>
    <definedName name="__________________pj51">#REF!</definedName>
    <definedName name="__________________rc">#REF!</definedName>
    <definedName name="_________________apu1" localSheetId="13">[3]INSUMOS!#REF!</definedName>
    <definedName name="_________________apu1" localSheetId="14">[3]INSUMOS!#REF!</definedName>
    <definedName name="_________________apu1" localSheetId="18">[3]INSUMOS!#REF!</definedName>
    <definedName name="_________________apu1" localSheetId="17">[3]INSUMOS!#REF!</definedName>
    <definedName name="_________________apu1">[3]INSUMOS!#REF!</definedName>
    <definedName name="_________________APU221">#REF!</definedName>
    <definedName name="_________________APU465" localSheetId="8">[5]!absc</definedName>
    <definedName name="_________________APU465" localSheetId="7">[5]!absc</definedName>
    <definedName name="_________________APU465" localSheetId="9">[5]!absc</definedName>
    <definedName name="_________________APU465" localSheetId="10">[5]!absc</definedName>
    <definedName name="_________________APU465" localSheetId="5">[5]!absc</definedName>
    <definedName name="_________________APU465" localSheetId="4">[5]!absc</definedName>
    <definedName name="_________________APU465" localSheetId="3">[5]!absc</definedName>
    <definedName name="_________________APU465" localSheetId="6">[5]!absc</definedName>
    <definedName name="_________________APU465" localSheetId="1">[5]!absc</definedName>
    <definedName name="_________________APU465" localSheetId="0">[5]!absc</definedName>
    <definedName name="_________________APU465">[5]!absc</definedName>
    <definedName name="_________________PJ50">#REF!</definedName>
    <definedName name="_________________pj51">#REF!</definedName>
    <definedName name="_________________rc">#REF!</definedName>
    <definedName name="________________apu1" localSheetId="13">[3]INSUMOS!#REF!</definedName>
    <definedName name="________________apu1" localSheetId="14">[3]INSUMOS!#REF!</definedName>
    <definedName name="________________apu1" localSheetId="18">[3]INSUMOS!#REF!</definedName>
    <definedName name="________________apu1" localSheetId="17">[3]INSUMOS!#REF!</definedName>
    <definedName name="________________apu1">[3]INSUMOS!#REF!</definedName>
    <definedName name="________________APU221">#REF!</definedName>
    <definedName name="________________APU465" localSheetId="8">[5]!absc</definedName>
    <definedName name="________________APU465" localSheetId="7">[5]!absc</definedName>
    <definedName name="________________APU465" localSheetId="9">[5]!absc</definedName>
    <definedName name="________________APU465" localSheetId="10">[5]!absc</definedName>
    <definedName name="________________APU465" localSheetId="5">[5]!absc</definedName>
    <definedName name="________________APU465" localSheetId="4">[5]!absc</definedName>
    <definedName name="________________APU465" localSheetId="3">[5]!absc</definedName>
    <definedName name="________________APU465" localSheetId="6">[5]!absc</definedName>
    <definedName name="________________APU465" localSheetId="1">[5]!absc</definedName>
    <definedName name="________________APU465" localSheetId="0">[5]!absc</definedName>
    <definedName name="________________APU465">[5]!absc</definedName>
    <definedName name="________________PJ50">#REF!</definedName>
    <definedName name="________________pj51">#REF!</definedName>
    <definedName name="________________rc">#REF!</definedName>
    <definedName name="_______________apu1" localSheetId="13">[3]INSUMOS!#REF!</definedName>
    <definedName name="_______________apu1" localSheetId="14">[3]INSUMOS!#REF!</definedName>
    <definedName name="_______________apu1" localSheetId="18">[3]INSUMOS!#REF!</definedName>
    <definedName name="_______________apu1" localSheetId="17">[3]INSUMOS!#REF!</definedName>
    <definedName name="_______________apu1">[3]INSUMOS!#REF!</definedName>
    <definedName name="_______________APU221">#REF!</definedName>
    <definedName name="_______________APU465" localSheetId="8">[5]!absc</definedName>
    <definedName name="_______________APU465" localSheetId="7">[5]!absc</definedName>
    <definedName name="_______________APU465" localSheetId="9">[5]!absc</definedName>
    <definedName name="_______________APU465" localSheetId="10">[5]!absc</definedName>
    <definedName name="_______________APU465" localSheetId="5">[5]!absc</definedName>
    <definedName name="_______________APU465" localSheetId="4">[5]!absc</definedName>
    <definedName name="_______________APU465" localSheetId="3">[5]!absc</definedName>
    <definedName name="_______________APU465" localSheetId="6">[5]!absc</definedName>
    <definedName name="_______________APU465" localSheetId="1">[5]!absc</definedName>
    <definedName name="_______________APU465" localSheetId="0">[5]!absc</definedName>
    <definedName name="_______________APU465">[5]!absc</definedName>
    <definedName name="_______________EST1" localSheetId="13">#REF!</definedName>
    <definedName name="_______________EST1" localSheetId="14">#REF!</definedName>
    <definedName name="_______________EST1" localSheetId="18">#REF!</definedName>
    <definedName name="_______________EST1" localSheetId="17">#REF!</definedName>
    <definedName name="_______________EST1">#REF!</definedName>
    <definedName name="_______________EST10" localSheetId="13">#REF!</definedName>
    <definedName name="_______________EST10" localSheetId="14">#REF!</definedName>
    <definedName name="_______________EST10" localSheetId="18">#REF!</definedName>
    <definedName name="_______________EST10" localSheetId="17">#REF!</definedName>
    <definedName name="_______________EST10">#REF!</definedName>
    <definedName name="_______________EST11" localSheetId="13">#REF!</definedName>
    <definedName name="_______________EST11" localSheetId="14">#REF!</definedName>
    <definedName name="_______________EST11" localSheetId="18">#REF!</definedName>
    <definedName name="_______________EST11" localSheetId="17">#REF!</definedName>
    <definedName name="_______________EST11">#REF!</definedName>
    <definedName name="_______________EST12" localSheetId="13">#REF!</definedName>
    <definedName name="_______________EST12" localSheetId="14">#REF!</definedName>
    <definedName name="_______________EST12" localSheetId="18">#REF!</definedName>
    <definedName name="_______________EST12" localSheetId="17">#REF!</definedName>
    <definedName name="_______________EST12">#REF!</definedName>
    <definedName name="_______________EST13" localSheetId="13">#REF!</definedName>
    <definedName name="_______________EST13" localSheetId="14">#REF!</definedName>
    <definedName name="_______________EST13" localSheetId="18">#REF!</definedName>
    <definedName name="_______________EST13" localSheetId="17">#REF!</definedName>
    <definedName name="_______________EST13">#REF!</definedName>
    <definedName name="_______________EST14" localSheetId="13">#REF!</definedName>
    <definedName name="_______________EST14" localSheetId="14">#REF!</definedName>
    <definedName name="_______________EST14" localSheetId="18">#REF!</definedName>
    <definedName name="_______________EST14" localSheetId="17">#REF!</definedName>
    <definedName name="_______________EST14">#REF!</definedName>
    <definedName name="_______________EST15" localSheetId="13">#REF!</definedName>
    <definedName name="_______________EST15" localSheetId="14">#REF!</definedName>
    <definedName name="_______________EST15" localSheetId="18">#REF!</definedName>
    <definedName name="_______________EST15" localSheetId="17">#REF!</definedName>
    <definedName name="_______________EST15">#REF!</definedName>
    <definedName name="_______________EST16" localSheetId="13">#REF!</definedName>
    <definedName name="_______________EST16" localSheetId="14">#REF!</definedName>
    <definedName name="_______________EST16" localSheetId="18">#REF!</definedName>
    <definedName name="_______________EST16" localSheetId="17">#REF!</definedName>
    <definedName name="_______________EST16">#REF!</definedName>
    <definedName name="_______________EST17" localSheetId="13">#REF!</definedName>
    <definedName name="_______________EST17" localSheetId="14">#REF!</definedName>
    <definedName name="_______________EST17" localSheetId="18">#REF!</definedName>
    <definedName name="_______________EST17" localSheetId="17">#REF!</definedName>
    <definedName name="_______________EST17">#REF!</definedName>
    <definedName name="_______________EST18" localSheetId="13">#REF!</definedName>
    <definedName name="_______________EST18" localSheetId="14">#REF!</definedName>
    <definedName name="_______________EST18" localSheetId="18">#REF!</definedName>
    <definedName name="_______________EST18" localSheetId="17">#REF!</definedName>
    <definedName name="_______________EST18">#REF!</definedName>
    <definedName name="_______________EST19" localSheetId="13">#REF!</definedName>
    <definedName name="_______________EST19" localSheetId="14">#REF!</definedName>
    <definedName name="_______________EST19" localSheetId="18">#REF!</definedName>
    <definedName name="_______________EST19" localSheetId="17">#REF!</definedName>
    <definedName name="_______________EST19">#REF!</definedName>
    <definedName name="_______________EST2" localSheetId="13">#REF!</definedName>
    <definedName name="_______________EST2" localSheetId="14">#REF!</definedName>
    <definedName name="_______________EST2" localSheetId="18">#REF!</definedName>
    <definedName name="_______________EST2" localSheetId="17">#REF!</definedName>
    <definedName name="_______________EST2">#REF!</definedName>
    <definedName name="_______________EST3" localSheetId="13">#REF!</definedName>
    <definedName name="_______________EST3" localSheetId="14">#REF!</definedName>
    <definedName name="_______________EST3" localSheetId="18">#REF!</definedName>
    <definedName name="_______________EST3" localSheetId="17">#REF!</definedName>
    <definedName name="_______________EST3">#REF!</definedName>
    <definedName name="_______________EST4" localSheetId="13">#REF!</definedName>
    <definedName name="_______________EST4" localSheetId="14">#REF!</definedName>
    <definedName name="_______________EST4" localSheetId="18">#REF!</definedName>
    <definedName name="_______________EST4" localSheetId="17">#REF!</definedName>
    <definedName name="_______________EST4">#REF!</definedName>
    <definedName name="_______________EST5" localSheetId="13">#REF!</definedName>
    <definedName name="_______________EST5" localSheetId="14">#REF!</definedName>
    <definedName name="_______________EST5" localSheetId="18">#REF!</definedName>
    <definedName name="_______________EST5" localSheetId="17">#REF!</definedName>
    <definedName name="_______________EST5">#REF!</definedName>
    <definedName name="_______________EST6" localSheetId="13">#REF!</definedName>
    <definedName name="_______________EST6" localSheetId="14">#REF!</definedName>
    <definedName name="_______________EST6" localSheetId="18">#REF!</definedName>
    <definedName name="_______________EST6" localSheetId="17">#REF!</definedName>
    <definedName name="_______________EST6">#REF!</definedName>
    <definedName name="_______________EST7" localSheetId="13">#REF!</definedName>
    <definedName name="_______________EST7" localSheetId="14">#REF!</definedName>
    <definedName name="_______________EST7" localSheetId="18">#REF!</definedName>
    <definedName name="_______________EST7" localSheetId="17">#REF!</definedName>
    <definedName name="_______________EST7">#REF!</definedName>
    <definedName name="_______________EST8" localSheetId="13">#REF!</definedName>
    <definedName name="_______________EST8" localSheetId="14">#REF!</definedName>
    <definedName name="_______________EST8" localSheetId="18">#REF!</definedName>
    <definedName name="_______________EST8" localSheetId="17">#REF!</definedName>
    <definedName name="_______________EST8">#REF!</definedName>
    <definedName name="_______________EST9" localSheetId="13">#REF!</definedName>
    <definedName name="_______________EST9" localSheetId="14">#REF!</definedName>
    <definedName name="_______________EST9" localSheetId="18">#REF!</definedName>
    <definedName name="_______________EST9" localSheetId="17">#REF!</definedName>
    <definedName name="_______________EST9">#REF!</definedName>
    <definedName name="_______________EXC1" localSheetId="13">#REF!</definedName>
    <definedName name="_______________EXC1" localSheetId="14">#REF!</definedName>
    <definedName name="_______________EXC1" localSheetId="18">#REF!</definedName>
    <definedName name="_______________EXC1" localSheetId="17">#REF!</definedName>
    <definedName name="_______________EXC1">#REF!</definedName>
    <definedName name="_______________EXC10" localSheetId="13">#REF!</definedName>
    <definedName name="_______________EXC10" localSheetId="14">#REF!</definedName>
    <definedName name="_______________EXC10" localSheetId="18">#REF!</definedName>
    <definedName name="_______________EXC10" localSheetId="17">#REF!</definedName>
    <definedName name="_______________EXC10">#REF!</definedName>
    <definedName name="_______________EXC11" localSheetId="13">#REF!</definedName>
    <definedName name="_______________EXC11" localSheetId="14">#REF!</definedName>
    <definedName name="_______________EXC11" localSheetId="18">#REF!</definedName>
    <definedName name="_______________EXC11" localSheetId="17">#REF!</definedName>
    <definedName name="_______________EXC11">#REF!</definedName>
    <definedName name="_______________EXC12" localSheetId="13">#REF!</definedName>
    <definedName name="_______________EXC12" localSheetId="14">#REF!</definedName>
    <definedName name="_______________EXC12" localSheetId="18">#REF!</definedName>
    <definedName name="_______________EXC12" localSheetId="17">#REF!</definedName>
    <definedName name="_______________EXC12">#REF!</definedName>
    <definedName name="_______________EXC2" localSheetId="13">#REF!</definedName>
    <definedName name="_______________EXC2" localSheetId="14">#REF!</definedName>
    <definedName name="_______________EXC2" localSheetId="18">#REF!</definedName>
    <definedName name="_______________EXC2" localSheetId="17">#REF!</definedName>
    <definedName name="_______________EXC2">#REF!</definedName>
    <definedName name="_______________EXC3" localSheetId="13">#REF!</definedName>
    <definedName name="_______________EXC3" localSheetId="14">#REF!</definedName>
    <definedName name="_______________EXC3" localSheetId="18">#REF!</definedName>
    <definedName name="_______________EXC3" localSheetId="17">#REF!</definedName>
    <definedName name="_______________EXC3">#REF!</definedName>
    <definedName name="_______________EXC4" localSheetId="13">#REF!</definedName>
    <definedName name="_______________EXC4" localSheetId="14">#REF!</definedName>
    <definedName name="_______________EXC4" localSheetId="18">#REF!</definedName>
    <definedName name="_______________EXC4" localSheetId="17">#REF!</definedName>
    <definedName name="_______________EXC4">#REF!</definedName>
    <definedName name="_______________EXC5" localSheetId="13">#REF!</definedName>
    <definedName name="_______________EXC5" localSheetId="14">#REF!</definedName>
    <definedName name="_______________EXC5" localSheetId="18">#REF!</definedName>
    <definedName name="_______________EXC5" localSheetId="17">#REF!</definedName>
    <definedName name="_______________EXC5">#REF!</definedName>
    <definedName name="_______________EXC6" localSheetId="13">#REF!</definedName>
    <definedName name="_______________EXC6" localSheetId="14">#REF!</definedName>
    <definedName name="_______________EXC6" localSheetId="18">#REF!</definedName>
    <definedName name="_______________EXC6" localSheetId="17">#REF!</definedName>
    <definedName name="_______________EXC6">#REF!</definedName>
    <definedName name="_______________EXC7" localSheetId="13">#REF!</definedName>
    <definedName name="_______________EXC7" localSheetId="14">#REF!</definedName>
    <definedName name="_______________EXC7" localSheetId="18">#REF!</definedName>
    <definedName name="_______________EXC7" localSheetId="17">#REF!</definedName>
    <definedName name="_______________EXC7">#REF!</definedName>
    <definedName name="_______________EXC8" localSheetId="13">#REF!</definedName>
    <definedName name="_______________EXC8" localSheetId="14">#REF!</definedName>
    <definedName name="_______________EXC8" localSheetId="18">#REF!</definedName>
    <definedName name="_______________EXC8" localSheetId="17">#REF!</definedName>
    <definedName name="_______________EXC8">#REF!</definedName>
    <definedName name="_______________EXC9" localSheetId="13">#REF!</definedName>
    <definedName name="_______________EXC9" localSheetId="14">#REF!</definedName>
    <definedName name="_______________EXC9" localSheetId="18">#REF!</definedName>
    <definedName name="_______________EXC9" localSheetId="17">#REF!</definedName>
    <definedName name="_______________EXC9">#REF!</definedName>
    <definedName name="_______________PJ50">#REF!</definedName>
    <definedName name="_______________pj51">#REF!</definedName>
    <definedName name="_______________rc">#REF!</definedName>
    <definedName name="______________apu1" localSheetId="13">[3]INSUMOS!#REF!</definedName>
    <definedName name="______________apu1" localSheetId="14">[3]INSUMOS!#REF!</definedName>
    <definedName name="______________apu1" localSheetId="18">[3]INSUMOS!#REF!</definedName>
    <definedName name="______________apu1" localSheetId="17">[3]INSUMOS!#REF!</definedName>
    <definedName name="______________apu1">[3]INSUMOS!#REF!</definedName>
    <definedName name="______________APU221">#REF!</definedName>
    <definedName name="______________APU465" localSheetId="8">[5]!absc</definedName>
    <definedName name="______________APU465" localSheetId="7">[5]!absc</definedName>
    <definedName name="______________APU465" localSheetId="9">[5]!absc</definedName>
    <definedName name="______________APU465" localSheetId="10">[5]!absc</definedName>
    <definedName name="______________APU465" localSheetId="5">[5]!absc</definedName>
    <definedName name="______________APU465" localSheetId="4">[5]!absc</definedName>
    <definedName name="______________APU465" localSheetId="3">[5]!absc</definedName>
    <definedName name="______________APU465" localSheetId="6">[5]!absc</definedName>
    <definedName name="______________APU465" localSheetId="1">[5]!absc</definedName>
    <definedName name="______________APU465" localSheetId="0">[5]!absc</definedName>
    <definedName name="______________APU465">[5]!absc</definedName>
    <definedName name="______________PJ50">#REF!</definedName>
    <definedName name="______________pj51">#REF!</definedName>
    <definedName name="______________rc">#REF!</definedName>
    <definedName name="_____________apu1" localSheetId="13">[3]INSUMOS!#REF!</definedName>
    <definedName name="_____________apu1" localSheetId="14">[3]INSUMOS!#REF!</definedName>
    <definedName name="_____________apu1" localSheetId="18">[3]INSUMOS!#REF!</definedName>
    <definedName name="_____________apu1" localSheetId="17">[3]INSUMOS!#REF!</definedName>
    <definedName name="_____________apu1">[3]INSUMOS!#REF!</definedName>
    <definedName name="_____________APU221">#REF!</definedName>
    <definedName name="_____________APU465" localSheetId="8">[5]!absc</definedName>
    <definedName name="_____________APU465" localSheetId="7">[5]!absc</definedName>
    <definedName name="_____________APU465" localSheetId="9">[5]!absc</definedName>
    <definedName name="_____________APU465" localSheetId="10">[5]!absc</definedName>
    <definedName name="_____________APU465" localSheetId="5">[5]!absc</definedName>
    <definedName name="_____________APU465" localSheetId="4">[5]!absc</definedName>
    <definedName name="_____________APU465" localSheetId="3">[5]!absc</definedName>
    <definedName name="_____________APU465" localSheetId="6">[5]!absc</definedName>
    <definedName name="_____________APU465" localSheetId="1">[5]!absc</definedName>
    <definedName name="_____________APU465" localSheetId="0">[5]!absc</definedName>
    <definedName name="_____________APU465">[5]!absc</definedName>
    <definedName name="_____________EST1" localSheetId="13">#REF!</definedName>
    <definedName name="_____________EST1" localSheetId="14">#REF!</definedName>
    <definedName name="_____________EST1" localSheetId="18">#REF!</definedName>
    <definedName name="_____________EST1" localSheetId="17">#REF!</definedName>
    <definedName name="_____________EST1">#REF!</definedName>
    <definedName name="_____________EST10" localSheetId="13">#REF!</definedName>
    <definedName name="_____________EST10" localSheetId="14">#REF!</definedName>
    <definedName name="_____________EST10" localSheetId="18">#REF!</definedName>
    <definedName name="_____________EST10" localSheetId="17">#REF!</definedName>
    <definedName name="_____________EST10">#REF!</definedName>
    <definedName name="_____________EST11" localSheetId="13">#REF!</definedName>
    <definedName name="_____________EST11" localSheetId="14">#REF!</definedName>
    <definedName name="_____________EST11" localSheetId="18">#REF!</definedName>
    <definedName name="_____________EST11" localSheetId="17">#REF!</definedName>
    <definedName name="_____________EST11">#REF!</definedName>
    <definedName name="_____________EST12" localSheetId="13">#REF!</definedName>
    <definedName name="_____________EST12" localSheetId="14">#REF!</definedName>
    <definedName name="_____________EST12" localSheetId="18">#REF!</definedName>
    <definedName name="_____________EST12" localSheetId="17">#REF!</definedName>
    <definedName name="_____________EST12">#REF!</definedName>
    <definedName name="_____________EST13" localSheetId="13">#REF!</definedName>
    <definedName name="_____________EST13" localSheetId="14">#REF!</definedName>
    <definedName name="_____________EST13" localSheetId="18">#REF!</definedName>
    <definedName name="_____________EST13" localSheetId="17">#REF!</definedName>
    <definedName name="_____________EST13">#REF!</definedName>
    <definedName name="_____________EST14" localSheetId="13">#REF!</definedName>
    <definedName name="_____________EST14" localSheetId="14">#REF!</definedName>
    <definedName name="_____________EST14" localSheetId="18">#REF!</definedName>
    <definedName name="_____________EST14" localSheetId="17">#REF!</definedName>
    <definedName name="_____________EST14">#REF!</definedName>
    <definedName name="_____________EST15" localSheetId="13">#REF!</definedName>
    <definedName name="_____________EST15" localSheetId="14">#REF!</definedName>
    <definedName name="_____________EST15" localSheetId="18">#REF!</definedName>
    <definedName name="_____________EST15" localSheetId="17">#REF!</definedName>
    <definedName name="_____________EST15">#REF!</definedName>
    <definedName name="_____________EST16" localSheetId="13">#REF!</definedName>
    <definedName name="_____________EST16" localSheetId="14">#REF!</definedName>
    <definedName name="_____________EST16" localSheetId="18">#REF!</definedName>
    <definedName name="_____________EST16" localSheetId="17">#REF!</definedName>
    <definedName name="_____________EST16">#REF!</definedName>
    <definedName name="_____________EST17" localSheetId="13">#REF!</definedName>
    <definedName name="_____________EST17" localSheetId="14">#REF!</definedName>
    <definedName name="_____________EST17" localSheetId="18">#REF!</definedName>
    <definedName name="_____________EST17" localSheetId="17">#REF!</definedName>
    <definedName name="_____________EST17">#REF!</definedName>
    <definedName name="_____________EST18" localSheetId="13">#REF!</definedName>
    <definedName name="_____________EST18" localSheetId="14">#REF!</definedName>
    <definedName name="_____________EST18" localSheetId="18">#REF!</definedName>
    <definedName name="_____________EST18" localSheetId="17">#REF!</definedName>
    <definedName name="_____________EST18">#REF!</definedName>
    <definedName name="_____________EST19" localSheetId="13">#REF!</definedName>
    <definedName name="_____________EST19" localSheetId="14">#REF!</definedName>
    <definedName name="_____________EST19" localSheetId="18">#REF!</definedName>
    <definedName name="_____________EST19" localSheetId="17">#REF!</definedName>
    <definedName name="_____________EST19">#REF!</definedName>
    <definedName name="_____________EST2" localSheetId="13">#REF!</definedName>
    <definedName name="_____________EST2" localSheetId="14">#REF!</definedName>
    <definedName name="_____________EST2" localSheetId="18">#REF!</definedName>
    <definedName name="_____________EST2" localSheetId="17">#REF!</definedName>
    <definedName name="_____________EST2">#REF!</definedName>
    <definedName name="_____________EST3" localSheetId="13">#REF!</definedName>
    <definedName name="_____________EST3" localSheetId="14">#REF!</definedName>
    <definedName name="_____________EST3" localSheetId="18">#REF!</definedName>
    <definedName name="_____________EST3" localSheetId="17">#REF!</definedName>
    <definedName name="_____________EST3">#REF!</definedName>
    <definedName name="_____________EST4" localSheetId="13">#REF!</definedName>
    <definedName name="_____________EST4" localSheetId="14">#REF!</definedName>
    <definedName name="_____________EST4" localSheetId="18">#REF!</definedName>
    <definedName name="_____________EST4" localSheetId="17">#REF!</definedName>
    <definedName name="_____________EST4">#REF!</definedName>
    <definedName name="_____________EST5" localSheetId="13">#REF!</definedName>
    <definedName name="_____________EST5" localSheetId="14">#REF!</definedName>
    <definedName name="_____________EST5" localSheetId="18">#REF!</definedName>
    <definedName name="_____________EST5" localSheetId="17">#REF!</definedName>
    <definedName name="_____________EST5">#REF!</definedName>
    <definedName name="_____________EST6" localSheetId="13">#REF!</definedName>
    <definedName name="_____________EST6" localSheetId="14">#REF!</definedName>
    <definedName name="_____________EST6" localSheetId="18">#REF!</definedName>
    <definedName name="_____________EST6" localSheetId="17">#REF!</definedName>
    <definedName name="_____________EST6">#REF!</definedName>
    <definedName name="_____________EST7" localSheetId="13">#REF!</definedName>
    <definedName name="_____________EST7" localSheetId="14">#REF!</definedName>
    <definedName name="_____________EST7" localSheetId="18">#REF!</definedName>
    <definedName name="_____________EST7" localSheetId="17">#REF!</definedName>
    <definedName name="_____________EST7">#REF!</definedName>
    <definedName name="_____________EST8" localSheetId="13">#REF!</definedName>
    <definedName name="_____________EST8" localSheetId="14">#REF!</definedName>
    <definedName name="_____________EST8" localSheetId="18">#REF!</definedName>
    <definedName name="_____________EST8" localSheetId="17">#REF!</definedName>
    <definedName name="_____________EST8">#REF!</definedName>
    <definedName name="_____________EST9" localSheetId="13">#REF!</definedName>
    <definedName name="_____________EST9" localSheetId="14">#REF!</definedName>
    <definedName name="_____________EST9" localSheetId="18">#REF!</definedName>
    <definedName name="_____________EST9" localSheetId="17">#REF!</definedName>
    <definedName name="_____________EST9">#REF!</definedName>
    <definedName name="_____________EXC1" localSheetId="13">#REF!</definedName>
    <definedName name="_____________EXC1" localSheetId="14">#REF!</definedName>
    <definedName name="_____________EXC1" localSheetId="18">#REF!</definedName>
    <definedName name="_____________EXC1" localSheetId="17">#REF!</definedName>
    <definedName name="_____________EXC1">#REF!</definedName>
    <definedName name="_____________EXC10" localSheetId="13">#REF!</definedName>
    <definedName name="_____________EXC10" localSheetId="14">#REF!</definedName>
    <definedName name="_____________EXC10" localSheetId="18">#REF!</definedName>
    <definedName name="_____________EXC10" localSheetId="17">#REF!</definedName>
    <definedName name="_____________EXC10">#REF!</definedName>
    <definedName name="_____________EXC11" localSheetId="13">#REF!</definedName>
    <definedName name="_____________EXC11" localSheetId="14">#REF!</definedName>
    <definedName name="_____________EXC11" localSheetId="18">#REF!</definedName>
    <definedName name="_____________EXC11" localSheetId="17">#REF!</definedName>
    <definedName name="_____________EXC11">#REF!</definedName>
    <definedName name="_____________EXC12" localSheetId="13">#REF!</definedName>
    <definedName name="_____________EXC12" localSheetId="14">#REF!</definedName>
    <definedName name="_____________EXC12" localSheetId="18">#REF!</definedName>
    <definedName name="_____________EXC12" localSheetId="17">#REF!</definedName>
    <definedName name="_____________EXC12">#REF!</definedName>
    <definedName name="_____________EXC2" localSheetId="13">#REF!</definedName>
    <definedName name="_____________EXC2" localSheetId="14">#REF!</definedName>
    <definedName name="_____________EXC2" localSheetId="18">#REF!</definedName>
    <definedName name="_____________EXC2" localSheetId="17">#REF!</definedName>
    <definedName name="_____________EXC2">#REF!</definedName>
    <definedName name="_____________EXC3" localSheetId="13">#REF!</definedName>
    <definedName name="_____________EXC3" localSheetId="14">#REF!</definedName>
    <definedName name="_____________EXC3" localSheetId="18">#REF!</definedName>
    <definedName name="_____________EXC3" localSheetId="17">#REF!</definedName>
    <definedName name="_____________EXC3">#REF!</definedName>
    <definedName name="_____________EXC4" localSheetId="13">#REF!</definedName>
    <definedName name="_____________EXC4" localSheetId="14">#REF!</definedName>
    <definedName name="_____________EXC4" localSheetId="18">#REF!</definedName>
    <definedName name="_____________EXC4" localSheetId="17">#REF!</definedName>
    <definedName name="_____________EXC4">#REF!</definedName>
    <definedName name="_____________EXC5" localSheetId="13">#REF!</definedName>
    <definedName name="_____________EXC5" localSheetId="14">#REF!</definedName>
    <definedName name="_____________EXC5" localSheetId="18">#REF!</definedName>
    <definedName name="_____________EXC5" localSheetId="17">#REF!</definedName>
    <definedName name="_____________EXC5">#REF!</definedName>
    <definedName name="_____________EXC8" localSheetId="13">#REF!</definedName>
    <definedName name="_____________EXC8" localSheetId="14">#REF!</definedName>
    <definedName name="_____________EXC8" localSheetId="18">#REF!</definedName>
    <definedName name="_____________EXC8" localSheetId="17">#REF!</definedName>
    <definedName name="_____________EXC8">#REF!</definedName>
    <definedName name="_____________EXC9" localSheetId="13">#REF!</definedName>
    <definedName name="_____________EXC9" localSheetId="14">#REF!</definedName>
    <definedName name="_____________EXC9" localSheetId="18">#REF!</definedName>
    <definedName name="_____________EXC9" localSheetId="17">#REF!</definedName>
    <definedName name="_____________EXC9">#REF!</definedName>
    <definedName name="_____________ORO10" localSheetId="13">#REF!</definedName>
    <definedName name="_____________ORO10" localSheetId="14">#REF!</definedName>
    <definedName name="_____________ORO10" localSheetId="18">#REF!</definedName>
    <definedName name="_____________ORO10" localSheetId="17">#REF!</definedName>
    <definedName name="_____________ORO10">#REF!</definedName>
    <definedName name="_____________ORO11" localSheetId="13">#REF!</definedName>
    <definedName name="_____________ORO11" localSheetId="14">#REF!</definedName>
    <definedName name="_____________ORO11" localSheetId="18">#REF!</definedName>
    <definedName name="_____________ORO11" localSheetId="17">#REF!</definedName>
    <definedName name="_____________ORO11">#REF!</definedName>
    <definedName name="_____________ORO12" localSheetId="13">#REF!</definedName>
    <definedName name="_____________ORO12" localSheetId="14">#REF!</definedName>
    <definedName name="_____________ORO12" localSheetId="18">#REF!</definedName>
    <definedName name="_____________ORO12" localSheetId="17">#REF!</definedName>
    <definedName name="_____________ORO12">#REF!</definedName>
    <definedName name="_____________ORO13" localSheetId="13">#REF!</definedName>
    <definedName name="_____________ORO13" localSheetId="14">#REF!</definedName>
    <definedName name="_____________ORO13" localSheetId="18">#REF!</definedName>
    <definedName name="_____________ORO13" localSheetId="17">#REF!</definedName>
    <definedName name="_____________ORO13">#REF!</definedName>
    <definedName name="_____________ORO14" localSheetId="13">#REF!</definedName>
    <definedName name="_____________ORO14" localSheetId="14">#REF!</definedName>
    <definedName name="_____________ORO14" localSheetId="18">#REF!</definedName>
    <definedName name="_____________ORO14" localSheetId="17">#REF!</definedName>
    <definedName name="_____________ORO14">#REF!</definedName>
    <definedName name="_____________ORO15" localSheetId="13">#REF!</definedName>
    <definedName name="_____________ORO15" localSheetId="14">#REF!</definedName>
    <definedName name="_____________ORO15" localSheetId="18">#REF!</definedName>
    <definedName name="_____________ORO15" localSheetId="17">#REF!</definedName>
    <definedName name="_____________ORO15">#REF!</definedName>
    <definedName name="_____________ORO16" localSheetId="13">#REF!</definedName>
    <definedName name="_____________ORO16" localSheetId="14">#REF!</definedName>
    <definedName name="_____________ORO16" localSheetId="18">#REF!</definedName>
    <definedName name="_____________ORO16" localSheetId="17">#REF!</definedName>
    <definedName name="_____________ORO16">#REF!</definedName>
    <definedName name="_____________ORO17" localSheetId="13">#REF!</definedName>
    <definedName name="_____________ORO17" localSheetId="14">#REF!</definedName>
    <definedName name="_____________ORO17" localSheetId="18">#REF!</definedName>
    <definedName name="_____________ORO17" localSheetId="17">#REF!</definedName>
    <definedName name="_____________ORO17">#REF!</definedName>
    <definedName name="_____________ORO18" localSheetId="13">#REF!</definedName>
    <definedName name="_____________ORO18" localSheetId="14">#REF!</definedName>
    <definedName name="_____________ORO18" localSheetId="18">#REF!</definedName>
    <definedName name="_____________ORO18" localSheetId="17">#REF!</definedName>
    <definedName name="_____________ORO18">#REF!</definedName>
    <definedName name="_____________ORO19" localSheetId="13">#REF!</definedName>
    <definedName name="_____________ORO19" localSheetId="14">#REF!</definedName>
    <definedName name="_____________ORO19" localSheetId="18">#REF!</definedName>
    <definedName name="_____________ORO19" localSheetId="17">#REF!</definedName>
    <definedName name="_____________ORO19">#REF!</definedName>
    <definedName name="_____________PJ50">#REF!</definedName>
    <definedName name="_____________pj51">#REF!</definedName>
    <definedName name="_____________rc">#REF!</definedName>
    <definedName name="____________apu1" localSheetId="13">[3]INSUMOS!#REF!</definedName>
    <definedName name="____________apu1" localSheetId="14">[3]INSUMOS!#REF!</definedName>
    <definedName name="____________apu1" localSheetId="18">[3]INSUMOS!#REF!</definedName>
    <definedName name="____________apu1" localSheetId="17">[3]INSUMOS!#REF!</definedName>
    <definedName name="____________apu1">[3]INSUMOS!#REF!</definedName>
    <definedName name="____________APU221">#REF!</definedName>
    <definedName name="____________APU465" localSheetId="8">[5]!absc</definedName>
    <definedName name="____________APU465" localSheetId="7">[5]!absc</definedName>
    <definedName name="____________APU465" localSheetId="9">[5]!absc</definedName>
    <definedName name="____________APU465" localSheetId="10">[5]!absc</definedName>
    <definedName name="____________APU465" localSheetId="5">[5]!absc</definedName>
    <definedName name="____________APU465" localSheetId="4">[5]!absc</definedName>
    <definedName name="____________APU465" localSheetId="3">[5]!absc</definedName>
    <definedName name="____________APU465" localSheetId="6">[5]!absc</definedName>
    <definedName name="____________APU465" localSheetId="1">[5]!absc</definedName>
    <definedName name="____________APU465" localSheetId="0">[5]!absc</definedName>
    <definedName name="____________APU465">[5]!absc</definedName>
    <definedName name="____________EXC6" localSheetId="13">#REF!</definedName>
    <definedName name="____________EXC6" localSheetId="14">#REF!</definedName>
    <definedName name="____________EXC6" localSheetId="18">#REF!</definedName>
    <definedName name="____________EXC6" localSheetId="17">#REF!</definedName>
    <definedName name="____________EXC6">#REF!</definedName>
    <definedName name="____________EXC7" localSheetId="13">#REF!</definedName>
    <definedName name="____________EXC7" localSheetId="14">#REF!</definedName>
    <definedName name="____________EXC7" localSheetId="18">#REF!</definedName>
    <definedName name="____________EXC7" localSheetId="17">#REF!</definedName>
    <definedName name="____________EXC7">#REF!</definedName>
    <definedName name="____________PJ50">#REF!</definedName>
    <definedName name="____________pj51">#REF!</definedName>
    <definedName name="____________rc">#REF!</definedName>
    <definedName name="___________apu1" localSheetId="13">[3]INSUMOS!#REF!</definedName>
    <definedName name="___________apu1" localSheetId="14">[3]INSUMOS!#REF!</definedName>
    <definedName name="___________apu1" localSheetId="18">[3]INSUMOS!#REF!</definedName>
    <definedName name="___________apu1" localSheetId="17">[3]INSUMOS!#REF!</definedName>
    <definedName name="___________apu1">[3]INSUMOS!#REF!</definedName>
    <definedName name="___________APU221">#REF!</definedName>
    <definedName name="___________APU465" localSheetId="8">[5]!absc</definedName>
    <definedName name="___________APU465" localSheetId="7">[5]!absc</definedName>
    <definedName name="___________APU465" localSheetId="9">[5]!absc</definedName>
    <definedName name="___________APU465" localSheetId="10">[5]!absc</definedName>
    <definedName name="___________APU465" localSheetId="5">[5]!absc</definedName>
    <definedName name="___________APU465" localSheetId="4">[5]!absc</definedName>
    <definedName name="___________APU465" localSheetId="3">[5]!absc</definedName>
    <definedName name="___________APU465" localSheetId="6">[5]!absc</definedName>
    <definedName name="___________APU465" localSheetId="1">[5]!absc</definedName>
    <definedName name="___________APU465" localSheetId="0">[5]!absc</definedName>
    <definedName name="___________APU465">[5]!absc</definedName>
    <definedName name="___________PJ50">#REF!</definedName>
    <definedName name="___________pj51">#REF!</definedName>
    <definedName name="___________rc">#REF!</definedName>
    <definedName name="___________tab1" localSheetId="13">#REF!</definedName>
    <definedName name="___________tab1" localSheetId="14">#REF!</definedName>
    <definedName name="___________tab1" localSheetId="18">#REF!</definedName>
    <definedName name="___________tab1" localSheetId="17">#REF!</definedName>
    <definedName name="___________tab1">#REF!</definedName>
    <definedName name="___________tab2" localSheetId="13">#REF!</definedName>
    <definedName name="___________tab2" localSheetId="14">#REF!</definedName>
    <definedName name="___________tab2" localSheetId="18">#REF!</definedName>
    <definedName name="___________tab2" localSheetId="17">#REF!</definedName>
    <definedName name="___________tab2">#REF!</definedName>
    <definedName name="___________tab3" localSheetId="13">#REF!</definedName>
    <definedName name="___________tab3" localSheetId="14">#REF!</definedName>
    <definedName name="___________tab3" localSheetId="18">#REF!</definedName>
    <definedName name="___________tab3" localSheetId="17">#REF!</definedName>
    <definedName name="___________tab3">#REF!</definedName>
    <definedName name="___________TAB4" localSheetId="13">#REF!</definedName>
    <definedName name="___________TAB4" localSheetId="14">#REF!</definedName>
    <definedName name="___________TAB4" localSheetId="18">#REF!</definedName>
    <definedName name="___________TAB4" localSheetId="17">#REF!</definedName>
    <definedName name="___________TAB4">#REF!</definedName>
    <definedName name="__________apu1" localSheetId="13">[3]INSUMOS!#REF!</definedName>
    <definedName name="__________apu1" localSheetId="14">[3]INSUMOS!#REF!</definedName>
    <definedName name="__________apu1" localSheetId="18">[3]INSUMOS!#REF!</definedName>
    <definedName name="__________apu1" localSheetId="17">[3]INSUMOS!#REF!</definedName>
    <definedName name="__________apu1">[3]INSUMOS!#REF!</definedName>
    <definedName name="__________APU221">#REF!</definedName>
    <definedName name="__________APU465" localSheetId="8">[5]!absc</definedName>
    <definedName name="__________APU465" localSheetId="7">[5]!absc</definedName>
    <definedName name="__________APU465" localSheetId="9">[5]!absc</definedName>
    <definedName name="__________APU465" localSheetId="10">[5]!absc</definedName>
    <definedName name="__________APU465" localSheetId="5">[5]!absc</definedName>
    <definedName name="__________APU465" localSheetId="4">[5]!absc</definedName>
    <definedName name="__________APU465" localSheetId="3">[5]!absc</definedName>
    <definedName name="__________APU465" localSheetId="6">[5]!absc</definedName>
    <definedName name="__________APU465" localSheetId="1">[5]!absc</definedName>
    <definedName name="__________APU465" localSheetId="0">[5]!absc</definedName>
    <definedName name="__________APU465">[5]!absc</definedName>
    <definedName name="__________ORO10" localSheetId="13">#REF!</definedName>
    <definedName name="__________ORO10" localSheetId="14">#REF!</definedName>
    <definedName name="__________ORO10" localSheetId="18">#REF!</definedName>
    <definedName name="__________ORO10" localSheetId="17">#REF!</definedName>
    <definedName name="__________ORO10">#REF!</definedName>
    <definedName name="__________ORO11" localSheetId="13">#REF!</definedName>
    <definedName name="__________ORO11" localSheetId="14">#REF!</definedName>
    <definedName name="__________ORO11" localSheetId="18">#REF!</definedName>
    <definedName name="__________ORO11" localSheetId="17">#REF!</definedName>
    <definedName name="__________ORO11">#REF!</definedName>
    <definedName name="__________ORO12" localSheetId="13">#REF!</definedName>
    <definedName name="__________ORO12" localSheetId="14">#REF!</definedName>
    <definedName name="__________ORO12" localSheetId="18">#REF!</definedName>
    <definedName name="__________ORO12" localSheetId="17">#REF!</definedName>
    <definedName name="__________ORO12">#REF!</definedName>
    <definedName name="__________ORO13" localSheetId="13">#REF!</definedName>
    <definedName name="__________ORO13" localSheetId="14">#REF!</definedName>
    <definedName name="__________ORO13" localSheetId="18">#REF!</definedName>
    <definedName name="__________ORO13" localSheetId="17">#REF!</definedName>
    <definedName name="__________ORO13">#REF!</definedName>
    <definedName name="__________ORO14" localSheetId="13">#REF!</definedName>
    <definedName name="__________ORO14" localSheetId="14">#REF!</definedName>
    <definedName name="__________ORO14" localSheetId="18">#REF!</definedName>
    <definedName name="__________ORO14" localSheetId="17">#REF!</definedName>
    <definedName name="__________ORO14">#REF!</definedName>
    <definedName name="__________ORO15" localSheetId="13">#REF!</definedName>
    <definedName name="__________ORO15" localSheetId="14">#REF!</definedName>
    <definedName name="__________ORO15" localSheetId="18">#REF!</definedName>
    <definedName name="__________ORO15" localSheetId="17">#REF!</definedName>
    <definedName name="__________ORO15">#REF!</definedName>
    <definedName name="__________ORO16" localSheetId="13">#REF!</definedName>
    <definedName name="__________ORO16" localSheetId="14">#REF!</definedName>
    <definedName name="__________ORO16" localSheetId="18">#REF!</definedName>
    <definedName name="__________ORO16" localSheetId="17">#REF!</definedName>
    <definedName name="__________ORO16">#REF!</definedName>
    <definedName name="__________ORO17" localSheetId="13">#REF!</definedName>
    <definedName name="__________ORO17" localSheetId="14">#REF!</definedName>
    <definedName name="__________ORO17" localSheetId="18">#REF!</definedName>
    <definedName name="__________ORO17" localSheetId="17">#REF!</definedName>
    <definedName name="__________ORO17">#REF!</definedName>
    <definedName name="__________ORO18" localSheetId="13">#REF!</definedName>
    <definedName name="__________ORO18" localSheetId="14">#REF!</definedName>
    <definedName name="__________ORO18" localSheetId="18">#REF!</definedName>
    <definedName name="__________ORO18" localSheetId="17">#REF!</definedName>
    <definedName name="__________ORO18">#REF!</definedName>
    <definedName name="__________ORO19" localSheetId="13">#REF!</definedName>
    <definedName name="__________ORO19" localSheetId="14">#REF!</definedName>
    <definedName name="__________ORO19" localSheetId="18">#REF!</definedName>
    <definedName name="__________ORO19" localSheetId="17">#REF!</definedName>
    <definedName name="__________ORO19">#REF!</definedName>
    <definedName name="__________PJ50">#REF!</definedName>
    <definedName name="__________pj51">#REF!</definedName>
    <definedName name="__________rc">#REF!</definedName>
    <definedName name="__________tab1" localSheetId="13">#REF!</definedName>
    <definedName name="__________tab1" localSheetId="14">#REF!</definedName>
    <definedName name="__________tab1" localSheetId="18">#REF!</definedName>
    <definedName name="__________tab1" localSheetId="17">#REF!</definedName>
    <definedName name="__________tab1">#REF!</definedName>
    <definedName name="__________tab2" localSheetId="13">#REF!</definedName>
    <definedName name="__________tab2" localSheetId="14">#REF!</definedName>
    <definedName name="__________tab2" localSheetId="18">#REF!</definedName>
    <definedName name="__________tab2" localSheetId="17">#REF!</definedName>
    <definedName name="__________tab2">#REF!</definedName>
    <definedName name="__________tab3" localSheetId="13">#REF!</definedName>
    <definedName name="__________tab3" localSheetId="14">#REF!</definedName>
    <definedName name="__________tab3" localSheetId="18">#REF!</definedName>
    <definedName name="__________tab3" localSheetId="17">#REF!</definedName>
    <definedName name="__________tab3">#REF!</definedName>
    <definedName name="__________TAB4" localSheetId="13">#REF!</definedName>
    <definedName name="__________TAB4" localSheetId="14">#REF!</definedName>
    <definedName name="__________TAB4" localSheetId="18">#REF!</definedName>
    <definedName name="__________TAB4" localSheetId="17">#REF!</definedName>
    <definedName name="__________TAB4">#REF!</definedName>
    <definedName name="_________apu1" localSheetId="13">[3]INSUMOS!#REF!</definedName>
    <definedName name="_________apu1" localSheetId="14">[3]INSUMOS!#REF!</definedName>
    <definedName name="_________apu1" localSheetId="18">[3]INSUMOS!#REF!</definedName>
    <definedName name="_________apu1" localSheetId="17">[3]INSUMOS!#REF!</definedName>
    <definedName name="_________apu1">[3]INSUMOS!#REF!</definedName>
    <definedName name="_________APU221">#REF!</definedName>
    <definedName name="_________APU465" localSheetId="8">[6]!absc</definedName>
    <definedName name="_________APU465" localSheetId="7">[6]!absc</definedName>
    <definedName name="_________APU465" localSheetId="9">[6]!absc</definedName>
    <definedName name="_________APU465" localSheetId="10">[6]!absc</definedName>
    <definedName name="_________APU465" localSheetId="5">[6]!absc</definedName>
    <definedName name="_________APU465" localSheetId="4">[6]!absc</definedName>
    <definedName name="_________APU465" localSheetId="3">[6]!absc</definedName>
    <definedName name="_________APU465" localSheetId="6">[6]!absc</definedName>
    <definedName name="_________APU465" localSheetId="1">[6]!absc</definedName>
    <definedName name="_________APU465" localSheetId="0">[6]!absc</definedName>
    <definedName name="_________APU465">[6]!absc</definedName>
    <definedName name="_________PJ50">#REF!</definedName>
    <definedName name="_________pj51">#REF!</definedName>
    <definedName name="_________PMT5671" localSheetId="13">[7]MEMORIAS!#REF!</definedName>
    <definedName name="_________PMT5671" localSheetId="14">[7]MEMORIAS!#REF!</definedName>
    <definedName name="_________PMT5671" localSheetId="18">[7]MEMORIAS!#REF!</definedName>
    <definedName name="_________PMT5671" localSheetId="17">[7]MEMORIAS!#REF!</definedName>
    <definedName name="_________PMT5671" localSheetId="2">[7]MEMORIAS!#REF!</definedName>
    <definedName name="_________PMT5671">[7]MEMORIAS!#REF!</definedName>
    <definedName name="_________PMT5805" localSheetId="13">[7]MEMORIAS!#REF!</definedName>
    <definedName name="_________PMT5805" localSheetId="14">[7]MEMORIAS!#REF!</definedName>
    <definedName name="_________PMT5805" localSheetId="18">[7]MEMORIAS!#REF!</definedName>
    <definedName name="_________PMT5805" localSheetId="17">[7]MEMORIAS!#REF!</definedName>
    <definedName name="_________PMT5805">[7]MEMORIAS!#REF!</definedName>
    <definedName name="_________PMT5806" localSheetId="13">[7]MEMORIAS!#REF!</definedName>
    <definedName name="_________PMT5806" localSheetId="14">[7]MEMORIAS!#REF!</definedName>
    <definedName name="_________PMT5806" localSheetId="18">[7]MEMORIAS!#REF!</definedName>
    <definedName name="_________PMT5806" localSheetId="17">[7]MEMORIAS!#REF!</definedName>
    <definedName name="_________PMT5806">[7]MEMORIAS!#REF!</definedName>
    <definedName name="_________PMT5815" localSheetId="13">[7]MEMORIAS!#REF!</definedName>
    <definedName name="_________PMT5815" localSheetId="14">[7]MEMORIAS!#REF!</definedName>
    <definedName name="_________PMT5815" localSheetId="18">[7]MEMORIAS!#REF!</definedName>
    <definedName name="_________PMT5815" localSheetId="17">[7]MEMORIAS!#REF!</definedName>
    <definedName name="_________PMT5815">[7]MEMORIAS!#REF!</definedName>
    <definedName name="_________PMT5820" localSheetId="14">[7]MEMORIAS!#REF!</definedName>
    <definedName name="_________PMT5820" localSheetId="17">[7]MEMORIAS!#REF!</definedName>
    <definedName name="_________PMT5820">[7]MEMORIAS!#REF!</definedName>
    <definedName name="_________rc">#REF!</definedName>
    <definedName name="________aiu2">[8]AIU!$J$105</definedName>
    <definedName name="________apu1" localSheetId="13">[3]INSUMOS!#REF!</definedName>
    <definedName name="________apu1" localSheetId="14">[3]INSUMOS!#REF!</definedName>
    <definedName name="________apu1" localSheetId="18">[3]INSUMOS!#REF!</definedName>
    <definedName name="________apu1" localSheetId="17">[3]INSUMOS!#REF!</definedName>
    <definedName name="________apu1" localSheetId="15">[3]INSUMOS!#REF!</definedName>
    <definedName name="________apu1">[3]INSUMOS!#REF!</definedName>
    <definedName name="________APU221">#REF!</definedName>
    <definedName name="________APU465" localSheetId="8">[6]!absc</definedName>
    <definedName name="________APU465" localSheetId="7">[6]!absc</definedName>
    <definedName name="________APU465" localSheetId="9">[6]!absc</definedName>
    <definedName name="________APU465" localSheetId="10">[6]!absc</definedName>
    <definedName name="________APU465" localSheetId="5">[6]!absc</definedName>
    <definedName name="________APU465" localSheetId="4">[6]!absc</definedName>
    <definedName name="________APU465" localSheetId="3">[6]!absc</definedName>
    <definedName name="________APU465" localSheetId="6">[6]!absc</definedName>
    <definedName name="________APU465" localSheetId="1">[6]!absc</definedName>
    <definedName name="________APU465" localSheetId="0">[6]!absc</definedName>
    <definedName name="________APU465">[6]!absc</definedName>
    <definedName name="________EST10" localSheetId="13">#REF!</definedName>
    <definedName name="________EST10" localSheetId="14">#REF!</definedName>
    <definedName name="________EST10" localSheetId="18">#REF!</definedName>
    <definedName name="________EST10" localSheetId="17">#REF!</definedName>
    <definedName name="________EST10">#REF!</definedName>
    <definedName name="________EST11" localSheetId="13">#REF!</definedName>
    <definedName name="________EST11" localSheetId="14">#REF!</definedName>
    <definedName name="________EST11" localSheetId="18">#REF!</definedName>
    <definedName name="________EST11" localSheetId="17">#REF!</definedName>
    <definedName name="________EST11">#REF!</definedName>
    <definedName name="________EST12" localSheetId="13">#REF!</definedName>
    <definedName name="________EST12" localSheetId="14">#REF!</definedName>
    <definedName name="________EST12" localSheetId="18">#REF!</definedName>
    <definedName name="________EST12" localSheetId="17">#REF!</definedName>
    <definedName name="________EST12">#REF!</definedName>
    <definedName name="________EST13" localSheetId="13">#REF!</definedName>
    <definedName name="________EST13" localSheetId="14">#REF!</definedName>
    <definedName name="________EST13" localSheetId="18">#REF!</definedName>
    <definedName name="________EST13" localSheetId="17">#REF!</definedName>
    <definedName name="________EST13">#REF!</definedName>
    <definedName name="________EST14" localSheetId="13">#REF!</definedName>
    <definedName name="________EST14" localSheetId="14">#REF!</definedName>
    <definedName name="________EST14" localSheetId="18">#REF!</definedName>
    <definedName name="________EST14" localSheetId="17">#REF!</definedName>
    <definedName name="________EST14">#REF!</definedName>
    <definedName name="________EST16" localSheetId="13">#REF!</definedName>
    <definedName name="________EST16" localSheetId="14">#REF!</definedName>
    <definedName name="________EST16" localSheetId="18">#REF!</definedName>
    <definedName name="________EST16" localSheetId="17">#REF!</definedName>
    <definedName name="________EST16">#REF!</definedName>
    <definedName name="________EST17" localSheetId="13">#REF!</definedName>
    <definedName name="________EST17" localSheetId="14">#REF!</definedName>
    <definedName name="________EST17" localSheetId="18">#REF!</definedName>
    <definedName name="________EST17" localSheetId="17">#REF!</definedName>
    <definedName name="________EST17">#REF!</definedName>
    <definedName name="________EST18" localSheetId="13">#REF!</definedName>
    <definedName name="________EST18" localSheetId="14">#REF!</definedName>
    <definedName name="________EST18" localSheetId="18">#REF!</definedName>
    <definedName name="________EST18" localSheetId="17">#REF!</definedName>
    <definedName name="________EST18">#REF!</definedName>
    <definedName name="________EST19" localSheetId="13">#REF!</definedName>
    <definedName name="________EST19" localSheetId="14">#REF!</definedName>
    <definedName name="________EST19" localSheetId="18">#REF!</definedName>
    <definedName name="________EST19" localSheetId="17">#REF!</definedName>
    <definedName name="________EST19">#REF!</definedName>
    <definedName name="________EST2" localSheetId="13">#REF!</definedName>
    <definedName name="________EST2" localSheetId="14">#REF!</definedName>
    <definedName name="________EST2" localSheetId="18">#REF!</definedName>
    <definedName name="________EST2" localSheetId="17">#REF!</definedName>
    <definedName name="________EST2">#REF!</definedName>
    <definedName name="________EST3" localSheetId="13">#REF!</definedName>
    <definedName name="________EST3" localSheetId="14">#REF!</definedName>
    <definedName name="________EST3" localSheetId="18">#REF!</definedName>
    <definedName name="________EST3" localSheetId="17">#REF!</definedName>
    <definedName name="________EST3">#REF!</definedName>
    <definedName name="________EST4" localSheetId="13">#REF!</definedName>
    <definedName name="________EST4" localSheetId="14">#REF!</definedName>
    <definedName name="________EST4" localSheetId="18">#REF!</definedName>
    <definedName name="________EST4" localSheetId="17">#REF!</definedName>
    <definedName name="________EST4">#REF!</definedName>
    <definedName name="________EST5" localSheetId="13">#REF!</definedName>
    <definedName name="________EST5" localSheetId="14">#REF!</definedName>
    <definedName name="________EST5" localSheetId="18">#REF!</definedName>
    <definedName name="________EST5" localSheetId="17">#REF!</definedName>
    <definedName name="________EST5">#REF!</definedName>
    <definedName name="________EST6" localSheetId="13">#REF!</definedName>
    <definedName name="________EST6" localSheetId="14">#REF!</definedName>
    <definedName name="________EST6" localSheetId="18">#REF!</definedName>
    <definedName name="________EST6" localSheetId="17">#REF!</definedName>
    <definedName name="________EST6">#REF!</definedName>
    <definedName name="________EST7" localSheetId="13">#REF!</definedName>
    <definedName name="________EST7" localSheetId="14">#REF!</definedName>
    <definedName name="________EST7" localSheetId="18">#REF!</definedName>
    <definedName name="________EST7" localSheetId="17">#REF!</definedName>
    <definedName name="________EST7">#REF!</definedName>
    <definedName name="________EST8" localSheetId="13">#REF!</definedName>
    <definedName name="________EST8" localSheetId="14">#REF!</definedName>
    <definedName name="________EST8" localSheetId="18">#REF!</definedName>
    <definedName name="________EST8" localSheetId="17">#REF!</definedName>
    <definedName name="________EST8">#REF!</definedName>
    <definedName name="________EST9" localSheetId="13">#REF!</definedName>
    <definedName name="________EST9" localSheetId="14">#REF!</definedName>
    <definedName name="________EST9" localSheetId="18">#REF!</definedName>
    <definedName name="________EST9" localSheetId="17">#REF!</definedName>
    <definedName name="________EST9">#REF!</definedName>
    <definedName name="________EXC1" localSheetId="13">#REF!</definedName>
    <definedName name="________EXC1" localSheetId="14">#REF!</definedName>
    <definedName name="________EXC1" localSheetId="18">#REF!</definedName>
    <definedName name="________EXC1" localSheetId="17">#REF!</definedName>
    <definedName name="________EXC1">#REF!</definedName>
    <definedName name="________EXC10" localSheetId="13">#REF!</definedName>
    <definedName name="________EXC10" localSheetId="14">#REF!</definedName>
    <definedName name="________EXC10" localSheetId="18">#REF!</definedName>
    <definedName name="________EXC10" localSheetId="17">#REF!</definedName>
    <definedName name="________EXC10">#REF!</definedName>
    <definedName name="________EXC11" localSheetId="13">#REF!</definedName>
    <definedName name="________EXC11" localSheetId="14">#REF!</definedName>
    <definedName name="________EXC11" localSheetId="18">#REF!</definedName>
    <definedName name="________EXC11" localSheetId="17">#REF!</definedName>
    <definedName name="________EXC11">#REF!</definedName>
    <definedName name="________EXC12" localSheetId="13">#REF!</definedName>
    <definedName name="________EXC12" localSheetId="14">#REF!</definedName>
    <definedName name="________EXC12" localSheetId="18">#REF!</definedName>
    <definedName name="________EXC12" localSheetId="17">#REF!</definedName>
    <definedName name="________EXC12">#REF!</definedName>
    <definedName name="________EXC2" localSheetId="13">#REF!</definedName>
    <definedName name="________EXC2" localSheetId="14">#REF!</definedName>
    <definedName name="________EXC2" localSheetId="18">#REF!</definedName>
    <definedName name="________EXC2" localSheetId="17">#REF!</definedName>
    <definedName name="________EXC2">#REF!</definedName>
    <definedName name="________EXC3" localSheetId="13">#REF!</definedName>
    <definedName name="________EXC3" localSheetId="14">#REF!</definedName>
    <definedName name="________EXC3" localSheetId="18">#REF!</definedName>
    <definedName name="________EXC3" localSheetId="17">#REF!</definedName>
    <definedName name="________EXC3">#REF!</definedName>
    <definedName name="________EXC4" localSheetId="13">#REF!</definedName>
    <definedName name="________EXC4" localSheetId="14">#REF!</definedName>
    <definedName name="________EXC4" localSheetId="18">#REF!</definedName>
    <definedName name="________EXC4" localSheetId="17">#REF!</definedName>
    <definedName name="________EXC4">#REF!</definedName>
    <definedName name="________EXC5" localSheetId="13">#REF!</definedName>
    <definedName name="________EXC5" localSheetId="14">#REF!</definedName>
    <definedName name="________EXC5" localSheetId="18">#REF!</definedName>
    <definedName name="________EXC5" localSheetId="17">#REF!</definedName>
    <definedName name="________EXC5">#REF!</definedName>
    <definedName name="________EXC8" localSheetId="13">#REF!</definedName>
    <definedName name="________EXC8" localSheetId="14">#REF!</definedName>
    <definedName name="________EXC8" localSheetId="18">#REF!</definedName>
    <definedName name="________EXC8" localSheetId="17">#REF!</definedName>
    <definedName name="________EXC8">#REF!</definedName>
    <definedName name="________EXC9" localSheetId="13">#REF!</definedName>
    <definedName name="________EXC9" localSheetId="14">#REF!</definedName>
    <definedName name="________EXC9" localSheetId="18">#REF!</definedName>
    <definedName name="________EXC9" localSheetId="17">#REF!</definedName>
    <definedName name="________EXC9">#REF!</definedName>
    <definedName name="________PJ50">#REF!</definedName>
    <definedName name="________pj51">#REF!</definedName>
    <definedName name="________rc">#REF!</definedName>
    <definedName name="_______apu1" localSheetId="13">[3]INSUMOS!#REF!</definedName>
    <definedName name="_______apu1" localSheetId="14">[3]INSUMOS!#REF!</definedName>
    <definedName name="_______apu1" localSheetId="18">[3]INSUMOS!#REF!</definedName>
    <definedName name="_______apu1" localSheetId="17">[3]INSUMOS!#REF!</definedName>
    <definedName name="_______apu1">[3]INSUMOS!#REF!</definedName>
    <definedName name="_______APU221">#REF!</definedName>
    <definedName name="_______APU465" localSheetId="8">[6]!absc</definedName>
    <definedName name="_______APU465" localSheetId="7">[6]!absc</definedName>
    <definedName name="_______APU465" localSheetId="9">[6]!absc</definedName>
    <definedName name="_______APU465" localSheetId="10">[6]!absc</definedName>
    <definedName name="_______APU465" localSheetId="5">[6]!absc</definedName>
    <definedName name="_______APU465" localSheetId="4">[6]!absc</definedName>
    <definedName name="_______APU465" localSheetId="3">[6]!absc</definedName>
    <definedName name="_______APU465" localSheetId="6">[6]!absc</definedName>
    <definedName name="_______APU465" localSheetId="1">[6]!absc</definedName>
    <definedName name="_______APU465" localSheetId="0">[6]!absc</definedName>
    <definedName name="_______APU465">[6]!absc</definedName>
    <definedName name="_______cua1">'[9]ALCANTARILLADO RAS'!$A$4:$B$14</definedName>
    <definedName name="_______DMD1">#REF!</definedName>
    <definedName name="_______EST1" localSheetId="13">#REF!</definedName>
    <definedName name="_______EST1" localSheetId="14">#REF!</definedName>
    <definedName name="_______EST1" localSheetId="18">#REF!</definedName>
    <definedName name="_______EST1" localSheetId="17">#REF!</definedName>
    <definedName name="_______EST1">#REF!</definedName>
    <definedName name="_______EST10" localSheetId="13">#REF!</definedName>
    <definedName name="_______EST10" localSheetId="14">#REF!</definedName>
    <definedName name="_______EST10" localSheetId="18">#REF!</definedName>
    <definedName name="_______EST10" localSheetId="17">#REF!</definedName>
    <definedName name="_______EST10">#REF!</definedName>
    <definedName name="_______EST11" localSheetId="13">#REF!</definedName>
    <definedName name="_______EST11" localSheetId="14">#REF!</definedName>
    <definedName name="_______EST11" localSheetId="18">#REF!</definedName>
    <definedName name="_______EST11" localSheetId="17">#REF!</definedName>
    <definedName name="_______EST11">#REF!</definedName>
    <definedName name="_______EST12" localSheetId="13">#REF!</definedName>
    <definedName name="_______EST12" localSheetId="14">#REF!</definedName>
    <definedName name="_______EST12" localSheetId="18">#REF!</definedName>
    <definedName name="_______EST12" localSheetId="17">#REF!</definedName>
    <definedName name="_______EST12">#REF!</definedName>
    <definedName name="_______EST13" localSheetId="13">#REF!</definedName>
    <definedName name="_______EST13" localSheetId="14">#REF!</definedName>
    <definedName name="_______EST13" localSheetId="18">#REF!</definedName>
    <definedName name="_______EST13" localSheetId="17">#REF!</definedName>
    <definedName name="_______EST13">#REF!</definedName>
    <definedName name="_______EST14" localSheetId="13">#REF!</definedName>
    <definedName name="_______EST14" localSheetId="14">#REF!</definedName>
    <definedName name="_______EST14" localSheetId="18">#REF!</definedName>
    <definedName name="_______EST14" localSheetId="17">#REF!</definedName>
    <definedName name="_______EST14">#REF!</definedName>
    <definedName name="_______EST15" localSheetId="13">#REF!</definedName>
    <definedName name="_______EST15" localSheetId="14">#REF!</definedName>
    <definedName name="_______EST15" localSheetId="18">#REF!</definedName>
    <definedName name="_______EST15" localSheetId="17">#REF!</definedName>
    <definedName name="_______EST15">#REF!</definedName>
    <definedName name="_______EST16" localSheetId="13">#REF!</definedName>
    <definedName name="_______EST16" localSheetId="14">#REF!</definedName>
    <definedName name="_______EST16" localSheetId="18">#REF!</definedName>
    <definedName name="_______EST16" localSheetId="17">#REF!</definedName>
    <definedName name="_______EST16">#REF!</definedName>
    <definedName name="_______EST17" localSheetId="13">#REF!</definedName>
    <definedName name="_______EST17" localSheetId="14">#REF!</definedName>
    <definedName name="_______EST17" localSheetId="18">#REF!</definedName>
    <definedName name="_______EST17" localSheetId="17">#REF!</definedName>
    <definedName name="_______EST17">#REF!</definedName>
    <definedName name="_______EST18" localSheetId="13">#REF!</definedName>
    <definedName name="_______EST18" localSheetId="14">#REF!</definedName>
    <definedName name="_______EST18" localSheetId="18">#REF!</definedName>
    <definedName name="_______EST18" localSheetId="17">#REF!</definedName>
    <definedName name="_______EST18">#REF!</definedName>
    <definedName name="_______EST19" localSheetId="13">#REF!</definedName>
    <definedName name="_______EST19" localSheetId="14">#REF!</definedName>
    <definedName name="_______EST19" localSheetId="18">#REF!</definedName>
    <definedName name="_______EST19" localSheetId="17">#REF!</definedName>
    <definedName name="_______EST19">#REF!</definedName>
    <definedName name="_______EST2" localSheetId="13">#REF!</definedName>
    <definedName name="_______EST2" localSheetId="14">#REF!</definedName>
    <definedName name="_______EST2" localSheetId="18">#REF!</definedName>
    <definedName name="_______EST2" localSheetId="17">#REF!</definedName>
    <definedName name="_______EST2">#REF!</definedName>
    <definedName name="_______EST3" localSheetId="13">#REF!</definedName>
    <definedName name="_______EST3" localSheetId="14">#REF!</definedName>
    <definedName name="_______EST3" localSheetId="18">#REF!</definedName>
    <definedName name="_______EST3" localSheetId="17">#REF!</definedName>
    <definedName name="_______EST3">#REF!</definedName>
    <definedName name="_______EST4" localSheetId="13">#REF!</definedName>
    <definedName name="_______EST4" localSheetId="14">#REF!</definedName>
    <definedName name="_______EST4" localSheetId="18">#REF!</definedName>
    <definedName name="_______EST4" localSheetId="17">#REF!</definedName>
    <definedName name="_______EST4">#REF!</definedName>
    <definedName name="_______EST5" localSheetId="13">#REF!</definedName>
    <definedName name="_______EST5" localSheetId="14">#REF!</definedName>
    <definedName name="_______EST5" localSheetId="18">#REF!</definedName>
    <definedName name="_______EST5" localSheetId="17">#REF!</definedName>
    <definedName name="_______EST5">#REF!</definedName>
    <definedName name="_______EST6" localSheetId="13">#REF!</definedName>
    <definedName name="_______EST6" localSheetId="14">#REF!</definedName>
    <definedName name="_______EST6" localSheetId="18">#REF!</definedName>
    <definedName name="_______EST6" localSheetId="17">#REF!</definedName>
    <definedName name="_______EST6">#REF!</definedName>
    <definedName name="_______EST7" localSheetId="13">#REF!</definedName>
    <definedName name="_______EST7" localSheetId="14">#REF!</definedName>
    <definedName name="_______EST7" localSheetId="18">#REF!</definedName>
    <definedName name="_______EST7" localSheetId="17">#REF!</definedName>
    <definedName name="_______EST7">#REF!</definedName>
    <definedName name="_______EST8" localSheetId="13">#REF!</definedName>
    <definedName name="_______EST8" localSheetId="14">#REF!</definedName>
    <definedName name="_______EST8" localSheetId="18">#REF!</definedName>
    <definedName name="_______EST8" localSheetId="17">#REF!</definedName>
    <definedName name="_______EST8">#REF!</definedName>
    <definedName name="_______EST9" localSheetId="13">#REF!</definedName>
    <definedName name="_______EST9" localSheetId="14">#REF!</definedName>
    <definedName name="_______EST9" localSheetId="18">#REF!</definedName>
    <definedName name="_______EST9" localSheetId="17">#REF!</definedName>
    <definedName name="_______EST9">#REF!</definedName>
    <definedName name="_______EXC1" localSheetId="13">#REF!</definedName>
    <definedName name="_______EXC1" localSheetId="14">#REF!</definedName>
    <definedName name="_______EXC1" localSheetId="18">#REF!</definedName>
    <definedName name="_______EXC1" localSheetId="17">#REF!</definedName>
    <definedName name="_______EXC1">#REF!</definedName>
    <definedName name="_______EXC10" localSheetId="13">#REF!</definedName>
    <definedName name="_______EXC10" localSheetId="14">#REF!</definedName>
    <definedName name="_______EXC10" localSheetId="18">#REF!</definedName>
    <definedName name="_______EXC10" localSheetId="17">#REF!</definedName>
    <definedName name="_______EXC10">#REF!</definedName>
    <definedName name="_______EXC11" localSheetId="13">#REF!</definedName>
    <definedName name="_______EXC11" localSheetId="14">#REF!</definedName>
    <definedName name="_______EXC11" localSheetId="18">#REF!</definedName>
    <definedName name="_______EXC11" localSheetId="17">#REF!</definedName>
    <definedName name="_______EXC11">#REF!</definedName>
    <definedName name="_______EXC12" localSheetId="13">#REF!</definedName>
    <definedName name="_______EXC12" localSheetId="14">#REF!</definedName>
    <definedName name="_______EXC12" localSheetId="18">#REF!</definedName>
    <definedName name="_______EXC12" localSheetId="17">#REF!</definedName>
    <definedName name="_______EXC12">#REF!</definedName>
    <definedName name="_______EXC2" localSheetId="13">#REF!</definedName>
    <definedName name="_______EXC2" localSheetId="14">#REF!</definedName>
    <definedName name="_______EXC2" localSheetId="18">#REF!</definedName>
    <definedName name="_______EXC2" localSheetId="17">#REF!</definedName>
    <definedName name="_______EXC2">#REF!</definedName>
    <definedName name="_______EXC3" localSheetId="13">#REF!</definedName>
    <definedName name="_______EXC3" localSheetId="14">#REF!</definedName>
    <definedName name="_______EXC3" localSheetId="18">#REF!</definedName>
    <definedName name="_______EXC3" localSheetId="17">#REF!</definedName>
    <definedName name="_______EXC3">#REF!</definedName>
    <definedName name="_______EXC4" localSheetId="13">#REF!</definedName>
    <definedName name="_______EXC4" localSheetId="14">#REF!</definedName>
    <definedName name="_______EXC4" localSheetId="18">#REF!</definedName>
    <definedName name="_______EXC4" localSheetId="17">#REF!</definedName>
    <definedName name="_______EXC4">#REF!</definedName>
    <definedName name="_______EXC5" localSheetId="13">#REF!</definedName>
    <definedName name="_______EXC5" localSheetId="14">#REF!</definedName>
    <definedName name="_______EXC5" localSheetId="18">#REF!</definedName>
    <definedName name="_______EXC5" localSheetId="17">#REF!</definedName>
    <definedName name="_______EXC5">#REF!</definedName>
    <definedName name="_______EXC6" localSheetId="13">#REF!</definedName>
    <definedName name="_______EXC6" localSheetId="14">#REF!</definedName>
    <definedName name="_______EXC6" localSheetId="18">#REF!</definedName>
    <definedName name="_______EXC6" localSheetId="17">#REF!</definedName>
    <definedName name="_______EXC6">#REF!</definedName>
    <definedName name="_______EXC7" localSheetId="13">#REF!</definedName>
    <definedName name="_______EXC7" localSheetId="14">#REF!</definedName>
    <definedName name="_______EXC7" localSheetId="18">#REF!</definedName>
    <definedName name="_______EXC7" localSheetId="17">#REF!</definedName>
    <definedName name="_______EXC7">#REF!</definedName>
    <definedName name="_______EXC8" localSheetId="13">#REF!</definedName>
    <definedName name="_______EXC8" localSheetId="14">#REF!</definedName>
    <definedName name="_______EXC8" localSheetId="18">#REF!</definedName>
    <definedName name="_______EXC8" localSheetId="17">#REF!</definedName>
    <definedName name="_______EXC8">#REF!</definedName>
    <definedName name="_______EXC9" localSheetId="13">#REF!</definedName>
    <definedName name="_______EXC9" localSheetId="14">#REF!</definedName>
    <definedName name="_______EXC9" localSheetId="18">#REF!</definedName>
    <definedName name="_______EXC9" localSheetId="17">#REF!</definedName>
    <definedName name="_______EXC9">#REF!</definedName>
    <definedName name="_______PJ50">#REF!</definedName>
    <definedName name="_______pj51">#REF!</definedName>
    <definedName name="_______rc">#REF!</definedName>
    <definedName name="_______VPD1">[10]TARIFAS!$C$582</definedName>
    <definedName name="_______VPI1">[10]TARIFAS!$C$580</definedName>
    <definedName name="_______VRA1">[10]TARIFAS!$C$579</definedName>
    <definedName name="______apu1" localSheetId="13">[3]INSUMOS!#REF!</definedName>
    <definedName name="______apu1" localSheetId="14">[3]INSUMOS!#REF!</definedName>
    <definedName name="______apu1" localSheetId="18">[3]INSUMOS!#REF!</definedName>
    <definedName name="______apu1" localSheetId="17">[3]INSUMOS!#REF!</definedName>
    <definedName name="______apu1">[3]INSUMOS!#REF!</definedName>
    <definedName name="______APU221">#REF!</definedName>
    <definedName name="______APU465" localSheetId="8">[6]!absc</definedName>
    <definedName name="______APU465" localSheetId="7">[6]!absc</definedName>
    <definedName name="______APU465" localSheetId="9">[6]!absc</definedName>
    <definedName name="______APU465" localSheetId="10">[6]!absc</definedName>
    <definedName name="______APU465" localSheetId="5">[6]!absc</definedName>
    <definedName name="______APU465" localSheetId="4">[6]!absc</definedName>
    <definedName name="______APU465" localSheetId="3">[6]!absc</definedName>
    <definedName name="______APU465" localSheetId="6">[6]!absc</definedName>
    <definedName name="______APU465" localSheetId="1">[6]!absc</definedName>
    <definedName name="______APU465" localSheetId="0">[6]!absc</definedName>
    <definedName name="______APU465">[6]!absc</definedName>
    <definedName name="______cua1">'[9]ALCANTARILLADO RAS'!$A$4:$B$14</definedName>
    <definedName name="______DMD1">#REF!</definedName>
    <definedName name="______EST1" localSheetId="13">#REF!</definedName>
    <definedName name="______EST1" localSheetId="14">#REF!</definedName>
    <definedName name="______EST1" localSheetId="18">#REF!</definedName>
    <definedName name="______EST1" localSheetId="17">#REF!</definedName>
    <definedName name="______EST1">#REF!</definedName>
    <definedName name="______EST10" localSheetId="13">#REF!</definedName>
    <definedName name="______EST10" localSheetId="14">#REF!</definedName>
    <definedName name="______EST10" localSheetId="18">#REF!</definedName>
    <definedName name="______EST10" localSheetId="17">#REF!</definedName>
    <definedName name="______EST10">#REF!</definedName>
    <definedName name="______EST11" localSheetId="13">#REF!</definedName>
    <definedName name="______EST11" localSheetId="14">#REF!</definedName>
    <definedName name="______EST11" localSheetId="18">#REF!</definedName>
    <definedName name="______EST11" localSheetId="17">#REF!</definedName>
    <definedName name="______EST11">#REF!</definedName>
    <definedName name="______EST12" localSheetId="13">#REF!</definedName>
    <definedName name="______EST12" localSheetId="14">#REF!</definedName>
    <definedName name="______EST12" localSheetId="18">#REF!</definedName>
    <definedName name="______EST12" localSheetId="17">#REF!</definedName>
    <definedName name="______EST12">#REF!</definedName>
    <definedName name="______EST13" localSheetId="13">#REF!</definedName>
    <definedName name="______EST13" localSheetId="14">#REF!</definedName>
    <definedName name="______EST13" localSheetId="18">#REF!</definedName>
    <definedName name="______EST13" localSheetId="17">#REF!</definedName>
    <definedName name="______EST13">#REF!</definedName>
    <definedName name="______EST14" localSheetId="13">#REF!</definedName>
    <definedName name="______EST14" localSheetId="14">#REF!</definedName>
    <definedName name="______EST14" localSheetId="18">#REF!</definedName>
    <definedName name="______EST14" localSheetId="17">#REF!</definedName>
    <definedName name="______EST14">#REF!</definedName>
    <definedName name="______EST15" localSheetId="13">#REF!</definedName>
    <definedName name="______EST15" localSheetId="14">#REF!</definedName>
    <definedName name="______EST15" localSheetId="18">#REF!</definedName>
    <definedName name="______EST15" localSheetId="17">#REF!</definedName>
    <definedName name="______EST15">#REF!</definedName>
    <definedName name="______EST16" localSheetId="13">#REF!</definedName>
    <definedName name="______EST16" localSheetId="14">#REF!</definedName>
    <definedName name="______EST16" localSheetId="18">#REF!</definedName>
    <definedName name="______EST16" localSheetId="17">#REF!</definedName>
    <definedName name="______EST16">#REF!</definedName>
    <definedName name="______EST17" localSheetId="13">#REF!</definedName>
    <definedName name="______EST17" localSheetId="14">#REF!</definedName>
    <definedName name="______EST17" localSheetId="18">#REF!</definedName>
    <definedName name="______EST17" localSheetId="17">#REF!</definedName>
    <definedName name="______EST17">#REF!</definedName>
    <definedName name="______EST18" localSheetId="13">#REF!</definedName>
    <definedName name="______EST18" localSheetId="14">#REF!</definedName>
    <definedName name="______EST18" localSheetId="18">#REF!</definedName>
    <definedName name="______EST18" localSheetId="17">#REF!</definedName>
    <definedName name="______EST18">#REF!</definedName>
    <definedName name="______EST19" localSheetId="13">#REF!</definedName>
    <definedName name="______EST19" localSheetId="14">#REF!</definedName>
    <definedName name="______EST19" localSheetId="18">#REF!</definedName>
    <definedName name="______EST19" localSheetId="17">#REF!</definedName>
    <definedName name="______EST19">#REF!</definedName>
    <definedName name="______EST2" localSheetId="13">#REF!</definedName>
    <definedName name="______EST2" localSheetId="14">#REF!</definedName>
    <definedName name="______EST2" localSheetId="18">#REF!</definedName>
    <definedName name="______EST2" localSheetId="17">#REF!</definedName>
    <definedName name="______EST2">#REF!</definedName>
    <definedName name="______EST3" localSheetId="13">#REF!</definedName>
    <definedName name="______EST3" localSheetId="14">#REF!</definedName>
    <definedName name="______EST3" localSheetId="18">#REF!</definedName>
    <definedName name="______EST3" localSheetId="17">#REF!</definedName>
    <definedName name="______EST3">#REF!</definedName>
    <definedName name="______EST4" localSheetId="13">#REF!</definedName>
    <definedName name="______EST4" localSheetId="14">#REF!</definedName>
    <definedName name="______EST4" localSheetId="18">#REF!</definedName>
    <definedName name="______EST4" localSheetId="17">#REF!</definedName>
    <definedName name="______EST4">#REF!</definedName>
    <definedName name="______EST5" localSheetId="13">#REF!</definedName>
    <definedName name="______EST5" localSheetId="14">#REF!</definedName>
    <definedName name="______EST5" localSheetId="18">#REF!</definedName>
    <definedName name="______EST5" localSheetId="17">#REF!</definedName>
    <definedName name="______EST5">#REF!</definedName>
    <definedName name="______EST6" localSheetId="13">#REF!</definedName>
    <definedName name="______EST6" localSheetId="14">#REF!</definedName>
    <definedName name="______EST6" localSheetId="18">#REF!</definedName>
    <definedName name="______EST6" localSheetId="17">#REF!</definedName>
    <definedName name="______EST6">#REF!</definedName>
    <definedName name="______EST7" localSheetId="13">#REF!</definedName>
    <definedName name="______EST7" localSheetId="14">#REF!</definedName>
    <definedName name="______EST7" localSheetId="18">#REF!</definedName>
    <definedName name="______EST7" localSheetId="17">#REF!</definedName>
    <definedName name="______EST7">#REF!</definedName>
    <definedName name="______EST8" localSheetId="13">#REF!</definedName>
    <definedName name="______EST8" localSheetId="14">#REF!</definedName>
    <definedName name="______EST8" localSheetId="18">#REF!</definedName>
    <definedName name="______EST8" localSheetId="17">#REF!</definedName>
    <definedName name="______EST8">#REF!</definedName>
    <definedName name="______EST9" localSheetId="13">#REF!</definedName>
    <definedName name="______EST9" localSheetId="14">#REF!</definedName>
    <definedName name="______EST9" localSheetId="18">#REF!</definedName>
    <definedName name="______EST9" localSheetId="17">#REF!</definedName>
    <definedName name="______EST9">#REF!</definedName>
    <definedName name="______EXC1" localSheetId="13">#REF!</definedName>
    <definedName name="______EXC1" localSheetId="14">#REF!</definedName>
    <definedName name="______EXC1" localSheetId="18">#REF!</definedName>
    <definedName name="______EXC1" localSheetId="17">#REF!</definedName>
    <definedName name="______EXC1">#REF!</definedName>
    <definedName name="______EXC10" localSheetId="13">#REF!</definedName>
    <definedName name="______EXC10" localSheetId="14">#REF!</definedName>
    <definedName name="______EXC10" localSheetId="18">#REF!</definedName>
    <definedName name="______EXC10" localSheetId="17">#REF!</definedName>
    <definedName name="______EXC10">#REF!</definedName>
    <definedName name="______EXC11" localSheetId="13">#REF!</definedName>
    <definedName name="______EXC11" localSheetId="14">#REF!</definedName>
    <definedName name="______EXC11" localSheetId="18">#REF!</definedName>
    <definedName name="______EXC11" localSheetId="17">#REF!</definedName>
    <definedName name="______EXC11">#REF!</definedName>
    <definedName name="______EXC12" localSheetId="13">#REF!</definedName>
    <definedName name="______EXC12" localSheetId="14">#REF!</definedName>
    <definedName name="______EXC12" localSheetId="18">#REF!</definedName>
    <definedName name="______EXC12" localSheetId="17">#REF!</definedName>
    <definedName name="______EXC12">#REF!</definedName>
    <definedName name="______EXC2" localSheetId="13">#REF!</definedName>
    <definedName name="______EXC2" localSheetId="14">#REF!</definedName>
    <definedName name="______EXC2" localSheetId="18">#REF!</definedName>
    <definedName name="______EXC2" localSheetId="17">#REF!</definedName>
    <definedName name="______EXC2">#REF!</definedName>
    <definedName name="______EXC3" localSheetId="13">#REF!</definedName>
    <definedName name="______EXC3" localSheetId="14">#REF!</definedName>
    <definedName name="______EXC3" localSheetId="18">#REF!</definedName>
    <definedName name="______EXC3" localSheetId="17">#REF!</definedName>
    <definedName name="______EXC3">#REF!</definedName>
    <definedName name="______EXC4" localSheetId="13">#REF!</definedName>
    <definedName name="______EXC4" localSheetId="14">#REF!</definedName>
    <definedName name="______EXC4" localSheetId="18">#REF!</definedName>
    <definedName name="______EXC4" localSheetId="17">#REF!</definedName>
    <definedName name="______EXC4">#REF!</definedName>
    <definedName name="______EXC5" localSheetId="13">#REF!</definedName>
    <definedName name="______EXC5" localSheetId="14">#REF!</definedName>
    <definedName name="______EXC5" localSheetId="18">#REF!</definedName>
    <definedName name="______EXC5" localSheetId="17">#REF!</definedName>
    <definedName name="______EXC5">#REF!</definedName>
    <definedName name="______EXC6" localSheetId="13">#REF!</definedName>
    <definedName name="______EXC6" localSheetId="14">#REF!</definedName>
    <definedName name="______EXC6" localSheetId="18">#REF!</definedName>
    <definedName name="______EXC6" localSheetId="17">#REF!</definedName>
    <definedName name="______EXC6">#REF!</definedName>
    <definedName name="______EXC7" localSheetId="13">#REF!</definedName>
    <definedName name="______EXC7" localSheetId="14">#REF!</definedName>
    <definedName name="______EXC7" localSheetId="18">#REF!</definedName>
    <definedName name="______EXC7" localSheetId="17">#REF!</definedName>
    <definedName name="______EXC7">#REF!</definedName>
    <definedName name="______EXC8" localSheetId="13">#REF!</definedName>
    <definedName name="______EXC8" localSheetId="14">#REF!</definedName>
    <definedName name="______EXC8" localSheetId="18">#REF!</definedName>
    <definedName name="______EXC8" localSheetId="17">#REF!</definedName>
    <definedName name="______EXC8">#REF!</definedName>
    <definedName name="______EXC9" localSheetId="13">#REF!</definedName>
    <definedName name="______EXC9" localSheetId="14">#REF!</definedName>
    <definedName name="______EXC9" localSheetId="18">#REF!</definedName>
    <definedName name="______EXC9" localSheetId="17">#REF!</definedName>
    <definedName name="______EXC9">#REF!</definedName>
    <definedName name="______INF1">#REF!</definedName>
    <definedName name="______PJ50">#REF!</definedName>
    <definedName name="______pj51">#REF!</definedName>
    <definedName name="______rc">#REF!</definedName>
    <definedName name="______VPD1">[10]TARIFAS!$C$582</definedName>
    <definedName name="______VPI1">[10]TARIFAS!$C$580</definedName>
    <definedName name="______VRA1">[10]TARIFAS!$C$579</definedName>
    <definedName name="_____aiu2">[8]AIU!$J$105</definedName>
    <definedName name="_____apu1" localSheetId="13">[3]INSUMOS!#REF!</definedName>
    <definedName name="_____apu1" localSheetId="14">[3]INSUMOS!#REF!</definedName>
    <definedName name="_____apu1" localSheetId="18">[3]INSUMOS!#REF!</definedName>
    <definedName name="_____apu1" localSheetId="17">[3]INSUMOS!#REF!</definedName>
    <definedName name="_____apu1" localSheetId="15">[3]INSUMOS!#REF!</definedName>
    <definedName name="_____apu1">[3]INSUMOS!#REF!</definedName>
    <definedName name="_____APU221">#REF!</definedName>
    <definedName name="_____APU465" localSheetId="8">[6]!absc</definedName>
    <definedName name="_____APU465" localSheetId="7">[6]!absc</definedName>
    <definedName name="_____APU465" localSheetId="9">[6]!absc</definedName>
    <definedName name="_____APU465" localSheetId="10">[6]!absc</definedName>
    <definedName name="_____APU465" localSheetId="5">[6]!absc</definedName>
    <definedName name="_____APU465" localSheetId="4">[6]!absc</definedName>
    <definedName name="_____APU465" localSheetId="3">[6]!absc</definedName>
    <definedName name="_____APU465" localSheetId="6">[6]!absc</definedName>
    <definedName name="_____APU465" localSheetId="1">[6]!absc</definedName>
    <definedName name="_____APU465" localSheetId="0">[6]!absc</definedName>
    <definedName name="_____APU465">[6]!absc</definedName>
    <definedName name="_____cua1">'[9]ALCANTARILLADO RAS'!$A$4:$B$14</definedName>
    <definedName name="_____DMD1">#REF!</definedName>
    <definedName name="_____EST1" localSheetId="13">#REF!</definedName>
    <definedName name="_____EST1" localSheetId="14">#REF!</definedName>
    <definedName name="_____EST1" localSheetId="18">#REF!</definedName>
    <definedName name="_____EST1" localSheetId="17">#REF!</definedName>
    <definedName name="_____EST1">#REF!</definedName>
    <definedName name="_____EST10" localSheetId="13">#REF!</definedName>
    <definedName name="_____EST10" localSheetId="14">#REF!</definedName>
    <definedName name="_____EST10" localSheetId="18">#REF!</definedName>
    <definedName name="_____EST10" localSheetId="17">#REF!</definedName>
    <definedName name="_____EST10">#REF!</definedName>
    <definedName name="_____EST11" localSheetId="13">#REF!</definedName>
    <definedName name="_____EST11" localSheetId="14">#REF!</definedName>
    <definedName name="_____EST11" localSheetId="18">#REF!</definedName>
    <definedName name="_____EST11" localSheetId="17">#REF!</definedName>
    <definedName name="_____EST11">#REF!</definedName>
    <definedName name="_____EST12" localSheetId="13">#REF!</definedName>
    <definedName name="_____EST12" localSheetId="14">#REF!</definedName>
    <definedName name="_____EST12" localSheetId="18">#REF!</definedName>
    <definedName name="_____EST12" localSheetId="17">#REF!</definedName>
    <definedName name="_____EST12">#REF!</definedName>
    <definedName name="_____EST13" localSheetId="13">#REF!</definedName>
    <definedName name="_____EST13" localSheetId="14">#REF!</definedName>
    <definedName name="_____EST13" localSheetId="18">#REF!</definedName>
    <definedName name="_____EST13" localSheetId="17">#REF!</definedName>
    <definedName name="_____EST13">#REF!</definedName>
    <definedName name="_____EST14" localSheetId="13">#REF!</definedName>
    <definedName name="_____EST14" localSheetId="14">#REF!</definedName>
    <definedName name="_____EST14" localSheetId="18">#REF!</definedName>
    <definedName name="_____EST14" localSheetId="17">#REF!</definedName>
    <definedName name="_____EST14">#REF!</definedName>
    <definedName name="_____EST15" localSheetId="13">#REF!</definedName>
    <definedName name="_____EST15" localSheetId="14">#REF!</definedName>
    <definedName name="_____EST15" localSheetId="18">#REF!</definedName>
    <definedName name="_____EST15" localSheetId="17">#REF!</definedName>
    <definedName name="_____EST15">#REF!</definedName>
    <definedName name="_____EST16" localSheetId="13">#REF!</definedName>
    <definedName name="_____EST16" localSheetId="14">#REF!</definedName>
    <definedName name="_____EST16" localSheetId="18">#REF!</definedName>
    <definedName name="_____EST16" localSheetId="17">#REF!</definedName>
    <definedName name="_____EST16">#REF!</definedName>
    <definedName name="_____EST17" localSheetId="13">#REF!</definedName>
    <definedName name="_____EST17" localSheetId="14">#REF!</definedName>
    <definedName name="_____EST17" localSheetId="18">#REF!</definedName>
    <definedName name="_____EST17" localSheetId="17">#REF!</definedName>
    <definedName name="_____EST17">#REF!</definedName>
    <definedName name="_____EST18" localSheetId="13">#REF!</definedName>
    <definedName name="_____EST18" localSheetId="14">#REF!</definedName>
    <definedName name="_____EST18" localSheetId="18">#REF!</definedName>
    <definedName name="_____EST18" localSheetId="17">#REF!</definedName>
    <definedName name="_____EST18">#REF!</definedName>
    <definedName name="_____EST19" localSheetId="13">#REF!</definedName>
    <definedName name="_____EST19" localSheetId="14">#REF!</definedName>
    <definedName name="_____EST19" localSheetId="18">#REF!</definedName>
    <definedName name="_____EST19" localSheetId="17">#REF!</definedName>
    <definedName name="_____EST19">#REF!</definedName>
    <definedName name="_____EST2" localSheetId="13">#REF!</definedName>
    <definedName name="_____EST2" localSheetId="14">#REF!</definedName>
    <definedName name="_____EST2" localSheetId="18">#REF!</definedName>
    <definedName name="_____EST2" localSheetId="17">#REF!</definedName>
    <definedName name="_____EST2">#REF!</definedName>
    <definedName name="_____EST3" localSheetId="13">#REF!</definedName>
    <definedName name="_____EST3" localSheetId="14">#REF!</definedName>
    <definedName name="_____EST3" localSheetId="18">#REF!</definedName>
    <definedName name="_____EST3" localSheetId="17">#REF!</definedName>
    <definedName name="_____EST3">#REF!</definedName>
    <definedName name="_____EST4" localSheetId="13">#REF!</definedName>
    <definedName name="_____EST4" localSheetId="14">#REF!</definedName>
    <definedName name="_____EST4" localSheetId="18">#REF!</definedName>
    <definedName name="_____EST4" localSheetId="17">#REF!</definedName>
    <definedName name="_____EST4">#REF!</definedName>
    <definedName name="_____EST5" localSheetId="13">#REF!</definedName>
    <definedName name="_____EST5" localSheetId="14">#REF!</definedName>
    <definedName name="_____EST5" localSheetId="18">#REF!</definedName>
    <definedName name="_____EST5" localSheetId="17">#REF!</definedName>
    <definedName name="_____EST5">#REF!</definedName>
    <definedName name="_____EST6" localSheetId="13">#REF!</definedName>
    <definedName name="_____EST6" localSheetId="14">#REF!</definedName>
    <definedName name="_____EST6" localSheetId="18">#REF!</definedName>
    <definedName name="_____EST6" localSheetId="17">#REF!</definedName>
    <definedName name="_____EST6">#REF!</definedName>
    <definedName name="_____EST7" localSheetId="13">#REF!</definedName>
    <definedName name="_____EST7" localSheetId="14">#REF!</definedName>
    <definedName name="_____EST7" localSheetId="18">#REF!</definedName>
    <definedName name="_____EST7" localSheetId="17">#REF!</definedName>
    <definedName name="_____EST7">#REF!</definedName>
    <definedName name="_____EST8" localSheetId="13">#REF!</definedName>
    <definedName name="_____EST8" localSheetId="14">#REF!</definedName>
    <definedName name="_____EST8" localSheetId="18">#REF!</definedName>
    <definedName name="_____EST8" localSheetId="17">#REF!</definedName>
    <definedName name="_____EST8">#REF!</definedName>
    <definedName name="_____EST9" localSheetId="13">#REF!</definedName>
    <definedName name="_____EST9" localSheetId="14">#REF!</definedName>
    <definedName name="_____EST9" localSheetId="18">#REF!</definedName>
    <definedName name="_____EST9" localSheetId="17">#REF!</definedName>
    <definedName name="_____EST9">#REF!</definedName>
    <definedName name="_____EXC1" localSheetId="13">#REF!</definedName>
    <definedName name="_____EXC1" localSheetId="14">#REF!</definedName>
    <definedName name="_____EXC1" localSheetId="18">#REF!</definedName>
    <definedName name="_____EXC1" localSheetId="17">#REF!</definedName>
    <definedName name="_____EXC1">#REF!</definedName>
    <definedName name="_____EXC10" localSheetId="13">#REF!</definedName>
    <definedName name="_____EXC10" localSheetId="14">#REF!</definedName>
    <definedName name="_____EXC10" localSheetId="18">#REF!</definedName>
    <definedName name="_____EXC10" localSheetId="17">#REF!</definedName>
    <definedName name="_____EXC10">#REF!</definedName>
    <definedName name="_____EXC11" localSheetId="13">#REF!</definedName>
    <definedName name="_____EXC11" localSheetId="14">#REF!</definedName>
    <definedName name="_____EXC11" localSheetId="18">#REF!</definedName>
    <definedName name="_____EXC11" localSheetId="17">#REF!</definedName>
    <definedName name="_____EXC11">#REF!</definedName>
    <definedName name="_____EXC12" localSheetId="13">#REF!</definedName>
    <definedName name="_____EXC12" localSheetId="14">#REF!</definedName>
    <definedName name="_____EXC12" localSheetId="18">#REF!</definedName>
    <definedName name="_____EXC12" localSheetId="17">#REF!</definedName>
    <definedName name="_____EXC12">#REF!</definedName>
    <definedName name="_____EXC2" localSheetId="13">#REF!</definedName>
    <definedName name="_____EXC2" localSheetId="14">#REF!</definedName>
    <definedName name="_____EXC2" localSheetId="18">#REF!</definedName>
    <definedName name="_____EXC2" localSheetId="17">#REF!</definedName>
    <definedName name="_____EXC2">#REF!</definedName>
    <definedName name="_____EXC3" localSheetId="13">#REF!</definedName>
    <definedName name="_____EXC3" localSheetId="14">#REF!</definedName>
    <definedName name="_____EXC3" localSheetId="18">#REF!</definedName>
    <definedName name="_____EXC3" localSheetId="17">#REF!</definedName>
    <definedName name="_____EXC3">#REF!</definedName>
    <definedName name="_____EXC4" localSheetId="13">#REF!</definedName>
    <definedName name="_____EXC4" localSheetId="14">#REF!</definedName>
    <definedName name="_____EXC4" localSheetId="18">#REF!</definedName>
    <definedName name="_____EXC4" localSheetId="17">#REF!</definedName>
    <definedName name="_____EXC4">#REF!</definedName>
    <definedName name="_____EXC5" localSheetId="13">#REF!</definedName>
    <definedName name="_____EXC5" localSheetId="14">#REF!</definedName>
    <definedName name="_____EXC5" localSheetId="18">#REF!</definedName>
    <definedName name="_____EXC5" localSheetId="17">#REF!</definedName>
    <definedName name="_____EXC5">#REF!</definedName>
    <definedName name="_____EXC6" localSheetId="13">#REF!</definedName>
    <definedName name="_____EXC6" localSheetId="14">#REF!</definedName>
    <definedName name="_____EXC6" localSheetId="18">#REF!</definedName>
    <definedName name="_____EXC6" localSheetId="17">#REF!</definedName>
    <definedName name="_____EXC6">#REF!</definedName>
    <definedName name="_____EXC7" localSheetId="13">#REF!</definedName>
    <definedName name="_____EXC7" localSheetId="14">#REF!</definedName>
    <definedName name="_____EXC7" localSheetId="18">#REF!</definedName>
    <definedName name="_____EXC7" localSheetId="17">#REF!</definedName>
    <definedName name="_____EXC7">#REF!</definedName>
    <definedName name="_____EXC8" localSheetId="13">#REF!</definedName>
    <definedName name="_____EXC8" localSheetId="14">#REF!</definedName>
    <definedName name="_____EXC8" localSheetId="18">#REF!</definedName>
    <definedName name="_____EXC8" localSheetId="17">#REF!</definedName>
    <definedName name="_____EXC8">#REF!</definedName>
    <definedName name="_____EXC9" localSheetId="13">#REF!</definedName>
    <definedName name="_____EXC9" localSheetId="14">#REF!</definedName>
    <definedName name="_____EXC9" localSheetId="18">#REF!</definedName>
    <definedName name="_____EXC9" localSheetId="17">#REF!</definedName>
    <definedName name="_____EXC9">#REF!</definedName>
    <definedName name="_____ORO10" localSheetId="13">#REF!</definedName>
    <definedName name="_____ORO10" localSheetId="14">#REF!</definedName>
    <definedName name="_____ORO10" localSheetId="18">#REF!</definedName>
    <definedName name="_____ORO10" localSheetId="17">#REF!</definedName>
    <definedName name="_____ORO10">#REF!</definedName>
    <definedName name="_____ORO11" localSheetId="13">#REF!</definedName>
    <definedName name="_____ORO11" localSheetId="14">#REF!</definedName>
    <definedName name="_____ORO11" localSheetId="18">#REF!</definedName>
    <definedName name="_____ORO11" localSheetId="17">#REF!</definedName>
    <definedName name="_____ORO11">#REF!</definedName>
    <definedName name="_____ORO12" localSheetId="13">#REF!</definedName>
    <definedName name="_____ORO12" localSheetId="14">#REF!</definedName>
    <definedName name="_____ORO12" localSheetId="18">#REF!</definedName>
    <definedName name="_____ORO12" localSheetId="17">#REF!</definedName>
    <definedName name="_____ORO12">#REF!</definedName>
    <definedName name="_____ORO13" localSheetId="13">#REF!</definedName>
    <definedName name="_____ORO13" localSheetId="14">#REF!</definedName>
    <definedName name="_____ORO13" localSheetId="18">#REF!</definedName>
    <definedName name="_____ORO13" localSheetId="17">#REF!</definedName>
    <definedName name="_____ORO13">#REF!</definedName>
    <definedName name="_____ORO14" localSheetId="13">#REF!</definedName>
    <definedName name="_____ORO14" localSheetId="14">#REF!</definedName>
    <definedName name="_____ORO14" localSheetId="18">#REF!</definedName>
    <definedName name="_____ORO14" localSheetId="17">#REF!</definedName>
    <definedName name="_____ORO14">#REF!</definedName>
    <definedName name="_____ORO15" localSheetId="13">#REF!</definedName>
    <definedName name="_____ORO15" localSheetId="14">#REF!</definedName>
    <definedName name="_____ORO15" localSheetId="18">#REF!</definedName>
    <definedName name="_____ORO15" localSheetId="17">#REF!</definedName>
    <definedName name="_____ORO15">#REF!</definedName>
    <definedName name="_____ORO16" localSheetId="13">#REF!</definedName>
    <definedName name="_____ORO16" localSheetId="14">#REF!</definedName>
    <definedName name="_____ORO16" localSheetId="18">#REF!</definedName>
    <definedName name="_____ORO16" localSheetId="17">#REF!</definedName>
    <definedName name="_____ORO16">#REF!</definedName>
    <definedName name="_____ORO17" localSheetId="13">#REF!</definedName>
    <definedName name="_____ORO17" localSheetId="14">#REF!</definedName>
    <definedName name="_____ORO17" localSheetId="18">#REF!</definedName>
    <definedName name="_____ORO17" localSheetId="17">#REF!</definedName>
    <definedName name="_____ORO17">#REF!</definedName>
    <definedName name="_____ORO18" localSheetId="13">#REF!</definedName>
    <definedName name="_____ORO18" localSheetId="14">#REF!</definedName>
    <definedName name="_____ORO18" localSheetId="18">#REF!</definedName>
    <definedName name="_____ORO18" localSheetId="17">#REF!</definedName>
    <definedName name="_____ORO18">#REF!</definedName>
    <definedName name="_____ORO19" localSheetId="13">#REF!</definedName>
    <definedName name="_____ORO19" localSheetId="14">#REF!</definedName>
    <definedName name="_____ORO19" localSheetId="18">#REF!</definedName>
    <definedName name="_____ORO19" localSheetId="17">#REF!</definedName>
    <definedName name="_____ORO19">#REF!</definedName>
    <definedName name="_____PJ50" localSheetId="13">#REF!</definedName>
    <definedName name="_____PJ50" localSheetId="14">#REF!</definedName>
    <definedName name="_____PJ50" localSheetId="18">#REF!</definedName>
    <definedName name="_____PJ50" localSheetId="17">#REF!</definedName>
    <definedName name="_____PJ50">#REF!</definedName>
    <definedName name="_____pj51" localSheetId="13">#REF!</definedName>
    <definedName name="_____pj51" localSheetId="14">#REF!</definedName>
    <definedName name="_____pj51" localSheetId="18">#REF!</definedName>
    <definedName name="_____pj51" localSheetId="17">#REF!</definedName>
    <definedName name="_____pj51">#REF!</definedName>
    <definedName name="_____PMT5671" localSheetId="13">[7]MEMORIAS!#REF!</definedName>
    <definedName name="_____PMT5671" localSheetId="14">[7]MEMORIAS!#REF!</definedName>
    <definedName name="_____PMT5671" localSheetId="18">[7]MEMORIAS!#REF!</definedName>
    <definedName name="_____PMT5671" localSheetId="17">[7]MEMORIAS!#REF!</definedName>
    <definedName name="_____PMT5671">[7]MEMORIAS!#REF!</definedName>
    <definedName name="_____PMT5805" localSheetId="13">[7]MEMORIAS!#REF!</definedName>
    <definedName name="_____PMT5805" localSheetId="14">[7]MEMORIAS!#REF!</definedName>
    <definedName name="_____PMT5805" localSheetId="18">[7]MEMORIAS!#REF!</definedName>
    <definedName name="_____PMT5805" localSheetId="17">[7]MEMORIAS!#REF!</definedName>
    <definedName name="_____PMT5805">[7]MEMORIAS!#REF!</definedName>
    <definedName name="_____PMT5806" localSheetId="13">[7]MEMORIAS!#REF!</definedName>
    <definedName name="_____PMT5806" localSheetId="14">[7]MEMORIAS!#REF!</definedName>
    <definedName name="_____PMT5806" localSheetId="18">[7]MEMORIAS!#REF!</definedName>
    <definedName name="_____PMT5806" localSheetId="17">[7]MEMORIAS!#REF!</definedName>
    <definedName name="_____PMT5806">[7]MEMORIAS!#REF!</definedName>
    <definedName name="_____PMT5815" localSheetId="13">[7]MEMORIAS!#REF!</definedName>
    <definedName name="_____PMT5815" localSheetId="14">[7]MEMORIAS!#REF!</definedName>
    <definedName name="_____PMT5815" localSheetId="18">[7]MEMORIAS!#REF!</definedName>
    <definedName name="_____PMT5815" localSheetId="17">[7]MEMORIAS!#REF!</definedName>
    <definedName name="_____PMT5815">[7]MEMORIAS!#REF!</definedName>
    <definedName name="_____PMT5820" localSheetId="14">[7]MEMORIAS!#REF!</definedName>
    <definedName name="_____PMT5820" localSheetId="17">[7]MEMORIAS!#REF!</definedName>
    <definedName name="_____PMT5820">[7]MEMORIAS!#REF!</definedName>
    <definedName name="_____r" localSheetId="13">#REF!</definedName>
    <definedName name="_____r" localSheetId="14">#REF!</definedName>
    <definedName name="_____r" localSheetId="18">#REF!</definedName>
    <definedName name="_____r" localSheetId="17">#REF!</definedName>
    <definedName name="_____r">#REF!</definedName>
    <definedName name="_____rc">#REF!</definedName>
    <definedName name="_____tab1" localSheetId="13">#REF!</definedName>
    <definedName name="_____tab1" localSheetId="14">#REF!</definedName>
    <definedName name="_____tab1" localSheetId="18">#REF!</definedName>
    <definedName name="_____tab1" localSheetId="17">#REF!</definedName>
    <definedName name="_____tab1">#REF!</definedName>
    <definedName name="_____tab2" localSheetId="13">#REF!</definedName>
    <definedName name="_____tab2" localSheetId="14">#REF!</definedName>
    <definedName name="_____tab2" localSheetId="18">#REF!</definedName>
    <definedName name="_____tab2" localSheetId="17">#REF!</definedName>
    <definedName name="_____tab2">#REF!</definedName>
    <definedName name="_____tab3" localSheetId="13">#REF!</definedName>
    <definedName name="_____tab3" localSheetId="14">#REF!</definedName>
    <definedName name="_____tab3" localSheetId="18">#REF!</definedName>
    <definedName name="_____tab3" localSheetId="17">#REF!</definedName>
    <definedName name="_____tab3">#REF!</definedName>
    <definedName name="_____TAB4" localSheetId="13">#REF!</definedName>
    <definedName name="_____TAB4" localSheetId="14">#REF!</definedName>
    <definedName name="_____TAB4" localSheetId="18">#REF!</definedName>
    <definedName name="_____TAB4" localSheetId="17">#REF!</definedName>
    <definedName name="_____TAB4">#REF!</definedName>
    <definedName name="_____Vol1">[11]Item!$A:$D</definedName>
    <definedName name="_____VPD1">[10]TARIFAS!$C$582</definedName>
    <definedName name="_____VPI1">[10]TARIFAS!$C$580</definedName>
    <definedName name="_____VRA1">[10]TARIFAS!$C$579</definedName>
    <definedName name="____aiu2">[8]AIU!$J$105</definedName>
    <definedName name="____apu1" localSheetId="13">[3]INSUMOS!#REF!</definedName>
    <definedName name="____apu1" localSheetId="14">[3]INSUMOS!#REF!</definedName>
    <definedName name="____apu1" localSheetId="18">[3]INSUMOS!#REF!</definedName>
    <definedName name="____apu1" localSheetId="17">[3]INSUMOS!#REF!</definedName>
    <definedName name="____apu1" localSheetId="15">[3]INSUMOS!#REF!</definedName>
    <definedName name="____apu1">[3]INSUMOS!#REF!</definedName>
    <definedName name="____APU221">#REF!</definedName>
    <definedName name="____APU465" localSheetId="8">[6]!absc</definedName>
    <definedName name="____APU465" localSheetId="7">[6]!absc</definedName>
    <definedName name="____APU465" localSheetId="9">[6]!absc</definedName>
    <definedName name="____APU465" localSheetId="10">[6]!absc</definedName>
    <definedName name="____APU465" localSheetId="5">[6]!absc</definedName>
    <definedName name="____APU465" localSheetId="4">[6]!absc</definedName>
    <definedName name="____APU465" localSheetId="3">[6]!absc</definedName>
    <definedName name="____APU465" localSheetId="6">[6]!absc</definedName>
    <definedName name="____APU465" localSheetId="1">[6]!absc</definedName>
    <definedName name="____APU465" localSheetId="0">[6]!absc</definedName>
    <definedName name="____APU465">[6]!absc</definedName>
    <definedName name="____cua1">'[9]ALCANTARILLADO RAS'!$A$4:$B$14</definedName>
    <definedName name="____DMD1">#REF!</definedName>
    <definedName name="____EST1" localSheetId="13">#REF!</definedName>
    <definedName name="____EST1" localSheetId="14">#REF!</definedName>
    <definedName name="____EST1" localSheetId="18">#REF!</definedName>
    <definedName name="____EST1" localSheetId="17">#REF!</definedName>
    <definedName name="____EST1">#REF!</definedName>
    <definedName name="____EST10" localSheetId="13">#REF!</definedName>
    <definedName name="____EST10" localSheetId="14">#REF!</definedName>
    <definedName name="____EST10" localSheetId="18">#REF!</definedName>
    <definedName name="____EST10" localSheetId="17">#REF!</definedName>
    <definedName name="____EST10">#REF!</definedName>
    <definedName name="____EST11" localSheetId="13">#REF!</definedName>
    <definedName name="____EST11" localSheetId="14">#REF!</definedName>
    <definedName name="____EST11" localSheetId="18">#REF!</definedName>
    <definedName name="____EST11" localSheetId="17">#REF!</definedName>
    <definedName name="____EST11">#REF!</definedName>
    <definedName name="____EST12" localSheetId="13">#REF!</definedName>
    <definedName name="____EST12" localSheetId="14">#REF!</definedName>
    <definedName name="____EST12" localSheetId="18">#REF!</definedName>
    <definedName name="____EST12" localSheetId="17">#REF!</definedName>
    <definedName name="____EST12">#REF!</definedName>
    <definedName name="____EST13" localSheetId="13">#REF!</definedName>
    <definedName name="____EST13" localSheetId="14">#REF!</definedName>
    <definedName name="____EST13" localSheetId="18">#REF!</definedName>
    <definedName name="____EST13" localSheetId="17">#REF!</definedName>
    <definedName name="____EST13">#REF!</definedName>
    <definedName name="____EST14" localSheetId="13">#REF!</definedName>
    <definedName name="____EST14" localSheetId="14">#REF!</definedName>
    <definedName name="____EST14" localSheetId="18">#REF!</definedName>
    <definedName name="____EST14" localSheetId="17">#REF!</definedName>
    <definedName name="____EST14">#REF!</definedName>
    <definedName name="____EST15" localSheetId="13">#REF!</definedName>
    <definedName name="____EST15" localSheetId="14">#REF!</definedName>
    <definedName name="____EST15" localSheetId="18">#REF!</definedName>
    <definedName name="____EST15" localSheetId="17">#REF!</definedName>
    <definedName name="____EST15">#REF!</definedName>
    <definedName name="____EST16" localSheetId="13">#REF!</definedName>
    <definedName name="____EST16" localSheetId="14">#REF!</definedName>
    <definedName name="____EST16" localSheetId="18">#REF!</definedName>
    <definedName name="____EST16" localSheetId="17">#REF!</definedName>
    <definedName name="____EST16">#REF!</definedName>
    <definedName name="____EST17" localSheetId="13">#REF!</definedName>
    <definedName name="____EST17" localSheetId="14">#REF!</definedName>
    <definedName name="____EST17" localSheetId="18">#REF!</definedName>
    <definedName name="____EST17" localSheetId="17">#REF!</definedName>
    <definedName name="____EST17">#REF!</definedName>
    <definedName name="____EST18" localSheetId="13">#REF!</definedName>
    <definedName name="____EST18" localSheetId="14">#REF!</definedName>
    <definedName name="____EST18" localSheetId="18">#REF!</definedName>
    <definedName name="____EST18" localSheetId="17">#REF!</definedName>
    <definedName name="____EST18">#REF!</definedName>
    <definedName name="____EST19" localSheetId="13">#REF!</definedName>
    <definedName name="____EST19" localSheetId="14">#REF!</definedName>
    <definedName name="____EST19" localSheetId="18">#REF!</definedName>
    <definedName name="____EST19" localSheetId="17">#REF!</definedName>
    <definedName name="____EST19">#REF!</definedName>
    <definedName name="____EST2" localSheetId="13">#REF!</definedName>
    <definedName name="____EST2" localSheetId="14">#REF!</definedName>
    <definedName name="____EST2" localSheetId="18">#REF!</definedName>
    <definedName name="____EST2" localSheetId="17">#REF!</definedName>
    <definedName name="____EST2">#REF!</definedName>
    <definedName name="____EST3" localSheetId="13">#REF!</definedName>
    <definedName name="____EST3" localSheetId="14">#REF!</definedName>
    <definedName name="____EST3" localSheetId="18">#REF!</definedName>
    <definedName name="____EST3" localSheetId="17">#REF!</definedName>
    <definedName name="____EST3">#REF!</definedName>
    <definedName name="____EST4" localSheetId="13">#REF!</definedName>
    <definedName name="____EST4" localSheetId="14">#REF!</definedName>
    <definedName name="____EST4" localSheetId="18">#REF!</definedName>
    <definedName name="____EST4" localSheetId="17">#REF!</definedName>
    <definedName name="____EST4">#REF!</definedName>
    <definedName name="____EST5" localSheetId="13">#REF!</definedName>
    <definedName name="____EST5" localSheetId="14">#REF!</definedName>
    <definedName name="____EST5" localSheetId="18">#REF!</definedName>
    <definedName name="____EST5" localSheetId="17">#REF!</definedName>
    <definedName name="____EST5">#REF!</definedName>
    <definedName name="____EST6" localSheetId="13">#REF!</definedName>
    <definedName name="____EST6" localSheetId="14">#REF!</definedName>
    <definedName name="____EST6" localSheetId="18">#REF!</definedName>
    <definedName name="____EST6" localSheetId="17">#REF!</definedName>
    <definedName name="____EST6">#REF!</definedName>
    <definedName name="____EST7" localSheetId="13">#REF!</definedName>
    <definedName name="____EST7" localSheetId="14">#REF!</definedName>
    <definedName name="____EST7" localSheetId="18">#REF!</definedName>
    <definedName name="____EST7" localSheetId="17">#REF!</definedName>
    <definedName name="____EST7">#REF!</definedName>
    <definedName name="____EST8" localSheetId="13">#REF!</definedName>
    <definedName name="____EST8" localSheetId="14">#REF!</definedName>
    <definedName name="____EST8" localSheetId="18">#REF!</definedName>
    <definedName name="____EST8" localSheetId="17">#REF!</definedName>
    <definedName name="____EST8">#REF!</definedName>
    <definedName name="____EST9" localSheetId="13">#REF!</definedName>
    <definedName name="____EST9" localSheetId="14">#REF!</definedName>
    <definedName name="____EST9" localSheetId="18">#REF!</definedName>
    <definedName name="____EST9" localSheetId="17">#REF!</definedName>
    <definedName name="____EST9">#REF!</definedName>
    <definedName name="____EXC1" localSheetId="13">#REF!</definedName>
    <definedName name="____EXC1" localSheetId="14">#REF!</definedName>
    <definedName name="____EXC1" localSheetId="18">#REF!</definedName>
    <definedName name="____EXC1" localSheetId="17">#REF!</definedName>
    <definedName name="____EXC1">#REF!</definedName>
    <definedName name="____EXC10" localSheetId="13">#REF!</definedName>
    <definedName name="____EXC10" localSheetId="14">#REF!</definedName>
    <definedName name="____EXC10" localSheetId="18">#REF!</definedName>
    <definedName name="____EXC10" localSheetId="17">#REF!</definedName>
    <definedName name="____EXC10">#REF!</definedName>
    <definedName name="____EXC11" localSheetId="13">#REF!</definedName>
    <definedName name="____EXC11" localSheetId="14">#REF!</definedName>
    <definedName name="____EXC11" localSheetId="18">#REF!</definedName>
    <definedName name="____EXC11" localSheetId="17">#REF!</definedName>
    <definedName name="____EXC11">#REF!</definedName>
    <definedName name="____EXC12" localSheetId="13">#REF!</definedName>
    <definedName name="____EXC12" localSheetId="14">#REF!</definedName>
    <definedName name="____EXC12" localSheetId="18">#REF!</definedName>
    <definedName name="____EXC12" localSheetId="17">#REF!</definedName>
    <definedName name="____EXC12">#REF!</definedName>
    <definedName name="____EXC2" localSheetId="13">#REF!</definedName>
    <definedName name="____EXC2" localSheetId="14">#REF!</definedName>
    <definedName name="____EXC2" localSheetId="18">#REF!</definedName>
    <definedName name="____EXC2" localSheetId="17">#REF!</definedName>
    <definedName name="____EXC2">#REF!</definedName>
    <definedName name="____EXC3" localSheetId="13">#REF!</definedName>
    <definedName name="____EXC3" localSheetId="14">#REF!</definedName>
    <definedName name="____EXC3" localSheetId="18">#REF!</definedName>
    <definedName name="____EXC3" localSheetId="17">#REF!</definedName>
    <definedName name="____EXC3">#REF!</definedName>
    <definedName name="____EXC4" localSheetId="13">#REF!</definedName>
    <definedName name="____EXC4" localSheetId="14">#REF!</definedName>
    <definedName name="____EXC4" localSheetId="18">#REF!</definedName>
    <definedName name="____EXC4" localSheetId="17">#REF!</definedName>
    <definedName name="____EXC4">#REF!</definedName>
    <definedName name="____EXC5" localSheetId="13">#REF!</definedName>
    <definedName name="____EXC5" localSheetId="14">#REF!</definedName>
    <definedName name="____EXC5" localSheetId="18">#REF!</definedName>
    <definedName name="____EXC5" localSheetId="17">#REF!</definedName>
    <definedName name="____EXC5">#REF!</definedName>
    <definedName name="____EXC6" localSheetId="13">#REF!</definedName>
    <definedName name="____EXC6" localSheetId="14">#REF!</definedName>
    <definedName name="____EXC6" localSheetId="18">#REF!</definedName>
    <definedName name="____EXC6" localSheetId="17">#REF!</definedName>
    <definedName name="____EXC6">#REF!</definedName>
    <definedName name="____EXC7" localSheetId="13">#REF!</definedName>
    <definedName name="____EXC7" localSheetId="14">#REF!</definedName>
    <definedName name="____EXC7" localSheetId="18">#REF!</definedName>
    <definedName name="____EXC7" localSheetId="17">#REF!</definedName>
    <definedName name="____EXC7">#REF!</definedName>
    <definedName name="____EXC8" localSheetId="13">#REF!</definedName>
    <definedName name="____EXC8" localSheetId="14">#REF!</definedName>
    <definedName name="____EXC8" localSheetId="18">#REF!</definedName>
    <definedName name="____EXC8" localSheetId="17">#REF!</definedName>
    <definedName name="____EXC8">#REF!</definedName>
    <definedName name="____EXC9" localSheetId="13">#REF!</definedName>
    <definedName name="____EXC9" localSheetId="14">#REF!</definedName>
    <definedName name="____EXC9" localSheetId="18">#REF!</definedName>
    <definedName name="____EXC9" localSheetId="17">#REF!</definedName>
    <definedName name="____EXC9">#REF!</definedName>
    <definedName name="____ORO10" localSheetId="13">#REF!</definedName>
    <definedName name="____ORO10" localSheetId="14">#REF!</definedName>
    <definedName name="____ORO10" localSheetId="18">#REF!</definedName>
    <definedName name="____ORO10" localSheetId="17">#REF!</definedName>
    <definedName name="____ORO10">#REF!</definedName>
    <definedName name="____ORO11" localSheetId="13">#REF!</definedName>
    <definedName name="____ORO11" localSheetId="14">#REF!</definedName>
    <definedName name="____ORO11" localSheetId="18">#REF!</definedName>
    <definedName name="____ORO11" localSheetId="17">#REF!</definedName>
    <definedName name="____ORO11">#REF!</definedName>
    <definedName name="____ORO12" localSheetId="13">#REF!</definedName>
    <definedName name="____ORO12" localSheetId="14">#REF!</definedName>
    <definedName name="____ORO12" localSheetId="18">#REF!</definedName>
    <definedName name="____ORO12" localSheetId="17">#REF!</definedName>
    <definedName name="____ORO12">#REF!</definedName>
    <definedName name="____ORO13" localSheetId="13">#REF!</definedName>
    <definedName name="____ORO13" localSheetId="14">#REF!</definedName>
    <definedName name="____ORO13" localSheetId="18">#REF!</definedName>
    <definedName name="____ORO13" localSheetId="17">#REF!</definedName>
    <definedName name="____ORO13">#REF!</definedName>
    <definedName name="____ORO14" localSheetId="13">#REF!</definedName>
    <definedName name="____ORO14" localSheetId="14">#REF!</definedName>
    <definedName name="____ORO14" localSheetId="18">#REF!</definedName>
    <definedName name="____ORO14" localSheetId="17">#REF!</definedName>
    <definedName name="____ORO14">#REF!</definedName>
    <definedName name="____ORO15" localSheetId="13">#REF!</definedName>
    <definedName name="____ORO15" localSheetId="14">#REF!</definedName>
    <definedName name="____ORO15" localSheetId="18">#REF!</definedName>
    <definedName name="____ORO15" localSheetId="17">#REF!</definedName>
    <definedName name="____ORO15">#REF!</definedName>
    <definedName name="____ORO16" localSheetId="13">#REF!</definedName>
    <definedName name="____ORO16" localSheetId="14">#REF!</definedName>
    <definedName name="____ORO16" localSheetId="18">#REF!</definedName>
    <definedName name="____ORO16" localSheetId="17">#REF!</definedName>
    <definedName name="____ORO16">#REF!</definedName>
    <definedName name="____ORO17" localSheetId="13">#REF!</definedName>
    <definedName name="____ORO17" localSheetId="14">#REF!</definedName>
    <definedName name="____ORO17" localSheetId="18">#REF!</definedName>
    <definedName name="____ORO17" localSheetId="17">#REF!</definedName>
    <definedName name="____ORO17">#REF!</definedName>
    <definedName name="____ORO18" localSheetId="13">#REF!</definedName>
    <definedName name="____ORO18" localSheetId="14">#REF!</definedName>
    <definedName name="____ORO18" localSheetId="18">#REF!</definedName>
    <definedName name="____ORO18" localSheetId="17">#REF!</definedName>
    <definedName name="____ORO18">#REF!</definedName>
    <definedName name="____ORO19" localSheetId="13">#REF!</definedName>
    <definedName name="____ORO19" localSheetId="14">#REF!</definedName>
    <definedName name="____ORO19" localSheetId="18">#REF!</definedName>
    <definedName name="____ORO19" localSheetId="17">#REF!</definedName>
    <definedName name="____ORO19">#REF!</definedName>
    <definedName name="____PJ50" localSheetId="13">#REF!</definedName>
    <definedName name="____PJ50" localSheetId="14">#REF!</definedName>
    <definedName name="____PJ50" localSheetId="18">#REF!</definedName>
    <definedName name="____PJ50" localSheetId="17">#REF!</definedName>
    <definedName name="____PJ50">#REF!</definedName>
    <definedName name="____pj51" localSheetId="13">#REF!</definedName>
    <definedName name="____pj51" localSheetId="14">#REF!</definedName>
    <definedName name="____pj51" localSheetId="18">#REF!</definedName>
    <definedName name="____pj51" localSheetId="17">#REF!</definedName>
    <definedName name="____pj51">#REF!</definedName>
    <definedName name="____PMT5671" localSheetId="13">[7]MEMORIAS!#REF!</definedName>
    <definedName name="____PMT5671" localSheetId="14">[7]MEMORIAS!#REF!</definedName>
    <definedName name="____PMT5671" localSheetId="18">[7]MEMORIAS!#REF!</definedName>
    <definedName name="____PMT5671" localSheetId="17">[7]MEMORIAS!#REF!</definedName>
    <definedName name="____PMT5671">[7]MEMORIAS!#REF!</definedName>
    <definedName name="____PMT5805" localSheetId="13">[7]MEMORIAS!#REF!</definedName>
    <definedName name="____PMT5805" localSheetId="14">[7]MEMORIAS!#REF!</definedName>
    <definedName name="____PMT5805" localSheetId="18">[7]MEMORIAS!#REF!</definedName>
    <definedName name="____PMT5805" localSheetId="17">[7]MEMORIAS!#REF!</definedName>
    <definedName name="____PMT5805">[7]MEMORIAS!#REF!</definedName>
    <definedName name="____PMT5806" localSheetId="13">[7]MEMORIAS!#REF!</definedName>
    <definedName name="____PMT5806" localSheetId="14">[7]MEMORIAS!#REF!</definedName>
    <definedName name="____PMT5806" localSheetId="18">[7]MEMORIAS!#REF!</definedName>
    <definedName name="____PMT5806" localSheetId="17">[7]MEMORIAS!#REF!</definedName>
    <definedName name="____PMT5806">[7]MEMORIAS!#REF!</definedName>
    <definedName name="____PMT5815" localSheetId="13">[7]MEMORIAS!#REF!</definedName>
    <definedName name="____PMT5815" localSheetId="14">[7]MEMORIAS!#REF!</definedName>
    <definedName name="____PMT5815" localSheetId="18">[7]MEMORIAS!#REF!</definedName>
    <definedName name="____PMT5815" localSheetId="17">[7]MEMORIAS!#REF!</definedName>
    <definedName name="____PMT5815">[7]MEMORIAS!#REF!</definedName>
    <definedName name="____PMT5820" localSheetId="14">[7]MEMORIAS!#REF!</definedName>
    <definedName name="____PMT5820" localSheetId="17">[7]MEMORIAS!#REF!</definedName>
    <definedName name="____PMT5820">[7]MEMORIAS!#REF!</definedName>
    <definedName name="____r" localSheetId="13">#REF!</definedName>
    <definedName name="____r" localSheetId="14">#REF!</definedName>
    <definedName name="____r" localSheetId="18">#REF!</definedName>
    <definedName name="____r" localSheetId="17">#REF!</definedName>
    <definedName name="____r">#REF!</definedName>
    <definedName name="____rc">#REF!</definedName>
    <definedName name="____SAL1" localSheetId="13">#REF!</definedName>
    <definedName name="____SAL1" localSheetId="14">#REF!</definedName>
    <definedName name="____SAL1" localSheetId="18">#REF!</definedName>
    <definedName name="____SAL1" localSheetId="17">#REF!</definedName>
    <definedName name="____SAL1">#REF!</definedName>
    <definedName name="____tab1" localSheetId="13">#REF!</definedName>
    <definedName name="____tab1" localSheetId="14">#REF!</definedName>
    <definedName name="____tab1" localSheetId="18">#REF!</definedName>
    <definedName name="____tab1" localSheetId="17">#REF!</definedName>
    <definedName name="____tab1">#REF!</definedName>
    <definedName name="____tab2" localSheetId="13">#REF!</definedName>
    <definedName name="____tab2" localSheetId="14">#REF!</definedName>
    <definedName name="____tab2" localSheetId="18">#REF!</definedName>
    <definedName name="____tab2" localSheetId="17">#REF!</definedName>
    <definedName name="____tab2">#REF!</definedName>
    <definedName name="____tab3" localSheetId="13">#REF!</definedName>
    <definedName name="____tab3" localSheetId="14">#REF!</definedName>
    <definedName name="____tab3" localSheetId="18">#REF!</definedName>
    <definedName name="____tab3" localSheetId="17">#REF!</definedName>
    <definedName name="____tab3">#REF!</definedName>
    <definedName name="____TAB4" localSheetId="13">#REF!</definedName>
    <definedName name="____TAB4" localSheetId="14">#REF!</definedName>
    <definedName name="____TAB4" localSheetId="18">#REF!</definedName>
    <definedName name="____TAB4" localSheetId="17">#REF!</definedName>
    <definedName name="____TAB4">#REF!</definedName>
    <definedName name="____Vol1">[11]Item!$A:$D</definedName>
    <definedName name="____VPD1">[10]TARIFAS!$C$582</definedName>
    <definedName name="____VPI1">[10]TARIFAS!$C$580</definedName>
    <definedName name="____VRA1">[10]TARIFAS!$C$579</definedName>
    <definedName name="___AFC1">[12]INV!$A$25:$D$28</definedName>
    <definedName name="___AFC3">[12]INV!$F$25:$I$28</definedName>
    <definedName name="___AFC5">[12]INV!$K$25:$N$28</definedName>
    <definedName name="___aiu2">[8]AIU!$J$105</definedName>
    <definedName name="___apu1" localSheetId="13">[3]INSUMOS!#REF!</definedName>
    <definedName name="___apu1" localSheetId="14">[3]INSUMOS!#REF!</definedName>
    <definedName name="___apu1" localSheetId="18">[3]INSUMOS!#REF!</definedName>
    <definedName name="___apu1" localSheetId="17">[3]INSUMOS!#REF!</definedName>
    <definedName name="___apu1" localSheetId="15">[3]INSUMOS!#REF!</definedName>
    <definedName name="___apu1">[3]INSUMOS!#REF!</definedName>
    <definedName name="___APU221">#REF!</definedName>
    <definedName name="___APU465" localSheetId="8">[6]!absc</definedName>
    <definedName name="___APU465" localSheetId="7">[6]!absc</definedName>
    <definedName name="___APU465" localSheetId="9">[6]!absc</definedName>
    <definedName name="___APU465" localSheetId="10">[6]!absc</definedName>
    <definedName name="___APU465" localSheetId="5">[6]!absc</definedName>
    <definedName name="___APU465" localSheetId="4">[6]!absc</definedName>
    <definedName name="___APU465" localSheetId="3">[6]!absc</definedName>
    <definedName name="___APU465" localSheetId="6">[6]!absc</definedName>
    <definedName name="___APU465" localSheetId="1">[6]!absc</definedName>
    <definedName name="___APU465" localSheetId="0">[6]!absc</definedName>
    <definedName name="___APU465">[6]!absc</definedName>
    <definedName name="___BGC1">[12]INV!$A$5:$D$8</definedName>
    <definedName name="___BGC3">[12]INV!$F$5:$I$8</definedName>
    <definedName name="___BGC5">[12]INV!$K$5:$N$8</definedName>
    <definedName name="___CAC1">[12]INV!$A$19:$D$22</definedName>
    <definedName name="___CAC3">[12]INV!$F$19:$I$22</definedName>
    <definedName name="___CAC5">[12]INV!$K$19:$N$22</definedName>
    <definedName name="___Cod1">#REF!</definedName>
    <definedName name="___cua1">'[9]ALCANTARILLADO RAS'!$A$4:$B$14</definedName>
    <definedName name="___DMD1">#REF!</definedName>
    <definedName name="___EST1" localSheetId="13">#REF!</definedName>
    <definedName name="___EST1" localSheetId="14">#REF!</definedName>
    <definedName name="___EST1" localSheetId="18">#REF!</definedName>
    <definedName name="___EST1" localSheetId="17">#REF!</definedName>
    <definedName name="___EST1">#REF!</definedName>
    <definedName name="___EST10" localSheetId="13">#REF!</definedName>
    <definedName name="___EST10" localSheetId="14">#REF!</definedName>
    <definedName name="___EST10" localSheetId="18">#REF!</definedName>
    <definedName name="___EST10" localSheetId="17">#REF!</definedName>
    <definedName name="___EST10">#REF!</definedName>
    <definedName name="___EST11" localSheetId="13">#REF!</definedName>
    <definedName name="___EST11" localSheetId="14">#REF!</definedName>
    <definedName name="___EST11" localSheetId="18">#REF!</definedName>
    <definedName name="___EST11" localSheetId="17">#REF!</definedName>
    <definedName name="___EST11">#REF!</definedName>
    <definedName name="___EST12" localSheetId="13">#REF!</definedName>
    <definedName name="___EST12" localSheetId="19">#REF!</definedName>
    <definedName name="___EST12" localSheetId="14">#REF!</definedName>
    <definedName name="___EST12" localSheetId="18">#REF!</definedName>
    <definedName name="___EST12" localSheetId="17">#REF!</definedName>
    <definedName name="___EST12">#REF!</definedName>
    <definedName name="___EST13" localSheetId="13">#REF!</definedName>
    <definedName name="___EST13" localSheetId="14">#REF!</definedName>
    <definedName name="___EST13" localSheetId="18">#REF!</definedName>
    <definedName name="___EST13" localSheetId="17">#REF!</definedName>
    <definedName name="___EST13">#REF!</definedName>
    <definedName name="___EST14" localSheetId="13">#REF!</definedName>
    <definedName name="___EST14" localSheetId="14">#REF!</definedName>
    <definedName name="___EST14" localSheetId="18">#REF!</definedName>
    <definedName name="___EST14" localSheetId="17">#REF!</definedName>
    <definedName name="___EST14">#REF!</definedName>
    <definedName name="___EST15" localSheetId="13">#REF!</definedName>
    <definedName name="___EST15" localSheetId="14">#REF!</definedName>
    <definedName name="___EST15" localSheetId="18">#REF!</definedName>
    <definedName name="___EST15" localSheetId="17">#REF!</definedName>
    <definedName name="___EST15">#REF!</definedName>
    <definedName name="___EST16" localSheetId="13">#REF!</definedName>
    <definedName name="___EST16" localSheetId="14">#REF!</definedName>
    <definedName name="___EST16" localSheetId="18">#REF!</definedName>
    <definedName name="___EST16" localSheetId="17">#REF!</definedName>
    <definedName name="___EST16">#REF!</definedName>
    <definedName name="___EST17" localSheetId="13">#REF!</definedName>
    <definedName name="___EST17" localSheetId="14">#REF!</definedName>
    <definedName name="___EST17" localSheetId="18">#REF!</definedName>
    <definedName name="___EST17" localSheetId="17">#REF!</definedName>
    <definedName name="___EST17">#REF!</definedName>
    <definedName name="___EST18" localSheetId="13">#REF!</definedName>
    <definedName name="___EST18" localSheetId="14">#REF!</definedName>
    <definedName name="___EST18" localSheetId="18">#REF!</definedName>
    <definedName name="___EST18" localSheetId="17">#REF!</definedName>
    <definedName name="___EST18">#REF!</definedName>
    <definedName name="___EST19" localSheetId="13">#REF!</definedName>
    <definedName name="___EST19" localSheetId="14">#REF!</definedName>
    <definedName name="___EST19" localSheetId="18">#REF!</definedName>
    <definedName name="___EST19" localSheetId="17">#REF!</definedName>
    <definedName name="___EST19">#REF!</definedName>
    <definedName name="___EST2" localSheetId="13">#REF!</definedName>
    <definedName name="___EST2" localSheetId="14">#REF!</definedName>
    <definedName name="___EST2" localSheetId="18">#REF!</definedName>
    <definedName name="___EST2" localSheetId="17">#REF!</definedName>
    <definedName name="___EST2">#REF!</definedName>
    <definedName name="___EST3" localSheetId="13">#REF!</definedName>
    <definedName name="___EST3" localSheetId="14">#REF!</definedName>
    <definedName name="___EST3" localSheetId="18">#REF!</definedName>
    <definedName name="___EST3" localSheetId="17">#REF!</definedName>
    <definedName name="___EST3">#REF!</definedName>
    <definedName name="___EST4" localSheetId="13">#REF!</definedName>
    <definedName name="___EST4" localSheetId="14">#REF!</definedName>
    <definedName name="___EST4" localSheetId="18">#REF!</definedName>
    <definedName name="___EST4" localSheetId="17">#REF!</definedName>
    <definedName name="___EST4">#REF!</definedName>
    <definedName name="___EST5" localSheetId="13">#REF!</definedName>
    <definedName name="___EST5" localSheetId="14">#REF!</definedName>
    <definedName name="___EST5" localSheetId="18">#REF!</definedName>
    <definedName name="___EST5" localSheetId="17">#REF!</definedName>
    <definedName name="___EST5">#REF!</definedName>
    <definedName name="___EST6" localSheetId="13">#REF!</definedName>
    <definedName name="___EST6" localSheetId="14">#REF!</definedName>
    <definedName name="___EST6" localSheetId="18">#REF!</definedName>
    <definedName name="___EST6" localSheetId="17">#REF!</definedName>
    <definedName name="___EST6">#REF!</definedName>
    <definedName name="___EST7" localSheetId="13">#REF!</definedName>
    <definedName name="___EST7" localSheetId="14">#REF!</definedName>
    <definedName name="___EST7" localSheetId="18">#REF!</definedName>
    <definedName name="___EST7" localSheetId="17">#REF!</definedName>
    <definedName name="___EST7">#REF!</definedName>
    <definedName name="___EST8" localSheetId="13">#REF!</definedName>
    <definedName name="___EST8" localSheetId="14">#REF!</definedName>
    <definedName name="___EST8" localSheetId="18">#REF!</definedName>
    <definedName name="___EST8" localSheetId="17">#REF!</definedName>
    <definedName name="___EST8">#REF!</definedName>
    <definedName name="___EST9" localSheetId="13">#REF!</definedName>
    <definedName name="___EST9" localSheetId="14">#REF!</definedName>
    <definedName name="___EST9" localSheetId="18">#REF!</definedName>
    <definedName name="___EST9" localSheetId="17">#REF!</definedName>
    <definedName name="___EST9">#REF!</definedName>
    <definedName name="___ETR13" localSheetId="13">#REF!</definedName>
    <definedName name="___ETR13" localSheetId="14">#REF!</definedName>
    <definedName name="___ETR13" localSheetId="18">#REF!</definedName>
    <definedName name="___ETR13" localSheetId="17">#REF!</definedName>
    <definedName name="___ETR13">#REF!</definedName>
    <definedName name="___EXC1" localSheetId="13">#REF!</definedName>
    <definedName name="___EXC1" localSheetId="14">#REF!</definedName>
    <definedName name="___EXC1" localSheetId="18">#REF!</definedName>
    <definedName name="___EXC1" localSheetId="17">#REF!</definedName>
    <definedName name="___EXC1">#REF!</definedName>
    <definedName name="___EXC10" localSheetId="13">#REF!</definedName>
    <definedName name="___EXC10" localSheetId="14">#REF!</definedName>
    <definedName name="___EXC10" localSheetId="18">#REF!</definedName>
    <definedName name="___EXC10" localSheetId="17">#REF!</definedName>
    <definedName name="___EXC10">#REF!</definedName>
    <definedName name="___EXC11" localSheetId="13">#REF!</definedName>
    <definedName name="___EXC11" localSheetId="14">#REF!</definedName>
    <definedName name="___EXC11" localSheetId="18">#REF!</definedName>
    <definedName name="___EXC11" localSheetId="17">#REF!</definedName>
    <definedName name="___EXC11">#REF!</definedName>
    <definedName name="___EXC12" localSheetId="13">#REF!</definedName>
    <definedName name="___EXC12" localSheetId="14">#REF!</definedName>
    <definedName name="___EXC12" localSheetId="18">#REF!</definedName>
    <definedName name="___EXC12" localSheetId="17">#REF!</definedName>
    <definedName name="___EXC12">#REF!</definedName>
    <definedName name="___EXC2" localSheetId="13">#REF!</definedName>
    <definedName name="___EXC2" localSheetId="14">#REF!</definedName>
    <definedName name="___EXC2" localSheetId="18">#REF!</definedName>
    <definedName name="___EXC2" localSheetId="17">#REF!</definedName>
    <definedName name="___EXC2">#REF!</definedName>
    <definedName name="___EXC3" localSheetId="13">#REF!</definedName>
    <definedName name="___EXC3" localSheetId="14">#REF!</definedName>
    <definedName name="___EXC3" localSheetId="18">#REF!</definedName>
    <definedName name="___EXC3" localSheetId="17">#REF!</definedName>
    <definedName name="___EXC3">#REF!</definedName>
    <definedName name="___EXC4" localSheetId="13">#REF!</definedName>
    <definedName name="___EXC4" localSheetId="14">#REF!</definedName>
    <definedName name="___EXC4" localSheetId="18">#REF!</definedName>
    <definedName name="___EXC4" localSheetId="17">#REF!</definedName>
    <definedName name="___EXC4">#REF!</definedName>
    <definedName name="___EXC5" localSheetId="13">#REF!</definedName>
    <definedName name="___EXC5" localSheetId="14">#REF!</definedName>
    <definedName name="___EXC5" localSheetId="18">#REF!</definedName>
    <definedName name="___EXC5" localSheetId="17">#REF!</definedName>
    <definedName name="___EXC5">#REF!</definedName>
    <definedName name="___EXC6" localSheetId="13">#REF!</definedName>
    <definedName name="___EXC6" localSheetId="14">#REF!</definedName>
    <definedName name="___EXC6" localSheetId="18">#REF!</definedName>
    <definedName name="___EXC6" localSheetId="17">#REF!</definedName>
    <definedName name="___EXC6">#REF!</definedName>
    <definedName name="___EXC7" localSheetId="13">#REF!</definedName>
    <definedName name="___EXC7" localSheetId="14">#REF!</definedName>
    <definedName name="___EXC7" localSheetId="18">#REF!</definedName>
    <definedName name="___EXC7" localSheetId="17">#REF!</definedName>
    <definedName name="___EXC7">#REF!</definedName>
    <definedName name="___EXC8" localSheetId="13">#REF!</definedName>
    <definedName name="___EXC8" localSheetId="14">#REF!</definedName>
    <definedName name="___EXC8" localSheetId="18">#REF!</definedName>
    <definedName name="___EXC8" localSheetId="17">#REF!</definedName>
    <definedName name="___EXC8">#REF!</definedName>
    <definedName name="___EXC9" localSheetId="13">#REF!</definedName>
    <definedName name="___EXC9" localSheetId="14">#REF!</definedName>
    <definedName name="___EXC9" localSheetId="18">#REF!</definedName>
    <definedName name="___EXC9" localSheetId="17">#REF!</definedName>
    <definedName name="___EXC9">#REF!</definedName>
    <definedName name="___f">[13]Cálculo!$B$67</definedName>
    <definedName name="___INF1">#REF!</definedName>
    <definedName name="___MA2">#REF!</definedName>
    <definedName name="___MSC1">#REF!</definedName>
    <definedName name="___ORO10" localSheetId="13">#REF!</definedName>
    <definedName name="___ORO10" localSheetId="14">#REF!</definedName>
    <definedName name="___ORO10" localSheetId="18">#REF!</definedName>
    <definedName name="___ORO10" localSheetId="17">#REF!</definedName>
    <definedName name="___ORO10">#REF!</definedName>
    <definedName name="___ORO11" localSheetId="13">#REF!</definedName>
    <definedName name="___ORO11" localSheetId="14">#REF!</definedName>
    <definedName name="___ORO11" localSheetId="18">#REF!</definedName>
    <definedName name="___ORO11" localSheetId="17">#REF!</definedName>
    <definedName name="___ORO11">#REF!</definedName>
    <definedName name="___ORO12" localSheetId="13">#REF!</definedName>
    <definedName name="___ORO12" localSheetId="14">#REF!</definedName>
    <definedName name="___ORO12" localSheetId="18">#REF!</definedName>
    <definedName name="___ORO12" localSheetId="17">#REF!</definedName>
    <definedName name="___ORO12">#REF!</definedName>
    <definedName name="___ORO13" localSheetId="13">#REF!</definedName>
    <definedName name="___ORO13" localSheetId="14">#REF!</definedName>
    <definedName name="___ORO13" localSheetId="18">#REF!</definedName>
    <definedName name="___ORO13" localSheetId="17">#REF!</definedName>
    <definedName name="___ORO13">#REF!</definedName>
    <definedName name="___ORO14" localSheetId="13">#REF!</definedName>
    <definedName name="___ORO14" localSheetId="14">#REF!</definedName>
    <definedName name="___ORO14" localSheetId="18">#REF!</definedName>
    <definedName name="___ORO14" localSheetId="17">#REF!</definedName>
    <definedName name="___ORO14">#REF!</definedName>
    <definedName name="___ORO15" localSheetId="13">#REF!</definedName>
    <definedName name="___ORO15" localSheetId="14">#REF!</definedName>
    <definedName name="___ORO15" localSheetId="18">#REF!</definedName>
    <definedName name="___ORO15" localSheetId="17">#REF!</definedName>
    <definedName name="___ORO15">#REF!</definedName>
    <definedName name="___ORO16" localSheetId="13">#REF!</definedName>
    <definedName name="___ORO16" localSheetId="14">#REF!</definedName>
    <definedName name="___ORO16" localSheetId="18">#REF!</definedName>
    <definedName name="___ORO16" localSheetId="17">#REF!</definedName>
    <definedName name="___ORO16">#REF!</definedName>
    <definedName name="___ORO17" localSheetId="13">#REF!</definedName>
    <definedName name="___ORO17" localSheetId="14">#REF!</definedName>
    <definedName name="___ORO17" localSheetId="18">#REF!</definedName>
    <definedName name="___ORO17" localSheetId="17">#REF!</definedName>
    <definedName name="___ORO17">#REF!</definedName>
    <definedName name="___ORO18" localSheetId="13">#REF!</definedName>
    <definedName name="___ORO18" localSheetId="14">#REF!</definedName>
    <definedName name="___ORO18" localSheetId="18">#REF!</definedName>
    <definedName name="___ORO18" localSheetId="17">#REF!</definedName>
    <definedName name="___ORO18">#REF!</definedName>
    <definedName name="___ORO19" localSheetId="13">#REF!</definedName>
    <definedName name="___ORO19" localSheetId="14">#REF!</definedName>
    <definedName name="___ORO19" localSheetId="18">#REF!</definedName>
    <definedName name="___ORO19" localSheetId="17">#REF!</definedName>
    <definedName name="___ORO19">#REF!</definedName>
    <definedName name="___PJ50" localSheetId="13">#REF!</definedName>
    <definedName name="___PJ50" localSheetId="14">#REF!</definedName>
    <definedName name="___PJ50" localSheetId="18">#REF!</definedName>
    <definedName name="___PJ50" localSheetId="17">#REF!</definedName>
    <definedName name="___PJ50">#REF!</definedName>
    <definedName name="___pj51" localSheetId="13">#REF!</definedName>
    <definedName name="___pj51" localSheetId="14">#REF!</definedName>
    <definedName name="___pj51" localSheetId="18">#REF!</definedName>
    <definedName name="___pj51" localSheetId="17">#REF!</definedName>
    <definedName name="___pj51">#REF!</definedName>
    <definedName name="___PMT5671" localSheetId="13">[7]MEMORIAS!#REF!</definedName>
    <definedName name="___PMT5671" localSheetId="14">[7]MEMORIAS!#REF!</definedName>
    <definedName name="___PMT5671" localSheetId="18">[7]MEMORIAS!#REF!</definedName>
    <definedName name="___PMT5671" localSheetId="17">[7]MEMORIAS!#REF!</definedName>
    <definedName name="___PMT5671">[7]MEMORIAS!#REF!</definedName>
    <definedName name="___PMT5805" localSheetId="13">[7]MEMORIAS!#REF!</definedName>
    <definedName name="___PMT5805" localSheetId="14">[7]MEMORIAS!#REF!</definedName>
    <definedName name="___PMT5805" localSheetId="18">[7]MEMORIAS!#REF!</definedName>
    <definedName name="___PMT5805" localSheetId="17">[7]MEMORIAS!#REF!</definedName>
    <definedName name="___PMT5805">[7]MEMORIAS!#REF!</definedName>
    <definedName name="___PMT5806" localSheetId="13">[7]MEMORIAS!#REF!</definedName>
    <definedName name="___PMT5806" localSheetId="14">[7]MEMORIAS!#REF!</definedName>
    <definedName name="___PMT5806" localSheetId="18">[7]MEMORIAS!#REF!</definedName>
    <definedName name="___PMT5806" localSheetId="17">[7]MEMORIAS!#REF!</definedName>
    <definedName name="___PMT5806">[7]MEMORIAS!#REF!</definedName>
    <definedName name="___PMT5815" localSheetId="13">[7]MEMORIAS!#REF!</definedName>
    <definedName name="___PMT5815" localSheetId="14">[7]MEMORIAS!#REF!</definedName>
    <definedName name="___PMT5815" localSheetId="18">[7]MEMORIAS!#REF!</definedName>
    <definedName name="___PMT5815" localSheetId="17">[7]MEMORIAS!#REF!</definedName>
    <definedName name="___PMT5815">[7]MEMORIAS!#REF!</definedName>
    <definedName name="___PMT5820" localSheetId="14">[7]MEMORIAS!#REF!</definedName>
    <definedName name="___PMT5820" localSheetId="17">[7]MEMORIAS!#REF!</definedName>
    <definedName name="___PMT5820">[7]MEMORIAS!#REF!</definedName>
    <definedName name="___r" localSheetId="13">#REF!</definedName>
    <definedName name="___r" localSheetId="14">#REF!</definedName>
    <definedName name="___r" localSheetId="18">#REF!</definedName>
    <definedName name="___r" localSheetId="17">#REF!</definedName>
    <definedName name="___r">#REF!</definedName>
    <definedName name="___rc">#REF!</definedName>
    <definedName name="___SBC1">[12]INV!$A$12:$D$15</definedName>
    <definedName name="___SBC3">[12]INV!$F$12:$I$15</definedName>
    <definedName name="___SBC5">[12]INV!$K$12:$N$15</definedName>
    <definedName name="___tab1" localSheetId="13">#REF!</definedName>
    <definedName name="___tab1" localSheetId="14">#REF!</definedName>
    <definedName name="___tab1" localSheetId="18">#REF!</definedName>
    <definedName name="___tab1" localSheetId="17">#REF!</definedName>
    <definedName name="___tab1">#REF!</definedName>
    <definedName name="___tab2" localSheetId="13">#REF!</definedName>
    <definedName name="___tab2" localSheetId="14">#REF!</definedName>
    <definedName name="___tab2" localSheetId="18">#REF!</definedName>
    <definedName name="___tab2" localSheetId="17">#REF!</definedName>
    <definedName name="___tab2">#REF!</definedName>
    <definedName name="___tab3" localSheetId="13">#REF!</definedName>
    <definedName name="___tab3" localSheetId="14">#REF!</definedName>
    <definedName name="___tab3" localSheetId="18">#REF!</definedName>
    <definedName name="___tab3" localSheetId="17">#REF!</definedName>
    <definedName name="___tab3">#REF!</definedName>
    <definedName name="___TAB4" localSheetId="13">#REF!</definedName>
    <definedName name="___TAB4" localSheetId="14">#REF!</definedName>
    <definedName name="___TAB4" localSheetId="18">#REF!</definedName>
    <definedName name="___TAB4" localSheetId="17">#REF!</definedName>
    <definedName name="___TAB4">#REF!</definedName>
    <definedName name="___Vol1">[11]Item!$A:$D</definedName>
    <definedName name="___VPD1">[10]TARIFAS!$C$582</definedName>
    <definedName name="___VPI1">[10]TARIFAS!$C$580</definedName>
    <definedName name="___VRA1">[10]TARIFAS!$C$579</definedName>
    <definedName name="__123Graph_AMAIN" hidden="1">'[14]ETAPA 50 SMMLV'!#REF!</definedName>
    <definedName name="__123Graph_BMAIN" hidden="1">'[14]ETAPA 50 SMMLV'!#REF!</definedName>
    <definedName name="__123Graph_XMAIN" hidden="1">'[14]ETAPA 50 SMMLV'!#REF!</definedName>
    <definedName name="__1Excel_BuiltIn_Print_Area_1_1_1" localSheetId="13">#REF!</definedName>
    <definedName name="__1Excel_BuiltIn_Print_Area_1_1_1" localSheetId="14">#REF!</definedName>
    <definedName name="__1Excel_BuiltIn_Print_Area_1_1_1" localSheetId="18">#REF!</definedName>
    <definedName name="__1Excel_BuiltIn_Print_Area_1_1_1" localSheetId="17">#REF!</definedName>
    <definedName name="__1Excel_BuiltIn_Print_Area_1_1_1">#REF!</definedName>
    <definedName name="__2008_Database">'[15]2008_Database Pate In'!#REF!</definedName>
    <definedName name="__2Excel_BuiltIn_Print_Titles_1_1_1_1" localSheetId="13">#REF!</definedName>
    <definedName name="__2Excel_BuiltIn_Print_Titles_1_1_1_1" localSheetId="14">#REF!</definedName>
    <definedName name="__2Excel_BuiltIn_Print_Titles_1_1_1_1" localSheetId="18">#REF!</definedName>
    <definedName name="__2Excel_BuiltIn_Print_Titles_1_1_1_1" localSheetId="17">#REF!</definedName>
    <definedName name="__2Excel_BuiltIn_Print_Titles_1_1_1_1">#REF!</definedName>
    <definedName name="__abr01">[16]Dólar!#REF!</definedName>
    <definedName name="__abr06">[16]Dólar!#REF!</definedName>
    <definedName name="__abr97">[16]Dólar!#REF!</definedName>
    <definedName name="__abr98">[16]Dólar!#REF!</definedName>
    <definedName name="__abr99">[16]Dólar!#REF!</definedName>
    <definedName name="__AFC1">[12]INV!$A$25:$D$28</definedName>
    <definedName name="__AFC3">[12]INV!$F$25:$I$28</definedName>
    <definedName name="__AFC5">[12]INV!$K$25:$N$28</definedName>
    <definedName name="__Afe1">'[15]2008 Database'!$D$2:$D$42,'[15]2008 Database'!$D$43:$D$43</definedName>
    <definedName name="__ago01">[16]Dólar!#REF!</definedName>
    <definedName name="__ago06">[16]Dólar!#REF!</definedName>
    <definedName name="__ago97">[16]Dólar!#REF!</definedName>
    <definedName name="__ago98">[16]Dólar!#REF!</definedName>
    <definedName name="__ago99">[16]Dólar!#REF!</definedName>
    <definedName name="__aiu2">[8]AIU!$J$105</definedName>
    <definedName name="__apu1" localSheetId="13">[3]INSUMOS!#REF!</definedName>
    <definedName name="__apu1" localSheetId="14">[3]INSUMOS!#REF!</definedName>
    <definedName name="__apu1" localSheetId="18">[3]INSUMOS!#REF!</definedName>
    <definedName name="__apu1" localSheetId="17">[3]INSUMOS!#REF!</definedName>
    <definedName name="__apu1" localSheetId="15">[3]INSUMOS!#REF!</definedName>
    <definedName name="__apu1">[3]INSUMOS!#REF!</definedName>
    <definedName name="__APU221">#REF!</definedName>
    <definedName name="__APU465" localSheetId="8">[6]!absc</definedName>
    <definedName name="__APU465" localSheetId="7">[6]!absc</definedName>
    <definedName name="__APU465" localSheetId="9">[6]!absc</definedName>
    <definedName name="__APU465" localSheetId="10">[6]!absc</definedName>
    <definedName name="__APU465" localSheetId="5">[6]!absc</definedName>
    <definedName name="__APU465" localSheetId="4">[6]!absc</definedName>
    <definedName name="__APU465" localSheetId="3">[6]!absc</definedName>
    <definedName name="__APU465" localSheetId="6">[6]!absc</definedName>
    <definedName name="__APU465" localSheetId="1">[6]!absc</definedName>
    <definedName name="__APU465" localSheetId="0">[6]!absc</definedName>
    <definedName name="__APU465">[6]!absc</definedName>
    <definedName name="__BGC1">[12]INV!$A$5:$D$8</definedName>
    <definedName name="__BGC3">[12]INV!$F$5:$I$8</definedName>
    <definedName name="__BGC5">[12]INV!$K$5:$N$8</definedName>
    <definedName name="__Bid1">#REF!</definedName>
    <definedName name="__Bid2">#REF!</definedName>
    <definedName name="__Bid3">#REF!</definedName>
    <definedName name="__Bid4">#REF!</definedName>
    <definedName name="__CAC1">[12]INV!$A$19:$D$22</definedName>
    <definedName name="__CAC3">[12]INV!$F$19:$I$22</definedName>
    <definedName name="__CAC5">[12]INV!$K$19:$N$22</definedName>
    <definedName name="__CMU005" hidden="1">#REF!</definedName>
    <definedName name="__cmu05">#REF!</definedName>
    <definedName name="__Cod1">#REF!</definedName>
    <definedName name="__com06">[16]Gastos!#REF!</definedName>
    <definedName name="__cua1">'[9]ALCANTARILLADO RAS'!$A$4:$B$14</definedName>
    <definedName name="__dic01">[16]Dólar!#REF!</definedName>
    <definedName name="__dic06">[16]Dólar!#REF!</definedName>
    <definedName name="__dic97">[16]Dólar!#REF!</definedName>
    <definedName name="__dic98">[16]Dólar!#REF!</definedName>
    <definedName name="__dic99">[16]Dólar!#REF!</definedName>
    <definedName name="__DMD1">#REF!</definedName>
    <definedName name="__ene01">[16]Dólar!#REF!</definedName>
    <definedName name="__ene03">[16]Dólar!#REF!</definedName>
    <definedName name="__ene06">[16]Dólar!#REF!</definedName>
    <definedName name="__ene97">[16]Dólar!#REF!</definedName>
    <definedName name="__ene98">[16]Dólar!#REF!</definedName>
    <definedName name="__ene99">[16]Dólar!#REF!</definedName>
    <definedName name="__EST1" localSheetId="13">#REF!</definedName>
    <definedName name="__EST1" localSheetId="19">#REF!</definedName>
    <definedName name="__EST1" localSheetId="14">#REF!</definedName>
    <definedName name="__EST1" localSheetId="18">#REF!</definedName>
    <definedName name="__EST1" localSheetId="17">#REF!</definedName>
    <definedName name="__EST1">#REF!</definedName>
    <definedName name="__EST10" localSheetId="13">#REF!</definedName>
    <definedName name="__EST10" localSheetId="19">#REF!</definedName>
    <definedName name="__EST10" localSheetId="14">#REF!</definedName>
    <definedName name="__EST10" localSheetId="18">#REF!</definedName>
    <definedName name="__EST10" localSheetId="17">#REF!</definedName>
    <definedName name="__EST10">#REF!</definedName>
    <definedName name="__EST11" localSheetId="13">#REF!</definedName>
    <definedName name="__EST11" localSheetId="19">#REF!</definedName>
    <definedName name="__EST11" localSheetId="14">#REF!</definedName>
    <definedName name="__EST11" localSheetId="18">#REF!</definedName>
    <definedName name="__EST11" localSheetId="17">#REF!</definedName>
    <definedName name="__EST11">#REF!</definedName>
    <definedName name="__EST12" localSheetId="13">#REF!</definedName>
    <definedName name="__EST12" localSheetId="19">#REF!</definedName>
    <definedName name="__EST12" localSheetId="14">#REF!</definedName>
    <definedName name="__EST12" localSheetId="18">#REF!</definedName>
    <definedName name="__EST12" localSheetId="17">#REF!</definedName>
    <definedName name="__EST12">#REF!</definedName>
    <definedName name="__EST13" localSheetId="13">#REF!</definedName>
    <definedName name="__EST13" localSheetId="19">#REF!</definedName>
    <definedName name="__EST13" localSheetId="14">#REF!</definedName>
    <definedName name="__EST13" localSheetId="18">#REF!</definedName>
    <definedName name="__EST13" localSheetId="17">#REF!</definedName>
    <definedName name="__EST13">#REF!</definedName>
    <definedName name="__EST14" localSheetId="13">#REF!</definedName>
    <definedName name="__EST14" localSheetId="19">#REF!</definedName>
    <definedName name="__EST14" localSheetId="14">#REF!</definedName>
    <definedName name="__EST14" localSheetId="18">#REF!</definedName>
    <definedName name="__EST14" localSheetId="17">#REF!</definedName>
    <definedName name="__EST14">#REF!</definedName>
    <definedName name="__EST15" localSheetId="13">#REF!</definedName>
    <definedName name="__EST15" localSheetId="19">#REF!</definedName>
    <definedName name="__EST15" localSheetId="14">#REF!</definedName>
    <definedName name="__EST15" localSheetId="18">#REF!</definedName>
    <definedName name="__EST15" localSheetId="17">#REF!</definedName>
    <definedName name="__EST15">#REF!</definedName>
    <definedName name="__EST16" localSheetId="13">#REF!</definedName>
    <definedName name="__EST16" localSheetId="19">#REF!</definedName>
    <definedName name="__EST16" localSheetId="14">#REF!</definedName>
    <definedName name="__EST16" localSheetId="18">#REF!</definedName>
    <definedName name="__EST16" localSheetId="17">#REF!</definedName>
    <definedName name="__EST16">#REF!</definedName>
    <definedName name="__EST17" localSheetId="13">#REF!</definedName>
    <definedName name="__EST17" localSheetId="19">#REF!</definedName>
    <definedName name="__EST17" localSheetId="14">#REF!</definedName>
    <definedName name="__EST17" localSheetId="18">#REF!</definedName>
    <definedName name="__EST17" localSheetId="17">#REF!</definedName>
    <definedName name="__EST17">#REF!</definedName>
    <definedName name="__EST18" localSheetId="13">#REF!</definedName>
    <definedName name="__EST18" localSheetId="19">#REF!</definedName>
    <definedName name="__EST18" localSheetId="14">#REF!</definedName>
    <definedName name="__EST18" localSheetId="18">#REF!</definedName>
    <definedName name="__EST18" localSheetId="17">#REF!</definedName>
    <definedName name="__EST18">#REF!</definedName>
    <definedName name="__EST19" localSheetId="13">#REF!</definedName>
    <definedName name="__EST19" localSheetId="19">#REF!</definedName>
    <definedName name="__EST19" localSheetId="14">#REF!</definedName>
    <definedName name="__EST19" localSheetId="18">#REF!</definedName>
    <definedName name="__EST19" localSheetId="17">#REF!</definedName>
    <definedName name="__EST19">#REF!</definedName>
    <definedName name="__EST2" localSheetId="13">#REF!</definedName>
    <definedName name="__EST2" localSheetId="19">#REF!</definedName>
    <definedName name="__EST2" localSheetId="14">#REF!</definedName>
    <definedName name="__EST2" localSheetId="18">#REF!</definedName>
    <definedName name="__EST2" localSheetId="17">#REF!</definedName>
    <definedName name="__EST2">#REF!</definedName>
    <definedName name="__EST23" localSheetId="13">#REF!</definedName>
    <definedName name="__EST23" localSheetId="19">#REF!</definedName>
    <definedName name="__EST23" localSheetId="14">#REF!</definedName>
    <definedName name="__EST23" localSheetId="18">#REF!</definedName>
    <definedName name="__EST23" localSheetId="17">#REF!</definedName>
    <definedName name="__EST23">#REF!</definedName>
    <definedName name="__EST3" localSheetId="13">#REF!</definedName>
    <definedName name="__EST3" localSheetId="19">#REF!</definedName>
    <definedName name="__EST3" localSheetId="14">#REF!</definedName>
    <definedName name="__EST3" localSheetId="18">#REF!</definedName>
    <definedName name="__EST3" localSheetId="17">#REF!</definedName>
    <definedName name="__EST3">#REF!</definedName>
    <definedName name="__EST4" localSheetId="13">#REF!</definedName>
    <definedName name="__EST4" localSheetId="19">#REF!</definedName>
    <definedName name="__EST4" localSheetId="14">#REF!</definedName>
    <definedName name="__EST4" localSheetId="18">#REF!</definedName>
    <definedName name="__EST4" localSheetId="17">#REF!</definedName>
    <definedName name="__EST4">#REF!</definedName>
    <definedName name="__EST5" localSheetId="13">#REF!</definedName>
    <definedName name="__EST5" localSheetId="19">#REF!</definedName>
    <definedName name="__EST5" localSheetId="14">#REF!</definedName>
    <definedName name="__EST5" localSheetId="18">#REF!</definedName>
    <definedName name="__EST5" localSheetId="17">#REF!</definedName>
    <definedName name="__EST5">#REF!</definedName>
    <definedName name="__EST6" localSheetId="13">#REF!</definedName>
    <definedName name="__EST6" localSheetId="19">#REF!</definedName>
    <definedName name="__EST6" localSheetId="14">#REF!</definedName>
    <definedName name="__EST6" localSheetId="18">#REF!</definedName>
    <definedName name="__EST6" localSheetId="17">#REF!</definedName>
    <definedName name="__EST6">#REF!</definedName>
    <definedName name="__EST7" localSheetId="13">#REF!</definedName>
    <definedName name="__EST7" localSheetId="19">#REF!</definedName>
    <definedName name="__EST7" localSheetId="14">#REF!</definedName>
    <definedName name="__EST7" localSheetId="18">#REF!</definedName>
    <definedName name="__EST7" localSheetId="17">#REF!</definedName>
    <definedName name="__EST7">#REF!</definedName>
    <definedName name="__EST8" localSheetId="13">#REF!</definedName>
    <definedName name="__EST8" localSheetId="19">#REF!</definedName>
    <definedName name="__EST8" localSheetId="14">#REF!</definedName>
    <definedName name="__EST8" localSheetId="18">#REF!</definedName>
    <definedName name="__EST8" localSheetId="17">#REF!</definedName>
    <definedName name="__EST8">#REF!</definedName>
    <definedName name="__EST9" localSheetId="13">#REF!</definedName>
    <definedName name="__EST9" localSheetId="19">#REF!</definedName>
    <definedName name="__EST9" localSheetId="14">#REF!</definedName>
    <definedName name="__EST9" localSheetId="18">#REF!</definedName>
    <definedName name="__EST9" localSheetId="17">#REF!</definedName>
    <definedName name="__EST9">#REF!</definedName>
    <definedName name="__ETR13" localSheetId="13">#REF!</definedName>
    <definedName name="__ETR13" localSheetId="14">#REF!</definedName>
    <definedName name="__ETR13" localSheetId="18">#REF!</definedName>
    <definedName name="__ETR13" localSheetId="17">#REF!</definedName>
    <definedName name="__ETR13">#REF!</definedName>
    <definedName name="__EXC1" localSheetId="13">#REF!</definedName>
    <definedName name="__EXC1" localSheetId="19">#REF!</definedName>
    <definedName name="__EXC1" localSheetId="14">#REF!</definedName>
    <definedName name="__EXC1" localSheetId="18">#REF!</definedName>
    <definedName name="__EXC1" localSheetId="17">#REF!</definedName>
    <definedName name="__EXC1">#REF!</definedName>
    <definedName name="__EXC10" localSheetId="13">#REF!</definedName>
    <definedName name="__EXC10" localSheetId="19">#REF!</definedName>
    <definedName name="__EXC10" localSheetId="14">#REF!</definedName>
    <definedName name="__EXC10" localSheetId="18">#REF!</definedName>
    <definedName name="__EXC10" localSheetId="17">#REF!</definedName>
    <definedName name="__EXC10">#REF!</definedName>
    <definedName name="__EXC11" localSheetId="13">#REF!</definedName>
    <definedName name="__EXC11" localSheetId="19">#REF!</definedName>
    <definedName name="__EXC11" localSheetId="14">#REF!</definedName>
    <definedName name="__EXC11" localSheetId="18">#REF!</definedName>
    <definedName name="__EXC11" localSheetId="17">#REF!</definedName>
    <definedName name="__EXC11">#REF!</definedName>
    <definedName name="__EXC12" localSheetId="13">#REF!</definedName>
    <definedName name="__EXC12" localSheetId="19">#REF!</definedName>
    <definedName name="__EXC12" localSheetId="14">#REF!</definedName>
    <definedName name="__EXC12" localSheetId="18">#REF!</definedName>
    <definedName name="__EXC12" localSheetId="17">#REF!</definedName>
    <definedName name="__EXC12">#REF!</definedName>
    <definedName name="__EXC2" localSheetId="13">#REF!</definedName>
    <definedName name="__EXC2" localSheetId="19">#REF!</definedName>
    <definedName name="__EXC2" localSheetId="14">#REF!</definedName>
    <definedName name="__EXC2" localSheetId="18">#REF!</definedName>
    <definedName name="__EXC2" localSheetId="17">#REF!</definedName>
    <definedName name="__EXC2">#REF!</definedName>
    <definedName name="__EXC3" localSheetId="13">#REF!</definedName>
    <definedName name="__EXC3" localSheetId="19">#REF!</definedName>
    <definedName name="__EXC3" localSheetId="14">#REF!</definedName>
    <definedName name="__EXC3" localSheetId="18">#REF!</definedName>
    <definedName name="__EXC3" localSheetId="17">#REF!</definedName>
    <definedName name="__EXC3">#REF!</definedName>
    <definedName name="__EXC4" localSheetId="13">#REF!</definedName>
    <definedName name="__EXC4" localSheetId="19">#REF!</definedName>
    <definedName name="__EXC4" localSheetId="14">#REF!</definedName>
    <definedName name="__EXC4" localSheetId="18">#REF!</definedName>
    <definedName name="__EXC4" localSheetId="17">#REF!</definedName>
    <definedName name="__EXC4">#REF!</definedName>
    <definedName name="__EXC5" localSheetId="13">#REF!</definedName>
    <definedName name="__EXC5" localSheetId="19">#REF!</definedName>
    <definedName name="__EXC5" localSheetId="14">#REF!</definedName>
    <definedName name="__EXC5" localSheetId="18">#REF!</definedName>
    <definedName name="__EXC5" localSheetId="17">#REF!</definedName>
    <definedName name="__EXC5">#REF!</definedName>
    <definedName name="__EXC6" localSheetId="13">#REF!</definedName>
    <definedName name="__EXC6" localSheetId="19">#REF!</definedName>
    <definedName name="__EXC6" localSheetId="14">#REF!</definedName>
    <definedName name="__EXC6" localSheetId="18">#REF!</definedName>
    <definedName name="__EXC6" localSheetId="17">#REF!</definedName>
    <definedName name="__EXC6">#REF!</definedName>
    <definedName name="__EXC7" localSheetId="13">#REF!</definedName>
    <definedName name="__EXC7" localSheetId="19">#REF!</definedName>
    <definedName name="__EXC7" localSheetId="14">#REF!</definedName>
    <definedName name="__EXC7" localSheetId="18">#REF!</definedName>
    <definedName name="__EXC7" localSheetId="17">#REF!</definedName>
    <definedName name="__EXC7">#REF!</definedName>
    <definedName name="__EXC8" localSheetId="13">#REF!</definedName>
    <definedName name="__EXC8" localSheetId="19">#REF!</definedName>
    <definedName name="__EXC8" localSheetId="14">#REF!</definedName>
    <definedName name="__EXC8" localSheetId="18">#REF!</definedName>
    <definedName name="__EXC8" localSheetId="17">#REF!</definedName>
    <definedName name="__EXC8">#REF!</definedName>
    <definedName name="__EXC9" localSheetId="13">#REF!</definedName>
    <definedName name="__EXC9" localSheetId="19">#REF!</definedName>
    <definedName name="__EXC9" localSheetId="14">#REF!</definedName>
    <definedName name="__EXC9" localSheetId="18">#REF!</definedName>
    <definedName name="__EXC9" localSheetId="17">#REF!</definedName>
    <definedName name="__EXC9">#REF!</definedName>
    <definedName name="__exp06">[16]Gastos!#REF!</definedName>
    <definedName name="__f">[13]Cálculo!$B$67</definedName>
    <definedName name="__feb01">[16]Dólar!#REF!</definedName>
    <definedName name="__feb06">[16]Dólar!#REF!</definedName>
    <definedName name="__feb97">[16]Dólar!#REF!</definedName>
    <definedName name="__feb98">[16]Dólar!#REF!</definedName>
    <definedName name="__feb99">[16]Dólar!#REF!</definedName>
    <definedName name="__jul01">[16]Dólar!#REF!</definedName>
    <definedName name="__jul06">[16]Dólar!#REF!</definedName>
    <definedName name="__jul97">[16]Dólar!#REF!</definedName>
    <definedName name="__jul98">[16]Dólar!#REF!</definedName>
    <definedName name="__jul99">[16]Dólar!#REF!</definedName>
    <definedName name="__jun01">[16]Dólar!#REF!</definedName>
    <definedName name="__jun06">[16]Dólar!#REF!</definedName>
    <definedName name="__jun97">[16]Dólar!#REF!</definedName>
    <definedName name="__jun98">[16]Dólar!#REF!</definedName>
    <definedName name="__jun99">[16]Dólar!#REF!</definedName>
    <definedName name="__lgc1">[16]Gastos!#REF!</definedName>
    <definedName name="__lgc2">[16]Gastos!#REF!</definedName>
    <definedName name="__lgc3">[16]Gastos!#REF!</definedName>
    <definedName name="__LMO1">[17]MO!$A$2:$A$188</definedName>
    <definedName name="__MA2">#REF!</definedName>
    <definedName name="__mar01">[16]Dólar!#REF!</definedName>
    <definedName name="__mar06">[16]Dólar!#REF!</definedName>
    <definedName name="__mar97">[16]Dólar!#REF!</definedName>
    <definedName name="__mar98">[16]Dólar!#REF!</definedName>
    <definedName name="__mar99">[16]Dólar!#REF!</definedName>
    <definedName name="__may01">[16]Dólar!#REF!</definedName>
    <definedName name="__may06">[16]Dólar!#REF!</definedName>
    <definedName name="__may97">[16]Dólar!#REF!</definedName>
    <definedName name="__may98">[16]Dólar!#REF!</definedName>
    <definedName name="__may99">[16]Dólar!#REF!</definedName>
    <definedName name="__nov01">[16]Dólar!#REF!</definedName>
    <definedName name="__nov06">[16]Dólar!#REF!</definedName>
    <definedName name="__nov97">[16]Dólar!#REF!</definedName>
    <definedName name="__nov98">[16]Dólar!#REF!</definedName>
    <definedName name="__nov99">[16]Dólar!#REF!</definedName>
    <definedName name="__occ1">[16]Gastos!#REF!</definedName>
    <definedName name="__occ2">[16]Gastos!#REF!</definedName>
    <definedName name="__oct01">[16]Dólar!#REF!</definedName>
    <definedName name="__oct06">[16]Dólar!#REF!</definedName>
    <definedName name="__oct97">[16]Dólar!#REF!</definedName>
    <definedName name="__oct98">[16]Dólar!#REF!</definedName>
    <definedName name="__oct99">[16]Dólar!#REF!</definedName>
    <definedName name="__ORO10" localSheetId="13">#REF!</definedName>
    <definedName name="__ORO10" localSheetId="14">#REF!</definedName>
    <definedName name="__ORO10" localSheetId="18">#REF!</definedName>
    <definedName name="__ORO10" localSheetId="17">#REF!</definedName>
    <definedName name="__ORO10">#REF!</definedName>
    <definedName name="__ORO11" localSheetId="13">#REF!</definedName>
    <definedName name="__ORO11" localSheetId="14">#REF!</definedName>
    <definedName name="__ORO11" localSheetId="18">#REF!</definedName>
    <definedName name="__ORO11" localSheetId="17">#REF!</definedName>
    <definedName name="__ORO11">#REF!</definedName>
    <definedName name="__ORO12" localSheetId="13">#REF!</definedName>
    <definedName name="__ORO12" localSheetId="14">#REF!</definedName>
    <definedName name="__ORO12" localSheetId="18">#REF!</definedName>
    <definedName name="__ORO12" localSheetId="17">#REF!</definedName>
    <definedName name="__ORO12">#REF!</definedName>
    <definedName name="__ORO13" localSheetId="13">#REF!</definedName>
    <definedName name="__ORO13" localSheetId="14">#REF!</definedName>
    <definedName name="__ORO13" localSheetId="18">#REF!</definedName>
    <definedName name="__ORO13" localSheetId="17">#REF!</definedName>
    <definedName name="__ORO13">#REF!</definedName>
    <definedName name="__ORO14" localSheetId="13">#REF!</definedName>
    <definedName name="__ORO14" localSheetId="14">#REF!</definedName>
    <definedName name="__ORO14" localSheetId="18">#REF!</definedName>
    <definedName name="__ORO14" localSheetId="17">#REF!</definedName>
    <definedName name="__ORO14">#REF!</definedName>
    <definedName name="__ORO15" localSheetId="13">#REF!</definedName>
    <definedName name="__ORO15" localSheetId="14">#REF!</definedName>
    <definedName name="__ORO15" localSheetId="18">#REF!</definedName>
    <definedName name="__ORO15" localSheetId="17">#REF!</definedName>
    <definedName name="__ORO15">#REF!</definedName>
    <definedName name="__ORO16" localSheetId="13">#REF!</definedName>
    <definedName name="__ORO16" localSheetId="14">#REF!</definedName>
    <definedName name="__ORO16" localSheetId="18">#REF!</definedName>
    <definedName name="__ORO16" localSheetId="17">#REF!</definedName>
    <definedName name="__ORO16">#REF!</definedName>
    <definedName name="__ORO17" localSheetId="13">#REF!</definedName>
    <definedName name="__ORO17" localSheetId="14">#REF!</definedName>
    <definedName name="__ORO17" localSheetId="18">#REF!</definedName>
    <definedName name="__ORO17" localSheetId="17">#REF!</definedName>
    <definedName name="__ORO17">#REF!</definedName>
    <definedName name="__ORO18" localSheetId="13">#REF!</definedName>
    <definedName name="__ORO18" localSheetId="14">#REF!</definedName>
    <definedName name="__ORO18" localSheetId="18">#REF!</definedName>
    <definedName name="__ORO18" localSheetId="17">#REF!</definedName>
    <definedName name="__ORO18">#REF!</definedName>
    <definedName name="__ORO19" localSheetId="13">#REF!</definedName>
    <definedName name="__ORO19" localSheetId="14">#REF!</definedName>
    <definedName name="__ORO19" localSheetId="18">#REF!</definedName>
    <definedName name="__ORO19" localSheetId="17">#REF!</definedName>
    <definedName name="__ORO19">#REF!</definedName>
    <definedName name="__PJ50" localSheetId="13">#REF!</definedName>
    <definedName name="__PJ50" localSheetId="14">#REF!</definedName>
    <definedName name="__PJ50" localSheetId="18">#REF!</definedName>
    <definedName name="__PJ50" localSheetId="17">#REF!</definedName>
    <definedName name="__PJ50">#REF!</definedName>
    <definedName name="__pj51" localSheetId="13">#REF!</definedName>
    <definedName name="__pj51" localSheetId="14">#REF!</definedName>
    <definedName name="__pj51" localSheetId="18">#REF!</definedName>
    <definedName name="__pj51" localSheetId="17">#REF!</definedName>
    <definedName name="__pj51">#REF!</definedName>
    <definedName name="__pj60" localSheetId="13">#REF!</definedName>
    <definedName name="__pj60" localSheetId="18">#REF!</definedName>
    <definedName name="__pj60">#REF!</definedName>
    <definedName name="__PMT5671" localSheetId="13">[7]MEMORIAS!#REF!</definedName>
    <definedName name="__PMT5671" localSheetId="14">[7]MEMORIAS!#REF!</definedName>
    <definedName name="__PMT5671" localSheetId="18">[7]MEMORIAS!#REF!</definedName>
    <definedName name="__PMT5671" localSheetId="17">[7]MEMORIAS!#REF!</definedName>
    <definedName name="__PMT5671">[7]MEMORIAS!#REF!</definedName>
    <definedName name="__PMT5805" localSheetId="13">[7]MEMORIAS!#REF!</definedName>
    <definedName name="__PMT5805" localSheetId="14">[7]MEMORIAS!#REF!</definedName>
    <definedName name="__PMT5805" localSheetId="18">[7]MEMORIAS!#REF!</definedName>
    <definedName name="__PMT5805" localSheetId="17">[7]MEMORIAS!#REF!</definedName>
    <definedName name="__PMT5805">[7]MEMORIAS!#REF!</definedName>
    <definedName name="__PMT5806" localSheetId="13">[7]MEMORIAS!#REF!</definedName>
    <definedName name="__PMT5806" localSheetId="14">[7]MEMORIAS!#REF!</definedName>
    <definedName name="__PMT5806" localSheetId="18">[7]MEMORIAS!#REF!</definedName>
    <definedName name="__PMT5806" localSheetId="17">[7]MEMORIAS!#REF!</definedName>
    <definedName name="__PMT5806">[7]MEMORIAS!#REF!</definedName>
    <definedName name="__PMT5815" localSheetId="13">[7]MEMORIAS!#REF!</definedName>
    <definedName name="__PMT5815" localSheetId="14">[7]MEMORIAS!#REF!</definedName>
    <definedName name="__PMT5815" localSheetId="18">[7]MEMORIAS!#REF!</definedName>
    <definedName name="__PMT5815" localSheetId="17">[7]MEMORIAS!#REF!</definedName>
    <definedName name="__PMT5815">[7]MEMORIAS!#REF!</definedName>
    <definedName name="__PMT5820" localSheetId="14">[7]MEMORIAS!#REF!</definedName>
    <definedName name="__PMT5820" localSheetId="17">[7]MEMORIAS!#REF!</definedName>
    <definedName name="__PMT5820">[7]MEMORIAS!#REF!</definedName>
    <definedName name="__r" localSheetId="13">#REF!</definedName>
    <definedName name="__r" localSheetId="14">#REF!</definedName>
    <definedName name="__r" localSheetId="18">#REF!</definedName>
    <definedName name="__r" localSheetId="17">#REF!</definedName>
    <definedName name="__r">#REF!</definedName>
    <definedName name="__rc">#REF!</definedName>
    <definedName name="__SBC1">[12]INV!$A$12:$D$15</definedName>
    <definedName name="__SBC3">[12]INV!$F$12:$I$15</definedName>
    <definedName name="__SBC5">[12]INV!$K$12:$N$15</definedName>
    <definedName name="__sep01">[16]Dólar!#REF!</definedName>
    <definedName name="__sep06">[16]Dólar!#REF!</definedName>
    <definedName name="__sep97">[16]Dólar!#REF!</definedName>
    <definedName name="__sep98">[16]Dólar!#REF!</definedName>
    <definedName name="__sep99">[16]Dólar!#REF!</definedName>
    <definedName name="__tab1" localSheetId="13">#REF!</definedName>
    <definedName name="__tab1" localSheetId="14">#REF!</definedName>
    <definedName name="__tab1" localSheetId="18">#REF!</definedName>
    <definedName name="__tab1" localSheetId="17">#REF!</definedName>
    <definedName name="__tab1">#REF!</definedName>
    <definedName name="__tab2" localSheetId="13">#REF!</definedName>
    <definedName name="__tab2" localSheetId="14">#REF!</definedName>
    <definedName name="__tab2" localSheetId="18">#REF!</definedName>
    <definedName name="__tab2" localSheetId="17">#REF!</definedName>
    <definedName name="__tab2">#REF!</definedName>
    <definedName name="__tab3" localSheetId="13">#REF!</definedName>
    <definedName name="__tab3" localSheetId="14">#REF!</definedName>
    <definedName name="__tab3" localSheetId="18">#REF!</definedName>
    <definedName name="__tab3" localSheetId="17">#REF!</definedName>
    <definedName name="__tab3">#REF!</definedName>
    <definedName name="__TAB4" localSheetId="13">#REF!</definedName>
    <definedName name="__TAB4" localSheetId="14">#REF!</definedName>
    <definedName name="__TAB4" localSheetId="18">#REF!</definedName>
    <definedName name="__TAB4" localSheetId="17">#REF!</definedName>
    <definedName name="__TAB4">#REF!</definedName>
    <definedName name="__tf3813">#REF!</definedName>
    <definedName name="__Vol1">[11]Item!$A:$D</definedName>
    <definedName name="__VPD1">[10]TARIFAS!$C$582</definedName>
    <definedName name="__VPI1">[10]TARIFAS!$C$580</definedName>
    <definedName name="__VRA1">[10]TARIFAS!$C$579</definedName>
    <definedName name="__xlfn.BAHTTEXT" hidden="1">#NAME?</definedName>
    <definedName name="_0">'[18]APU-Preliminares'!#REF!</definedName>
    <definedName name="_1.10">[19]UNIT081!#REF!</definedName>
    <definedName name="_1.11">[19]UNIT081!#REF!</definedName>
    <definedName name="_1.12">[19]UNIT081!#REF!</definedName>
    <definedName name="_1.13">[19]UNIT081!#REF!</definedName>
    <definedName name="_1.14">[19]UNIT081!#REF!</definedName>
    <definedName name="_1.15">[19]UNIT081!#REF!</definedName>
    <definedName name="_1.16">[19]UNIT081!#REF!</definedName>
    <definedName name="_1.17">[19]UNIT081!#REF!</definedName>
    <definedName name="_1.18">[19]UNIT081!#REF!</definedName>
    <definedName name="_1.19">[19]UNIT081!#REF!</definedName>
    <definedName name="_1.20">[19]UNIT081!#REF!</definedName>
    <definedName name="_10INV_11_4">#REF!</definedName>
    <definedName name="_11INV_11_5">#REF!</definedName>
    <definedName name="_12INV_11_6">#REF!</definedName>
    <definedName name="_13MALO_1">'[20]ESTADO VÍA-CRIT.TECNICO'!#REF!&lt;2.5</definedName>
    <definedName name="_14REGULAR_1">'[20]ESTADO VÍA-CRIT.TECNICO'!#REF!&gt;2.5</definedName>
    <definedName name="_19Excel_BuiltIn_Print_Area_1_1_1" localSheetId="13">#REF!</definedName>
    <definedName name="_19Excel_BuiltIn_Print_Area_1_1_1" localSheetId="14">#REF!</definedName>
    <definedName name="_19Excel_BuiltIn_Print_Area_1_1_1" localSheetId="18">#REF!</definedName>
    <definedName name="_19Excel_BuiltIn_Print_Area_1_1_1" localSheetId="17">#REF!</definedName>
    <definedName name="_19Excel_BuiltIn_Print_Area_1_1_1">#REF!</definedName>
    <definedName name="_1Excel_BuiltIn_Print_Area_1_1" localSheetId="13">#REF!</definedName>
    <definedName name="_1Excel_BuiltIn_Print_Area_1_1" localSheetId="14">#REF!</definedName>
    <definedName name="_1Excel_BuiltIn_Print_Area_1_1" localSheetId="18">#REF!</definedName>
    <definedName name="_1Excel_BuiltIn_Print_Area_1_1" localSheetId="17">#REF!</definedName>
    <definedName name="_1Excel_BuiltIn_Print_Area_1_1">#REF!</definedName>
    <definedName name="_1Excel_BuiltIn_Print_Area_1_1_1" localSheetId="13">#REF!</definedName>
    <definedName name="_1Excel_BuiltIn_Print_Area_1_1_1" localSheetId="14">#REF!</definedName>
    <definedName name="_1Excel_BuiltIn_Print_Area_1_1_1" localSheetId="18">#REF!</definedName>
    <definedName name="_1Excel_BuiltIn_Print_Area_1_1_1" localSheetId="17">#REF!</definedName>
    <definedName name="_1Excel_BuiltIn_Print_Area_1_1_1">#REF!</definedName>
    <definedName name="_1FALTANTES1_1">'[21]CANT OBRA'!$A:$IV</definedName>
    <definedName name="_2_10">[19]UNIT081!#REF!</definedName>
    <definedName name="_2_11">[19]UNIT081!#REF!</definedName>
    <definedName name="_2_12">[19]UNIT081!#REF!</definedName>
    <definedName name="_2_13">[19]UNIT081!#REF!</definedName>
    <definedName name="_2_14">[19]UNIT081!#REF!</definedName>
    <definedName name="_2_15">[19]UNIT081!#REF!</definedName>
    <definedName name="_2_16">[19]UNIT081!#REF!</definedName>
    <definedName name="_2_17">[19]UNIT081!#REF!</definedName>
    <definedName name="_2_18">[19]UNIT081!#REF!</definedName>
    <definedName name="_25Excel_BuiltIn_Print_Titles_1_1_1_1" localSheetId="13">#REF!</definedName>
    <definedName name="_25Excel_BuiltIn_Print_Titles_1_1_1_1" localSheetId="14">#REF!</definedName>
    <definedName name="_25Excel_BuiltIn_Print_Titles_1_1_1_1" localSheetId="18">#REF!</definedName>
    <definedName name="_25Excel_BuiltIn_Print_Titles_1_1_1_1" localSheetId="17">#REF!</definedName>
    <definedName name="_25Excel_BuiltIn_Print_Titles_1_1_1_1">#REF!</definedName>
    <definedName name="_2Excel_BuiltIn_Print_Titles_1_1_1_1" localSheetId="13">#REF!</definedName>
    <definedName name="_2Excel_BuiltIn_Print_Titles_1_1_1_1" localSheetId="14">#REF!</definedName>
    <definedName name="_2Excel_BuiltIn_Print_Titles_1_1_1_1" localSheetId="18">#REF!</definedName>
    <definedName name="_2Excel_BuiltIn_Print_Titles_1_1_1_1" localSheetId="17">#REF!</definedName>
    <definedName name="_2Excel_BuiltIn_Print_Titles_1_1_1_1">#REF!</definedName>
    <definedName name="_2FALTANTES1_2">'[21]CANT OBRA'!$A:$IV</definedName>
    <definedName name="_3_10_1">[19]UNIT081!#REF!</definedName>
    <definedName name="_3_10_2">[19]UNIT081!#REF!</definedName>
    <definedName name="_3_10_3">[19]UNIT081!#REF!</definedName>
    <definedName name="_3_10_4">[19]UNIT081!#REF!</definedName>
    <definedName name="_3_10_5">[19]UNIT081!#REF!</definedName>
    <definedName name="_3_11">[19]UNIT081!#REF!</definedName>
    <definedName name="_3FALTANTES1_3">'[21]CANT OBRA'!$A:$IV</definedName>
    <definedName name="_4_10">[19]UNIT081!#REF!</definedName>
    <definedName name="_4_11">[19]UNIT081!#REF!</definedName>
    <definedName name="_4_12">[19]UNIT081!#REF!</definedName>
    <definedName name="_4FALTANTES1_4">'[21]CANT OBRA'!$A:$IV</definedName>
    <definedName name="_5">[19]UNIT081!#REF!</definedName>
    <definedName name="_5_10">[19]UNIT081!#REF!</definedName>
    <definedName name="_5_11">[19]UNIT081!#REF!</definedName>
    <definedName name="_5_12">[19]UNIT081!#REF!</definedName>
    <definedName name="_5_13">[19]UNIT081!#REF!</definedName>
    <definedName name="_5_14">[19]UNIT081!#REF!</definedName>
    <definedName name="_5_15">[19]UNIT081!#REF!</definedName>
    <definedName name="_5_16">[19]UNIT081!#REF!</definedName>
    <definedName name="_5_17">[19]UNIT081!#REF!</definedName>
    <definedName name="_5_18">[19]UNIT081!#REF!</definedName>
    <definedName name="_5_19">[19]UNIT081!#REF!</definedName>
    <definedName name="_5_20">[19]UNIT081!#REF!</definedName>
    <definedName name="_5_21">[19]UNIT081!#REF!</definedName>
    <definedName name="_5_22">[19]UNIT081!#REF!</definedName>
    <definedName name="_5FALTANTES1_5">'[21]CANT OBRA'!$A:$IV</definedName>
    <definedName name="_6FALTANTES1_6">'[22]CANT OBRA'!$A:$IV</definedName>
    <definedName name="_7INV_11_1">#REF!</definedName>
    <definedName name="_8INV_11_2">#REF!</definedName>
    <definedName name="_9INV_11_3">#REF!</definedName>
    <definedName name="_A17000">#REF!</definedName>
    <definedName name="_A20000">#REF!</definedName>
    <definedName name="_A30000">#REF!</definedName>
    <definedName name="_adi1">[23]Datos!$B$2</definedName>
    <definedName name="_adi2">[23]Datos!$B$3</definedName>
    <definedName name="_AFC1" localSheetId="13">[24]INV!$A$25:$D$28</definedName>
    <definedName name="_AFC1" localSheetId="14">[24]INV!$A$25:$D$28</definedName>
    <definedName name="_AFC1" localSheetId="18">[24]INV!$A$25:$D$28</definedName>
    <definedName name="_AFC1" localSheetId="17">[24]INV!$A$25:$D$28</definedName>
    <definedName name="_AFC1" localSheetId="15">[24]INV!$A$25:$D$28</definedName>
    <definedName name="_AFC1">[12]INV!$A$25:$D$28</definedName>
    <definedName name="_AFC3" localSheetId="13">[24]INV!$F$25:$I$28</definedName>
    <definedName name="_AFC3" localSheetId="14">[24]INV!$F$25:$I$28</definedName>
    <definedName name="_AFC3" localSheetId="18">[24]INV!$F$25:$I$28</definedName>
    <definedName name="_AFC3" localSheetId="17">[24]INV!$F$25:$I$28</definedName>
    <definedName name="_AFC3" localSheetId="15">[24]INV!$F$25:$I$28</definedName>
    <definedName name="_AFC3">[12]INV!$F$25:$I$28</definedName>
    <definedName name="_AFC5" localSheetId="13">[24]INV!$K$25:$N$28</definedName>
    <definedName name="_AFC5" localSheetId="14">[24]INV!$K$25:$N$28</definedName>
    <definedName name="_AFC5" localSheetId="18">[24]INV!$K$25:$N$28</definedName>
    <definedName name="_AFC5" localSheetId="17">[24]INV!$K$25:$N$28</definedName>
    <definedName name="_AFC5" localSheetId="15">[24]INV!$K$25:$N$28</definedName>
    <definedName name="_AFC5">[12]INV!$K$25:$N$28</definedName>
    <definedName name="_Afe1">'[25]2007 Database'!$E$2:$E$171,'[25]2007 Database'!$E$171:$E$172</definedName>
    <definedName name="_aiu2">[8]AIU!$J$105</definedName>
    <definedName name="_apu1" localSheetId="13">[3]INSUMOS!#REF!</definedName>
    <definedName name="_apu1" localSheetId="14">[3]INSUMOS!#REF!</definedName>
    <definedName name="_apu1" localSheetId="18">[3]INSUMOS!#REF!</definedName>
    <definedName name="_apu1" localSheetId="17">[3]INSUMOS!#REF!</definedName>
    <definedName name="_apu1" localSheetId="15">[3]INSUMOS!#REF!</definedName>
    <definedName name="_apu1">[3]INSUMOS!#REF!</definedName>
    <definedName name="_APU221" localSheetId="20">#REF!</definedName>
    <definedName name="_APU221" localSheetId="13">#REF!</definedName>
    <definedName name="_APU221" localSheetId="19">#REF!</definedName>
    <definedName name="_APU221" localSheetId="14">#REF!</definedName>
    <definedName name="_APU221" localSheetId="18">#REF!</definedName>
    <definedName name="_APU221" localSheetId="17">#REF!</definedName>
    <definedName name="_APU221">#REF!</definedName>
    <definedName name="_APU3">#REF!</definedName>
    <definedName name="_APU465" localSheetId="20">[26]!absc</definedName>
    <definedName name="_APU465" localSheetId="13">[26]!absc</definedName>
    <definedName name="_APU465" localSheetId="19">[27]!absc</definedName>
    <definedName name="_APU465" localSheetId="14">[26]!absc</definedName>
    <definedName name="_APU465" localSheetId="18">[26]!absc</definedName>
    <definedName name="_APU465" localSheetId="17">[26]!absc</definedName>
    <definedName name="_APU465" localSheetId="2">[26]!absc</definedName>
    <definedName name="_APU465" localSheetId="15">[26]!absc</definedName>
    <definedName name="_APU465" localSheetId="8">[6]!absc</definedName>
    <definedName name="_APU465" localSheetId="7">[6]!absc</definedName>
    <definedName name="_APU465" localSheetId="9">[6]!absc</definedName>
    <definedName name="_APU465" localSheetId="10">[6]!absc</definedName>
    <definedName name="_APU465" localSheetId="5">[6]!absc</definedName>
    <definedName name="_APU465" localSheetId="4">[6]!absc</definedName>
    <definedName name="_APU465" localSheetId="3">[6]!absc</definedName>
    <definedName name="_APU465" localSheetId="6">[6]!absc</definedName>
    <definedName name="_APU465" localSheetId="1">[6]!absc</definedName>
    <definedName name="_APU465" localSheetId="0">[6]!absc</definedName>
    <definedName name="_APU465">[6]!absc</definedName>
    <definedName name="_BGC1" localSheetId="13">[24]INV!$A$5:$D$8</definedName>
    <definedName name="_BGC1" localSheetId="14">[24]INV!$A$5:$D$8</definedName>
    <definedName name="_BGC1" localSheetId="18">[24]INV!$A$5:$D$8</definedName>
    <definedName name="_BGC1" localSheetId="17">[24]INV!$A$5:$D$8</definedName>
    <definedName name="_BGC1" localSheetId="15">[24]INV!$A$5:$D$8</definedName>
    <definedName name="_BGC1">[12]INV!$A$5:$D$8</definedName>
    <definedName name="_BGC3" localSheetId="13">[24]INV!$F$5:$I$8</definedName>
    <definedName name="_BGC3" localSheetId="14">[24]INV!$F$5:$I$8</definedName>
    <definedName name="_BGC3" localSheetId="18">[24]INV!$F$5:$I$8</definedName>
    <definedName name="_BGC3" localSheetId="17">[24]INV!$F$5:$I$8</definedName>
    <definedName name="_BGC3" localSheetId="15">[24]INV!$F$5:$I$8</definedName>
    <definedName name="_BGC3">[12]INV!$F$5:$I$8</definedName>
    <definedName name="_BGC5" localSheetId="13">[24]INV!$K$5:$N$8</definedName>
    <definedName name="_BGC5" localSheetId="14">[24]INV!$K$5:$N$8</definedName>
    <definedName name="_BGC5" localSheetId="18">[24]INV!$K$5:$N$8</definedName>
    <definedName name="_BGC5" localSheetId="17">[24]INV!$K$5:$N$8</definedName>
    <definedName name="_BGC5" localSheetId="15">[24]INV!$K$5:$N$8</definedName>
    <definedName name="_BGC5">[12]INV!$K$5:$N$8</definedName>
    <definedName name="_CAC1" localSheetId="13">[24]INV!$A$19:$D$22</definedName>
    <definedName name="_CAC1" localSheetId="14">[24]INV!$A$19:$D$22</definedName>
    <definedName name="_CAC1" localSheetId="18">[24]INV!$A$19:$D$22</definedName>
    <definedName name="_CAC1" localSheetId="17">[24]INV!$A$19:$D$22</definedName>
    <definedName name="_CAC1" localSheetId="15">[24]INV!$A$19:$D$22</definedName>
    <definedName name="_CAC1">[12]INV!$A$19:$D$22</definedName>
    <definedName name="_CAC3" localSheetId="13">[24]INV!$F$19:$I$22</definedName>
    <definedName name="_CAC3" localSheetId="14">[24]INV!$F$19:$I$22</definedName>
    <definedName name="_CAC3" localSheetId="18">[24]INV!$F$19:$I$22</definedName>
    <definedName name="_CAC3" localSheetId="17">[24]INV!$F$19:$I$22</definedName>
    <definedName name="_CAC3" localSheetId="15">[24]INV!$F$19:$I$22</definedName>
    <definedName name="_CAC3">[12]INV!$F$19:$I$22</definedName>
    <definedName name="_CAC5" localSheetId="13">[24]INV!$K$19:$N$22</definedName>
    <definedName name="_CAC5" localSheetId="14">[24]INV!$K$19:$N$22</definedName>
    <definedName name="_CAC5" localSheetId="18">[24]INV!$K$19:$N$22</definedName>
    <definedName name="_CAC5" localSheetId="17">[24]INV!$K$19:$N$22</definedName>
    <definedName name="_CAC5" localSheetId="15">[24]INV!$K$19:$N$22</definedName>
    <definedName name="_CAC5">[12]INV!$K$19:$N$22</definedName>
    <definedName name="_CMU005" hidden="1">#REF!</definedName>
    <definedName name="_cmu05">#REF!</definedName>
    <definedName name="_Cod1">#REF!</definedName>
    <definedName name="_cua1">'[9]ALCANTARILLADO RAS'!$A$4:$B$14</definedName>
    <definedName name="_DMD1">#REF!</definedName>
    <definedName name="_ECR02">'[4]Calamar 200%'!#REF!</definedName>
    <definedName name="_ECR05">'[4]Calamar 200%'!#REF!</definedName>
    <definedName name="_ECR07">'[4]Calamar 200%'!#REF!</definedName>
    <definedName name="_ECR08">'[4]Calamar 200%'!#REF!</definedName>
    <definedName name="_ECR09">'[4]Calamar 200%'!#REF!</definedName>
    <definedName name="_ECR1">'[4]Calamar 200%'!#REF!</definedName>
    <definedName name="_ECR10">'[4]Calamar 200%'!#REF!</definedName>
    <definedName name="_ECR11">'[4]Calamar 200%'!#REF!</definedName>
    <definedName name="_ECR12">'[4]Calamar 200%'!#REF!</definedName>
    <definedName name="_ECR13">'[4]Calamar 200%'!#REF!</definedName>
    <definedName name="_ECR14">'[4]Calamar 200%'!#REF!</definedName>
    <definedName name="_ECR15">'[4]Calamar 200%'!#REF!</definedName>
    <definedName name="_ECR2">'[4]Calamar 200%'!#REF!</definedName>
    <definedName name="_ECR25">'[4]Calamar 200%'!#REF!</definedName>
    <definedName name="_ECR26">'[4]Calamar 200%'!#REF!</definedName>
    <definedName name="_ECR27">'[4]Calamar 200%'!#REF!</definedName>
    <definedName name="_ECR28">'[4]Calamar 200%'!#REF!</definedName>
    <definedName name="_ECR3">'[4]Calamar 200%'!#REF!</definedName>
    <definedName name="_ECR30">'[4]Calamar 200%'!#REF!</definedName>
    <definedName name="_ECR34">'[4]Calamar 200%'!#REF!</definedName>
    <definedName name="_ECR36">'[4]Calamar 200%'!#REF!</definedName>
    <definedName name="_ECR37">'[4]Calamar 200%'!#REF!</definedName>
    <definedName name="_ECR38">'[4]Calamar 200%'!#REF!</definedName>
    <definedName name="_ECR4">'[4]Calamar 200%'!#REF!</definedName>
    <definedName name="_ECR40">'[4]Calamar 200%'!#REF!</definedName>
    <definedName name="_ECR41">'[4]Calamar 200%'!#REF!</definedName>
    <definedName name="_ECR42">'[4]Calamar 200%'!#REF!</definedName>
    <definedName name="_ECR44">'[4]Calamar 200%'!#REF!</definedName>
    <definedName name="_ECR45">'[4]Calamar 200%'!#REF!</definedName>
    <definedName name="_ECR47">'[4]Calamar 200%'!#REF!</definedName>
    <definedName name="_ECR48">'[4]Calamar 200%'!#REF!</definedName>
    <definedName name="_ECR49">'[4]Calamar 200%'!#REF!</definedName>
    <definedName name="_ECR5">'[4]Calamar 200%'!#REF!</definedName>
    <definedName name="_ECR50">'[4]Calamar 200%'!#REF!</definedName>
    <definedName name="_ECR51">'[4]Calamar 200%'!#REF!</definedName>
    <definedName name="_EST1" localSheetId="13">#REF!</definedName>
    <definedName name="_EST1" localSheetId="19">#REF!</definedName>
    <definedName name="_EST1" localSheetId="14">#REF!</definedName>
    <definedName name="_EST1" localSheetId="18">#REF!</definedName>
    <definedName name="_EST1" localSheetId="17">#REF!</definedName>
    <definedName name="_EST1">#REF!</definedName>
    <definedName name="_EST10" localSheetId="13">#REF!</definedName>
    <definedName name="_EST10" localSheetId="19">#REF!</definedName>
    <definedName name="_EST10" localSheetId="14">#REF!</definedName>
    <definedName name="_EST10" localSheetId="18">#REF!</definedName>
    <definedName name="_EST10" localSheetId="17">#REF!</definedName>
    <definedName name="_EST10">#REF!</definedName>
    <definedName name="_EST11" localSheetId="13">#REF!</definedName>
    <definedName name="_EST11" localSheetId="19">#REF!</definedName>
    <definedName name="_EST11" localSheetId="14">#REF!</definedName>
    <definedName name="_EST11" localSheetId="18">#REF!</definedName>
    <definedName name="_EST11" localSheetId="17">#REF!</definedName>
    <definedName name="_EST11">#REF!</definedName>
    <definedName name="_EST12" localSheetId="13">#REF!</definedName>
    <definedName name="_EST12" localSheetId="19">#REF!</definedName>
    <definedName name="_EST12" localSheetId="14">#REF!</definedName>
    <definedName name="_EST12" localSheetId="18">#REF!</definedName>
    <definedName name="_EST12" localSheetId="17">#REF!</definedName>
    <definedName name="_EST12">#REF!</definedName>
    <definedName name="_EST13" localSheetId="13">#REF!</definedName>
    <definedName name="_EST13" localSheetId="19">#REF!</definedName>
    <definedName name="_EST13" localSheetId="14">#REF!</definedName>
    <definedName name="_EST13" localSheetId="18">#REF!</definedName>
    <definedName name="_EST13" localSheetId="17">#REF!</definedName>
    <definedName name="_EST13">#REF!</definedName>
    <definedName name="_EST14" localSheetId="13">#REF!</definedName>
    <definedName name="_EST14" localSheetId="19">#REF!</definedName>
    <definedName name="_EST14" localSheetId="14">#REF!</definedName>
    <definedName name="_EST14" localSheetId="18">#REF!</definedName>
    <definedName name="_EST14" localSheetId="17">#REF!</definedName>
    <definedName name="_EST14">#REF!</definedName>
    <definedName name="_EST15" localSheetId="13">#REF!</definedName>
    <definedName name="_EST15" localSheetId="19">#REF!</definedName>
    <definedName name="_EST15" localSheetId="14">#REF!</definedName>
    <definedName name="_EST15" localSheetId="18">#REF!</definedName>
    <definedName name="_EST15" localSheetId="17">#REF!</definedName>
    <definedName name="_EST15">#REF!</definedName>
    <definedName name="_EST16" localSheetId="13">#REF!</definedName>
    <definedName name="_EST16" localSheetId="19">#REF!</definedName>
    <definedName name="_EST16" localSheetId="14">#REF!</definedName>
    <definedName name="_EST16" localSheetId="18">#REF!</definedName>
    <definedName name="_EST16" localSheetId="17">#REF!</definedName>
    <definedName name="_EST16">#REF!</definedName>
    <definedName name="_EST17" localSheetId="13">#REF!</definedName>
    <definedName name="_EST17" localSheetId="19">#REF!</definedName>
    <definedName name="_EST17" localSheetId="14">#REF!</definedName>
    <definedName name="_EST17" localSheetId="18">#REF!</definedName>
    <definedName name="_EST17" localSheetId="17">#REF!</definedName>
    <definedName name="_EST17">#REF!</definedName>
    <definedName name="_EST18" localSheetId="13">#REF!</definedName>
    <definedName name="_EST18" localSheetId="19">#REF!</definedName>
    <definedName name="_EST18" localSheetId="14">#REF!</definedName>
    <definedName name="_EST18" localSheetId="18">#REF!</definedName>
    <definedName name="_EST18" localSheetId="17">#REF!</definedName>
    <definedName name="_EST18">#REF!</definedName>
    <definedName name="_EST19" localSheetId="13">#REF!</definedName>
    <definedName name="_EST19" localSheetId="19">#REF!</definedName>
    <definedName name="_EST19" localSheetId="14">#REF!</definedName>
    <definedName name="_EST19" localSheetId="18">#REF!</definedName>
    <definedName name="_EST19" localSheetId="17">#REF!</definedName>
    <definedName name="_EST19">#REF!</definedName>
    <definedName name="_EST2" localSheetId="13">#REF!</definedName>
    <definedName name="_EST2" localSheetId="19">#REF!</definedName>
    <definedName name="_EST2" localSheetId="14">#REF!</definedName>
    <definedName name="_EST2" localSheetId="18">#REF!</definedName>
    <definedName name="_EST2" localSheetId="17">#REF!</definedName>
    <definedName name="_EST2">#REF!</definedName>
    <definedName name="_EST23" localSheetId="13">#REF!</definedName>
    <definedName name="_EST23" localSheetId="19">#REF!</definedName>
    <definedName name="_EST23" localSheetId="14">#REF!</definedName>
    <definedName name="_EST23" localSheetId="18">#REF!</definedName>
    <definedName name="_EST23" localSheetId="17">#REF!</definedName>
    <definedName name="_EST23">#REF!</definedName>
    <definedName name="_EST3" localSheetId="13">#REF!</definedName>
    <definedName name="_EST3" localSheetId="19">#REF!</definedName>
    <definedName name="_EST3" localSheetId="14">#REF!</definedName>
    <definedName name="_EST3" localSheetId="18">#REF!</definedName>
    <definedName name="_EST3" localSheetId="17">#REF!</definedName>
    <definedName name="_EST3">#REF!</definedName>
    <definedName name="_EST4" localSheetId="13">#REF!</definedName>
    <definedName name="_EST4" localSheetId="19">#REF!</definedName>
    <definedName name="_EST4" localSheetId="14">#REF!</definedName>
    <definedName name="_EST4" localSheetId="18">#REF!</definedName>
    <definedName name="_EST4" localSheetId="17">#REF!</definedName>
    <definedName name="_EST4">#REF!</definedName>
    <definedName name="_EST5" localSheetId="13">#REF!</definedName>
    <definedName name="_EST5" localSheetId="19">#REF!</definedName>
    <definedName name="_EST5" localSheetId="14">#REF!</definedName>
    <definedName name="_EST5" localSheetId="18">#REF!</definedName>
    <definedName name="_EST5" localSheetId="17">#REF!</definedName>
    <definedName name="_EST5">#REF!</definedName>
    <definedName name="_EST6" localSheetId="13">#REF!</definedName>
    <definedName name="_EST6" localSheetId="19">#REF!</definedName>
    <definedName name="_EST6" localSheetId="14">#REF!</definedName>
    <definedName name="_EST6" localSheetId="18">#REF!</definedName>
    <definedName name="_EST6" localSheetId="17">#REF!</definedName>
    <definedName name="_EST6">#REF!</definedName>
    <definedName name="_EST7" localSheetId="13">#REF!</definedName>
    <definedName name="_EST7" localSheetId="19">#REF!</definedName>
    <definedName name="_EST7" localSheetId="14">#REF!</definedName>
    <definedName name="_EST7" localSheetId="18">#REF!</definedName>
    <definedName name="_EST7" localSheetId="17">#REF!</definedName>
    <definedName name="_EST7">#REF!</definedName>
    <definedName name="_EST8" localSheetId="13">#REF!</definedName>
    <definedName name="_EST8" localSheetId="19">#REF!</definedName>
    <definedName name="_EST8" localSheetId="14">#REF!</definedName>
    <definedName name="_EST8" localSheetId="18">#REF!</definedName>
    <definedName name="_EST8" localSheetId="17">#REF!</definedName>
    <definedName name="_EST8">#REF!</definedName>
    <definedName name="_EST9" localSheetId="13">#REF!</definedName>
    <definedName name="_EST9" localSheetId="19">#REF!</definedName>
    <definedName name="_EST9" localSheetId="14">#REF!</definedName>
    <definedName name="_EST9" localSheetId="18">#REF!</definedName>
    <definedName name="_EST9" localSheetId="17">#REF!</definedName>
    <definedName name="_EST9">#REF!</definedName>
    <definedName name="_ETR13" localSheetId="13">#REF!</definedName>
    <definedName name="_ETR13" localSheetId="14">#REF!</definedName>
    <definedName name="_ETR13" localSheetId="18">#REF!</definedName>
    <definedName name="_ETR13" localSheetId="17">#REF!</definedName>
    <definedName name="_ETR13">#REF!</definedName>
    <definedName name="_EXC1" localSheetId="13">#REF!</definedName>
    <definedName name="_EXC1" localSheetId="19">#REF!</definedName>
    <definedName name="_EXC1" localSheetId="14">#REF!</definedName>
    <definedName name="_EXC1" localSheetId="18">#REF!</definedName>
    <definedName name="_EXC1" localSheetId="17">#REF!</definedName>
    <definedName name="_EXC1">#REF!</definedName>
    <definedName name="_EXC10" localSheetId="13">#REF!</definedName>
    <definedName name="_EXC10" localSheetId="19">#REF!</definedName>
    <definedName name="_EXC10" localSheetId="14">#REF!</definedName>
    <definedName name="_EXC10" localSheetId="18">#REF!</definedName>
    <definedName name="_EXC10" localSheetId="17">#REF!</definedName>
    <definedName name="_EXC10">#REF!</definedName>
    <definedName name="_EXC11" localSheetId="13">#REF!</definedName>
    <definedName name="_EXC11" localSheetId="19">#REF!</definedName>
    <definedName name="_EXC11" localSheetId="14">#REF!</definedName>
    <definedName name="_EXC11" localSheetId="18">#REF!</definedName>
    <definedName name="_EXC11" localSheetId="17">#REF!</definedName>
    <definedName name="_EXC11">#REF!</definedName>
    <definedName name="_EXC12" localSheetId="13">#REF!</definedName>
    <definedName name="_EXC12" localSheetId="19">#REF!</definedName>
    <definedName name="_EXC12" localSheetId="14">#REF!</definedName>
    <definedName name="_EXC12" localSheetId="18">#REF!</definedName>
    <definedName name="_EXC12" localSheetId="17">#REF!</definedName>
    <definedName name="_EXC12">#REF!</definedName>
    <definedName name="_EXC2" localSheetId="13">#REF!</definedName>
    <definedName name="_EXC2" localSheetId="19">#REF!</definedName>
    <definedName name="_EXC2" localSheetId="14">#REF!</definedName>
    <definedName name="_EXC2" localSheetId="18">#REF!</definedName>
    <definedName name="_EXC2" localSheetId="17">#REF!</definedName>
    <definedName name="_EXC2">#REF!</definedName>
    <definedName name="_EXC3" localSheetId="13">#REF!</definedName>
    <definedName name="_EXC3" localSheetId="19">#REF!</definedName>
    <definedName name="_EXC3" localSheetId="14">#REF!</definedName>
    <definedName name="_EXC3" localSheetId="18">#REF!</definedName>
    <definedName name="_EXC3" localSheetId="17">#REF!</definedName>
    <definedName name="_EXC3">#REF!</definedName>
    <definedName name="_EXC4" localSheetId="13">#REF!</definedName>
    <definedName name="_EXC4" localSheetId="19">#REF!</definedName>
    <definedName name="_EXC4" localSheetId="14">#REF!</definedName>
    <definedName name="_EXC4" localSheetId="18">#REF!</definedName>
    <definedName name="_EXC4" localSheetId="17">#REF!</definedName>
    <definedName name="_EXC4">#REF!</definedName>
    <definedName name="_EXC5" localSheetId="13">#REF!</definedName>
    <definedName name="_EXC5" localSheetId="19">#REF!</definedName>
    <definedName name="_EXC5" localSheetId="14">#REF!</definedName>
    <definedName name="_EXC5" localSheetId="18">#REF!</definedName>
    <definedName name="_EXC5" localSheetId="17">#REF!</definedName>
    <definedName name="_EXC5">#REF!</definedName>
    <definedName name="_EXC6" localSheetId="13">#REF!</definedName>
    <definedName name="_EXC6" localSheetId="19">#REF!</definedName>
    <definedName name="_EXC6" localSheetId="14">#REF!</definedName>
    <definedName name="_EXC6" localSheetId="18">#REF!</definedName>
    <definedName name="_EXC6" localSheetId="17">#REF!</definedName>
    <definedName name="_EXC6">#REF!</definedName>
    <definedName name="_EXC7" localSheetId="13">#REF!</definedName>
    <definedName name="_EXC7" localSheetId="19">#REF!</definedName>
    <definedName name="_EXC7" localSheetId="14">#REF!</definedName>
    <definedName name="_EXC7" localSheetId="18">#REF!</definedName>
    <definedName name="_EXC7" localSheetId="17">#REF!</definedName>
    <definedName name="_EXC7">#REF!</definedName>
    <definedName name="_EXC8" localSheetId="13">#REF!</definedName>
    <definedName name="_EXC8" localSheetId="19">#REF!</definedName>
    <definedName name="_EXC8" localSheetId="14">#REF!</definedName>
    <definedName name="_EXC8" localSheetId="18">#REF!</definedName>
    <definedName name="_EXC8" localSheetId="17">#REF!</definedName>
    <definedName name="_EXC8">#REF!</definedName>
    <definedName name="_EXC9" localSheetId="13">#REF!</definedName>
    <definedName name="_EXC9" localSheetId="19">#REF!</definedName>
    <definedName name="_EXC9" localSheetId="14">#REF!</definedName>
    <definedName name="_EXC9" localSheetId="18">#REF!</definedName>
    <definedName name="_EXC9" localSheetId="17">#REF!</definedName>
    <definedName name="_EXC9">#REF!</definedName>
    <definedName name="_F" hidden="1">#REF!</definedName>
    <definedName name="_fcv1">#REF!</definedName>
    <definedName name="_FEB1">#REF!</definedName>
    <definedName name="_Fill" localSheetId="13" hidden="1">#REF!</definedName>
    <definedName name="_Fill" localSheetId="14" hidden="1">#REF!</definedName>
    <definedName name="_Fill" localSheetId="18" hidden="1">#REF!</definedName>
    <definedName name="_Fill" localSheetId="17" hidden="1">#REF!</definedName>
    <definedName name="_Fill" hidden="1">#REF!</definedName>
    <definedName name="_xlnm._FilterDatabase" localSheetId="11" hidden="1">'PRESUPUESTO SST'!#REF!</definedName>
    <definedName name="_INF1">#REF!</definedName>
    <definedName name="_INI1">'[4]Calamar 200%'!#REF!</definedName>
    <definedName name="_INI2">'[4]Calamar 200%'!#REF!</definedName>
    <definedName name="_IPC2002">#REF!</definedName>
    <definedName name="_Key1" localSheetId="20" hidden="1">#REF!</definedName>
    <definedName name="_Key1" localSheetId="13" hidden="1">#REF!</definedName>
    <definedName name="_Key1" localSheetId="19" hidden="1">#REF!</definedName>
    <definedName name="_Key1" localSheetId="14" hidden="1">#REF!</definedName>
    <definedName name="_Key1" localSheetId="18" hidden="1">#REF!</definedName>
    <definedName name="_Key1" localSheetId="17" hidden="1">#REF!</definedName>
    <definedName name="_Key1" localSheetId="2" hidden="1">#REF!</definedName>
    <definedName name="_Key1" localSheetId="15" hidden="1">#REF!</definedName>
    <definedName name="_Key1" hidden="1">[1]MI!#REF!</definedName>
    <definedName name="_Key2" localSheetId="13" hidden="1">#REF!</definedName>
    <definedName name="_Key2" localSheetId="14" hidden="1">#REF!</definedName>
    <definedName name="_Key2" localSheetId="18" hidden="1">#REF!</definedName>
    <definedName name="_Key2" localSheetId="17" hidden="1">#REF!</definedName>
    <definedName name="_Key2" hidden="1">#REF!</definedName>
    <definedName name="_LMO1">[17]MO!$A$2:$A$188</definedName>
    <definedName name="_MA2">#REF!</definedName>
    <definedName name="_MAR01">#REF!</definedName>
    <definedName name="_MAT12">'[4]Calamar 200%'!#REF!</definedName>
    <definedName name="_MAT1212">'[4]Calamar 200%'!#REF!</definedName>
    <definedName name="_MAT6">'[4]Calamar 200%'!#REF!</definedName>
    <definedName name="_MAT66">'[4]Calamar 200%'!#REF!</definedName>
    <definedName name="_MAT8">'[4]Calamar 200%'!#REF!</definedName>
    <definedName name="_MAT88">'[4]Calamar 200%'!#REF!</definedName>
    <definedName name="_MSC1">#REF!</definedName>
    <definedName name="_noa2">#REF!</definedName>
    <definedName name="_Order1" hidden="1">255</definedName>
    <definedName name="_Order2" hidden="1">255</definedName>
    <definedName name="_ORO10" localSheetId="13">#REF!</definedName>
    <definedName name="_ORO10" localSheetId="14">#REF!</definedName>
    <definedName name="_ORO10" localSheetId="18">#REF!</definedName>
    <definedName name="_ORO10" localSheetId="17">#REF!</definedName>
    <definedName name="_ORO10">#REF!</definedName>
    <definedName name="_ORO11" localSheetId="13">#REF!</definedName>
    <definedName name="_ORO11" localSheetId="14">#REF!</definedName>
    <definedName name="_ORO11" localSheetId="18">#REF!</definedName>
    <definedName name="_ORO11" localSheetId="17">#REF!</definedName>
    <definedName name="_ORO11">#REF!</definedName>
    <definedName name="_ORO12" localSheetId="13">#REF!</definedName>
    <definedName name="_ORO12" localSheetId="14">#REF!</definedName>
    <definedName name="_ORO12" localSheetId="18">#REF!</definedName>
    <definedName name="_ORO12" localSheetId="17">#REF!</definedName>
    <definedName name="_ORO12">#REF!</definedName>
    <definedName name="_ORO13" localSheetId="13">#REF!</definedName>
    <definedName name="_ORO13" localSheetId="14">#REF!</definedName>
    <definedName name="_ORO13" localSheetId="18">#REF!</definedName>
    <definedName name="_ORO13" localSheetId="17">#REF!</definedName>
    <definedName name="_ORO13">#REF!</definedName>
    <definedName name="_ORO14" localSheetId="13">#REF!</definedName>
    <definedName name="_ORO14" localSheetId="14">#REF!</definedName>
    <definedName name="_ORO14" localSheetId="18">#REF!</definedName>
    <definedName name="_ORO14" localSheetId="17">#REF!</definedName>
    <definedName name="_ORO14">#REF!</definedName>
    <definedName name="_ORO15" localSheetId="13">#REF!</definedName>
    <definedName name="_ORO15" localSheetId="14">#REF!</definedName>
    <definedName name="_ORO15" localSheetId="18">#REF!</definedName>
    <definedName name="_ORO15" localSheetId="17">#REF!</definedName>
    <definedName name="_ORO15">#REF!</definedName>
    <definedName name="_ORO16" localSheetId="13">#REF!</definedName>
    <definedName name="_ORO16" localSheetId="14">#REF!</definedName>
    <definedName name="_ORO16" localSheetId="18">#REF!</definedName>
    <definedName name="_ORO16" localSheetId="17">#REF!</definedName>
    <definedName name="_ORO16">#REF!</definedName>
    <definedName name="_ORO17" localSheetId="13">#REF!</definedName>
    <definedName name="_ORO17" localSheetId="14">#REF!</definedName>
    <definedName name="_ORO17" localSheetId="18">#REF!</definedName>
    <definedName name="_ORO17" localSheetId="17">#REF!</definedName>
    <definedName name="_ORO17">#REF!</definedName>
    <definedName name="_ORO18" localSheetId="13">#REF!</definedName>
    <definedName name="_ORO18" localSheetId="14">#REF!</definedName>
    <definedName name="_ORO18" localSheetId="18">#REF!</definedName>
    <definedName name="_ORO18" localSheetId="17">#REF!</definedName>
    <definedName name="_ORO18">#REF!</definedName>
    <definedName name="_ORO19" localSheetId="13">#REF!</definedName>
    <definedName name="_ORO19" localSheetId="14">#REF!</definedName>
    <definedName name="_ORO19" localSheetId="18">#REF!</definedName>
    <definedName name="_ORO19" localSheetId="17">#REF!</definedName>
    <definedName name="_ORO19">#REF!</definedName>
    <definedName name="_PJ50" localSheetId="13">#REF!</definedName>
    <definedName name="_PJ50" localSheetId="14">#REF!</definedName>
    <definedName name="_PJ50" localSheetId="18">#REF!</definedName>
    <definedName name="_PJ50" localSheetId="17">#REF!</definedName>
    <definedName name="_PJ50">#REF!</definedName>
    <definedName name="_pj51" localSheetId="13">#REF!</definedName>
    <definedName name="_pj51" localSheetId="14">#REF!</definedName>
    <definedName name="_pj51" localSheetId="18">#REF!</definedName>
    <definedName name="_pj51" localSheetId="17">#REF!</definedName>
    <definedName name="_pj51">#REF!</definedName>
    <definedName name="_PMT5671" localSheetId="13">[7]MEMORIAS!#REF!</definedName>
    <definedName name="_PMT5671" localSheetId="14">[7]MEMORIAS!#REF!</definedName>
    <definedName name="_PMT5671" localSheetId="18">[7]MEMORIAS!#REF!</definedName>
    <definedName name="_PMT5671" localSheetId="17">[7]MEMORIAS!#REF!</definedName>
    <definedName name="_PMT5671">[7]MEMORIAS!#REF!</definedName>
    <definedName name="_PMT5805" localSheetId="13">[7]MEMORIAS!#REF!</definedName>
    <definedName name="_PMT5805" localSheetId="14">[7]MEMORIAS!#REF!</definedName>
    <definedName name="_PMT5805" localSheetId="18">[7]MEMORIAS!#REF!</definedName>
    <definedName name="_PMT5805" localSheetId="17">[7]MEMORIAS!#REF!</definedName>
    <definedName name="_PMT5805">[7]MEMORIAS!#REF!</definedName>
    <definedName name="_PMT5806" localSheetId="13">[7]MEMORIAS!#REF!</definedName>
    <definedName name="_PMT5806" localSheetId="14">[7]MEMORIAS!#REF!</definedName>
    <definedName name="_PMT5806" localSheetId="18">[7]MEMORIAS!#REF!</definedName>
    <definedName name="_PMT5806" localSheetId="17">[7]MEMORIAS!#REF!</definedName>
    <definedName name="_PMT5806">[7]MEMORIAS!#REF!</definedName>
    <definedName name="_PMT5815" localSheetId="13">[7]MEMORIAS!#REF!</definedName>
    <definedName name="_PMT5815" localSheetId="14">[7]MEMORIAS!#REF!</definedName>
    <definedName name="_PMT5815" localSheetId="18">[7]MEMORIAS!#REF!</definedName>
    <definedName name="_PMT5815" localSheetId="17">[7]MEMORIAS!#REF!</definedName>
    <definedName name="_PMT5815">[7]MEMORIAS!#REF!</definedName>
    <definedName name="_PMT5820" localSheetId="14">[7]MEMORIAS!#REF!</definedName>
    <definedName name="_PMT5820" localSheetId="17">[7]MEMORIAS!#REF!</definedName>
    <definedName name="_PMT5820">[7]MEMORIAS!#REF!</definedName>
    <definedName name="_PPT4">'[4]Calamar 200%'!#REF!</definedName>
    <definedName name="_PPT6">'[4]Calamar 200%'!#REF!</definedName>
    <definedName name="_PPT9">'[4]Calamar 200%'!#REF!</definedName>
    <definedName name="_PTT4">'[4]Calamar 200%'!#REF!</definedName>
    <definedName name="_PTT6">'[4]Calamar 200%'!#REF!</definedName>
    <definedName name="_PTT9">'[4]Calamar 200%'!#REF!</definedName>
    <definedName name="_r" localSheetId="13">#REF!</definedName>
    <definedName name="_r" localSheetId="14">#REF!</definedName>
    <definedName name="_r" localSheetId="18">#REF!</definedName>
    <definedName name="_r" localSheetId="17">#REF!</definedName>
    <definedName name="_r">#REF!</definedName>
    <definedName name="_rc">#REF!</definedName>
    <definedName name="_Regression_Out" hidden="1">#REF!</definedName>
    <definedName name="_Regression_X" hidden="1">#REF!</definedName>
    <definedName name="_Regression_Y" hidden="1">#REF!</definedName>
    <definedName name="_REP2">'[4]Calamar 200%'!#REF!</definedName>
    <definedName name="_REP3">'[4]Calamar 200%'!#REF!</definedName>
    <definedName name="_REP4">'[4]Calamar 200%'!#REF!</definedName>
    <definedName name="_RET100">'[4]Calamar 200%'!#REF!</definedName>
    <definedName name="_SAL1" localSheetId="13">#REF!</definedName>
    <definedName name="_SAL1" localSheetId="14">#REF!</definedName>
    <definedName name="_SAL1" localSheetId="18">#REF!</definedName>
    <definedName name="_SAL1" localSheetId="17">#REF!</definedName>
    <definedName name="_SAL1">#REF!</definedName>
    <definedName name="_SBC1" localSheetId="13">[24]INV!$A$12:$D$15</definedName>
    <definedName name="_SBC1" localSheetId="14">[24]INV!$A$12:$D$15</definedName>
    <definedName name="_SBC1" localSheetId="18">[24]INV!$A$12:$D$15</definedName>
    <definedName name="_SBC1" localSheetId="17">[24]INV!$A$12:$D$15</definedName>
    <definedName name="_SBC1" localSheetId="15">[24]INV!$A$12:$D$15</definedName>
    <definedName name="_SBC1">[12]INV!$A$12:$D$15</definedName>
    <definedName name="_SBC3" localSheetId="13">[24]INV!$F$12:$I$15</definedName>
    <definedName name="_SBC3" localSheetId="14">[24]INV!$F$12:$I$15</definedName>
    <definedName name="_SBC3" localSheetId="18">[24]INV!$F$12:$I$15</definedName>
    <definedName name="_SBC3" localSheetId="17">[24]INV!$F$12:$I$15</definedName>
    <definedName name="_SBC3" localSheetId="15">[24]INV!$F$12:$I$15</definedName>
    <definedName name="_SBC3">[12]INV!$F$12:$I$15</definedName>
    <definedName name="_SBC5" localSheetId="13">[24]INV!$K$12:$N$15</definedName>
    <definedName name="_SBC5" localSheetId="14">[24]INV!$K$12:$N$15</definedName>
    <definedName name="_SBC5" localSheetId="18">[24]INV!$K$12:$N$15</definedName>
    <definedName name="_SBC5" localSheetId="17">[24]INV!$K$12:$N$15</definedName>
    <definedName name="_SBC5" localSheetId="15">[24]INV!$K$12:$N$15</definedName>
    <definedName name="_SBC5">[12]INV!$K$12:$N$15</definedName>
    <definedName name="_Sort" localSheetId="20" hidden="1">#REF!</definedName>
    <definedName name="_Sort" localSheetId="13" hidden="1">#REF!</definedName>
    <definedName name="_Sort" localSheetId="19" hidden="1">#REF!</definedName>
    <definedName name="_Sort" localSheetId="14" hidden="1">#REF!</definedName>
    <definedName name="_Sort" localSheetId="18" hidden="1">#REF!</definedName>
    <definedName name="_Sort" localSheetId="17" hidden="1">#REF!</definedName>
    <definedName name="_Sort" localSheetId="2" hidden="1">#REF!</definedName>
    <definedName name="_Sort" localSheetId="15" hidden="1">#REF!</definedName>
    <definedName name="_Sort" hidden="1">[1]MI!#REF!</definedName>
    <definedName name="_tab1" localSheetId="13">#REF!</definedName>
    <definedName name="_tab1" localSheetId="14">#REF!</definedName>
    <definedName name="_tab1" localSheetId="18">#REF!</definedName>
    <definedName name="_tab1" localSheetId="17">#REF!</definedName>
    <definedName name="_tab1">#REF!</definedName>
    <definedName name="_tab2" localSheetId="13">#REF!</definedName>
    <definedName name="_tab2" localSheetId="14">#REF!</definedName>
    <definedName name="_tab2" localSheetId="18">#REF!</definedName>
    <definedName name="_tab2" localSheetId="17">#REF!</definedName>
    <definedName name="_tab2">#REF!</definedName>
    <definedName name="_tab3" localSheetId="13">#REF!</definedName>
    <definedName name="_tab3" localSheetId="14">#REF!</definedName>
    <definedName name="_tab3" localSheetId="18">#REF!</definedName>
    <definedName name="_tab3" localSheetId="17">#REF!</definedName>
    <definedName name="_tab3">#REF!</definedName>
    <definedName name="_TAB4" localSheetId="13">#REF!</definedName>
    <definedName name="_TAB4" localSheetId="14">#REF!</definedName>
    <definedName name="_TAB4" localSheetId="18">#REF!</definedName>
    <definedName name="_TAB4" localSheetId="17">#REF!</definedName>
    <definedName name="_TAB4">#REF!</definedName>
    <definedName name="_Table2_Out" hidden="1">#REF!</definedName>
    <definedName name="_TAS6">'[4]Calamar 200%'!#REF!</definedName>
    <definedName name="_TAS9">'[4]Calamar 200%'!#REF!</definedName>
    <definedName name="_TBV1">#REF!</definedName>
    <definedName name="_TBV1606">#REF!</definedName>
    <definedName name="_TBV3">#REF!</definedName>
    <definedName name="_TCA6">'[4]Calamar 200%'!#REF!</definedName>
    <definedName name="_TCA9">'[4]Calamar 200%'!#REF!</definedName>
    <definedName name="_tf3813">#REF!</definedName>
    <definedName name="_TRM2">#REF!</definedName>
    <definedName name="_TUB3">'[4]Calamar 200%'!#REF!</definedName>
    <definedName name="_TUB4">'[4]Calamar 200%'!#REF!</definedName>
    <definedName name="_US2">'[28]PRECIOS BIENES IMPORTADOS'!#REF!</definedName>
    <definedName name="_Vol1">[11]Item!$A:$D</definedName>
    <definedName name="_VPD1">[10]TARIFAS!$C$582</definedName>
    <definedName name="_VPI1">[10]TARIFAS!$C$580</definedName>
    <definedName name="_VRA1">[10]TARIFAS!$C$579</definedName>
    <definedName name="A" localSheetId="13">#REF!</definedName>
    <definedName name="a" localSheetId="19">#REF!</definedName>
    <definedName name="a" localSheetId="14">#REF!</definedName>
    <definedName name="A" localSheetId="18">#REF!</definedName>
    <definedName name="a" localSheetId="17">#REF!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BASICOS">#REF!</definedName>
    <definedName name="a_CIMENTACION">#REF!</definedName>
    <definedName name="A_impresión_IM" localSheetId="13">#REF!</definedName>
    <definedName name="A_impresión_IM" localSheetId="14">#REF!</definedName>
    <definedName name="A_impresión_IM" localSheetId="18">#REF!</definedName>
    <definedName name="A_impresión_IM" localSheetId="17">#REF!</definedName>
    <definedName name="A_impresión_IM">#REF!</definedName>
    <definedName name="A_impresión_IM_2" localSheetId="13">#REF!</definedName>
    <definedName name="A_impresión_IM_2" localSheetId="14">#REF!</definedName>
    <definedName name="A_impresión_IM_2" localSheetId="18">#REF!</definedName>
    <definedName name="A_impresión_IM_2" localSheetId="17">#REF!</definedName>
    <definedName name="A_impresión_IM_2">#REF!</definedName>
    <definedName name="a_PREELIMINAR">#REF!</definedName>
    <definedName name="A0">#REF!</definedName>
    <definedName name="AA" localSheetId="19" hidden="1">{#N/A,#N/A,TRUE,"INGENIERIA";#N/A,#N/A,TRUE,"COMPRAS";#N/A,#N/A,TRUE,"DIRECCION";#N/A,#N/A,TRUE,"RESUMEN"}</definedName>
    <definedName name="aa">#REF!</definedName>
    <definedName name="AAA" localSheetId="20">#REF!</definedName>
    <definedName name="AAA" localSheetId="13">#REF!</definedName>
    <definedName name="AAA" localSheetId="14">#REF!</definedName>
    <definedName name="AAA" localSheetId="18">#REF!</definedName>
    <definedName name="AAA" localSheetId="17">#REF!</definedName>
    <definedName name="AAA" localSheetId="2">#REF!</definedName>
    <definedName name="AAA" localSheetId="15">#REF!</definedName>
    <definedName name="aaa">'[29]#REF'!$D$4</definedName>
    <definedName name="AAAAA">[1]PJ!#REF!</definedName>
    <definedName name="AAAAAAAAAA" localSheetId="13">#REF!</definedName>
    <definedName name="AAAAAAAAAA" localSheetId="14">#REF!</definedName>
    <definedName name="AAAAAAAAAA" localSheetId="18">#REF!</definedName>
    <definedName name="AAAAAAAAAA" localSheetId="17">#REF!</definedName>
    <definedName name="AAAAAAAAAA">#REF!</definedName>
    <definedName name="AAAAAAAAAAAAAAAAAAAA" localSheetId="13">#REF!</definedName>
    <definedName name="AAAAAAAAAAAAAAAAAAAA" localSheetId="14">#REF!</definedName>
    <definedName name="AAAAAAAAAAAAAAAAAAAA" localSheetId="18">#REF!</definedName>
    <definedName name="AAAAAAAAAAAAAAAAAAAA" localSheetId="17">#REF!</definedName>
    <definedName name="AAAAAAAAAAAAAAAAAAAA">#REF!</definedName>
    <definedName name="AAC" localSheetId="13">[24]AASHTO!$A$14:$F$17</definedName>
    <definedName name="AAC" localSheetId="14">[24]AASHTO!$A$14:$F$17</definedName>
    <definedName name="AAC" localSheetId="18">[24]AASHTO!$A$14:$F$17</definedName>
    <definedName name="AAC" localSheetId="17">[24]AASHTO!$A$14:$F$17</definedName>
    <definedName name="AAC" localSheetId="15">[24]AASHTO!$A$14:$F$17</definedName>
    <definedName name="AAC">[12]AASHTO!$A$14:$F$17</definedName>
    <definedName name="AADOQUINVEH" localSheetId="13">#REF!</definedName>
    <definedName name="AADOQUINVEH" localSheetId="14">#REF!</definedName>
    <definedName name="AADOQUINVEH" localSheetId="18">#REF!</definedName>
    <definedName name="AADOQUINVEH" localSheetId="17">#REF!</definedName>
    <definedName name="AADOQUINVEH">#REF!</definedName>
    <definedName name="AANDENES" localSheetId="13">#REF!</definedName>
    <definedName name="AANDENES" localSheetId="14">#REF!</definedName>
    <definedName name="AANDENES" localSheetId="18">#REF!</definedName>
    <definedName name="AANDENES" localSheetId="17">#REF!</definedName>
    <definedName name="AANDENES">#REF!</definedName>
    <definedName name="ab" localSheetId="13">#REF!</definedName>
    <definedName name="ab" localSheetId="19">#REF!</definedName>
    <definedName name="ab" localSheetId="14">#REF!</definedName>
    <definedName name="ab" localSheetId="18">#REF!</definedName>
    <definedName name="ab" localSheetId="17">#REF!</definedName>
    <definedName name="AB">#REF!</definedName>
    <definedName name="abc" localSheetId="13">#REF!</definedName>
    <definedName name="abc" localSheetId="14">#REF!</definedName>
    <definedName name="abc" localSheetId="18">#REF!</definedName>
    <definedName name="abc" localSheetId="17">#REF!</definedName>
    <definedName name="abc">#REF!</definedName>
    <definedName name="ABG" localSheetId="13">[24]AASHTO!$A$2:$F$5</definedName>
    <definedName name="ABG" localSheetId="14">[24]AASHTO!$A$2:$F$5</definedName>
    <definedName name="ABG" localSheetId="18">[24]AASHTO!$A$2:$F$5</definedName>
    <definedName name="ABG" localSheetId="17">[24]AASHTO!$A$2:$F$5</definedName>
    <definedName name="ABG" localSheetId="15">[24]AASHTO!$A$2:$F$5</definedName>
    <definedName name="ABG">[12]AASHTO!$A$2:$F$5</definedName>
    <definedName name="abonosprv">OFFSET('[30]Parte 13-saldo de proveedores A'!$F$7,,,COUNTA('[30]Parte 13-saldo de proveedores A'!$B$7:$B$1048576))</definedName>
    <definedName name="ABR" localSheetId="13">#REF!</definedName>
    <definedName name="ABR" localSheetId="14">#REF!</definedName>
    <definedName name="ABR" localSheetId="18">#REF!</definedName>
    <definedName name="ABR" localSheetId="17">#REF!</definedName>
    <definedName name="ABR">#REF!</definedName>
    <definedName name="abr00">[16]Dólar!#REF!</definedName>
    <definedName name="absc">#N/A</definedName>
    <definedName name="AC" localSheetId="19" hidden="1">{#N/A,#N/A,TRUE,"INGENIERIA";#N/A,#N/A,TRUE,"COMPRAS";#N/A,#N/A,TRUE,"DIRECCION";#N/A,#N/A,TRUE,"RESUMEN"}</definedName>
    <definedName name="Ac">#REF!</definedName>
    <definedName name="ACALZADA" localSheetId="13">#REF!</definedName>
    <definedName name="ACALZADA" localSheetId="14">#REF!</definedName>
    <definedName name="ACALZADA" localSheetId="18">#REF!</definedName>
    <definedName name="ACALZADA" localSheetId="17">#REF!</definedName>
    <definedName name="ACALZADA">#REF!</definedName>
    <definedName name="ACARREOS">'[18]APU-Preliminares'!#REF!</definedName>
    <definedName name="ACCESORIO_CODO">[31]Materiales!#REF!</definedName>
    <definedName name="Accesorios_de_1_2">#REF!</definedName>
    <definedName name="Accesorios_de_3_4">#REF!</definedName>
    <definedName name="AccessDatabase" hidden="1">"C:\C-314\VOLUMENES\volfin4.mdb"</definedName>
    <definedName name="ACERO" localSheetId="20">#REF!</definedName>
    <definedName name="ACERO" localSheetId="13">#REF!</definedName>
    <definedName name="ACERO" localSheetId="14">#REF!</definedName>
    <definedName name="ACERO" localSheetId="18">#REF!</definedName>
    <definedName name="ACERO" localSheetId="17">#REF!</definedName>
    <definedName name="ACERO" localSheetId="2">#REF!</definedName>
    <definedName name="ACERO" localSheetId="15">#REF!</definedName>
    <definedName name="acero">#REF!</definedName>
    <definedName name="ACERO_1_2">[31]Materiales!#REF!</definedName>
    <definedName name="ACERO_1_4">[31]Materiales!#REF!</definedName>
    <definedName name="acero_3">[31]Materiales!#REF!</definedName>
    <definedName name="ACERO_3_8">[31]Materiales!#REF!</definedName>
    <definedName name="acero_4">[31]Materiales!#REF!</definedName>
    <definedName name="ACERO_5_8">[31]Materiales!#REF!</definedName>
    <definedName name="ACERO_DE_REFUERZO_60000">'[32]Acero de 60.000psi'!$I$53</definedName>
    <definedName name="Acero_de_Refuerzo_Figurado_de_60.000_P.S.I.">#REF!</definedName>
    <definedName name="Acido_Muriatico">#REF!</definedName>
    <definedName name="Acoflex_1_2">#REF!</definedName>
    <definedName name="ACOM">#N/A</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DOR_PARA_SILLA_Y">[31]Materiales!#REF!</definedName>
    <definedName name="ACPLACA">'[4]Calamar 200%'!#REF!</definedName>
    <definedName name="ACTIVIDADES">[33]aactividad!$A$3:$B$15</definedName>
    <definedName name="AD" localSheetId="19" hidden="1">{#N/A,#N/A,TRUE,"INGENIERIA";#N/A,#N/A,TRUE,"COMPRAS";#N/A,#N/A,TRUE,"DIRECCION";#N/A,#N/A,TRUE,"RESUMEN"}</definedName>
    <definedName name="ad">#REF!</definedName>
    <definedName name="Ad_Un">#REF!</definedName>
    <definedName name="adasd">#REF!</definedName>
    <definedName name="AdditionalCosts_Lumpsum">#REF!</definedName>
    <definedName name="AdditionalCosts_Percent">#REF!</definedName>
    <definedName name="adfasdfsa" localSheetId="13">[34]Insumos!#REF!</definedName>
    <definedName name="adfasdfsa" localSheetId="14">[34]Insumos!#REF!</definedName>
    <definedName name="adfasdfsa" localSheetId="18">[34]Insumos!#REF!</definedName>
    <definedName name="adfasdfsa" localSheetId="17">[34]Insumos!#REF!</definedName>
    <definedName name="adfasdfsa" localSheetId="15">[34]Insumos!#REF!</definedName>
    <definedName name="adfasdfsa">[34]Insumos!#REF!</definedName>
    <definedName name="adfasfadfa" localSheetId="13">[34]Insumos!#REF!</definedName>
    <definedName name="adfasfadfa" localSheetId="14">[34]Insumos!#REF!</definedName>
    <definedName name="adfasfadfa" localSheetId="18">[34]Insumos!#REF!</definedName>
    <definedName name="adfasfadfa" localSheetId="17">[34]Insumos!#REF!</definedName>
    <definedName name="adfasfadfa">[34]Insumos!#REF!</definedName>
    <definedName name="ADHESIVO_PARA_SILLA_Y">[31]Materiales!#REF!</definedName>
    <definedName name="ADI">#REF!</definedName>
    <definedName name="ADIFLEX">[31]Materiales!#REF!</definedName>
    <definedName name="adm">[23]Datos!$B$19</definedName>
    <definedName name="AdminDetail">#REF!</definedName>
    <definedName name="AdminHeading">#REF!</definedName>
    <definedName name="ADMINISTRADOR">[35]CUMPLIMIENTO!$C$5</definedName>
    <definedName name="AdminSumDetail">#REF!</definedName>
    <definedName name="AdminSumHeading">#REF!</definedName>
    <definedName name="AdminTotalDetail">#REF!</definedName>
    <definedName name="AdminTotalHeading">#REF!</definedName>
    <definedName name="ADMON" localSheetId="13">#REF!</definedName>
    <definedName name="ADMON" localSheetId="14">#REF!</definedName>
    <definedName name="ADMON" localSheetId="18">#REF!</definedName>
    <definedName name="ADMON" localSheetId="17">#REF!</definedName>
    <definedName name="Admon">#REF!</definedName>
    <definedName name="adoq" localSheetId="20">[33]!absc</definedName>
    <definedName name="adoq" localSheetId="13">[33]!absc</definedName>
    <definedName name="adoq" localSheetId="19">[36]!absc</definedName>
    <definedName name="adoq" localSheetId="14">[33]!absc</definedName>
    <definedName name="adoq" localSheetId="18">[33]!absc</definedName>
    <definedName name="adoq" localSheetId="17">[33]!absc</definedName>
    <definedName name="adoq" localSheetId="2">[33]!absc</definedName>
    <definedName name="adoq" localSheetId="15">[33]!absc</definedName>
    <definedName name="adoq" localSheetId="8">[37]!absc</definedName>
    <definedName name="adoq" localSheetId="7">[37]!absc</definedName>
    <definedName name="adoq" localSheetId="9">[37]!absc</definedName>
    <definedName name="adoq" localSheetId="10">[37]!absc</definedName>
    <definedName name="adoq" localSheetId="5">[37]!absc</definedName>
    <definedName name="adoq" localSheetId="4">[37]!absc</definedName>
    <definedName name="adoq" localSheetId="3">[37]!absc</definedName>
    <definedName name="adoq" localSheetId="6">[37]!absc</definedName>
    <definedName name="adoq" localSheetId="1">[37]!absc</definedName>
    <definedName name="adoq" localSheetId="0">[37]!absc</definedName>
    <definedName name="adoq">[37]!absc</definedName>
    <definedName name="ADOQUIN_DE_CONCRETO">[31]Materiales!#REF!</definedName>
    <definedName name="adsfadsfasdfafdasfdasfd" localSheetId="13">[3]INSUMOS!#REF!</definedName>
    <definedName name="adsfadsfasdfafdasfdasfd" localSheetId="14">[3]INSUMOS!#REF!</definedName>
    <definedName name="adsfadsfasdfafdasfdasfd" localSheetId="18">[3]INSUMOS!#REF!</definedName>
    <definedName name="adsfadsfasdfafdasfdasfd" localSheetId="17">[3]INSUMOS!#REF!</definedName>
    <definedName name="adsfadsfasdfafdasfdasfd" localSheetId="15">[3]INSUMOS!#REF!</definedName>
    <definedName name="adsfadsfasdfafdasfdasfd">[3]INSUMOS!#REF!</definedName>
    <definedName name="adsfadsfasfasdfasfdasdfadsfdsafdsa" localSheetId="13">[34]Insumos!#REF!</definedName>
    <definedName name="adsfadsfasfasdfasfdasdfadsfdsafdsa" localSheetId="14">[34]Insumos!#REF!</definedName>
    <definedName name="adsfadsfasfasdfasfdasdfadsfdsafdsa" localSheetId="18">[34]Insumos!#REF!</definedName>
    <definedName name="adsfadsfasfasdfasfdasdfadsfdsafdsa" localSheetId="17">[34]Insumos!#REF!</definedName>
    <definedName name="adsfadsfasfasdfasfdasdfadsfdsafdsa">[34]Insumos!#REF!</definedName>
    <definedName name="AE" localSheetId="19" hidden="1">{#N/A,#N/A,TRUE,"INGENIERIA";#N/A,#N/A,TRUE,"COMPRAS";#N/A,#N/A,TRUE,"DIRECCION";#N/A,#N/A,TRUE,"RESUMEN"}</definedName>
    <definedName name="Ae">#REF!</definedName>
    <definedName name="AF" localSheetId="19" hidden="1">{#N/A,#N/A,TRUE,"INGENIERIA";#N/A,#N/A,TRUE,"COMPRAS";#N/A,#N/A,TRUE,"DIRECCION";#N/A,#N/A,TRUE,"RESUMEN"}</definedName>
    <definedName name="Af">#REF!</definedName>
    <definedName name="afdaffaf" localSheetId="13">[34]Insumos!#REF!</definedName>
    <definedName name="afdaffaf" localSheetId="14">[34]Insumos!#REF!</definedName>
    <definedName name="afdaffaf" localSheetId="18">[34]Insumos!#REF!</definedName>
    <definedName name="afdaffaf" localSheetId="17">[34]Insumos!#REF!</definedName>
    <definedName name="afdaffaf">[34]Insumos!#REF!</definedName>
    <definedName name="Afe">'[38]2009 Jagua'!$C$2:$C$27</definedName>
    <definedName name="afecompletions">#REF!</definedName>
    <definedName name="afirmado" localSheetId="20">#REF!</definedName>
    <definedName name="afirmado">#REF!</definedName>
    <definedName name="AG"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#REF!</definedName>
    <definedName name="AGO" localSheetId="13">#REF!</definedName>
    <definedName name="AGO" localSheetId="14">#REF!</definedName>
    <definedName name="AGO" localSheetId="18">#REF!</definedName>
    <definedName name="AGO" localSheetId="17">#REF!</definedName>
    <definedName name="AGO">#REF!</definedName>
    <definedName name="ago00">[16]Dólar!#REF!</definedName>
    <definedName name="Agua" localSheetId="19">#REF!</definedName>
    <definedName name="AGUA">[39]INSUMOS!$D$4</definedName>
    <definedName name="AGUAS">'[18]APU-Preliminares'!#REF!</definedName>
    <definedName name="AH" localSheetId="19" hidden="1">{#N/A,#N/A,TRUE,"INGENIERIA";#N/A,#N/A,TRUE,"COMPRAS";#N/A,#N/A,TRUE,"DIRECCION";#N/A,#N/A,TRUE,"RESUMEN"}</definedName>
    <definedName name="ah">#REF!</definedName>
    <definedName name="ahe">#REF!</definedName>
    <definedName name="Ai">#REF!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u" localSheetId="13">#REF!</definedName>
    <definedName name="aiu" localSheetId="14">#REF!</definedName>
    <definedName name="aiu" localSheetId="18">#REF!</definedName>
    <definedName name="aiu" localSheetId="17">#REF!</definedName>
    <definedName name="AIU">#REF!</definedName>
    <definedName name="AIU_ADMON">[40]DATOS!$D$8</definedName>
    <definedName name="AIU_IMP">[40]DATOS!$D$9</definedName>
    <definedName name="AIU_UTIL">[40]DATOS!$D$10</definedName>
    <definedName name="aj">#REF!</definedName>
    <definedName name="Ajuste">[41]Datos!$B$11</definedName>
    <definedName name="Ak">#REF!</definedName>
    <definedName name="ALAMB">[39]INSUMOS!$D$169</definedName>
    <definedName name="ALAMBRE" localSheetId="13">#REF!</definedName>
    <definedName name="ALAMBRE" localSheetId="14">#REF!</definedName>
    <definedName name="ALAMBRE" localSheetId="18">#REF!</definedName>
    <definedName name="ALAMBRE" localSheetId="17">#REF!</definedName>
    <definedName name="ALAMBRE">#REF!</definedName>
    <definedName name="ALAMBRE_GALVANIZADO">[31]Materiales!#REF!</definedName>
    <definedName name="Alambre_Negro_No.18">#REF!</definedName>
    <definedName name="alc" localSheetId="19">[42]!absc</definedName>
    <definedName name="alc" localSheetId="8">[43]!absc</definedName>
    <definedName name="alc" localSheetId="7">[43]!absc</definedName>
    <definedName name="alc" localSheetId="9">[43]!absc</definedName>
    <definedName name="alc" localSheetId="10">[43]!absc</definedName>
    <definedName name="alc" localSheetId="5">[43]!absc</definedName>
    <definedName name="alc" localSheetId="4">[43]!absc</definedName>
    <definedName name="alc" localSheetId="3">[43]!absc</definedName>
    <definedName name="alc" localSheetId="6">[43]!absc</definedName>
    <definedName name="alc" localSheetId="1">[43]!absc</definedName>
    <definedName name="alc" localSheetId="0">[43]!absc</definedName>
    <definedName name="alc">[43]!absc</definedName>
    <definedName name="Alcaparro_2.00_m">#REF!</definedName>
    <definedName name="Alicates_de_8">#REF!</definedName>
    <definedName name="Almacenista">#REF!</definedName>
    <definedName name="almarticulo">'[30]parte12-calcular existencia A'!$E$5:$E$1048576</definedName>
    <definedName name="almcantidad">'[30]parte12-calcular existencia A'!$F$5:$F$1048576</definedName>
    <definedName name="almtipomov">'[30]parte12-calcular existencia A'!$C$5:$C$1048576</definedName>
    <definedName name="Am">#REF!</definedName>
    <definedName name="AMBIENTAL" localSheetId="13">#REF!</definedName>
    <definedName name="AMBIENTAL" localSheetId="14">#REF!</definedName>
    <definedName name="AMBIENTAL" localSheetId="18">#REF!</definedName>
    <definedName name="AMBIENTAL" localSheetId="17">#REF!</definedName>
    <definedName name="AMBIENTAL">#REF!</definedName>
    <definedName name="An">#REF!</definedName>
    <definedName name="ANA">#REF!</definedName>
    <definedName name="Analyst" hidden="1">#REF!</definedName>
    <definedName name="ANCLA">'[18]APU-Preliminares'!#REF!</definedName>
    <definedName name="Andamio_Sección">#REF!</definedName>
    <definedName name="Andamios">#REF!</definedName>
    <definedName name="ANDENESV" localSheetId="13">#REF!</definedName>
    <definedName name="ANDENESV" localSheetId="14">#REF!</definedName>
    <definedName name="ANDENESV" localSheetId="18">#REF!</definedName>
    <definedName name="ANDENESV" localSheetId="17">#REF!</definedName>
    <definedName name="ANDENESV">#REF!</definedName>
    <definedName name="Angulo_en_aluminio_1_2__x_1_2__x_1_16">#REF!</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enaya">#REF!</definedName>
    <definedName name="Anticorrosivo_Rojo_Claro">#REF!</definedName>
    <definedName name="ANTISB">[39]INSUMOS!$D$181</definedName>
    <definedName name="Añ">#REF!</definedName>
    <definedName name="Año">[44]PORTADA!$F$6</definedName>
    <definedName name="AÑOWUIE" localSheetId="19">'[45]Res-Accide-10'!$R$2:$R$7</definedName>
    <definedName name="AÑOWUIE">'[42]Res-Accide-10'!$R$2:$R$7</definedName>
    <definedName name="Ao" localSheetId="20">[46]Indices!#REF!</definedName>
    <definedName name="Ao" localSheetId="13">[46]Indices!#REF!</definedName>
    <definedName name="Ao" localSheetId="14">[46]Indices!#REF!</definedName>
    <definedName name="Ao" localSheetId="18">[46]Indices!#REF!</definedName>
    <definedName name="Ao" localSheetId="17">[46]Indices!#REF!</definedName>
    <definedName name="Ao" localSheetId="2">[46]Indices!#REF!</definedName>
    <definedName name="Ao" localSheetId="15">[46]Indices!#REF!</definedName>
    <definedName name="ao">#REF!</definedName>
    <definedName name="Ap">#REF!</definedName>
    <definedName name="Aparatos_Telefonicos_para_extensiones">#REF!</definedName>
    <definedName name="Aparatos_Telefonicos_secretariales">#REF!</definedName>
    <definedName name="APIJA">#REF!</definedName>
    <definedName name="Apisonador_tipo_canguro">#REF!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PT5D">'[4]Calamar 200%'!#REF!</definedName>
    <definedName name="APPT6D">'[4]Calamar 200%'!#REF!</definedName>
    <definedName name="aprdata">#REF!</definedName>
    <definedName name="apu" localSheetId="20">[34]Insumos!#REF!</definedName>
    <definedName name="apu" localSheetId="13">[34]Insumos!#REF!</definedName>
    <definedName name="APU" localSheetId="19">[47]!absc</definedName>
    <definedName name="apu" localSheetId="14">[34]Insumos!#REF!</definedName>
    <definedName name="apu" localSheetId="18">[34]Insumos!#REF!</definedName>
    <definedName name="apu" localSheetId="17">[34]Insumos!#REF!</definedName>
    <definedName name="apu" localSheetId="2">[34]Insumos!#REF!</definedName>
    <definedName name="apu" localSheetId="15">[34]Insumos!#REF!</definedName>
    <definedName name="APU" localSheetId="8">[48]!absc</definedName>
    <definedName name="APU" localSheetId="7">[48]!absc</definedName>
    <definedName name="APU" localSheetId="9">[48]!absc</definedName>
    <definedName name="APU" localSheetId="10">[48]!absc</definedName>
    <definedName name="APU" localSheetId="5">[48]!absc</definedName>
    <definedName name="APU" localSheetId="4">[48]!absc</definedName>
    <definedName name="APU" localSheetId="3">[48]!absc</definedName>
    <definedName name="APU" localSheetId="6">[48]!absc</definedName>
    <definedName name="APU" localSheetId="1">[48]!absc</definedName>
    <definedName name="APU" localSheetId="0">[48]!absc</definedName>
    <definedName name="APU">[48]!absc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20">#REF!</definedName>
    <definedName name="APU221.1" localSheetId="13">#REF!</definedName>
    <definedName name="APU221.1" localSheetId="14">#REF!</definedName>
    <definedName name="APU221.1" localSheetId="18">#REF!</definedName>
    <definedName name="APU221.1" localSheetId="17">#REF!</definedName>
    <definedName name="APU221.1">#REF!</definedName>
    <definedName name="APU221.2" localSheetId="13">#REF!</definedName>
    <definedName name="APU221.2" localSheetId="14">#REF!</definedName>
    <definedName name="APU221.2" localSheetId="18">#REF!</definedName>
    <definedName name="APU221.2" localSheetId="17">#REF!</definedName>
    <definedName name="APU221.2">#REF!</definedName>
    <definedName name="Aq">#REF!</definedName>
    <definedName name="Ar">#REF!</definedName>
    <definedName name="AREA" localSheetId="13">#REF!</definedName>
    <definedName name="AREA" localSheetId="14">#REF!</definedName>
    <definedName name="AREA" localSheetId="18">#REF!</definedName>
    <definedName name="AREA" localSheetId="17">#REF!</definedName>
    <definedName name="AREA">#REF!</definedName>
    <definedName name="_xlnm.Print_Area" localSheetId="20">'Adicional Caracterización'!$A$1:$G$31</definedName>
    <definedName name="_xlnm.Print_Area" localSheetId="19">'Cadena de valor'!$A$2:$N$18</definedName>
    <definedName name="_xlnm.Print_Area" localSheetId="14">'Costos interventoría'!$A$1:$J$77</definedName>
    <definedName name="_xlnm.Print_Area" localSheetId="2">'MEMORIAS PROYECTO'!$A$1:$N$444</definedName>
    <definedName name="_xlnm.Print_Area" localSheetId="15">PMA!$A$1:$U$32</definedName>
    <definedName name="_xlnm.Print_Area" localSheetId="16">PMT!$A$1:$K$51</definedName>
    <definedName name="_xlnm.Print_Area" localSheetId="12">PPTO!$A$1:$N$46</definedName>
    <definedName name="_xlnm.Print_Area" localSheetId="8">'PPTO CHIPAQUIN'!$A$1:$N$41</definedName>
    <definedName name="_xlnm.Print_Area" localSheetId="7">'PPTO OJO DE AGUA SECTOR ESCUELA'!$A$1:$N$41</definedName>
    <definedName name="_xlnm.Print_Area" localSheetId="9">'PPTO PALACIO SECTOR TENDIDO'!$A$1:$N$41</definedName>
    <definedName name="_xlnm.Print_Area" localSheetId="10">'PPTO PEÑAS DE CAJON'!$A$1:$N$41</definedName>
    <definedName name="_xlnm.Print_Area" localSheetId="5">'PPTO VEREDA  SANTA BARBARA '!$A$1:$N$41</definedName>
    <definedName name="_xlnm.Print_Area" localSheetId="4">'PPTO VEREDA CHIRCAL TRAMO 1'!$A$1:$N$41</definedName>
    <definedName name="_xlnm.Print_Area" localSheetId="3">'PPTO VEREDA CHIRCAL TRAMO 2'!$A$1:$N$41</definedName>
    <definedName name="_xlnm.Print_Area" localSheetId="6">'PPTO VEREDA NOVOA SECTOR Y'!$A$1:$N$41</definedName>
    <definedName name="_xlnm.Print_Area" localSheetId="1">'PPTO VEREDA PALACIO S ENTREPIED'!$A$1:$N$41</definedName>
    <definedName name="_xlnm.Print_Area" localSheetId="0">'PPTO VEREDA PEDREGAL'!$A$1:$N$41</definedName>
    <definedName name="_xlnm.Print_Area" localSheetId="11">'PRESUPUESTO SST'!$A$3:$L$86</definedName>
    <definedName name="_xlnm.Print_Area">#REF!</definedName>
    <definedName name="ARENA" localSheetId="13">#REF!</definedName>
    <definedName name="ARENA" localSheetId="14">#REF!</definedName>
    <definedName name="ARENA" localSheetId="18">#REF!</definedName>
    <definedName name="ARENA" localSheetId="17">#REF!</definedName>
    <definedName name="ARENA">#REF!</definedName>
    <definedName name="ARENA_BLANCA">[43]MATERIALES!$F$19</definedName>
    <definedName name="Arena_de_Peña" localSheetId="20">#REF!</definedName>
    <definedName name="Arena_de_Peña">#REF!</definedName>
    <definedName name="Arena_de_rio" localSheetId="20">#REF!</definedName>
    <definedName name="Arena_de_rio">#REF!</definedName>
    <definedName name="Arena_Lavada_de_Peña" localSheetId="20">#REF!</definedName>
    <definedName name="Arena_Lavada_de_Peña">#REF!</definedName>
    <definedName name="Arena_semilavada">#REF!</definedName>
    <definedName name="arg" hidden="1">[1]MI!#REF!</definedName>
    <definedName name="ARMARIO">'[4]Calamar 200%'!#REF!</definedName>
    <definedName name="Arrendamiento">#REF!</definedName>
    <definedName name="ArrendamientoCostos">#REF!</definedName>
    <definedName name="ART5D">'[4]Calamar 200%'!#REF!</definedName>
    <definedName name="ART6D">'[4]Calamar 200%'!#REF!</definedName>
    <definedName name="ART9D">'[4]Calamar 200%'!#REF!</definedName>
    <definedName name="as">#REF!</definedName>
    <definedName name="asas">#REF!</definedName>
    <definedName name="asaSASASAS">#REF!</definedName>
    <definedName name="ASB">[12]AASHTO!$A$8:$F$11</definedName>
    <definedName name="asdd">#REF!</definedName>
    <definedName name="asdfadsfadsfafda" localSheetId="13">[34]Insumos!#REF!</definedName>
    <definedName name="asdfadsfadsfafda" localSheetId="14">[34]Insumos!#REF!</definedName>
    <definedName name="asdfadsfadsfafda" localSheetId="18">[34]Insumos!#REF!</definedName>
    <definedName name="asdfadsfadsfafda" localSheetId="17">[34]Insumos!#REF!</definedName>
    <definedName name="asdfadsfadsfafda">[34]Insumos!#REF!</definedName>
    <definedName name="asdfasdf" localSheetId="13">[3]INSUMOS!#REF!</definedName>
    <definedName name="asdfasdf" localSheetId="14">[3]INSUMOS!#REF!</definedName>
    <definedName name="asdfasdf" localSheetId="18">[3]INSUMOS!#REF!</definedName>
    <definedName name="asdfasdf" localSheetId="17">[3]INSUMOS!#REF!</definedName>
    <definedName name="asdfasdf">[3]INSUMOS!#REF!</definedName>
    <definedName name="asdfñk" localSheetId="20">[47]!absc</definedName>
    <definedName name="asdfñk" localSheetId="13">[47]!absc</definedName>
    <definedName name="asdfñk" localSheetId="19">[49]!absc</definedName>
    <definedName name="asdfñk" localSheetId="14">[47]!absc</definedName>
    <definedName name="asdfñk" localSheetId="18">[47]!absc</definedName>
    <definedName name="asdfñk" localSheetId="17">[47]!absc</definedName>
    <definedName name="asdfñk" localSheetId="2">[47]!absc</definedName>
    <definedName name="asdfñk" localSheetId="15">[47]!absc</definedName>
    <definedName name="asdfñk" localSheetId="8">[50]!absc</definedName>
    <definedName name="asdfñk" localSheetId="7">[50]!absc</definedName>
    <definedName name="asdfñk" localSheetId="9">[50]!absc</definedName>
    <definedName name="asdfñk" localSheetId="10">[50]!absc</definedName>
    <definedName name="asdfñk" localSheetId="5">[50]!absc</definedName>
    <definedName name="asdfñk" localSheetId="4">[50]!absc</definedName>
    <definedName name="asdfñk" localSheetId="3">[50]!absc</definedName>
    <definedName name="asdfñk" localSheetId="6">[50]!absc</definedName>
    <definedName name="asdfñk" localSheetId="1">[50]!absc</definedName>
    <definedName name="asdfñk" localSheetId="0">[50]!absc</definedName>
    <definedName name="asdfñk">[50]!absc</definedName>
    <definedName name="Aseo_general" localSheetId="20">#REF!</definedName>
    <definedName name="Aseo_general">#REF!</definedName>
    <definedName name="Aseo_General___3_HS__Sal__Mínimo" localSheetId="20">#REF!</definedName>
    <definedName name="Aseo_General___3_HS__Sal__Mínimo">#REF!</definedName>
    <definedName name="AsistenciaCarretera" localSheetId="20">#REF!</definedName>
    <definedName name="AsistenciaCarretera">#REF!</definedName>
    <definedName name="AsistenciaCostos">#REF!</definedName>
    <definedName name="ASPT5D">'[4]Calamar 200%'!#REF!</definedName>
    <definedName name="ASPT6D">'[4]Calamar 200%'!#REF!</definedName>
    <definedName name="ASPT9D">'[4]Calamar 200%'!#REF!</definedName>
    <definedName name="ASS6D">'[4]Calamar 200%'!#REF!</definedName>
    <definedName name="ASS9D">'[4]Calamar 200%'!#REF!</definedName>
    <definedName name="assdf">#REF!</definedName>
    <definedName name="assetclass">#REF!</definedName>
    <definedName name="assetclass2">#REF!</definedName>
    <definedName name="assetclass3">#REF!</definedName>
    <definedName name="Asta_Para_Banderas">#REF!</definedName>
    <definedName name="At">#REF!</definedName>
    <definedName name="ATenerEnCuenta" localSheetId="13">#REF!</definedName>
    <definedName name="ATenerEnCuenta" localSheetId="19">'[51]IMPUESTOS Y VR TOTAL'!$B$65:$E$82</definedName>
    <definedName name="ATenerEnCuenta" localSheetId="14">#REF!</definedName>
    <definedName name="ATenerEnCuenta" localSheetId="18">#REF!</definedName>
    <definedName name="ATenerEnCuenta" localSheetId="17">#REF!</definedName>
    <definedName name="ATenerEnCuenta">#REF!</definedName>
    <definedName name="AU" localSheetId="20">'[52]CIRCUITOS CODENSA'!#REF!</definedName>
    <definedName name="AU" localSheetId="13">'[52]CIRCUITOS CODENSA'!#REF!</definedName>
    <definedName name="AU" localSheetId="14">'[52]CIRCUITOS CODENSA'!#REF!</definedName>
    <definedName name="AU" localSheetId="18">'[52]CIRCUITOS CODENSA'!#REF!</definedName>
    <definedName name="AU" localSheetId="17">'[52]CIRCUITOS CODENSA'!#REF!</definedName>
    <definedName name="AU" localSheetId="2">'[52]CIRCUITOS CODENSA'!#REF!</definedName>
    <definedName name="AU" localSheetId="15">'[52]CIRCUITOS CODENSA'!#REF!</definedName>
    <definedName name="au">#REF!</definedName>
    <definedName name="aur" localSheetId="20">#REF!</definedName>
    <definedName name="aur">#REF!</definedName>
    <definedName name="auto1" localSheetId="20">#REF!</definedName>
    <definedName name="auto1" localSheetId="13">#REF!</definedName>
    <definedName name="auto1" localSheetId="19">#REF!</definedName>
    <definedName name="auto1" localSheetId="14">#REF!</definedName>
    <definedName name="auto1" localSheetId="18">#REF!</definedName>
    <definedName name="auto1" localSheetId="17">#REF!</definedName>
    <definedName name="auto1">#REF!</definedName>
    <definedName name="auto2" localSheetId="13">#REF!</definedName>
    <definedName name="auto2" localSheetId="19">#REF!</definedName>
    <definedName name="auto2" localSheetId="14">#REF!</definedName>
    <definedName name="auto2" localSheetId="18">#REF!</definedName>
    <definedName name="auto2" localSheetId="17">#REF!</definedName>
    <definedName name="auto2">#REF!</definedName>
    <definedName name="AUTOPISTA" localSheetId="13">'[52]CIRCUITOS CODENSA'!#REF!</definedName>
    <definedName name="AUTOPISTA" localSheetId="14">'[52]CIRCUITOS CODENSA'!#REF!</definedName>
    <definedName name="AUTOPISTA" localSheetId="18">'[52]CIRCUITOS CODENSA'!#REF!</definedName>
    <definedName name="AUTOPISTA" localSheetId="17">'[52]CIRCUITOS CODENSA'!#REF!</definedName>
    <definedName name="AUTOPISTA">'[52]CIRCUITOS CODENSA'!#REF!</definedName>
    <definedName name="Auxiliar_de_Contabilidad" localSheetId="20">#REF!</definedName>
    <definedName name="Auxiliar_de_Contabilidad">#REF!</definedName>
    <definedName name="av" localSheetId="20">#REF!</definedName>
    <definedName name="av">#REF!</definedName>
    <definedName name="AVIGA" localSheetId="20">#REF!</definedName>
    <definedName name="AVIGA">#REF!</definedName>
    <definedName name="ax">#REF!</definedName>
    <definedName name="Ay">#REF!</definedName>
    <definedName name="AYU" localSheetId="13">#REF!</definedName>
    <definedName name="AYU" localSheetId="14">#REF!</definedName>
    <definedName name="AYU" localSheetId="18">#REF!</definedName>
    <definedName name="AYU" localSheetId="17">#REF!</definedName>
    <definedName name="AYU">#REF!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 localSheetId="20">#REF!</definedName>
    <definedName name="b" localSheetId="13">#REF!</definedName>
    <definedName name="b" localSheetId="19">#REF!</definedName>
    <definedName name="b" localSheetId="14">#REF!</definedName>
    <definedName name="b" localSheetId="18">#REF!</definedName>
    <definedName name="b" localSheetId="17">#REF!</definedName>
    <definedName name="b" localSheetId="2">#REF!</definedName>
    <definedName name="b" localSheetId="15">#REF!</definedName>
    <definedName name="b">'[10]CALCULO POI'!#REF!</definedName>
    <definedName name="B.DATOS">[10]BS.DATOS!$B$5:$N$30</definedName>
    <definedName name="B_impresión_IM" localSheetId="13">#REF!</definedName>
    <definedName name="B_impresión_IM" localSheetId="14">#REF!</definedName>
    <definedName name="B_impresión_IM" localSheetId="18">#REF!</definedName>
    <definedName name="B_impresión_IM" localSheetId="17">#REF!</definedName>
    <definedName name="B_impresión_IM">#REF!</definedName>
    <definedName name="b_MAMPOSTERIA">#REF!</definedName>
    <definedName name="Ba">#REF!</definedName>
    <definedName name="BAJ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llincourt">'[53]REF - Listas'!$B$13:$B$23</definedName>
    <definedName name="BANCO" localSheetId="13">#REF!</definedName>
    <definedName name="BANCO" localSheetId="14">#REF!</definedName>
    <definedName name="BANCO" localSheetId="18">#REF!</definedName>
    <definedName name="BANCO" localSheetId="17">#REF!</definedName>
    <definedName name="BANCO">#REF!</definedName>
    <definedName name="Banco_de_Ductos_de_PVC_en_1_Ø">#REF!</definedName>
    <definedName name="Banco_de_Ductos_de_PVC_en_2_Ø">#REF!</definedName>
    <definedName name="Banda2">#REF!</definedName>
    <definedName name="Banda2a">#REF!</definedName>
    <definedName name="Bandeja_de_Fibra_Optica_de_12_Puertos">#REF!</definedName>
    <definedName name="Barniz_vitriflex">#REF!</definedName>
    <definedName name="Barra_de_14_Lb">#REF!</definedName>
    <definedName name="Barra_de_Seguridad_AI_Ref._5724">#REF!</definedName>
    <definedName name="Barra_de_Seguridad_AI_Ref._5770">#REF!</definedName>
    <definedName name="BASE" localSheetId="13">#REF!</definedName>
    <definedName name="BASE" localSheetId="14">#REF!</definedName>
    <definedName name="BASE" localSheetId="18">#REF!</definedName>
    <definedName name="BASE" localSheetId="17">#REF!</definedName>
    <definedName name="Base">#REF!</definedName>
    <definedName name="Base_datos_IM" localSheetId="13">[34]Insumos!#REF!</definedName>
    <definedName name="Base_datos_IM" localSheetId="14">[34]Insumos!#REF!</definedName>
    <definedName name="Base_datos_IM" localSheetId="18">[34]Insumos!#REF!</definedName>
    <definedName name="Base_datos_IM" localSheetId="17">[34]Insumos!#REF!</definedName>
    <definedName name="Base_datos_IM">[34]Insumos!#REF!</definedName>
    <definedName name="base_datos_t45">[54]CALIDAD!#REF!</definedName>
    <definedName name="Base_en_recebo_B___200" localSheetId="20">#REF!</definedName>
    <definedName name="Base_en_recebo_B___200">#REF!</definedName>
    <definedName name="Base_granular" localSheetId="20">#REF!</definedName>
    <definedName name="Base_granular">#REF!</definedName>
    <definedName name="Base_Mat" localSheetId="20">#REF!</definedName>
    <definedName name="Base_Mat">#REF!</definedName>
    <definedName name="Base_MO">#REF!</definedName>
    <definedName name="base_VaR">#REF!</definedName>
    <definedName name="BASE2" localSheetId="13">#REF!</definedName>
    <definedName name="BASE2" localSheetId="14">#REF!</definedName>
    <definedName name="BASE2" localSheetId="18">#REF!</definedName>
    <definedName name="BASE2" localSheetId="17">#REF!</definedName>
    <definedName name="BASE2">#REF!</definedName>
    <definedName name="BaseDate">[55]Parameters!$D$17</definedName>
    <definedName name="BaseDatos_Ore1">'[56]BD100-45'!#REF!</definedName>
    <definedName name="BaseDatos_T831">'[57]BD100-45-P1'!#REF!</definedName>
    <definedName name="_xlnm.Database" localSheetId="13">#REF!</definedName>
    <definedName name="_xlnm.Database" localSheetId="14">#REF!</definedName>
    <definedName name="_xlnm.Database" localSheetId="18">#REF!</definedName>
    <definedName name="_xlnm.Database" localSheetId="17">#REF!</definedName>
    <definedName name="_xlnm.Database">#REF!</definedName>
    <definedName name="BASEGRAV" localSheetId="13">#REF!</definedName>
    <definedName name="BASEGRAV" localSheetId="14">#REF!</definedName>
    <definedName name="BASEGRAV" localSheetId="18">#REF!</definedName>
    <definedName name="BASEGRAV" localSheetId="17">#REF!</definedName>
    <definedName name="BASEGRAV">#REF!</definedName>
    <definedName name="BasePeriod">#REF!</definedName>
    <definedName name="Bateas">#REF!</definedName>
    <definedName name="bb">#REF!</definedName>
    <definedName name="bbb">#REF!</definedName>
    <definedName name="Bc">#REF!</definedName>
    <definedName name="Bd">#REF!</definedName>
    <definedName name="bdclientes">OFFSET([58]Clientes!$A$2,,,COUNTA([58]Clientes!$A$2:$A$65536),4)</definedName>
    <definedName name="bdfacturasprv">OFFSET('[30]Parte 13-saldo de proveedores A'!$B$7,,,COUNTA('[30]Parte 13-saldo de proveedores A'!$B$7:$B$1048576),5)</definedName>
    <definedName name="bdproductos">OFFSET([59]Productos!$A$2,,,COUNTA([59]Productos!$A$2:$A$1048576),3)</definedName>
    <definedName name="Be" localSheetId="20">#REF!</definedName>
    <definedName name="Be">#REF!</definedName>
    <definedName name="Bebederos_para_parque">#REF!</definedName>
    <definedName name="Beg_Bal">#REF!</definedName>
    <definedName name="beneficios">[60]Listado!$AH$2:$AH$3</definedName>
    <definedName name="Bf" localSheetId="20">#REF!</definedName>
    <definedName name="Bf">#REF!</definedName>
    <definedName name="bfgxddvd" localSheetId="20">#REF!</definedName>
    <definedName name="bfgxddvd">#REF!</definedName>
    <definedName name="Bg" localSheetId="20">#REF!</definedName>
    <definedName name="Bg">#REF!</definedName>
    <definedName name="bgh">#REF!</definedName>
    <definedName name="Bh">#REF!</definedName>
    <definedName name="BHT">#REF!</definedName>
    <definedName name="Bi">#REF!</definedName>
    <definedName name="biblio" localSheetId="13">'[61]O &amp; M P. Parque Recreodeportiv '!#REF!</definedName>
    <definedName name="biblio" localSheetId="14">'[61]O &amp; M P. Parque Recreodeportiv '!#REF!</definedName>
    <definedName name="biblio" localSheetId="18">'[61]O &amp; M P. Parque Recreodeportiv '!#REF!</definedName>
    <definedName name="biblio" localSheetId="17">'[61]O &amp; M P. Parque Recreodeportiv '!#REF!</definedName>
    <definedName name="biblio">'[61]O &amp; M P. Parque Recreodeportiv '!#REF!</definedName>
    <definedName name="Bicicletero" localSheetId="20">#REF!</definedName>
    <definedName name="Bicicletero">#REF!</definedName>
    <definedName name="bid_expiration" localSheetId="20">#REF!</definedName>
    <definedName name="bid_expiration">#REF!</definedName>
    <definedName name="Bid_Received" localSheetId="20">#REF!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'[62]ESTADO RED'!$E$8</definedName>
    <definedName name="Bisagra_aluminio_Extruído_3" localSheetId="20">#REF!</definedName>
    <definedName name="Bisagra_aluminio_Extruído_3">#REF!</definedName>
    <definedName name="Bisagra_común_de_3" localSheetId="20">#REF!</definedName>
    <definedName name="Bisagra_común_de_3">#REF!</definedName>
    <definedName name="Bk" localSheetId="20">#REF!</definedName>
    <definedName name="Bk">#REF!</definedName>
    <definedName name="BL" localSheetId="20">'[52]CIRCUITOS CODENSA'!#REF!</definedName>
    <definedName name="BL" localSheetId="13">'[52]CIRCUITOS CODENSA'!#REF!</definedName>
    <definedName name="BL" localSheetId="14">'[52]CIRCUITOS CODENSA'!#REF!</definedName>
    <definedName name="BL" localSheetId="18">'[52]CIRCUITOS CODENSA'!#REF!</definedName>
    <definedName name="BL" localSheetId="17">'[52]CIRCUITOS CODENSA'!#REF!</definedName>
    <definedName name="BL" localSheetId="2">'[52]CIRCUITOS CODENSA'!#REF!</definedName>
    <definedName name="BL" localSheetId="15">'[52]CIRCUITOS CODENSA'!#REF!</definedName>
    <definedName name="bl">#REF!</definedName>
    <definedName name="BLOQUE">'[63]BASE DE DATOS ORIG'!#REF!</definedName>
    <definedName name="Bm" localSheetId="20">#REF!</definedName>
    <definedName name="Bm">#REF!</definedName>
    <definedName name="BMBTU">[55]Parameters!$K$18</definedName>
    <definedName name="BMCoalPrice" localSheetId="20">#REF!</definedName>
    <definedName name="BMCoalPrice">#REF!</definedName>
    <definedName name="Bn" localSheetId="20">#REF!</definedName>
    <definedName name="Bn">#REF!</definedName>
    <definedName name="bnm" localSheetId="20">#REF!</definedName>
    <definedName name="bnm">#REF!</definedName>
    <definedName name="BO" localSheetId="13">'[52]CIRCUITOS CODENSA'!#REF!</definedName>
    <definedName name="BO" localSheetId="14">'[52]CIRCUITOS CODENSA'!#REF!</definedName>
    <definedName name="BO" localSheetId="18">'[52]CIRCUITOS CODENSA'!#REF!</definedName>
    <definedName name="BO" localSheetId="17">'[52]CIRCUITOS CODENSA'!#REF!</definedName>
    <definedName name="BO">'[52]CIRCUITOS CODENSA'!#REF!</definedName>
    <definedName name="BOMBAS">#N/A</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'[10]INFORMACIÓN REFERENCIA'!$B$415:$N$426</definedName>
    <definedName name="Boquillera_Metálica_3__x_1__x_6_m" localSheetId="20">#REF!</definedName>
    <definedName name="Boquillera_Metálica_3__x_1__x_6_m">#REF!</definedName>
    <definedName name="BORDE1">#N/A</definedName>
    <definedName name="Bordillo_en_concreto_e__15.H_0_40_para_jardineras_y_otros" localSheetId="20">#REF!</definedName>
    <definedName name="Bordillo_en_concreto_e__15.H_0_40_para_jardineras_y_otros">#REF!</definedName>
    <definedName name="Bordillo_Jardineras_en_circulaciones_y_patio__en_concreto_e__15._Anden" localSheetId="20">#REF!</definedName>
    <definedName name="Bordillo_Jardineras_en_circulaciones_y_patio__en_concreto_e__15._Anden">#REF!</definedName>
    <definedName name="Bordillo_prefabricados_tipo_A___70">#REF!</definedName>
    <definedName name="BorraR">#REF!</definedName>
    <definedName name="BPSRate_Month">#REF!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a_para_Lamina_de_1_2">#REF!</definedName>
    <definedName name="Broca_para_Lamina_de_3_8">#REF!</definedName>
    <definedName name="Broca_para_Muro_de_1_2">#REF!</definedName>
    <definedName name="Broca_para_Muro_de_3_8">#REF!</definedName>
    <definedName name="Brocha_de_cerda_4">#REF!</definedName>
    <definedName name="BS_Data_Col" hidden="1">#REF!</definedName>
    <definedName name="BSpb" hidden="1">#REF!</definedName>
    <definedName name="BUDGET">#REF!</definedName>
    <definedName name="BUDGET_VALUE">#REF!</definedName>
    <definedName name="budgeted">#REF!</definedName>
    <definedName name="BUENO">'[64]ESTADO VÍA-CRIT.TECNICO'!#REF!&lt;2.5</definedName>
    <definedName name="BuiltIn_Print_Area" localSheetId="20">#REF!</definedName>
    <definedName name="BuiltIn_Print_Area">#REF!</definedName>
    <definedName name="BuiltIn_Print_Area___0" localSheetId="20">#REF!</definedName>
    <definedName name="BuiltIn_Print_Area___0">#REF!</definedName>
    <definedName name="BuiltIn_Print_Area___0___0" localSheetId="20">#REF!</definedName>
    <definedName name="BuiltIn_Print_Area___0___0">#REF!</definedName>
    <definedName name="BuiltIn_Print_Area___0___0___0">#REF!</definedName>
    <definedName name="BuiltIn_Print_Titles">#REF!</definedName>
    <definedName name="BuiltIn_Print_Titles___0">#REF!</definedName>
    <definedName name="BuiltIn_Print_Titles___0___0">#REF!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0">#REF!</definedName>
    <definedName name="C_" localSheetId="13">#REF!</definedName>
    <definedName name="C_" localSheetId="14">#REF!</definedName>
    <definedName name="C_" localSheetId="18">#REF!</definedName>
    <definedName name="C_" localSheetId="17">#REF!</definedName>
    <definedName name="C_">#REF!</definedName>
    <definedName name="C_Apus" comment="Codigo Apus">'[65]1_Preliminares'!$A$26</definedName>
    <definedName name="c_ESTRUCTURA" localSheetId="20">#REF!</definedName>
    <definedName name="c_ESTRUCTURA">#REF!</definedName>
    <definedName name="Ca" localSheetId="20">#REF!</definedName>
    <definedName name="Ca">#REF!</definedName>
    <definedName name="CAB">#N/A</definedName>
    <definedName name="Cable_Aluminio_Aislado_P.V.C._1_0_AWG" localSheetId="20">#REF!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'[18]APU-Preliminares'!#REF!</definedName>
    <definedName name="Calado_Ceramico_20x20">#REF!</definedName>
    <definedName name="CALCULO">'[10]CALCULO POI'!#REF!</definedName>
    <definedName name="calculopozo1">'[10]CALCULO POI'!#REF!</definedName>
    <definedName name="CALCULOPOZOS">'[10]CALCULO POI'!#REF!</definedName>
    <definedName name="calculopozos1">'[10]CALCULO POI'!$B$120:$C$154</definedName>
    <definedName name="CALCULOS">'[10]CALCULO POI'!$B$118:$CV$154</definedName>
    <definedName name="CALCULOSALCANTARILLADO">'[10]CALCULO POI'!$B$324:$BP$360</definedName>
    <definedName name="CALE">'[66]Datos del 2005 CONTRATO'!#REF!</definedName>
    <definedName name="CALEND">'[66]Datos del 2005 CONTRATO'!#REF!</definedName>
    <definedName name="CALENDA">'[66]Datos del 2005 CONTRATO'!#REF!</definedName>
    <definedName name="Calendar">'[66]Datos del 2005 CONTRATO'!#REF!</definedName>
    <definedName name="CALENDARIO">'[66]Datos del 2005 CONTRATO'!#REF!</definedName>
    <definedName name="Calentadores_de_Paso" localSheetId="20">#REF!</definedName>
    <definedName name="Calentadores_de_Paso">#REF!</definedName>
    <definedName name="Caliche" localSheetId="20">#REF!</definedName>
    <definedName name="Caliche">#REF!</definedName>
    <definedName name="Calidad" localSheetId="13">#REF!</definedName>
    <definedName name="Calidad" localSheetId="19">'[51]PERSONAL Y OTROS'!$P$53</definedName>
    <definedName name="Calidad" localSheetId="14">#REF!</definedName>
    <definedName name="Calidad" localSheetId="18">#REF!</definedName>
    <definedName name="Calidad" localSheetId="17">#REF!</definedName>
    <definedName name="Calidad">#REF!</definedName>
    <definedName name="CalMexTlDetail">#REF!</definedName>
    <definedName name="CalMexTlHeading">#REF!</definedName>
    <definedName name="CalP">'[10]CALCULO POI'!#REF!</definedName>
    <definedName name="CalSumDetail" localSheetId="20">#REF!</definedName>
    <definedName name="CalSumDetail">#REF!</definedName>
    <definedName name="CalSumHeading" localSheetId="20">#REF!</definedName>
    <definedName name="CalSumHeading">#REF!</definedName>
    <definedName name="CalTotalDetail" localSheetId="20">#REF!</definedName>
    <definedName name="CalTotalDetail">#REF!</definedName>
    <definedName name="CalTotalHeading">#REF!</definedName>
    <definedName name="CAMARA1">'[4]Calamar 200%'!#REF!</definedName>
    <definedName name="cambio">'[67]PSM05-055'!$C$289</definedName>
    <definedName name="Camineta_dobla_Cabina" localSheetId="20">#REF!</definedName>
    <definedName name="Camineta_dobla_Cabina">#REF!</definedName>
    <definedName name="Camión_3_Ton" localSheetId="20">#REF!</definedName>
    <definedName name="Camión_3_Ton">#REF!</definedName>
    <definedName name="Campamento" localSheetId="13">#REF!</definedName>
    <definedName name="Campamento" localSheetId="19">'[51]PERSONAL Y OTROS'!$P$105</definedName>
    <definedName name="Campamento" localSheetId="14">#REF!</definedName>
    <definedName name="Campamento" localSheetId="18">#REF!</definedName>
    <definedName name="Campamento" localSheetId="17">#REF!</definedName>
    <definedName name="Campament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GURO" localSheetId="13">#REF!</definedName>
    <definedName name="CANGURO" localSheetId="14">#REF!</definedName>
    <definedName name="CANGURO" localSheetId="18">#REF!</definedName>
    <definedName name="CANGURO" localSheetId="17">#REF!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13">#REF!</definedName>
    <definedName name="CANT" localSheetId="14">#REF!</definedName>
    <definedName name="CANT" localSheetId="18">#REF!</definedName>
    <definedName name="CANT" localSheetId="17">#REF!</definedName>
    <definedName name="CANT">#REF!</definedName>
    <definedName name="CANT1.1" localSheetId="13">#REF!</definedName>
    <definedName name="CANT1.1" localSheetId="14">#REF!</definedName>
    <definedName name="CANT1.1" localSheetId="18">#REF!</definedName>
    <definedName name="CANT1.1" localSheetId="17">#REF!</definedName>
    <definedName name="CANT1.1">#REF!</definedName>
    <definedName name="CANT1.2" localSheetId="13">#REF!</definedName>
    <definedName name="CANT1.2" localSheetId="14">#REF!</definedName>
    <definedName name="CANT1.2" localSheetId="18">#REF!</definedName>
    <definedName name="CANT1.2" localSheetId="17">#REF!</definedName>
    <definedName name="CANT1.2">#REF!</definedName>
    <definedName name="CANT1.3" localSheetId="13">#REF!</definedName>
    <definedName name="CANT1.3" localSheetId="14">#REF!</definedName>
    <definedName name="CANT1.3" localSheetId="18">#REF!</definedName>
    <definedName name="CANT1.3" localSheetId="17">#REF!</definedName>
    <definedName name="CANT1.3">#REF!</definedName>
    <definedName name="CANT1.5" localSheetId="13">#REF!</definedName>
    <definedName name="CANT1.5" localSheetId="14">#REF!</definedName>
    <definedName name="CANT1.5" localSheetId="18">#REF!</definedName>
    <definedName name="CANT1.5" localSheetId="17">#REF!</definedName>
    <definedName name="CANT1.5">#REF!</definedName>
    <definedName name="CANT1.6" localSheetId="13">#REF!</definedName>
    <definedName name="CANT1.6" localSheetId="14">#REF!</definedName>
    <definedName name="CANT1.6" localSheetId="18">#REF!</definedName>
    <definedName name="CANT1.6" localSheetId="17">#REF!</definedName>
    <definedName name="CANT1.6">#REF!</definedName>
    <definedName name="CANT1.7" localSheetId="13">#REF!</definedName>
    <definedName name="CANT1.7" localSheetId="14">#REF!</definedName>
    <definedName name="CANT1.7" localSheetId="18">#REF!</definedName>
    <definedName name="CANT1.7" localSheetId="17">#REF!</definedName>
    <definedName name="CANT1.7">#REF!</definedName>
    <definedName name="CANT1.9" localSheetId="13">#REF!</definedName>
    <definedName name="CANT1.9" localSheetId="14">#REF!</definedName>
    <definedName name="CANT1.9" localSheetId="18">#REF!</definedName>
    <definedName name="CANT1.9" localSheetId="17">#REF!</definedName>
    <definedName name="CANT1.9">#REF!</definedName>
    <definedName name="CANT2.11" localSheetId="13">#REF!</definedName>
    <definedName name="CANT2.11" localSheetId="14">#REF!</definedName>
    <definedName name="CANT2.11" localSheetId="18">#REF!</definedName>
    <definedName name="CANT2.11" localSheetId="17">#REF!</definedName>
    <definedName name="CANT2.11">#REF!</definedName>
    <definedName name="CANT2.12" localSheetId="13">#REF!</definedName>
    <definedName name="CANT2.12" localSheetId="14">#REF!</definedName>
    <definedName name="CANT2.12" localSheetId="18">#REF!</definedName>
    <definedName name="CANT2.12" localSheetId="17">#REF!</definedName>
    <definedName name="CANT2.12">#REF!</definedName>
    <definedName name="CANT2.2" localSheetId="13">#REF!</definedName>
    <definedName name="CANT2.2" localSheetId="14">#REF!</definedName>
    <definedName name="CANT2.2" localSheetId="18">#REF!</definedName>
    <definedName name="CANT2.2" localSheetId="17">#REF!</definedName>
    <definedName name="CANT2.2">#REF!</definedName>
    <definedName name="CANT2.3" localSheetId="13">#REF!</definedName>
    <definedName name="CANT2.3" localSheetId="14">#REF!</definedName>
    <definedName name="CANT2.3" localSheetId="18">#REF!</definedName>
    <definedName name="CANT2.3" localSheetId="17">#REF!</definedName>
    <definedName name="CANT2.3">#REF!</definedName>
    <definedName name="CANT2.4" localSheetId="13">#REF!</definedName>
    <definedName name="CANT2.4" localSheetId="14">#REF!</definedName>
    <definedName name="CANT2.4" localSheetId="18">#REF!</definedName>
    <definedName name="CANT2.4" localSheetId="17">#REF!</definedName>
    <definedName name="CANT2.4">#REF!</definedName>
    <definedName name="CANT8.1" localSheetId="13">#REF!</definedName>
    <definedName name="CANT8.1" localSheetId="14">#REF!</definedName>
    <definedName name="CANT8.1" localSheetId="18">#REF!</definedName>
    <definedName name="CANT8.1" localSheetId="17">#REF!</definedName>
    <definedName name="CANT8.1">#REF!</definedName>
    <definedName name="CANT8.2" localSheetId="13">#REF!</definedName>
    <definedName name="CANT8.2" localSheetId="14">#REF!</definedName>
    <definedName name="CANT8.2" localSheetId="18">#REF!</definedName>
    <definedName name="CANT8.2" localSheetId="17">#REF!</definedName>
    <definedName name="CANT8.2">#REF!</definedName>
    <definedName name="CANT8.3" localSheetId="13">#REF!</definedName>
    <definedName name="CANT8.3" localSheetId="14">#REF!</definedName>
    <definedName name="CANT8.3" localSheetId="18">#REF!</definedName>
    <definedName name="CANT8.3" localSheetId="17">#REF!</definedName>
    <definedName name="CANT8.3">#REF!</definedName>
    <definedName name="CANT8.4" localSheetId="13">#REF!</definedName>
    <definedName name="CANT8.4" localSheetId="14">#REF!</definedName>
    <definedName name="CANT8.4" localSheetId="18">#REF!</definedName>
    <definedName name="CANT8.4" localSheetId="17">#REF!</definedName>
    <definedName name="CANT8.4">#REF!</definedName>
    <definedName name="CANT8.5" localSheetId="13">#REF!</definedName>
    <definedName name="CANT8.5" localSheetId="14">#REF!</definedName>
    <definedName name="CANT8.5" localSheetId="18">#REF!</definedName>
    <definedName name="CANT8.5" localSheetId="17">#REF!</definedName>
    <definedName name="CANT8.5">#REF!</definedName>
    <definedName name="CANT8.6" localSheetId="13">#REF!</definedName>
    <definedName name="CANT8.6" localSheetId="14">#REF!</definedName>
    <definedName name="CANT8.6" localSheetId="18">#REF!</definedName>
    <definedName name="CANT8.6" localSheetId="17">#REF!</definedName>
    <definedName name="CANT8.6">#REF!</definedName>
    <definedName name="CANT8.7" localSheetId="13">#REF!</definedName>
    <definedName name="CANT8.7" localSheetId="14">#REF!</definedName>
    <definedName name="CANT8.7" localSheetId="18">#REF!</definedName>
    <definedName name="CANT8.7" localSheetId="17">#REF!</definedName>
    <definedName name="CANT8.7">#REF!</definedName>
    <definedName name="CANTIDADESDEOBRA">'[10]CALCULO POI'!$B$161:$R$196</definedName>
    <definedName name="Caolin" localSheetId="20">#REF!</definedName>
    <definedName name="Caolin">#REF!</definedName>
    <definedName name="cap" localSheetId="13">#REF!</definedName>
    <definedName name="cap" localSheetId="14">#REF!</definedName>
    <definedName name="cap" localSheetId="18">#REF!</definedName>
    <definedName name="cap" localSheetId="17">#REF!</definedName>
    <definedName name="CAP">#REF!</definedName>
    <definedName name="CAPATAZ_I">"TABLA1"</definedName>
    <definedName name="Capex">#REF!</definedName>
    <definedName name="CapexFac">[55]Sensitivities!$I$13</definedName>
    <definedName name="CapitalCongelado" localSheetId="20">#REF!</definedName>
    <definedName name="CapitalCongelado">#REF!</definedName>
    <definedName name="Capitalpb" localSheetId="20" hidden="1">#REF!</definedName>
    <definedName name="Capitalpb" hidden="1">#REF!</definedName>
    <definedName name="CapitalStructure" localSheetId="20" hidden="1">#REF!</definedName>
    <definedName name="CapitalStructure" hidden="1">#REF!</definedName>
    <definedName name="Capitulo">[68]Capitulos!$B$1:$B$65536</definedName>
    <definedName name="CAPITULO1" localSheetId="13">#REF!</definedName>
    <definedName name="CAPITULO1" localSheetId="14">#REF!</definedName>
    <definedName name="CAPITULO1" localSheetId="18">#REF!</definedName>
    <definedName name="CAPITULO1" localSheetId="17">#REF!</definedName>
    <definedName name="CAPITULO1">#REF!</definedName>
    <definedName name="CAPITULO10" localSheetId="13">#REF!</definedName>
    <definedName name="CAPITULO10" localSheetId="14">#REF!</definedName>
    <definedName name="CAPITULO10" localSheetId="18">#REF!</definedName>
    <definedName name="CAPITULO10" localSheetId="17">#REF!</definedName>
    <definedName name="CAPITULO10">#REF!</definedName>
    <definedName name="CAPITULO11" localSheetId="13">#REF!</definedName>
    <definedName name="CAPITULO11" localSheetId="14">#REF!</definedName>
    <definedName name="CAPITULO11" localSheetId="18">#REF!</definedName>
    <definedName name="CAPITULO11" localSheetId="17">#REF!</definedName>
    <definedName name="CAPITULO11">#REF!</definedName>
    <definedName name="CAPITULO12" localSheetId="13">#REF!</definedName>
    <definedName name="CAPITULO12" localSheetId="14">#REF!</definedName>
    <definedName name="CAPITULO12" localSheetId="18">#REF!</definedName>
    <definedName name="CAPITULO12" localSheetId="17">#REF!</definedName>
    <definedName name="CAPITULO12">#REF!</definedName>
    <definedName name="CAPITULO13" localSheetId="13">#REF!</definedName>
    <definedName name="CAPITULO13" localSheetId="14">#REF!</definedName>
    <definedName name="CAPITULO13" localSheetId="18">#REF!</definedName>
    <definedName name="CAPITULO13" localSheetId="17">#REF!</definedName>
    <definedName name="CAPITULO13">#REF!</definedName>
    <definedName name="CAPITULO14" localSheetId="13">#REF!</definedName>
    <definedName name="CAPITULO14" localSheetId="14">#REF!</definedName>
    <definedName name="CAPITULO14" localSheetId="18">#REF!</definedName>
    <definedName name="CAPITULO14" localSheetId="17">#REF!</definedName>
    <definedName name="CAPITULO14">#REF!</definedName>
    <definedName name="CAPITULO15" localSheetId="13">#REF!</definedName>
    <definedName name="CAPITULO15" localSheetId="14">#REF!</definedName>
    <definedName name="CAPITULO15" localSheetId="18">#REF!</definedName>
    <definedName name="CAPITULO15" localSheetId="17">#REF!</definedName>
    <definedName name="CAPITULO15">#REF!</definedName>
    <definedName name="CAPITULO16" localSheetId="13">#REF!</definedName>
    <definedName name="CAPITULO16" localSheetId="14">#REF!</definedName>
    <definedName name="CAPITULO16" localSheetId="18">#REF!</definedName>
    <definedName name="CAPITULO16" localSheetId="17">#REF!</definedName>
    <definedName name="CAPITULO16">#REF!</definedName>
    <definedName name="CAPITULO17" localSheetId="13">#REF!</definedName>
    <definedName name="CAPITULO17" localSheetId="14">#REF!</definedName>
    <definedName name="CAPITULO17" localSheetId="18">#REF!</definedName>
    <definedName name="CAPITULO17" localSheetId="17">#REF!</definedName>
    <definedName name="CAPITULO17">#REF!</definedName>
    <definedName name="CAPITULO18" localSheetId="13">#REF!</definedName>
    <definedName name="CAPITULO18" localSheetId="14">#REF!</definedName>
    <definedName name="CAPITULO18" localSheetId="18">#REF!</definedName>
    <definedName name="CAPITULO18" localSheetId="17">#REF!</definedName>
    <definedName name="CAPITULO18">#REF!</definedName>
    <definedName name="CAPITULO19" localSheetId="13">#REF!</definedName>
    <definedName name="CAPITULO19" localSheetId="14">#REF!</definedName>
    <definedName name="CAPITULO19" localSheetId="18">#REF!</definedName>
    <definedName name="CAPITULO19" localSheetId="17">#REF!</definedName>
    <definedName name="CAPITULO19">#REF!</definedName>
    <definedName name="CAPITULO2" localSheetId="13">#REF!</definedName>
    <definedName name="CAPITULO2" localSheetId="14">#REF!</definedName>
    <definedName name="CAPITULO2" localSheetId="18">#REF!</definedName>
    <definedName name="CAPITULO2" localSheetId="17">#REF!</definedName>
    <definedName name="CAPITULO2">#REF!</definedName>
    <definedName name="CAPITULO20" localSheetId="13">#REF!</definedName>
    <definedName name="CAPITULO20" localSheetId="14">#REF!</definedName>
    <definedName name="CAPITULO20" localSheetId="18">#REF!</definedName>
    <definedName name="CAPITULO20" localSheetId="17">#REF!</definedName>
    <definedName name="CAPITULO20">#REF!</definedName>
    <definedName name="CAPITULO21" localSheetId="13">#REF!</definedName>
    <definedName name="CAPITULO21" localSheetId="14">#REF!</definedName>
    <definedName name="CAPITULO21" localSheetId="18">#REF!</definedName>
    <definedName name="CAPITULO21" localSheetId="17">#REF!</definedName>
    <definedName name="CAPITULO21">#REF!</definedName>
    <definedName name="CAPITULO3" localSheetId="13">#REF!</definedName>
    <definedName name="CAPITULO3" localSheetId="14">#REF!</definedName>
    <definedName name="CAPITULO3" localSheetId="18">#REF!</definedName>
    <definedName name="CAPITULO3" localSheetId="17">#REF!</definedName>
    <definedName name="CAPITULO3">#REF!</definedName>
    <definedName name="CAPITULO4" localSheetId="13">#REF!</definedName>
    <definedName name="CAPITULO4" localSheetId="14">#REF!</definedName>
    <definedName name="CAPITULO4" localSheetId="18">#REF!</definedName>
    <definedName name="CAPITULO4" localSheetId="17">#REF!</definedName>
    <definedName name="CAPITULO4">#REF!</definedName>
    <definedName name="CAPITULO5" localSheetId="13">#REF!</definedName>
    <definedName name="CAPITULO5" localSheetId="14">#REF!</definedName>
    <definedName name="CAPITULO5" localSheetId="18">#REF!</definedName>
    <definedName name="CAPITULO5" localSheetId="17">#REF!</definedName>
    <definedName name="CAPITULO5">#REF!</definedName>
    <definedName name="CAPITULO6" localSheetId="13">#REF!</definedName>
    <definedName name="CAPITULO6" localSheetId="14">#REF!</definedName>
    <definedName name="CAPITULO6" localSheetId="18">#REF!</definedName>
    <definedName name="CAPITULO6" localSheetId="17">#REF!</definedName>
    <definedName name="CAPITULO6">#REF!</definedName>
    <definedName name="CAPITULO7" localSheetId="13">#REF!</definedName>
    <definedName name="CAPITULO7" localSheetId="14">#REF!</definedName>
    <definedName name="CAPITULO7" localSheetId="18">#REF!</definedName>
    <definedName name="CAPITULO7" localSheetId="17">#REF!</definedName>
    <definedName name="CAPITULO7">#REF!</definedName>
    <definedName name="CAPITULO8" localSheetId="13">#REF!</definedName>
    <definedName name="CAPITULO8" localSheetId="14">#REF!</definedName>
    <definedName name="CAPITULO8" localSheetId="18">#REF!</definedName>
    <definedName name="CAPITULO8" localSheetId="17">#REF!</definedName>
    <definedName name="CAPITULO8">#REF!</definedName>
    <definedName name="CAPITULO9" localSheetId="13">#REF!</definedName>
    <definedName name="CAPITULO9" localSheetId="14">#REF!</definedName>
    <definedName name="CAPITULO9" localSheetId="18">#REF!</definedName>
    <definedName name="CAPITULO9" localSheetId="17">#REF!</definedName>
    <definedName name="CAPITULO9">#REF!</definedName>
    <definedName name="CapTarget">#REF!</definedName>
    <definedName name="CapTotalCol">#REF!</definedName>
    <definedName name="Car">[23]Datos!$B$11</definedName>
    <definedName name="CARBON">'[63]BASE DE DATOS ORIG'!#REF!</definedName>
    <definedName name="CarbonDetail" localSheetId="20">#REF!</definedName>
    <definedName name="CarbonDetail">#REF!</definedName>
    <definedName name="CarbonFundsFlow" localSheetId="20">#REF!</definedName>
    <definedName name="CarbonFundsFlow">#REF!</definedName>
    <definedName name="CarbonFundsFlowHeading" localSheetId="20">#REF!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GA">#N/A</definedName>
    <definedName name="Cargador_frontal">#REF!</definedName>
    <definedName name="CARGO">#REF!</definedName>
    <definedName name="cargosprv">OFFSET('[30]Parte 13-saldo de proveedores A'!$E$7,,,COUNTA('[30]Parte 13-saldo de proveedores A'!$B$7:$B$1048576))</definedName>
    <definedName name="Carpa_para_empalmeria">#REF!</definedName>
    <definedName name="Carretilla_Buggy_Coloso_Rueda_Maciza">#REF!</definedName>
    <definedName name="CarSumDetail">#REF!</definedName>
    <definedName name="CarSumHeading">#REF!</definedName>
    <definedName name="Casetón_en_fibra_de_vidrio.">#REF!</definedName>
    <definedName name="Cashpb" hidden="1">#REF!</definedName>
    <definedName name="cat">[69]Parameters!$I$31</definedName>
    <definedName name="Cat1Life">[70]Parameters!$I$31</definedName>
    <definedName name="Cat1Rate">[70]Parameters!$J$31</definedName>
    <definedName name="Cat1Salvage">[55]Deprec!$H$58</definedName>
    <definedName name="Cat2Life">[71]Index!$T$66</definedName>
    <definedName name="Cat2Rate">[71]Index!$U$66</definedName>
    <definedName name="Cat2Salvage" localSheetId="20">#REF!</definedName>
    <definedName name="Cat2Salvage">#REF!</definedName>
    <definedName name="Cat3Life">[70]Parameters!$I$33</definedName>
    <definedName name="Cat3Rate">[70]Parameters!$J$33</definedName>
    <definedName name="Cat3Salvage">[55]Deprec!$H$132</definedName>
    <definedName name="Cat4Life">[70]Parameters!$I$34</definedName>
    <definedName name="Cat4Rate">[70]Parameters!$J$34</definedName>
    <definedName name="Cat4Salvage">[55]Deprec!$H$132</definedName>
    <definedName name="CAUCHO_PARA_SILLA_Y_160x110">[31]Materiales!#REF!</definedName>
    <definedName name="CAUCHO_PARA_SILLA_Y_200x110">[31]Materiales!#REF!</definedName>
    <definedName name="CAUCHO_PARA_SILLA_Y_250x110">[31]Materiales!#REF!</definedName>
    <definedName name="CAUCHO_PARA_SILLA_Y_250x160">[31]Materiales!#REF!</definedName>
    <definedName name="CAUCHO_PARA_SILLA_Y_315x110">[31]Materiales!#REF!</definedName>
    <definedName name="Caucho_Sabanero_1.50_m">#REF!</definedName>
    <definedName name="causa">#REF!</definedName>
    <definedName name="CB">#REF!</definedName>
    <definedName name="cc" localSheetId="20">[72]PERSONAL!$D$8</definedName>
    <definedName name="cc" localSheetId="13">[72]PERSONAL!$D$8</definedName>
    <definedName name="cc" localSheetId="19">[73]PERSONAL!$D$8</definedName>
    <definedName name="cc" localSheetId="14">[72]PERSONAL!$D$8</definedName>
    <definedName name="cc" localSheetId="18">[72]PERSONAL!$D$8</definedName>
    <definedName name="cc" localSheetId="17">[72]PERSONAL!$D$8</definedName>
    <definedName name="cc" localSheetId="2">[72]PERSONAL!$D$8</definedName>
    <definedName name="cc" localSheetId="15">[72]PERSONAL!$D$8</definedName>
    <definedName name="cc">#REF!</definedName>
    <definedName name="CCCCCC" localSheetId="20">'[49]A. P. U.'!#REF!</definedName>
    <definedName name="CCCCCC" localSheetId="13">'[49]A. P. U.'!#REF!</definedName>
    <definedName name="CCCCCC" localSheetId="19">'[74]A. P. U.'!#REF!</definedName>
    <definedName name="CCCCCC" localSheetId="14">'[49]A. P. U.'!#REF!</definedName>
    <definedName name="CCCCCC" localSheetId="18">'[49]A. P. U.'!#REF!</definedName>
    <definedName name="CCCCCC" localSheetId="17">'[49]A. P. U.'!#REF!</definedName>
    <definedName name="CCCCCC" localSheetId="2">'[49]A. P. U.'!#REF!</definedName>
    <definedName name="CCCCCC" localSheetId="15">'[49]A. P. U.'!#REF!</definedName>
    <definedName name="CCCCCC">'[75]A. P. U.'!#REF!</definedName>
    <definedName name="CContLab" localSheetId="20">#REF!</definedName>
    <definedName name="CContLab">#REF!</definedName>
    <definedName name="CContParts" localSheetId="20">#REF!</definedName>
    <definedName name="CContParts">#REF!</definedName>
    <definedName name="ccto210" localSheetId="20">#REF!</definedName>
    <definedName name="ccto210" localSheetId="13">#REF!</definedName>
    <definedName name="ccto210" localSheetId="19">#REF!</definedName>
    <definedName name="ccto210" localSheetId="14">#REF!</definedName>
    <definedName name="ccto210" localSheetId="18">#REF!</definedName>
    <definedName name="ccto210" localSheetId="17">#REF!</definedName>
    <definedName name="ccto210">#REF!</definedName>
    <definedName name="cd">#REF!</definedName>
    <definedName name="CdadCalidad" localSheetId="13">#REF!</definedName>
    <definedName name="CdadCalidad" localSheetId="19">'[51]PERSONAL Y OTROS'!$B$54:$B$62</definedName>
    <definedName name="CdadCalidad" localSheetId="14">#REF!</definedName>
    <definedName name="CdadCalidad" localSheetId="18">#REF!</definedName>
    <definedName name="CdadCalidad" localSheetId="17">#REF!</definedName>
    <definedName name="CdadCalidad">#REF!</definedName>
    <definedName name="CdadCalidades" localSheetId="13">#REF!</definedName>
    <definedName name="CdadCalidades" localSheetId="19">'[51]PERSONAL Y OTROS'!$C$53</definedName>
    <definedName name="CdadCalidades" localSheetId="14">#REF!</definedName>
    <definedName name="CdadCalidades" localSheetId="18">#REF!</definedName>
    <definedName name="CdadCalidades" localSheetId="17">#REF!</definedName>
    <definedName name="CdadCalidades">#REF!</definedName>
    <definedName name="CdadNoFactura" localSheetId="13">#REF!</definedName>
    <definedName name="CdadNoFactura" localSheetId="19">'[51]PERSONAL Y OTROS'!$B$47:$B$51</definedName>
    <definedName name="CdadNoFactura" localSheetId="14">#REF!</definedName>
    <definedName name="CdadNoFactura" localSheetId="18">#REF!</definedName>
    <definedName name="CdadNoFactura" localSheetId="17">#REF!</definedName>
    <definedName name="CdadNoFactura">#REF!</definedName>
    <definedName name="CdadNoFacturables" localSheetId="13">#REF!</definedName>
    <definedName name="CdadNoFacturables" localSheetId="19">'[51]PERSONAL Y OTROS'!$C$46</definedName>
    <definedName name="CdadNoFacturables" localSheetId="14">#REF!</definedName>
    <definedName name="CdadNoFacturables" localSheetId="18">#REF!</definedName>
    <definedName name="CdadNoFacturables" localSheetId="17">#REF!</definedName>
    <definedName name="CdadNoFacturables">#REF!</definedName>
    <definedName name="CdadProfesional" localSheetId="13">#REF!</definedName>
    <definedName name="CdadProfesional" localSheetId="19">'[51]PERSONAL Y OTROS'!$B$14:$B$32</definedName>
    <definedName name="CdadProfesional" localSheetId="14">#REF!</definedName>
    <definedName name="CdadProfesional" localSheetId="18">#REF!</definedName>
    <definedName name="CdadProfesional" localSheetId="17">#REF!</definedName>
    <definedName name="CdadProfesional">#REF!</definedName>
    <definedName name="CdadProfesionales" localSheetId="13">#REF!</definedName>
    <definedName name="CdadProfesionales" localSheetId="19">'[51]PERSONAL Y OTROS'!$C$13</definedName>
    <definedName name="CdadProfesionales" localSheetId="14">#REF!</definedName>
    <definedName name="CdadProfesionales" localSheetId="18">#REF!</definedName>
    <definedName name="CdadProfesionales" localSheetId="17">#REF!</definedName>
    <definedName name="CdadProfesionales">#REF!</definedName>
    <definedName name="CdadTecnico" localSheetId="13">#REF!</definedName>
    <definedName name="CdadTecnico" localSheetId="19">'[51]PERSONAL Y OTROS'!$B$35:$B$44</definedName>
    <definedName name="CdadTecnico" localSheetId="14">#REF!</definedName>
    <definedName name="CdadTecnico" localSheetId="18">#REF!</definedName>
    <definedName name="CdadTecnico" localSheetId="17">#REF!</definedName>
    <definedName name="CdadTecnico">#REF!</definedName>
    <definedName name="CdadTecnicos" localSheetId="13">#REF!</definedName>
    <definedName name="CdadTecnicos" localSheetId="19">'[51]PERSONAL Y OTROS'!$C$34</definedName>
    <definedName name="CdadTecnicos" localSheetId="14">#REF!</definedName>
    <definedName name="CdadTecnicos" localSheetId="18">#REF!</definedName>
    <definedName name="CdadTecnicos" localSheetId="17">#REF!</definedName>
    <definedName name="CdadTecnicos">#REF!</definedName>
    <definedName name="CDS_V_INDICES_CIRCUITO_CAUSA" localSheetId="13">#REF!</definedName>
    <definedName name="CDS_V_INDICES_CIRCUITO_CAUSA" localSheetId="14">#REF!</definedName>
    <definedName name="CDS_V_INDICES_CIRCUITO_CAUSA" localSheetId="18">#REF!</definedName>
    <definedName name="CDS_V_INDICES_CIRCUITO_CAUSA" localSheetId="17">#REF!</definedName>
    <definedName name="CDS_V_INDICES_CIRCUITO_CAUSA">#REF!</definedName>
    <definedName name="Ce">#REF!</definedName>
    <definedName name="Cedro_caqueta_pieza">#REF!</definedName>
    <definedName name="Celosía_en_aluminio">#REF!</definedName>
    <definedName name="CEM">[39]INSUMOS!$D$275</definedName>
    <definedName name="CEMENTO" localSheetId="20">#REF!</definedName>
    <definedName name="CEMENTO" localSheetId="13">#REF!</definedName>
    <definedName name="CEMENTO" localSheetId="19">[43]MATERIALES!$F$27</definedName>
    <definedName name="CEMENTO" localSheetId="14">#REF!</definedName>
    <definedName name="CEMENTO" localSheetId="18">#REF!</definedName>
    <definedName name="CEMENTO" localSheetId="17">#REF!</definedName>
    <definedName name="CEMENTO" localSheetId="2">#REF!</definedName>
    <definedName name="CEMENTO" localSheetId="15">#REF!</definedName>
    <definedName name="CEMENTO">[76]Insum!$A$3:$H$63</definedName>
    <definedName name="Cemento_Blanco" localSheetId="20">#REF!</definedName>
    <definedName name="Cemento_Blanco">#REF!</definedName>
    <definedName name="Cemento_gris" localSheetId="20">#REF!</definedName>
    <definedName name="Cemento_gris">#REF!</definedName>
    <definedName name="Cepillos" localSheetId="20">#REF!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esped" localSheetId="13">[77]Mater!#REF!</definedName>
    <definedName name="cesped" localSheetId="14">[77]Mater!#REF!</definedName>
    <definedName name="cesped" localSheetId="18">[77]Mater!#REF!</definedName>
    <definedName name="cesped" localSheetId="17">[77]Mater!#REF!</definedName>
    <definedName name="cesped">[77]Mater!#REF!</definedName>
    <definedName name="Cf" localSheetId="20">#REF!</definedName>
    <definedName name="Cf">#REF!</definedName>
    <definedName name="Cg" localSheetId="20">#REF!</definedName>
    <definedName name="Cg">#REF!</definedName>
    <definedName name="CGET" localSheetId="20">#REF!</definedName>
    <definedName name="CGET">#REF!</definedName>
    <definedName name="Ch">#REF!</definedName>
    <definedName name="CH_Infra_Capex">[78]Workings!$H$299:$BR$299</definedName>
    <definedName name="Change_in_Cash" localSheetId="20" hidden="1">#REF!</definedName>
    <definedName name="Change_in_Cash" hidden="1">#REF!</definedName>
    <definedName name="Chazos_de_Madera_10_X_10" localSheetId="20">#REF!</definedName>
    <definedName name="Chazos_de_Madera_10_X_10">#REF!</definedName>
    <definedName name="CHECK">IF(AND('[79]Ppto completo'!$D1='[79]Ppto completo'!$D1,'[79]Ppto completo'!$E1='[79]Ppto completo'!$E1,'[79]Ppto completo'!$F1='[79]Ppto completo'!$F1),"ok","ojo")</definedName>
    <definedName name="Check_to_Cash" localSheetId="20" hidden="1">#REF!</definedName>
    <definedName name="Check_to_Cash" hidden="1">#REF!</definedName>
    <definedName name="Cheque_1" localSheetId="20">#REF!</definedName>
    <definedName name="Cheque_1">#REF!</definedName>
    <definedName name="Cheque_1_1_2" localSheetId="20">#REF!</definedName>
    <definedName name="Cheque_1_1_2">#REF!</definedName>
    <definedName name="Cheque_2">#REF!</definedName>
    <definedName name="Cheque_3">#REF!</definedName>
    <definedName name="Ci">#REF!</definedName>
    <definedName name="ciclopeo" localSheetId="20">#REF!</definedName>
    <definedName name="ciclopeo">#REF!</definedName>
    <definedName name="CIF">#REF!</definedName>
    <definedName name="Cilindro_Vibro_compactador">#REF!</definedName>
    <definedName name="Cinta_de_Señalizacion_de_Peligro">#REF!</definedName>
    <definedName name="Cinta_metrica_de_30_m">#REF!</definedName>
    <definedName name="Cinta_teflón">#REF!</definedName>
    <definedName name="Cinturón_para_Postes_Largo">#REF!</definedName>
    <definedName name="CIR" localSheetId="20">IF([80]!LG=9,IF(ISERROR([80]!PVT),"",[80]!PVT),"")</definedName>
    <definedName name="CIR" localSheetId="13">IF([80]!LG=9,IF(ISERROR([80]!PVT),"",[80]!PVT),"")</definedName>
    <definedName name="CIR" localSheetId="14">IF([80]!LG=9,IF(ISERROR([80]!PVT),"",[80]!PVT),"")</definedName>
    <definedName name="CIR" localSheetId="18">IF([80]!LG=9,IF(ISERROR([80]!PVT),"",[80]!PVT),"")</definedName>
    <definedName name="CIR" localSheetId="17">IF([80]!LG=9,IF(ISERROR([80]!PVT),"",[80]!PVT),"")</definedName>
    <definedName name="CIR" localSheetId="2">IF([80]!LG=9,IF(ISERROR([80]!PVT),"",[80]!PVT),"")</definedName>
    <definedName name="CIR" localSheetId="15">IF([80]!LG=9,IF(ISERROR([80]!PVT),"",[80]!PVT),"")</definedName>
    <definedName name="CIR" localSheetId="8">IF([81]!LG=9,IF(ISERROR([81]!PVT),"",[81]!PVT),"")</definedName>
    <definedName name="CIR" localSheetId="7">IF([81]!LG=9,IF(ISERROR([81]!PVT),"",[81]!PVT),"")</definedName>
    <definedName name="CIR" localSheetId="9">IF([81]!LG=9,IF(ISERROR([81]!PVT),"",[81]!PVT),"")</definedName>
    <definedName name="CIR" localSheetId="10">IF([81]!LG=9,IF(ISERROR([81]!PVT),"",[81]!PVT),"")</definedName>
    <definedName name="CIR" localSheetId="5">IF([81]!LG=9,IF(ISERROR([81]!PVT),"",[81]!PVT),"")</definedName>
    <definedName name="CIR" localSheetId="4">IF([81]!LG=9,IF(ISERROR([81]!PVT),"",[81]!PVT),"")</definedName>
    <definedName name="CIR" localSheetId="3">IF([81]!LG=9,IF(ISERROR([81]!PVT),"",[81]!PVT),"")</definedName>
    <definedName name="CIR" localSheetId="6">IF([81]!LG=9,IF(ISERROR([81]!PVT),"",[81]!PVT),"")</definedName>
    <definedName name="CIR" localSheetId="1">IF([81]!LG=9,IF(ISERROR([81]!PVT),"",[81]!PVT),"")</definedName>
    <definedName name="CIR" localSheetId="0">IF([81]!LG=9,IF(ISERROR([81]!PVT),"",[81]!PVT),"")</definedName>
    <definedName name="CIR">IF([81]!LG=9,IF(ISERROR([81]!PVT),"",[81]!PVT),"")</definedName>
    <definedName name="CIRCUITOS" localSheetId="20">[82]Circuitos!$C$2:$C$891</definedName>
    <definedName name="CIRCUITOS" localSheetId="13">[82]Circuitos!$C$2:$C$891</definedName>
    <definedName name="CIRCUITOS" localSheetId="14">[82]Circuitos!$C$2:$C$891</definedName>
    <definedName name="CIRCUITOS" localSheetId="18">[82]Circuitos!$C$2:$C$891</definedName>
    <definedName name="CIRCUITOS" localSheetId="17">[82]Circuitos!$C$2:$C$891</definedName>
    <definedName name="CIRCUITOS" localSheetId="2">[82]Circuitos!$C$2:$C$891</definedName>
    <definedName name="CIRCUITOS" localSheetId="15">[82]Circuitos!$C$2:$C$891</definedName>
    <definedName name="CIRCUITOS">[83]Circuitos!$C$2:$C$891</definedName>
    <definedName name="CIRCUNVALAR" localSheetId="13">#REF!</definedName>
    <definedName name="CIRCUNVALAR" localSheetId="14">#REF!</definedName>
    <definedName name="CIRCUNVALAR" localSheetId="18">#REF!</definedName>
    <definedName name="CIRCUNVALAR" localSheetId="17">#REF!</definedName>
    <definedName name="CIRCUNVALAR">#REF!</definedName>
    <definedName name="Ciudades">[84]Insumos!$B$1813:$B$1912</definedName>
    <definedName name="Cizalla" localSheetId="20">#REF!</definedName>
    <definedName name="Cizalla">#REF!</definedName>
    <definedName name="Cj" localSheetId="20">#REF!</definedName>
    <definedName name="Cj">#REF!</definedName>
    <definedName name="Ck" localSheetId="20">#REF!</definedName>
    <definedName name="Ck">#REF!</definedName>
    <definedName name="CL" localSheetId="13">'[52]CIRCUITOS CODENSA'!#REF!</definedName>
    <definedName name="CL" localSheetId="14">'[52]CIRCUITOS CODENSA'!#REF!</definedName>
    <definedName name="CL" localSheetId="18">'[52]CIRCUITOS CODENSA'!#REF!</definedName>
    <definedName name="CL" localSheetId="17">'[52]CIRCUITOS CODENSA'!#REF!</definedName>
    <definedName name="CL" localSheetId="15">'[52]CIRCUITOS CODENSA'!#REF!</definedName>
    <definedName name="CL">'[52]CIRCUITOS CODENSA'!#REF!</definedName>
    <definedName name="clase" localSheetId="20">#REF!</definedName>
    <definedName name="clase">#REF!</definedName>
    <definedName name="CLASE3">'[18]APU-Preliminares'!#REF!</definedName>
    <definedName name="class2">'[53]REF - Listas'!$D$27:$D$28</definedName>
    <definedName name="class3">'[53]REF - Listas'!$F$4:$F$7</definedName>
    <definedName name="classification">'[53]REF - Listas'!$D$15:$D$24</definedName>
    <definedName name="Client" localSheetId="20">#REF!</definedName>
    <definedName name="Client">#REF!</definedName>
    <definedName name="Client_name" localSheetId="20">#REF!</definedName>
    <definedName name="Client_name">#REF!</definedName>
    <definedName name="Client_ref_number" localSheetId="20">#REF!</definedName>
    <definedName name="Client_ref_number">#REF!</definedName>
    <definedName name="Cll">#REF!</definedName>
    <definedName name="CLube">#REF!</definedName>
    <definedName name="Cm">#REF!</definedName>
    <definedName name="CMina">[85]Cuentas!$P$11:$P$111</definedName>
    <definedName name="cmuooo5" localSheetId="20">#REF!</definedName>
    <definedName name="cmuooo5">#REF!</definedName>
    <definedName name="Cn" localSheetId="20">#REF!</definedName>
    <definedName name="Cn">#REF!</definedName>
    <definedName name="Cñ" localSheetId="20">#REF!</definedName>
    <definedName name="Cñ">#REF!</definedName>
    <definedName name="co">#REF!</definedName>
    <definedName name="Coal">#REF!</definedName>
    <definedName name="Coal_Closing_Stock">[86]INPUT_TEMP!#REF!</definedName>
    <definedName name="Coal_DB" localSheetId="20">#REF!</definedName>
    <definedName name="Coal_DB">#REF!</definedName>
    <definedName name="Coal1" localSheetId="20">#REF!</definedName>
    <definedName name="Coal1">#REF!</definedName>
    <definedName name="Coal2" localSheetId="20">'[71]NPV Summary'!#REF!</definedName>
    <definedName name="Coal2">'[71]NPV Summary'!#REF!</definedName>
    <definedName name="Coal3" localSheetId="20">'[71]NPV Summary'!#REF!</definedName>
    <definedName name="Coal3">'[71]NPV Summary'!#REF!</definedName>
    <definedName name="Coal4" localSheetId="20">#REF!</definedName>
    <definedName name="Coal4">#REF!</definedName>
    <definedName name="CoalFleet" localSheetId="20">#REF!</definedName>
    <definedName name="CoalFleet">#REF!</definedName>
    <definedName name="CoalLoad" localSheetId="20">#REF!</definedName>
    <definedName name="CoalLoad">#REF!</definedName>
    <definedName name="CoalOpCost">#REF!</definedName>
    <definedName name="CoalOverCap">#REF!</definedName>
    <definedName name="CoalPriceFac">[55]Sensitivities!$I$10</definedName>
    <definedName name="CoalRepl" localSheetId="20">#REF!</definedName>
    <definedName name="CoalRepl">#REF!</definedName>
    <definedName name="CoalUtil" localSheetId="20">#REF!</definedName>
    <definedName name="CoalUtil">#REF!</definedName>
    <definedName name="Cocineta_estufa_a_gas_dos_puestos" localSheetId="20">#REF!</definedName>
    <definedName name="Cocineta_estufa_a_gas_dos_puestos">#REF!</definedName>
    <definedName name="Cod">#REF!</definedName>
    <definedName name="CODG2">'[4]Calamar 200%'!#REF!</definedName>
    <definedName name="Codigo" comment="Codigo Insumo">[65]Insumos!$A$4:$A$1772</definedName>
    <definedName name="Codigo_M.Obra" comment="Mano de obra ">[65]M.Obra!$A$35:$A$43</definedName>
    <definedName name="codigos">[87]Banderas!$A:$A</definedName>
    <definedName name="Codo_45_cobre_tipo_CxC" localSheetId="20">#REF!</definedName>
    <definedName name="Codo_45_cobre_tipo_CxC">#REF!</definedName>
    <definedName name="Codo_90_1_4__c_x_c_sanitario_3" localSheetId="20">#REF!</definedName>
    <definedName name="Codo_90_1_4__c_x_c_sanitario_3">#REF!</definedName>
    <definedName name="Codo_90_1_4__c_x_c_sanitario_4" localSheetId="20">#REF!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PVC_4">[31]Materiales!#REF!</definedName>
    <definedName name="CODO_PVC_6">[31]Materiales!#REF!</definedName>
    <definedName name="CODO_SANITARIO_PVC_45x110">[31]Materiales!#REF!</definedName>
    <definedName name="CODO_SANITARIO_PVC_45x160">[31]Materiales!#REF!</definedName>
    <definedName name="CODOS">#REF!</definedName>
    <definedName name="coeficienterugosidad">'[10]INFORMACIÓN REFERENCIA'!$B$90:$C$101</definedName>
    <definedName name="COHaul" localSheetId="20">#REF!</definedName>
    <definedName name="COHaul">#REF!</definedName>
    <definedName name="COL">'[18]APU-Preliminares'!#REF!</definedName>
    <definedName name="COL_A_APU">IF([79]apu!$B1="","",IF(LEN([79]apu!$B1)=9,[79]apu!$B1,[79]apu!$A1048576))</definedName>
    <definedName name="COL_A_AUX">IF([79]Auxiliares!$B1="","",IF([79]Auxiliares!$B1048576="",[79]Auxiliares!$B1,[79]Auxiliares!$A1048576))</definedName>
    <definedName name="COL_B">IF(LEFT('[79]Ppto completo'!$D1,5)='[79]Ppto completo'!$D1,"",(LEFT('[79]Ppto completo'!$D1,5)))</definedName>
    <definedName name="COL_C">LEFT('[79]Ppto completo'!$D1,2)</definedName>
    <definedName name="COL_G">IFERROR(VLOOKUP('[79]Ppto completo'!$D1,'[79]CO Teatro'!$A$1:$AB$65536,7,0),0)</definedName>
    <definedName name="COL_H">IF(LEN('[79]Ppto completo'!$D1)=9,ROUNDUP(SUM('[79]Ppto completo'!$G1:$G1),0),"")</definedName>
    <definedName name="COL_J">IF(LEN('[79]Ppto completo'!$D1)=9,'[79]Ppto completo'!$G1*'[79]Ppto completo'!$I1,"")</definedName>
    <definedName name="COL_J_APU">IF([79]apu!$B1="","",IF(VLOOKUP([79]apu!$B1,[79]Insumos!$D$1:$J$65536,7,FALSE)="",LEFT([79]apu!$B1,2),VLOOKUP([79]apu!$B1,[79]Insumos!$D$1:$J$65536,7,FALSE)))</definedName>
    <definedName name="COL_J_AUX">IF([79]Auxiliares!$B1="","",IF(VLOOKUP([79]Auxiliares!XEW1,[79]Insumos!XEY$1:A$65536,7,FALSE)="",LEFT([79]Auxiliares!$B1,2),VLOOKUP([79]Auxiliares!XEW1,[79]Insumos!XEY$1:A$65536,7,FALSE)))</definedName>
    <definedName name="COL_K_PPTO">IF(LEN('[79]Ppto completo'!XEX1)=5,SUMIF('[79]Ppto completo'!$B$1:$B$65536,'[79]Ppto completo'!$D1,'[79]Ppto completo'!$J$1:$J$65536),"")</definedName>
    <definedName name="COL_L">IF('[79]Ppto completo'!$K1="",SUMIF('[79]Ppto completo'!$C$1:$C$65536,'[79]Ppto completo'!$D1,'[79]Ppto completo'!$K$1:$K$65536),"")</definedName>
    <definedName name="COL_M">IF(LEN('[79]Ppto completo'!$D1)=2,'[79]Ppto completo'!$L1/SUMIF('[79]Ppto completo'!$C$1:$C$65536,"&gt;&lt;""",'[79]Ppto completo'!$L$1:$L$65536),"")</definedName>
    <definedName name="COL_M_APU">IF([79]apu!$B1="","",IF(VLOOKUP([79]apu!$B1,[79]Insumos!$D$1:$J$65536,7,FALSE)="",LEFT([79]apu!$B1,2),VLOOKUP([79]apu!$B1,[79]Insumos!$D$1:$J$65536,7,FALSE)))</definedName>
    <definedName name="COLBOR" localSheetId="20">#REF!</definedName>
    <definedName name="COLBOR">#REF!</definedName>
    <definedName name="Colombinas" localSheetId="20">#REF!</definedName>
    <definedName name="Colombinas">#REF!</definedName>
    <definedName name="Color_mineral" localSheetId="20">#REF!</definedName>
    <definedName name="Color_mineral">#REF!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SION">'[18]APU-Preliminares'!#REF!</definedName>
    <definedName name="COMJob_Number">#REF!</definedName>
    <definedName name="COMMR_description">#REF!</definedName>
    <definedName name="COMMRNumber">#REF!</definedName>
    <definedName name="comp">[88]PRESUP!$A:$IV</definedName>
    <definedName name="COMPenalty" localSheetId="20">#REF!</definedName>
    <definedName name="COMPenalty">#REF!</definedName>
    <definedName name="COMPRE" localSheetId="13">#REF!</definedName>
    <definedName name="COMPRE" localSheetId="14">#REF!</definedName>
    <definedName name="COMPRE" localSheetId="18">#REF!</definedName>
    <definedName name="COMPRE" localSheetId="17">#REF!</definedName>
    <definedName name="COMPRE">#REF!</definedName>
    <definedName name="Compresor_2_Martillos_185_PCM">#REF!</definedName>
    <definedName name="Compresor_con_martillo_neumático">#REF!</definedName>
    <definedName name="COMProject_Currency">#REF!</definedName>
    <definedName name="COMProject_name">#REF!</definedName>
    <definedName name="CON_HTA">SUMIFS([79]Auxiliares!$G$1:$G$65536,[79]Auxiliares!$A$1:$A$65536,[79]Auxiliares!$A1,[79]Auxiliares!$J$1:$J$65536,"mo")</definedName>
    <definedName name="CON_HTA_APU">SUMIFS([79]apu!$G$1:$G$65536,[79]apu!$A$1:$A$65536,[79]apu!$A1048576,[79]apu!$M$1:$M$65536,"mo")</definedName>
    <definedName name="CONCAJA">'[4]Calamar 200%'!#REF!</definedName>
    <definedName name="CONCD">#REF!</definedName>
    <definedName name="Concepto">'[89] AdoVh'!#REF!</definedName>
    <definedName name="concreto">'[90]APU''s'!#REF!</definedName>
    <definedName name="Concreto_1_3_5" localSheetId="20">#REF!</definedName>
    <definedName name="Concreto_1_3_5">#REF!</definedName>
    <definedName name="CONCRETO_2000">'[32]Concreto de 2000 psi'!$I$53</definedName>
    <definedName name="Concreto_2500_PSI" localSheetId="20">#REF!</definedName>
    <definedName name="Concreto_2500_PSI">#REF!</definedName>
    <definedName name="Concreto_3000_PSI" localSheetId="20">#REF!</definedName>
    <definedName name="Concreto_3000_PSI">#REF!</definedName>
    <definedName name="Concreto_a_granel_con_silo_puesto_en_obra__cemento_1A__2500_P.S.I." localSheetId="20">#REF!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25" localSheetId="13">#REF!</definedName>
    <definedName name="CONCRETO25" localSheetId="14">#REF!</definedName>
    <definedName name="CONCRETO25" localSheetId="18">#REF!</definedName>
    <definedName name="CONCRETO25" localSheetId="17">#REF!</definedName>
    <definedName name="CONCRETO25">#REF!</definedName>
    <definedName name="Concreto2500v" localSheetId="13">#REF!</definedName>
    <definedName name="Concreto2500v" localSheetId="14">#REF!</definedName>
    <definedName name="Concreto2500v" localSheetId="18">#REF!</definedName>
    <definedName name="Concreto2500v" localSheetId="17">#REF!</definedName>
    <definedName name="Concreto2500v">#REF!</definedName>
    <definedName name="CONCRETO3" localSheetId="13">#REF!</definedName>
    <definedName name="CONCRETO3" localSheetId="14">#REF!</definedName>
    <definedName name="CONCRETO3" localSheetId="18">#REF!</definedName>
    <definedName name="CONCRETO3" localSheetId="17">#REF!</definedName>
    <definedName name="CONCRETO3">#REF!</definedName>
    <definedName name="concreto3000">'[90]APU''s'!#REF!</definedName>
    <definedName name="concreto5" localSheetId="13">#REF!</definedName>
    <definedName name="concreto5" localSheetId="14">#REF!</definedName>
    <definedName name="concreto5" localSheetId="18">#REF!</definedName>
    <definedName name="concreto5" localSheetId="17">#REF!</definedName>
    <definedName name="concreto5">#REF!</definedName>
    <definedName name="Concreto5500v" localSheetId="13">#REF!</definedName>
    <definedName name="Concreto5500v" localSheetId="14">#REF!</definedName>
    <definedName name="Concreto5500v" localSheetId="18">#REF!</definedName>
    <definedName name="Concreto5500v" localSheetId="17">#REF!</definedName>
    <definedName name="Concreto5500v">#REF!</definedName>
    <definedName name="concretod" localSheetId="20">#REF!</definedName>
    <definedName name="concretod">#REF!</definedName>
    <definedName name="concretomuro" localSheetId="13">#REF!</definedName>
    <definedName name="concretomuro" localSheetId="14">#REF!</definedName>
    <definedName name="concretomuro" localSheetId="18">#REF!</definedName>
    <definedName name="concretomuro" localSheetId="17">#REF!</definedName>
    <definedName name="concretomuro">#REF!</definedName>
    <definedName name="CONCT">#REF!</definedName>
    <definedName name="CONDI1" localSheetId="13">#REF!</definedName>
    <definedName name="CONDI1" localSheetId="14">#REF!</definedName>
    <definedName name="CONDI1" localSheetId="18">#REF!</definedName>
    <definedName name="CONDI1" localSheetId="17">#REF!</definedName>
    <definedName name="CONDI1">#REF!</definedName>
    <definedName name="CONDUCCION331">'[10]INFORMACIÓN REFERENCIA'!$B$122:$E$133</definedName>
    <definedName name="CONDUCCIONTABLA3.3.1">'[10]INFORMACIÓN REFERENCIA'!$B$122:$D$133</definedName>
    <definedName name="Conductores" localSheetId="20">#REF!</definedName>
    <definedName name="Conductores">#REF!</definedName>
    <definedName name="ConductoresCostos" localSheetId="20">#REF!</definedName>
    <definedName name="ConductoresCostos">#REF!</definedName>
    <definedName name="CONEX" localSheetId="20">'[18]APU-Preliminares'!#REF!</definedName>
    <definedName name="CONEX">'[18]APU-Preliminares'!#REF!</definedName>
    <definedName name="Conexión_Siamesa" localSheetId="20">#REF!</definedName>
    <definedName name="Conexión_Siamesa">#REF!</definedName>
    <definedName name="Conexión_Siamesa_de_2_1_2__X_2_1_2__X_3" localSheetId="20">#REF!</definedName>
    <definedName name="Conexión_Siamesa_de_2_1_2__X_2_1_2__X_3">#REF!</definedName>
    <definedName name="conformacion" localSheetId="20">#REF!</definedName>
    <definedName name="conformacion">#REF!</definedName>
    <definedName name="Congelar_Capital_Vencido">#REF!</definedName>
    <definedName name="Conos_de_Señalización_de_70_cm">#REF!</definedName>
    <definedName name="cons">#REF!</definedName>
    <definedName name="CONSOLAS">'[4]Calamar 200%'!#REF!</definedName>
    <definedName name="CONSOLIDADO">#REF!</definedName>
    <definedName name="CONSORCIO">[19]UNIT081!#REF!</definedName>
    <definedName name="Consultor">[91]Datos!$B$3</definedName>
    <definedName name="consum" localSheetId="20">#REF!</definedName>
    <definedName name="consum">#REF!</definedName>
    <definedName name="consumo">[92]consumo1!$A$1:$IV$65536</definedName>
    <definedName name="CONTADO" localSheetId="20">#REF!</definedName>
    <definedName name="CONTADO">#REF!</definedName>
    <definedName name="ContLabCostOutput" localSheetId="20">#REF!</definedName>
    <definedName name="ContLabCostOutput">#REF!</definedName>
    <definedName name="ContPartsCostOutput" localSheetId="20">#REF!</definedName>
    <definedName name="ContPartsCostOutput">#REF!</definedName>
    <definedName name="CONTRATISTA" localSheetId="19">[93]VARIABLES!$C$9</definedName>
    <definedName name="contratista">[23]Datos!$B$13</definedName>
    <definedName name="Contrato" localSheetId="20">[91]Datos!$B$2</definedName>
    <definedName name="Contrato" localSheetId="13">[91]Datos!$B$2</definedName>
    <definedName name="Contrato" localSheetId="14">[91]Datos!$B$2</definedName>
    <definedName name="Contrato" localSheetId="18">[91]Datos!$B$2</definedName>
    <definedName name="Contrato" localSheetId="17">[91]Datos!$B$2</definedName>
    <definedName name="Contrato" localSheetId="2">[91]Datos!$B$2</definedName>
    <definedName name="Contrato" localSheetId="15">[91]Datos!$B$2</definedName>
    <definedName name="Contrato">#REF!</definedName>
    <definedName name="CONTRATO.No">[93]VARIABLES!$C$6</definedName>
    <definedName name="CONTROL">'[18]APU-Preliminares'!#REF!</definedName>
    <definedName name="Coordinador">[91]Datos!$B$6</definedName>
    <definedName name="Coraza" localSheetId="20">#REF!</definedName>
    <definedName name="Coraza">#REF!</definedName>
    <definedName name="Corona_de_Pruebas" localSheetId="20">#REF!</definedName>
    <definedName name="Corona_de_Pruebas">#REF!</definedName>
    <definedName name="Cortadora_de_pavimentos" localSheetId="20">#REF!</definedName>
    <definedName name="Cortadora_de_pavimentos">#REF!</definedName>
    <definedName name="Cortafrios_6">#REF!</definedName>
    <definedName name="CORTE_Y_SELLO_DE_JUNTAS">[31]Materiales!#REF!</definedName>
    <definedName name="cost_analysis">#REF!</definedName>
    <definedName name="COST_CENTRES">'[94]C - CENTROS DE COSTO Y GASTOS'!$A$5:$B$248</definedName>
    <definedName name="CostCode">'[95]cost codes'!$B$2:$F$54</definedName>
    <definedName name="CosteoConsultoria" localSheetId="13">#REF!</definedName>
    <definedName name="CosteoConsultoria" localSheetId="14">#REF!</definedName>
    <definedName name="CosteoConsultoria" localSheetId="18">#REF!</definedName>
    <definedName name="CosteoConsultoria" localSheetId="17">#REF!</definedName>
    <definedName name="CosteoConsultoria">#REF!</definedName>
    <definedName name="CostoDirecto" localSheetId="13">#REF!</definedName>
    <definedName name="CostoDirecto" localSheetId="19">'[51]PERSONAL Y OTROS'!$O$9</definedName>
    <definedName name="CostoDirecto" localSheetId="14">#REF!</definedName>
    <definedName name="CostoDirecto" localSheetId="18">#REF!</definedName>
    <definedName name="CostoDirecto" localSheetId="17">#REF!</definedName>
    <definedName name="CostoDirecto">#REF!</definedName>
    <definedName name="CostoDirectoObra" localSheetId="19">'[51]COSTEO TOTAL OBRA'!$D$7</definedName>
    <definedName name="CostoDirectoObra">'[96]COSTEO TOTAL OBRA'!$D$7</definedName>
    <definedName name="Costopérdidas" localSheetId="13">[97]Modelo!#REF!</definedName>
    <definedName name="Costopérdidas" localSheetId="14">[97]Modelo!#REF!</definedName>
    <definedName name="Costopérdidas" localSheetId="18">[97]Modelo!#REF!</definedName>
    <definedName name="Costopérdidas" localSheetId="17">[97]Modelo!#REF!</definedName>
    <definedName name="Costopérdidas" localSheetId="15">[97]Modelo!#REF!</definedName>
    <definedName name="Costopérdidas">[97]Modelo!#REF!</definedName>
    <definedName name="COSTOPERSONALTABLA1.5.3">'[10]INFORMACIÓN REFERENCIA'!$B$542:$F$545</definedName>
    <definedName name="COSTOPERSONALTABLA1.5.4">'[10]INFORMACIÓN REFERENCIA'!$B$549:$G$560</definedName>
    <definedName name="COSTOPERSONALTABLA1.5.5">'[10]INFORMACIÓN REFERENCIA'!$B$564:$G$621</definedName>
    <definedName name="COSTOREDESALCTABLA7.4" localSheetId="20">#REF!</definedName>
    <definedName name="COSTOREDESALCTABLA7.4">#REF!</definedName>
    <definedName name="COSTOREDESTABLA7.3" localSheetId="20">#REF!</definedName>
    <definedName name="COSTOREDESTABLA7.3">#REF!</definedName>
    <definedName name="COSTOSCONDUCCIONACU">'[10]BD COSTOS UNIDAD CONSTRUCTIVA'!$B$34:$J$49</definedName>
    <definedName name="CotizacionARP" localSheetId="13">#REF!</definedName>
    <definedName name="CotizacionARP" localSheetId="19">'[51]INFORMACION DEL FP'!$G$32:$J$36</definedName>
    <definedName name="CotizacionARP" localSheetId="14">#REF!</definedName>
    <definedName name="CotizacionARP" localSheetId="18">#REF!</definedName>
    <definedName name="CotizacionARP" localSheetId="17">#REF!</definedName>
    <definedName name="CotizacionARP">#REF!</definedName>
    <definedName name="count">'[78]Inputs-SUMMARY'!$H$3:$BR$3</definedName>
    <definedName name="counter">[86]ASSUMPTIONS!$H$6:$AP$6</definedName>
    <definedName name="COUNTRY_OF_ORIGIN" localSheetId="20">#REF!</definedName>
    <definedName name="COUNTRY_OF_ORIGIN">#REF!</definedName>
    <definedName name="cp" localSheetId="20">#REF!</definedName>
    <definedName name="cp">#REF!</definedName>
    <definedName name="CPlanta">[85]Cuentas!$S$11:$S$56</definedName>
    <definedName name="Cq" localSheetId="20">#REF!</definedName>
    <definedName name="Cq">#REF!</definedName>
    <definedName name="Cr" localSheetId="20">#REF!</definedName>
    <definedName name="Cr">#REF!</definedName>
    <definedName name="CRandM" localSheetId="20">#REF!</definedName>
    <definedName name="CRandM">#REF!</definedName>
    <definedName name="CREDITO">#REF!</definedName>
    <definedName name="_xlnm.Criteria" localSheetId="13">[3]INSUMOS!#REF!</definedName>
    <definedName name="_xlnm.Criteria" localSheetId="14">[3]INSUMOS!#REF!</definedName>
    <definedName name="_xlnm.Criteria" localSheetId="18">[3]INSUMOS!#REF!</definedName>
    <definedName name="_xlnm.Criteria" localSheetId="17">[3]INSUMOS!#REF!</definedName>
    <definedName name="_xlnm.Criteria">[3]INSUMOS!#REF!</definedName>
    <definedName name="Criterios_IM" localSheetId="13">[3]INSUMOS!#REF!</definedName>
    <definedName name="Criterios_IM" localSheetId="14">[3]INSUMOS!#REF!</definedName>
    <definedName name="Criterios_IM" localSheetId="18">[3]INSUMOS!#REF!</definedName>
    <definedName name="Criterios_IM" localSheetId="17">[3]INSUMOS!#REF!</definedName>
    <definedName name="Criterios_IM">[3]INSUMOS!#REF!</definedName>
    <definedName name="Criticos">#REF!</definedName>
    <definedName name="Cronograma" localSheetId="13">[3]INSUMOS!#REF!</definedName>
    <definedName name="Cronograma" localSheetId="14">[3]INSUMOS!#REF!</definedName>
    <definedName name="Cronograma" localSheetId="18">[3]INSUMOS!#REF!</definedName>
    <definedName name="Cronograma" localSheetId="17">[3]INSUMOS!#REF!</definedName>
    <definedName name="Cronograma">[3]INSUMOS!#REF!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S">'[4]Calamar 200%'!#REF!</definedName>
    <definedName name="Cruceta_metálica_en_ángulo_de__2m_x_2_5__x_2_5__x_1_4_.">"Prueba1"</definedName>
    <definedName name="Cs">#REF!</definedName>
    <definedName name="CT" localSheetId="20">'[52]CIRCUITOS CODENSA'!#REF!</definedName>
    <definedName name="CT" localSheetId="13">'[52]CIRCUITOS CODENSA'!#REF!</definedName>
    <definedName name="CT" localSheetId="14">'[52]CIRCUITOS CODENSA'!#REF!</definedName>
    <definedName name="CT" localSheetId="18">'[52]CIRCUITOS CODENSA'!#REF!</definedName>
    <definedName name="CT" localSheetId="17">'[52]CIRCUITOS CODENSA'!#REF!</definedName>
    <definedName name="CT" localSheetId="2">'[52]CIRCUITOS CODENSA'!#REF!</definedName>
    <definedName name="CT" localSheetId="15">'[52]CIRCUITOS CODENSA'!#REF!</definedName>
    <definedName name="Ct">#REF!</definedName>
    <definedName name="ctoin">[23]Datos!$B$1</definedName>
    <definedName name="CTyre">#REF!</definedName>
    <definedName name="CU" localSheetId="20">'[52]CIRCUITOS CODENSA'!#REF!</definedName>
    <definedName name="CU" localSheetId="13">'[52]CIRCUITOS CODENSA'!#REF!</definedName>
    <definedName name="CU" localSheetId="14">'[52]CIRCUITOS CODENSA'!#REF!</definedName>
    <definedName name="CU" localSheetId="18">'[52]CIRCUITOS CODENSA'!#REF!</definedName>
    <definedName name="CU" localSheetId="17">'[52]CIRCUITOS CODENSA'!#REF!</definedName>
    <definedName name="CU" localSheetId="2">'[52]CIRCUITOS CODENSA'!#REF!</definedName>
    <definedName name="CU" localSheetId="15">'[52]CIRCUITOS CODENSA'!#REF!</definedName>
    <definedName name="Cu">#REF!</definedName>
    <definedName name="CUAD" localSheetId="13">#REF!</definedName>
    <definedName name="CUAD" localSheetId="14">#REF!</definedName>
    <definedName name="CUAD" localSheetId="18">#REF!</definedName>
    <definedName name="CUAD" localSheetId="17">#REF!</definedName>
    <definedName name="CUAD">#REF!</definedName>
    <definedName name="cuad1" localSheetId="13">#REF!</definedName>
    <definedName name="cuad1" localSheetId="14">#REF!</definedName>
    <definedName name="cuad1" localSheetId="18">#REF!</definedName>
    <definedName name="cuad1" localSheetId="17">#REF!</definedName>
    <definedName name="cuad1">#REF!</definedName>
    <definedName name="cuad2" localSheetId="13">#REF!</definedName>
    <definedName name="cuad2" localSheetId="14">#REF!</definedName>
    <definedName name="cuad2" localSheetId="18">#REF!</definedName>
    <definedName name="cuad2" localSheetId="17">#REF!</definedName>
    <definedName name="cuad2">#REF!</definedName>
    <definedName name="cuad3" localSheetId="13">#REF!</definedName>
    <definedName name="cuad3" localSheetId="14">#REF!</definedName>
    <definedName name="cuad3" localSheetId="18">#REF!</definedName>
    <definedName name="cuad3" localSheetId="17">#REF!</definedName>
    <definedName name="cuad3">#REF!</definedName>
    <definedName name="cuad4" localSheetId="13">#REF!</definedName>
    <definedName name="cuad4" localSheetId="14">#REF!</definedName>
    <definedName name="cuad4" localSheetId="18">#REF!</definedName>
    <definedName name="cuad4" localSheetId="17">#REF!</definedName>
    <definedName name="cuad4">#REF!</definedName>
    <definedName name="CUAD5" localSheetId="13">#REF!</definedName>
    <definedName name="CUAD5" localSheetId="14">#REF!</definedName>
    <definedName name="CUAD5" localSheetId="18">#REF!</definedName>
    <definedName name="CUAD5" localSheetId="17">#REF!</definedName>
    <definedName name="CUAD5">#REF!</definedName>
    <definedName name="cuado" localSheetId="13">#REF!</definedName>
    <definedName name="cuado" localSheetId="14">#REF!</definedName>
    <definedName name="cuado" localSheetId="18">#REF!</definedName>
    <definedName name="cuado" localSheetId="17">#REF!</definedName>
    <definedName name="cuado">#REF!</definedName>
    <definedName name="cuadr">#REF!</definedName>
    <definedName name="cuadrilla" localSheetId="20">[41]Cuadrillas!$C$13:$F$43</definedName>
    <definedName name="cuadrilla" localSheetId="13">[41]Cuadrillas!$C$13:$F$43</definedName>
    <definedName name="cuadrilla" localSheetId="19">'[98]Mano de Obra'!#REF!</definedName>
    <definedName name="cuadrilla" localSheetId="14">[41]Cuadrillas!$C$13:$F$43</definedName>
    <definedName name="cuadrilla" localSheetId="18">[41]Cuadrillas!$C$13:$F$43</definedName>
    <definedName name="cuadrilla" localSheetId="17">[41]Cuadrillas!$C$13:$F$43</definedName>
    <definedName name="cuadrilla" localSheetId="2">[41]Cuadrillas!$C$13:$F$43</definedName>
    <definedName name="cuadrilla" localSheetId="15">[41]Cuadrillas!$C$13:$F$43</definedName>
    <definedName name="CUADRILLA">#REF!</definedName>
    <definedName name="CUADRILLA_011">[43]Cuadrillas!$H$12</definedName>
    <definedName name="CUADRILLA_014">[43]Cuadrillas!$H$21</definedName>
    <definedName name="CUADRILLA_102">[43]Cuadrillas!$H$30</definedName>
    <definedName name="CUADRILLA_104">[43]Cuadrillas!$H$39</definedName>
    <definedName name="CUADRILLA_112">[43]Cuadrillas!$H$57</definedName>
    <definedName name="CUADRILLA_114">[43]Cuadrillas!$H$66</definedName>
    <definedName name="CUADRILLA_1212">[43]Cuadrillas!$H$48</definedName>
    <definedName name="Cuadrilla_Albañilería_OF_Ayudante" localSheetId="20">#REF!</definedName>
    <definedName name="Cuadrilla_Albañilería_OF_Ayudante">#REF!</definedName>
    <definedName name="Cuadrillas" localSheetId="20">[99]Cuadrillas!$A$11:$I$77</definedName>
    <definedName name="Cuadrillas" localSheetId="13">[99]Cuadrillas!$A$11:$I$77</definedName>
    <definedName name="Cuadrillas" localSheetId="14">[99]Cuadrillas!$A$11:$I$77</definedName>
    <definedName name="Cuadrillas" localSheetId="18">[99]Cuadrillas!$A$11:$I$77</definedName>
    <definedName name="Cuadrillas" localSheetId="17">[99]Cuadrillas!$A$11:$I$77</definedName>
    <definedName name="Cuadrillas" localSheetId="2">[99]Cuadrillas!$A$11:$I$77</definedName>
    <definedName name="Cuadrillas" localSheetId="15">[99]Cuadrillas!$A$11:$I$77</definedName>
    <definedName name="cuadrillas">#REF!</definedName>
    <definedName name="CUADRO1" localSheetId="20">#REF!</definedName>
    <definedName name="CUADRO1">#REF!</definedName>
    <definedName name="CUARTA" localSheetId="20">'[18]APU-Preliminares'!#REF!</definedName>
    <definedName name="CUARTA">'[18]APU-Preliminares'!#REF!</definedName>
    <definedName name="cube" localSheetId="20">#REF!</definedName>
    <definedName name="cube">#REF!</definedName>
    <definedName name="CUBE_UNIT" localSheetId="20">#REF!</definedName>
    <definedName name="CUBE_UNIT">#REF!</definedName>
    <definedName name="Cubierta_sándwich___Deck_Aluzinc_333C_mm_Cal_26">#REF!</definedName>
    <definedName name="Cubierta_Trapezoidal_Acesco_3_05">#REF!</definedName>
    <definedName name="CUBS">[100]Hoja1!$A:$IV</definedName>
    <definedName name="Cuchillas" localSheetId="20">#REF!</definedName>
    <definedName name="Cuchillas">#REF!</definedName>
    <definedName name="Cumm_Us_inf">[78]Workings!$H$8:$BR$8</definedName>
    <definedName name="cunetal" localSheetId="20">#REF!</definedName>
    <definedName name="cunetal">#REF!</definedName>
    <definedName name="cunetav">#REF!</definedName>
    <definedName name="Cupula_tragante_4_x2">#REF!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cvcvcv">#REF!</definedName>
    <definedName name="Cw">#REF!</definedName>
    <definedName name="cx">#REF!</definedName>
    <definedName name="cxcxcxc">#REF!</definedName>
    <definedName name="Cy">#REF!</definedName>
    <definedName name="CZN_north_perc">50</definedName>
    <definedName name="CZN_south_perc">0</definedName>
    <definedName name="czz" hidden="1">'[14]ETAPA 50 SMMLV'!#REF!</definedName>
    <definedName name="D" localSheetId="13">#REF!</definedName>
    <definedName name="D" localSheetId="19">#REF!</definedName>
    <definedName name="D" localSheetId="14">#REF!</definedName>
    <definedName name="D" localSheetId="18">#REF!</definedName>
    <definedName name="D" localSheetId="17">#REF!</definedName>
    <definedName name="d">#REF!</definedName>
    <definedName name="d_CUBIERTA">#REF!</definedName>
    <definedName name="d_percápita">#REF!</definedName>
    <definedName name="DADADAD" localSheetId="20" hidden="1">{#N/A,#N/A,TRUE,"CODIGO DEPENDENCIA"}</definedName>
    <definedName name="DADADAD" localSheetId="13" hidden="1">{#N/A,#N/A,TRUE,"CODIGO DEPENDENCIA"}</definedName>
    <definedName name="DADADAD" localSheetId="19" hidden="1">{#N/A,#N/A,TRUE,"CODIGO DEPENDENCIA"}</definedName>
    <definedName name="DADADAD" localSheetId="14" hidden="1">{#N/A,#N/A,TRUE,"CODIGO DEPENDENCIA"}</definedName>
    <definedName name="DADADAD" localSheetId="18" hidden="1">{#N/A,#N/A,TRUE,"CODIGO DEPENDENCIA"}</definedName>
    <definedName name="DADADAD" localSheetId="17" hidden="1">{#N/A,#N/A,TRUE,"CODIGO DEPENDENCIA"}</definedName>
    <definedName name="DADADAD" localSheetId="2" hidden="1">{#N/A,#N/A,TRUE,"CODIGO DEPENDENCIA"}</definedName>
    <definedName name="DADADAD" localSheetId="15" hidden="1">{#N/A,#N/A,TRUE,"CODIGO DEPENDENCIA"}</definedName>
    <definedName name="DADADAD" hidden="1">{#N/A,#N/A,TRUE,"CODIGO DEPENDENCIA"}</definedName>
    <definedName name="DAT">#REF!</definedName>
    <definedName name="Data">[101]Sheet1!$F$18:$H$977</definedName>
    <definedName name="Data_Base" localSheetId="20">#REF!</definedName>
    <definedName name="Data_Base">#REF!</definedName>
    <definedName name="Date">[102]Constants!$B$9</definedName>
    <definedName name="Datos" localSheetId="20">#REF!</definedName>
    <definedName name="Datos" localSheetId="13">#REF!</definedName>
    <definedName name="Datos" localSheetId="14">#REF!</definedName>
    <definedName name="Datos" localSheetId="18">#REF!</definedName>
    <definedName name="Datos" localSheetId="17">#REF!</definedName>
    <definedName name="Datos" localSheetId="2">#REF!</definedName>
    <definedName name="Datos" localSheetId="15">#REF!</definedName>
    <definedName name="datos">[103]datos!$A$1:$IV$65536</definedName>
    <definedName name="Days_in_Month" localSheetId="20">#REF!</definedName>
    <definedName name="Days_in_Month">#REF!</definedName>
    <definedName name="dblgarantiaExtendida" localSheetId="20">#REF!</definedName>
    <definedName name="dblgarantiaExtendida">#REF!</definedName>
    <definedName name="dblPunRentabilidad" localSheetId="20">#REF!</definedName>
    <definedName name="dblPunRentabilidad">#REF!</definedName>
    <definedName name="dblUtilVehiculo">#REF!</definedName>
    <definedName name="dc">#REF!</definedName>
    <definedName name="DCF">#REF!</definedName>
    <definedName name="dd" localSheetId="13">#REF!</definedName>
    <definedName name="DD" localSheetId="14">#REF!</definedName>
    <definedName name="dd" localSheetId="18">#REF!</definedName>
    <definedName name="DD" localSheetId="17">#REF!</definedName>
    <definedName name="dd">#REF!</definedName>
    <definedName name="ddddd">#REF!</definedName>
    <definedName name="ddddddddd">#REF!</definedName>
    <definedName name="Dealpb" hidden="1">#REF!</definedName>
    <definedName name="Debt_Purchase_Price_Funding">[104]CONTROL!$G$45</definedName>
    <definedName name="Debt_S5_EA_Sch">[86]INPUT_TEMP!#REF!</definedName>
    <definedName name="Debt_S6_EA_Sch">[86]INPUT_TEMP!#REF!</definedName>
    <definedName name="DEC" localSheetId="20">#REF!</definedName>
    <definedName name="DEC">#REF!</definedName>
    <definedName name="decbs" localSheetId="20">#REF!</definedName>
    <definedName name="decbs">#REF!</definedName>
    <definedName name="Decision" localSheetId="13">#REF!</definedName>
    <definedName name="Decision" localSheetId="14">#REF!</definedName>
    <definedName name="Decision" localSheetId="18">#REF!</definedName>
    <definedName name="Decision" localSheetId="17">#REF!</definedName>
    <definedName name="Decision">#REF!</definedName>
    <definedName name="Decjv">#REF!</definedName>
    <definedName name="Decjv2">#REF!</definedName>
    <definedName name="default_leadtime">#REF!</definedName>
    <definedName name="DEMANDA">#REF!</definedName>
    <definedName name="DEMOLICIONANDEN" localSheetId="13">#REF!</definedName>
    <definedName name="DEMOLICIONANDEN" localSheetId="14">#REF!</definedName>
    <definedName name="DEMOLICIONANDEN" localSheetId="18">#REF!</definedName>
    <definedName name="DEMOLICIONANDEN" localSheetId="17">#REF!</definedName>
    <definedName name="DEMOLICIONANDEN">#REF!</definedName>
    <definedName name="demoliciones">#REF!</definedName>
    <definedName name="demolicionladrillo" localSheetId="13">#REF!</definedName>
    <definedName name="demolicionladrillo" localSheetId="14">#REF!</definedName>
    <definedName name="demolicionladrillo" localSheetId="18">#REF!</definedName>
    <definedName name="demolicionladrillo" localSheetId="17">#REF!</definedName>
    <definedName name="demolicionladrillo">#REF!</definedName>
    <definedName name="DEMOLICIONMURO" localSheetId="13">#REF!</definedName>
    <definedName name="DEMOLICIONMURO" localSheetId="14">#REF!</definedName>
    <definedName name="DEMOLICIONMURO" localSheetId="18">#REF!</definedName>
    <definedName name="DEMOLICIONMURO" localSheetId="17">#REF!</definedName>
    <definedName name="DEMOLICIONMURO">#REF!</definedName>
    <definedName name="demolicionpav" localSheetId="13">#REF!</definedName>
    <definedName name="demolicionpav" localSheetId="14">#REF!</definedName>
    <definedName name="demolicionpav" localSheetId="18">#REF!</definedName>
    <definedName name="demolicionpav" localSheetId="17">#REF!</definedName>
    <definedName name="demolicionpav">#REF!</definedName>
    <definedName name="Dep_IAS_tot">[78]Tax!#REF!</definedName>
    <definedName name="Departamento" localSheetId="13">#REF!</definedName>
    <definedName name="Departamento" localSheetId="14">#REF!</definedName>
    <definedName name="Departamento" localSheetId="18">#REF!</definedName>
    <definedName name="Departamento" localSheetId="17">#REF!</definedName>
    <definedName name="Departamento">#REF!</definedName>
    <definedName name="Department">'[105]REF - Listas'!$D$4:$D$12</definedName>
    <definedName name="Depreciation" localSheetId="20">#REF!</definedName>
    <definedName name="Depreciation">#REF!</definedName>
    <definedName name="DepreciationPB" localSheetId="20" hidden="1">#REF!</definedName>
    <definedName name="DepreciationPB" hidden="1">#REF!</definedName>
    <definedName name="DEPURAR" localSheetId="20">#REF!</definedName>
    <definedName name="DEPURAR">#REF!</definedName>
    <definedName name="DES">#REF!</definedName>
    <definedName name="DESC_APU" localSheetId="20">IF([79]apu!XFC1="",IF([79]apu!XFD1="",IF([79]apu!XFC1048576="","",DIRECTO),""),'Adicional Caracterización'!DESCRIPCION_APU)</definedName>
    <definedName name="DESC_APU" localSheetId="13">IF([79]apu!XFC1="",IF([79]apu!XFD1="",IF([79]apu!XFC1048576="","",DIRECTO),""),AIU!DESCRIPCION_APU)</definedName>
    <definedName name="DESC_APU" localSheetId="14">IF([79]apu!XFC1="",IF([79]apu!XFD1="",IF([79]apu!XFC1048576="","",DIRECTO),""),'Costos interventoría'!DESCRIPCION_APU)</definedName>
    <definedName name="DESC_APU" localSheetId="18">IF([79]apu!XFC1="",IF([79]apu!XFD1="",IF([79]apu!XFC1048576="","",DIRECTO),""),'CRONOGRAMA Y FF'!DESCRIPCION_APU)</definedName>
    <definedName name="DESC_APU" localSheetId="17">IF([79]apu!XFC1="",IF([79]apu!XFD1="",IF([79]apu!XFC1048576="","",DIRECTO),""),'CRONOGRAMA Y FF INTERV (2)'!DESCRIPCION_APU)</definedName>
    <definedName name="DESC_APU" localSheetId="2">IF([79]apu!XFC1="",IF([79]apu!XFD1="",IF([79]apu!XFC1048576="","",DIRECTO),""),'MEMORIAS PROYECTO'!DESCRIPCION_APU)</definedName>
    <definedName name="DESC_APU" localSheetId="15">IF([79]apu!XFC1="",IF([79]apu!XFD1="",IF([79]apu!XFC1048576="","",DIRECTO),""),PMA!DESCRIPCION_APU)</definedName>
    <definedName name="DESC_APU">IF([79]apu!XFC1="",IF([79]apu!XFD1="",IF([79]apu!XFC1048576="","",DIRECTO),""),DESCRIPCION_APU)</definedName>
    <definedName name="DESC_AUX">IF([79]Auxiliares!$A1="",IF([79]Auxiliares!$A1048576="","","DIRECTO:  "&amp;TEXT(ROUNDUP(SUMIF([79]Auxiliares!$A$1:$A$65536,[79]Auxiliares!$A1048576,[79]Auxiliares!$G$1:$G$65536)/2,0),"#,##0")&amp;" / "&amp;VLOOKUP([79]Auxiliares!$A1048576,[79]Insumos!$D$1:$F$65536,3,FALSE)),IF([79]Auxiliares!$A1="","",VLOOKUP([79]Auxiliares!$B1,[79]Insumos!$D$1:$E$65536,2,FALSE)))</definedName>
    <definedName name="DESC1">[106]ITEMS!$B$2</definedName>
    <definedName name="DESC521">[107]ITEMS!$B$522</definedName>
    <definedName name="DESCQ">'[18]APU-Preliminares'!#REF!</definedName>
    <definedName name="descriminado" localSheetId="20">#N/A</definedName>
    <definedName name="descriminado">IF([0]!Loan_Amount*'Cadena de valor'!Interest_Rate*[0]!Loan_Years*[0]!Loan_Start&gt;0,1,0)</definedName>
    <definedName name="Descrip_cuadrillas">[99]Cuadrillas!$A$15:$A$77</definedName>
    <definedName name="Descrip_equipos">[99]Equ!$A$15:$A$102</definedName>
    <definedName name="Descrip_transporte">[99]Trans!$A$18:$A$65</definedName>
    <definedName name="Descripción" localSheetId="19">#REF!</definedName>
    <definedName name="Descripción">[99]Mat!$A$11:$A$1041</definedName>
    <definedName name="DESCRIPCION_APU" localSheetId="20">IF(ISERROR(SEARCH("-",[79]apu!$B1,3)),'Adicional Caracterización'!INSUMO,'Adicional Caracterización'!item)</definedName>
    <definedName name="DESCRIPCION_APU" localSheetId="13">IF(ISERROR(SEARCH("-",[79]apu!$B1,3)),AIU!INSUMO,AIU!item)</definedName>
    <definedName name="DESCRIPCION_APU" localSheetId="14">IF(ISERROR(SEARCH("-",[79]apu!$B1,3)),'Costos interventoría'!INSUMO,'Costos interventoría'!item)</definedName>
    <definedName name="DESCRIPCION_APU" localSheetId="18">IF(ISERROR(SEARCH("-",[79]apu!$B1,3)),'CRONOGRAMA Y FF'!INSUMO,'CRONOGRAMA Y FF'!item)</definedName>
    <definedName name="DESCRIPCION_APU" localSheetId="17">IF(ISERROR(SEARCH("-",[79]apu!$B1,3)),'CRONOGRAMA Y FF INTERV (2)'!INSUMO,'CRONOGRAMA Y FF INTERV (2)'!item)</definedName>
    <definedName name="DESCRIPCION_APU" localSheetId="2">IF(ISERROR(SEARCH("-",[79]apu!$B1,3)),'MEMORIAS PROYECTO'!INSUMO,'MEMORIAS PROYECTO'!item)</definedName>
    <definedName name="DESCRIPCION_APU" localSheetId="15">IF(ISERROR(SEARCH("-",[79]apu!$B1,3)),PMA!INSUMO,PMA!item)</definedName>
    <definedName name="DESCRIPCION_APU">#N/A</definedName>
    <definedName name="description" localSheetId="20">#REF!</definedName>
    <definedName name="description">#REF!</definedName>
    <definedName name="DESCRP1">[40]DATOS!$D$2</definedName>
    <definedName name="DESCRP2">[40]DATOS!$D$3</definedName>
    <definedName name="Designer">#REF!</definedName>
    <definedName name="Desinfeccion_del_Sistema_de_Agua_Potable">#REF!</definedName>
    <definedName name="DESMQ">'[18]APU-Preliminares'!#REF!</definedName>
    <definedName name="DestinoConsultoria" localSheetId="13">#REF!</definedName>
    <definedName name="DestinoConsultoria" localSheetId="19">'[51]IMPUESTOS Y VR TOTAL'!$F$51</definedName>
    <definedName name="DestinoConsultoria" localSheetId="14">#REF!</definedName>
    <definedName name="DestinoConsultoria" localSheetId="18">#REF!</definedName>
    <definedName name="DestinoConsultoria" localSheetId="17">#REF!</definedName>
    <definedName name="DestinoConsultoria">#REF!</definedName>
    <definedName name="DestinoObra" localSheetId="13">#REF!</definedName>
    <definedName name="DestinoObra" localSheetId="19">'[51]IMPUESTOS Y VR TOTAL'!$D$10</definedName>
    <definedName name="DestinoObra" localSheetId="14">#REF!</definedName>
    <definedName name="DestinoObra" localSheetId="18">#REF!</definedName>
    <definedName name="DestinoObra" localSheetId="17">#REF!</definedName>
    <definedName name="DestinoObra">#REF!</definedName>
    <definedName name="Destornillador_de_Estrella_1_4__x_4">#REF!</definedName>
    <definedName name="Destornillador_de_Estrella_5_16__x_6">#REF!</definedName>
    <definedName name="Destornillador_de_Pala_1_4__x_4">#REF!</definedName>
    <definedName name="Destornillador_de_Pala_5_16__x_6">#REF!</definedName>
    <definedName name="Destornillador_pequeño_de_Pala_de_precision">#REF!</definedName>
    <definedName name="DetailsBid1">#REF!</definedName>
    <definedName name="DetailsBid2">#REF!</definedName>
    <definedName name="DetailsBid3">#REF!</definedName>
    <definedName name="DetailsBid4">#REF!</definedName>
    <definedName name="DetailsBidRange">#REF!</definedName>
    <definedName name="deuda">[92]deuda!$A$1:$IV$65536</definedName>
    <definedName name="deuda2">[108]deuda!$A$1:$IV$65536</definedName>
    <definedName name="Devanadora_de_cable" localSheetId="20">#REF!</definedName>
    <definedName name="Devanadora_de_cable">#REF!</definedName>
    <definedName name="df" localSheetId="20">#REF!</definedName>
    <definedName name="df">#REF!</definedName>
    <definedName name="dfasfdasdfadsfasdfas" localSheetId="13">[34]Insumos!#REF!</definedName>
    <definedName name="dfasfdasdfadsfasdfas" localSheetId="14">[34]Insumos!#REF!</definedName>
    <definedName name="dfasfdasdfadsfasdfas" localSheetId="18">[34]Insumos!#REF!</definedName>
    <definedName name="dfasfdasdfadsfasdfas" localSheetId="17">[34]Insumos!#REF!</definedName>
    <definedName name="dfasfdasdfadsfasdfas">[34]Insumos!#REF!</definedName>
    <definedName name="dfcvc">#REF!</definedName>
    <definedName name="dfdaa">#REF!</definedName>
    <definedName name="dfdf">#REF!</definedName>
    <definedName name="di">#REF!</definedName>
    <definedName name="DIA" localSheetId="20">#REF!</definedName>
    <definedName name="DIA" localSheetId="13">#REF!</definedName>
    <definedName name="DIA" localSheetId="14">#REF!</definedName>
    <definedName name="DIA" localSheetId="18">#REF!</definedName>
    <definedName name="DIA" localSheetId="17">#REF!</definedName>
    <definedName name="DIA" localSheetId="2">#REF!</definedName>
    <definedName name="DIA" localSheetId="15">#REF!</definedName>
    <definedName name="Dia">[44]PORTADA!$D$6</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 localSheetId="13">#REF!</definedName>
    <definedName name="DIC" localSheetId="14">#REF!</definedName>
    <definedName name="DIC" localSheetId="18">#REF!</definedName>
    <definedName name="DIC" localSheetId="17">#REF!</definedName>
    <definedName name="DIC">#REF!</definedName>
    <definedName name="dic00">[16]Dólar!#REF!</definedName>
    <definedName name="diego" localSheetId="13">#REF!</definedName>
    <definedName name="diego" localSheetId="14">#REF!</definedName>
    <definedName name="diego" localSheetId="18">#REF!</definedName>
    <definedName name="diego" localSheetId="17">#REF!</definedName>
    <definedName name="diego">#REF!</definedName>
    <definedName name="diego1" localSheetId="13">#REF!</definedName>
    <definedName name="diego1" localSheetId="14">#REF!</definedName>
    <definedName name="diego1" localSheetId="18">#REF!</definedName>
    <definedName name="diego1" localSheetId="17">#REF!</definedName>
    <definedName name="diego1">#REF!</definedName>
    <definedName name="DifConsultoriaFM" localSheetId="13">#REF!</definedName>
    <definedName name="DifConsultoriaFM" localSheetId="14">#REF!</definedName>
    <definedName name="DifConsultoriaFM" localSheetId="18">#REF!</definedName>
    <definedName name="DifConsultoriaFM" localSheetId="17">#REF!</definedName>
    <definedName name="DifConsultoriaFM">#REF!</definedName>
    <definedName name="Diferencial">#REF!</definedName>
    <definedName name="DIRECTO">"DIRECTO:  "&amp;TEXT(ROUNDUP(SUMIF([79]apu!$A$1:$A$65536,[79]apu!$A1048576,[79]apu!$G$1:$G$65536)/2,0),"#,##0")&amp;" / "&amp;VLOOKUP([79]apu!$A1048576,'[79]Ppto completo'!$D$1:$F$65536,3,FALSE)</definedName>
    <definedName name="DIRECTO1" localSheetId="20">[109]APU!$U$132</definedName>
    <definedName name="DIRECTO1" localSheetId="13">[109]APU!$U$132</definedName>
    <definedName name="DIRECTO1" localSheetId="14">[109]APU!$U$132</definedName>
    <definedName name="DIRECTO1" localSheetId="18">[109]APU!$U$132</definedName>
    <definedName name="DIRECTO1" localSheetId="17">[109]APU!$U$132</definedName>
    <definedName name="DIRECTO1" localSheetId="2">[109]APU!$U$132</definedName>
    <definedName name="DIRECTO1" localSheetId="15">[109]APU!$U$132</definedName>
    <definedName name="DIRECTO1">[110]APU!$U$132</definedName>
    <definedName name="DIRECTO10" localSheetId="20">[109]APU!$U$681</definedName>
    <definedName name="DIRECTO10" localSheetId="13">[109]APU!$U$681</definedName>
    <definedName name="DIRECTO10" localSheetId="14">[109]APU!$U$681</definedName>
    <definedName name="DIRECTO10" localSheetId="18">[109]APU!$U$681</definedName>
    <definedName name="DIRECTO10" localSheetId="17">[109]APU!$U$681</definedName>
    <definedName name="DIRECTO10" localSheetId="2">[109]APU!$U$681</definedName>
    <definedName name="DIRECTO10" localSheetId="15">[109]APU!$U$681</definedName>
    <definedName name="DIRECTO10">[110]APU!$U$681</definedName>
    <definedName name="DIRECTO100" localSheetId="20">[109]APU!$U$6171</definedName>
    <definedName name="DIRECTO100" localSheetId="13">[109]APU!$U$6171</definedName>
    <definedName name="DIRECTO100" localSheetId="14">[109]APU!$U$6171</definedName>
    <definedName name="DIRECTO100" localSheetId="18">[109]APU!$U$6171</definedName>
    <definedName name="DIRECTO100" localSheetId="17">[109]APU!$U$6171</definedName>
    <definedName name="DIRECTO100" localSheetId="2">[109]APU!$U$6171</definedName>
    <definedName name="DIRECTO100" localSheetId="15">[109]APU!$U$6171</definedName>
    <definedName name="DIRECTO100">[110]APU!$U$6171</definedName>
    <definedName name="DIRECTO101" localSheetId="20">[109]APU!$U$6232</definedName>
    <definedName name="DIRECTO101" localSheetId="13">[109]APU!$U$6232</definedName>
    <definedName name="DIRECTO101" localSheetId="14">[109]APU!$U$6232</definedName>
    <definedName name="DIRECTO101" localSheetId="18">[109]APU!$U$6232</definedName>
    <definedName name="DIRECTO101" localSheetId="17">[109]APU!$U$6232</definedName>
    <definedName name="DIRECTO101" localSheetId="2">[109]APU!$U$6232</definedName>
    <definedName name="DIRECTO101" localSheetId="15">[109]APU!$U$6232</definedName>
    <definedName name="DIRECTO101">[110]APU!$U$6232</definedName>
    <definedName name="DIRECTO102" localSheetId="20">[109]APU!$U$6293</definedName>
    <definedName name="DIRECTO102" localSheetId="13">[109]APU!$U$6293</definedName>
    <definedName name="DIRECTO102" localSheetId="14">[109]APU!$U$6293</definedName>
    <definedName name="DIRECTO102" localSheetId="18">[109]APU!$U$6293</definedName>
    <definedName name="DIRECTO102" localSheetId="17">[109]APU!$U$6293</definedName>
    <definedName name="DIRECTO102" localSheetId="2">[109]APU!$U$6293</definedName>
    <definedName name="DIRECTO102" localSheetId="15">[109]APU!$U$6293</definedName>
    <definedName name="DIRECTO102">[110]APU!$U$6293</definedName>
    <definedName name="DIRECTO103" localSheetId="20">[109]APU!$U$6354</definedName>
    <definedName name="DIRECTO103" localSheetId="13">[109]APU!$U$6354</definedName>
    <definedName name="DIRECTO103" localSheetId="14">[109]APU!$U$6354</definedName>
    <definedName name="DIRECTO103" localSheetId="18">[109]APU!$U$6354</definedName>
    <definedName name="DIRECTO103" localSheetId="17">[109]APU!$U$6354</definedName>
    <definedName name="DIRECTO103" localSheetId="2">[109]APU!$U$6354</definedName>
    <definedName name="DIRECTO103" localSheetId="15">[109]APU!$U$6354</definedName>
    <definedName name="DIRECTO103">[110]APU!$U$6354</definedName>
    <definedName name="DIRECTO104" localSheetId="20">[109]APU!$U$6415</definedName>
    <definedName name="DIRECTO104" localSheetId="13">[109]APU!$U$6415</definedName>
    <definedName name="DIRECTO104" localSheetId="14">[109]APU!$U$6415</definedName>
    <definedName name="DIRECTO104" localSheetId="18">[109]APU!$U$6415</definedName>
    <definedName name="DIRECTO104" localSheetId="17">[109]APU!$U$6415</definedName>
    <definedName name="DIRECTO104" localSheetId="2">[109]APU!$U$6415</definedName>
    <definedName name="DIRECTO104" localSheetId="15">[109]APU!$U$6415</definedName>
    <definedName name="DIRECTO104">[110]APU!$U$6415</definedName>
    <definedName name="DIRECTO105" localSheetId="20">[109]APU!$U$6476</definedName>
    <definedName name="DIRECTO105" localSheetId="13">[109]APU!$U$6476</definedName>
    <definedName name="DIRECTO105" localSheetId="14">[109]APU!$U$6476</definedName>
    <definedName name="DIRECTO105" localSheetId="18">[109]APU!$U$6476</definedName>
    <definedName name="DIRECTO105" localSheetId="17">[109]APU!$U$6476</definedName>
    <definedName name="DIRECTO105" localSheetId="2">[109]APU!$U$6476</definedName>
    <definedName name="DIRECTO105" localSheetId="15">[109]APU!$U$6476</definedName>
    <definedName name="DIRECTO105">[110]APU!$U$6476</definedName>
    <definedName name="DIRECTO11" localSheetId="20">[109]APU!$U$742</definedName>
    <definedName name="DIRECTO11" localSheetId="13">[109]APU!$U$742</definedName>
    <definedName name="DIRECTO11" localSheetId="14">[109]APU!$U$742</definedName>
    <definedName name="DIRECTO11" localSheetId="18">[109]APU!$U$742</definedName>
    <definedName name="DIRECTO11" localSheetId="17">[109]APU!$U$742</definedName>
    <definedName name="DIRECTO11" localSheetId="2">[109]APU!$U$742</definedName>
    <definedName name="DIRECTO11" localSheetId="15">[109]APU!$U$742</definedName>
    <definedName name="DIRECTO11">[110]APU!$U$742</definedName>
    <definedName name="DIRECTO12" localSheetId="20">[109]APU!$U$803</definedName>
    <definedName name="DIRECTO12" localSheetId="13">[109]APU!$U$803</definedName>
    <definedName name="DIRECTO12" localSheetId="14">[109]APU!$U$803</definedName>
    <definedName name="DIRECTO12" localSheetId="18">[109]APU!$U$803</definedName>
    <definedName name="DIRECTO12" localSheetId="17">[109]APU!$U$803</definedName>
    <definedName name="DIRECTO12" localSheetId="2">[109]APU!$U$803</definedName>
    <definedName name="DIRECTO12" localSheetId="15">[109]APU!$U$803</definedName>
    <definedName name="DIRECTO12">[110]APU!$U$803</definedName>
    <definedName name="DIRECTO124" localSheetId="20">[109]APU!$U$7635</definedName>
    <definedName name="DIRECTO124" localSheetId="13">[109]APU!$U$7635</definedName>
    <definedName name="DIRECTO124" localSheetId="14">[109]APU!$U$7635</definedName>
    <definedName name="DIRECTO124" localSheetId="18">[109]APU!$U$7635</definedName>
    <definedName name="DIRECTO124" localSheetId="17">[109]APU!$U$7635</definedName>
    <definedName name="DIRECTO124" localSheetId="2">[109]APU!$U$7635</definedName>
    <definedName name="DIRECTO124" localSheetId="15">[109]APU!$U$7635</definedName>
    <definedName name="DIRECTO124">[110]APU!$U$7635</definedName>
    <definedName name="DIRECTO125" localSheetId="20">[109]APU!$U$7696</definedName>
    <definedName name="DIRECTO125" localSheetId="13">[109]APU!$U$7696</definedName>
    <definedName name="DIRECTO125" localSheetId="14">[109]APU!$U$7696</definedName>
    <definedName name="DIRECTO125" localSheetId="18">[109]APU!$U$7696</definedName>
    <definedName name="DIRECTO125" localSheetId="17">[109]APU!$U$7696</definedName>
    <definedName name="DIRECTO125" localSheetId="2">[109]APU!$U$7696</definedName>
    <definedName name="DIRECTO125" localSheetId="15">[109]APU!$U$7696</definedName>
    <definedName name="DIRECTO125">[110]APU!$U$7696</definedName>
    <definedName name="DIRECTO126" localSheetId="20">[109]APU!$U$7757</definedName>
    <definedName name="DIRECTO126" localSheetId="13">[109]APU!$U$7757</definedName>
    <definedName name="DIRECTO126" localSheetId="14">[109]APU!$U$7757</definedName>
    <definedName name="DIRECTO126" localSheetId="18">[109]APU!$U$7757</definedName>
    <definedName name="DIRECTO126" localSheetId="17">[109]APU!$U$7757</definedName>
    <definedName name="DIRECTO126" localSheetId="2">[109]APU!$U$7757</definedName>
    <definedName name="DIRECTO126" localSheetId="15">[109]APU!$U$7757</definedName>
    <definedName name="DIRECTO126">[110]APU!$U$7757</definedName>
    <definedName name="DIRECTO127" localSheetId="20">[109]APU!$U$7818</definedName>
    <definedName name="DIRECTO127" localSheetId="13">[109]APU!$U$7818</definedName>
    <definedName name="DIRECTO127" localSheetId="14">[109]APU!$U$7818</definedName>
    <definedName name="DIRECTO127" localSheetId="18">[109]APU!$U$7818</definedName>
    <definedName name="DIRECTO127" localSheetId="17">[109]APU!$U$7818</definedName>
    <definedName name="DIRECTO127" localSheetId="2">[109]APU!$U$7818</definedName>
    <definedName name="DIRECTO127" localSheetId="15">[109]APU!$U$7818</definedName>
    <definedName name="DIRECTO127">[110]APU!$U$7818</definedName>
    <definedName name="DIRECTO128" localSheetId="20">[109]APU!$U$7879</definedName>
    <definedName name="DIRECTO128" localSheetId="13">[109]APU!$U$7879</definedName>
    <definedName name="DIRECTO128" localSheetId="14">[109]APU!$U$7879</definedName>
    <definedName name="DIRECTO128" localSheetId="18">[109]APU!$U$7879</definedName>
    <definedName name="DIRECTO128" localSheetId="17">[109]APU!$U$7879</definedName>
    <definedName name="DIRECTO128" localSheetId="2">[109]APU!$U$7879</definedName>
    <definedName name="DIRECTO128" localSheetId="15">[109]APU!$U$7879</definedName>
    <definedName name="DIRECTO128">[110]APU!$U$7879</definedName>
    <definedName name="DIRECTO129" localSheetId="20">[109]APU!$U$7940</definedName>
    <definedName name="DIRECTO129" localSheetId="13">[109]APU!$U$7940</definedName>
    <definedName name="DIRECTO129" localSheetId="14">[109]APU!$U$7940</definedName>
    <definedName name="DIRECTO129" localSheetId="18">[109]APU!$U$7940</definedName>
    <definedName name="DIRECTO129" localSheetId="17">[109]APU!$U$7940</definedName>
    <definedName name="DIRECTO129" localSheetId="2">[109]APU!$U$7940</definedName>
    <definedName name="DIRECTO129" localSheetId="15">[109]APU!$U$7940</definedName>
    <definedName name="DIRECTO129">[110]APU!$U$7940</definedName>
    <definedName name="DIRECTO13" localSheetId="20">[109]APU!$U$864</definedName>
    <definedName name="DIRECTO13" localSheetId="13">[109]APU!$U$864</definedName>
    <definedName name="DIRECTO13" localSheetId="14">[109]APU!$U$864</definedName>
    <definedName name="DIRECTO13" localSheetId="18">[109]APU!$U$864</definedName>
    <definedName name="DIRECTO13" localSheetId="17">[109]APU!$U$864</definedName>
    <definedName name="DIRECTO13" localSheetId="2">[109]APU!$U$864</definedName>
    <definedName name="DIRECTO13" localSheetId="15">[109]APU!$U$864</definedName>
    <definedName name="DIRECTO13">[110]APU!$U$864</definedName>
    <definedName name="DIRECTO130" localSheetId="20">[109]APU!$U$8001</definedName>
    <definedName name="DIRECTO130" localSheetId="13">[109]APU!$U$8001</definedName>
    <definedName name="DIRECTO130" localSheetId="14">[109]APU!$U$8001</definedName>
    <definedName name="DIRECTO130" localSheetId="18">[109]APU!$U$8001</definedName>
    <definedName name="DIRECTO130" localSheetId="17">[109]APU!$U$8001</definedName>
    <definedName name="DIRECTO130" localSheetId="2">[109]APU!$U$8001</definedName>
    <definedName name="DIRECTO130" localSheetId="15">[109]APU!$U$8001</definedName>
    <definedName name="DIRECTO130">[110]APU!$U$8001</definedName>
    <definedName name="DIRECTO131" localSheetId="20">[109]APU!$U$8062</definedName>
    <definedName name="DIRECTO131" localSheetId="13">[109]APU!$U$8062</definedName>
    <definedName name="DIRECTO131" localSheetId="14">[109]APU!$U$8062</definedName>
    <definedName name="DIRECTO131" localSheetId="18">[109]APU!$U$8062</definedName>
    <definedName name="DIRECTO131" localSheetId="17">[109]APU!$U$8062</definedName>
    <definedName name="DIRECTO131" localSheetId="2">[109]APU!$U$8062</definedName>
    <definedName name="DIRECTO131" localSheetId="15">[109]APU!$U$8062</definedName>
    <definedName name="DIRECTO131">[110]APU!$U$8062</definedName>
    <definedName name="DIRECTO132" localSheetId="20">[109]APU!$U$8123</definedName>
    <definedName name="DIRECTO132" localSheetId="13">[109]APU!$U$8123</definedName>
    <definedName name="DIRECTO132" localSheetId="14">[109]APU!$U$8123</definedName>
    <definedName name="DIRECTO132" localSheetId="18">[109]APU!$U$8123</definedName>
    <definedName name="DIRECTO132" localSheetId="17">[109]APU!$U$8123</definedName>
    <definedName name="DIRECTO132" localSheetId="2">[109]APU!$U$8123</definedName>
    <definedName name="DIRECTO132" localSheetId="15">[109]APU!$U$8123</definedName>
    <definedName name="DIRECTO132">[110]APU!$U$8123</definedName>
    <definedName name="DIRECTO133" localSheetId="20">[109]APU!$U$8184</definedName>
    <definedName name="DIRECTO133" localSheetId="13">[109]APU!$U$8184</definedName>
    <definedName name="DIRECTO133" localSheetId="14">[109]APU!$U$8184</definedName>
    <definedName name="DIRECTO133" localSheetId="18">[109]APU!$U$8184</definedName>
    <definedName name="DIRECTO133" localSheetId="17">[109]APU!$U$8184</definedName>
    <definedName name="DIRECTO133" localSheetId="2">[109]APU!$U$8184</definedName>
    <definedName name="DIRECTO133" localSheetId="15">[109]APU!$U$8184</definedName>
    <definedName name="DIRECTO133">[110]APU!$U$8184</definedName>
    <definedName name="DIRECTO134" localSheetId="20">[109]APU!$U$8245</definedName>
    <definedName name="DIRECTO134" localSheetId="13">[109]APU!$U$8245</definedName>
    <definedName name="DIRECTO134" localSheetId="14">[109]APU!$U$8245</definedName>
    <definedName name="DIRECTO134" localSheetId="18">[109]APU!$U$8245</definedName>
    <definedName name="DIRECTO134" localSheetId="17">[109]APU!$U$8245</definedName>
    <definedName name="DIRECTO134" localSheetId="2">[109]APU!$U$8245</definedName>
    <definedName name="DIRECTO134" localSheetId="15">[109]APU!$U$8245</definedName>
    <definedName name="DIRECTO134">[110]APU!$U$8245</definedName>
    <definedName name="DIRECTO14" localSheetId="20">[109]APU!$U$925</definedName>
    <definedName name="DIRECTO14" localSheetId="13">[109]APU!$U$925</definedName>
    <definedName name="DIRECTO14" localSheetId="14">[109]APU!$U$925</definedName>
    <definedName name="DIRECTO14" localSheetId="18">[109]APU!$U$925</definedName>
    <definedName name="DIRECTO14" localSheetId="17">[109]APU!$U$925</definedName>
    <definedName name="DIRECTO14" localSheetId="2">[109]APU!$U$925</definedName>
    <definedName name="DIRECTO14" localSheetId="15">[109]APU!$U$925</definedName>
    <definedName name="DIRECTO14">[110]APU!$U$925</definedName>
    <definedName name="DIRECTO15" localSheetId="20">[109]APU!$U$986</definedName>
    <definedName name="DIRECTO15" localSheetId="13">[109]APU!$U$986</definedName>
    <definedName name="DIRECTO15" localSheetId="14">[109]APU!$U$986</definedName>
    <definedName name="DIRECTO15" localSheetId="18">[109]APU!$U$986</definedName>
    <definedName name="DIRECTO15" localSheetId="17">[109]APU!$U$986</definedName>
    <definedName name="DIRECTO15" localSheetId="2">[109]APU!$U$986</definedName>
    <definedName name="DIRECTO15" localSheetId="15">[109]APU!$U$986</definedName>
    <definedName name="DIRECTO15">[110]APU!$U$986</definedName>
    <definedName name="DIRECTO16" localSheetId="20">[109]APU!$U$1047</definedName>
    <definedName name="DIRECTO16" localSheetId="13">[109]APU!$U$1047</definedName>
    <definedName name="DIRECTO16" localSheetId="14">[109]APU!$U$1047</definedName>
    <definedName name="DIRECTO16" localSheetId="18">[109]APU!$U$1047</definedName>
    <definedName name="DIRECTO16" localSheetId="17">[109]APU!$U$1047</definedName>
    <definedName name="DIRECTO16" localSheetId="2">[109]APU!$U$1047</definedName>
    <definedName name="DIRECTO16" localSheetId="15">[109]APU!$U$1047</definedName>
    <definedName name="DIRECTO16">[110]APU!$U$1047</definedName>
    <definedName name="DIRECTO17" localSheetId="20">[109]APU!$U$1108</definedName>
    <definedName name="DIRECTO17" localSheetId="13">[109]APU!$U$1108</definedName>
    <definedName name="DIRECTO17" localSheetId="14">[109]APU!$U$1108</definedName>
    <definedName name="DIRECTO17" localSheetId="18">[109]APU!$U$1108</definedName>
    <definedName name="DIRECTO17" localSheetId="17">[109]APU!$U$1108</definedName>
    <definedName name="DIRECTO17" localSheetId="2">[109]APU!$U$1108</definedName>
    <definedName name="DIRECTO17" localSheetId="15">[109]APU!$U$1108</definedName>
    <definedName name="DIRECTO17">[110]APU!$U$1108</definedName>
    <definedName name="DIRECTO18" localSheetId="20">[109]APU!$U$1169</definedName>
    <definedName name="DIRECTO18" localSheetId="13">[109]APU!$U$1169</definedName>
    <definedName name="DIRECTO18" localSheetId="14">[109]APU!$U$1169</definedName>
    <definedName name="DIRECTO18" localSheetId="18">[109]APU!$U$1169</definedName>
    <definedName name="DIRECTO18" localSheetId="17">[109]APU!$U$1169</definedName>
    <definedName name="DIRECTO18" localSheetId="2">[109]APU!$U$1169</definedName>
    <definedName name="DIRECTO18" localSheetId="15">[109]APU!$U$1169</definedName>
    <definedName name="DIRECTO18">[110]APU!$U$1169</definedName>
    <definedName name="DIRECTO2" localSheetId="20">[109]APU!$U$193</definedName>
    <definedName name="DIRECTO2" localSheetId="13">[109]APU!$U$193</definedName>
    <definedName name="DIRECTO2" localSheetId="14">[109]APU!$U$193</definedName>
    <definedName name="DIRECTO2" localSheetId="18">[109]APU!$U$193</definedName>
    <definedName name="DIRECTO2" localSheetId="17">[109]APU!$U$193</definedName>
    <definedName name="DIRECTO2" localSheetId="2">[109]APU!$U$193</definedName>
    <definedName name="DIRECTO2" localSheetId="15">[109]APU!$U$193</definedName>
    <definedName name="DIRECTO2">[110]APU!$U$193</definedName>
    <definedName name="DIRECTO2.10" localSheetId="20">[109]APU!$U$14889</definedName>
    <definedName name="DIRECTO2.10" localSheetId="13">[109]APU!$U$14889</definedName>
    <definedName name="DIRECTO2.10" localSheetId="14">[109]APU!$U$14889</definedName>
    <definedName name="DIRECTO2.10" localSheetId="18">[109]APU!$U$14889</definedName>
    <definedName name="DIRECTO2.10" localSheetId="17">[109]APU!$U$14889</definedName>
    <definedName name="DIRECTO2.10" localSheetId="2">[109]APU!$U$14889</definedName>
    <definedName name="DIRECTO2.10" localSheetId="15">[109]APU!$U$14889</definedName>
    <definedName name="DIRECTO2.10">[110]APU!$U$14889</definedName>
    <definedName name="DIRECTO2.11" localSheetId="20">[109]APU!$U$14950</definedName>
    <definedName name="DIRECTO2.11" localSheetId="13">[109]APU!$U$14950</definedName>
    <definedName name="DIRECTO2.11" localSheetId="14">[109]APU!$U$14950</definedName>
    <definedName name="DIRECTO2.11" localSheetId="18">[109]APU!$U$14950</definedName>
    <definedName name="DIRECTO2.11" localSheetId="17">[109]APU!$U$14950</definedName>
    <definedName name="DIRECTO2.11" localSheetId="2">[109]APU!$U$14950</definedName>
    <definedName name="DIRECTO2.11" localSheetId="15">[109]APU!$U$14950</definedName>
    <definedName name="DIRECTO2.11">[110]APU!$U$14950</definedName>
    <definedName name="DIRECTO2.12" localSheetId="20">[109]APU!$U$15011</definedName>
    <definedName name="DIRECTO2.12" localSheetId="13">[109]APU!$U$15011</definedName>
    <definedName name="DIRECTO2.12" localSheetId="14">[109]APU!$U$15011</definedName>
    <definedName name="DIRECTO2.12" localSheetId="18">[109]APU!$U$15011</definedName>
    <definedName name="DIRECTO2.12" localSheetId="17">[109]APU!$U$15011</definedName>
    <definedName name="DIRECTO2.12" localSheetId="2">[109]APU!$U$15011</definedName>
    <definedName name="DIRECTO2.12" localSheetId="15">[109]APU!$U$15011</definedName>
    <definedName name="DIRECTO2.12">[110]APU!$U$15011</definedName>
    <definedName name="DIRECTO2.9" localSheetId="20">[109]APU!$U$11839</definedName>
    <definedName name="DIRECTO2.9" localSheetId="13">[109]APU!$U$11839</definedName>
    <definedName name="DIRECTO2.9" localSheetId="14">[109]APU!$U$11839</definedName>
    <definedName name="DIRECTO2.9" localSheetId="18">[109]APU!$U$11839</definedName>
    <definedName name="DIRECTO2.9" localSheetId="17">[109]APU!$U$11839</definedName>
    <definedName name="DIRECTO2.9" localSheetId="2">[109]APU!$U$11839</definedName>
    <definedName name="DIRECTO2.9" localSheetId="15">[109]APU!$U$11839</definedName>
    <definedName name="DIRECTO2.9">[110]APU!$U$11839</definedName>
    <definedName name="DIRECTO21" localSheetId="20">[109]APU!$U$1352</definedName>
    <definedName name="DIRECTO21" localSheetId="13">[109]APU!$U$1352</definedName>
    <definedName name="DIRECTO21" localSheetId="14">[109]APU!$U$1352</definedName>
    <definedName name="DIRECTO21" localSheetId="18">[109]APU!$U$1352</definedName>
    <definedName name="DIRECTO21" localSheetId="17">[109]APU!$U$1352</definedName>
    <definedName name="DIRECTO21" localSheetId="2">[109]APU!$U$1352</definedName>
    <definedName name="DIRECTO21" localSheetId="15">[109]APU!$U$1352</definedName>
    <definedName name="DIRECTO21">[110]APU!$U$1352</definedName>
    <definedName name="DIRECTO22" localSheetId="20">[109]APU!$U$1413</definedName>
    <definedName name="DIRECTO22" localSheetId="13">[109]APU!$U$1413</definedName>
    <definedName name="DIRECTO22" localSheetId="14">[109]APU!$U$1413</definedName>
    <definedName name="DIRECTO22" localSheetId="18">[109]APU!$U$1413</definedName>
    <definedName name="DIRECTO22" localSheetId="17">[109]APU!$U$1413</definedName>
    <definedName name="DIRECTO22" localSheetId="2">[109]APU!$U$1413</definedName>
    <definedName name="DIRECTO22" localSheetId="15">[109]APU!$U$1413</definedName>
    <definedName name="DIRECTO22">[110]APU!$U$1413</definedName>
    <definedName name="DIRECTO23" localSheetId="20">[109]APU!$U$1474</definedName>
    <definedName name="DIRECTO23" localSheetId="13">[109]APU!$U$1474</definedName>
    <definedName name="DIRECTO23" localSheetId="14">[109]APU!$U$1474</definedName>
    <definedName name="DIRECTO23" localSheetId="18">[109]APU!$U$1474</definedName>
    <definedName name="DIRECTO23" localSheetId="17">[109]APU!$U$1474</definedName>
    <definedName name="DIRECTO23" localSheetId="2">[109]APU!$U$1474</definedName>
    <definedName name="DIRECTO23" localSheetId="15">[109]APU!$U$1474</definedName>
    <definedName name="DIRECTO23">[110]APU!$U$1474</definedName>
    <definedName name="DIRECTO24" localSheetId="20">[109]APU!$U$1535</definedName>
    <definedName name="DIRECTO24" localSheetId="13">[109]APU!$U$1535</definedName>
    <definedName name="DIRECTO24" localSheetId="14">[109]APU!$U$1535</definedName>
    <definedName name="DIRECTO24" localSheetId="18">[109]APU!$U$1535</definedName>
    <definedName name="DIRECTO24" localSheetId="17">[109]APU!$U$1535</definedName>
    <definedName name="DIRECTO24" localSheetId="2">[109]APU!$U$1535</definedName>
    <definedName name="DIRECTO24" localSheetId="15">[109]APU!$U$1535</definedName>
    <definedName name="DIRECTO24">[110]APU!$U$1535</definedName>
    <definedName name="DIRECTO25" localSheetId="20">[109]APU!$U$1596</definedName>
    <definedName name="DIRECTO25" localSheetId="13">[109]APU!$U$1596</definedName>
    <definedName name="DIRECTO25" localSheetId="14">[109]APU!$U$1596</definedName>
    <definedName name="DIRECTO25" localSheetId="18">[109]APU!$U$1596</definedName>
    <definedName name="DIRECTO25" localSheetId="17">[109]APU!$U$1596</definedName>
    <definedName name="DIRECTO25" localSheetId="2">[109]APU!$U$1596</definedName>
    <definedName name="DIRECTO25" localSheetId="15">[109]APU!$U$1596</definedName>
    <definedName name="DIRECTO25">[110]APU!$U$1596</definedName>
    <definedName name="DIRECTO26" localSheetId="20">[109]APU!$U$1657</definedName>
    <definedName name="DIRECTO26" localSheetId="13">[109]APU!$U$1657</definedName>
    <definedName name="DIRECTO26" localSheetId="14">[109]APU!$U$1657</definedName>
    <definedName name="DIRECTO26" localSheetId="18">[109]APU!$U$1657</definedName>
    <definedName name="DIRECTO26" localSheetId="17">[109]APU!$U$1657</definedName>
    <definedName name="DIRECTO26" localSheetId="2">[109]APU!$U$1657</definedName>
    <definedName name="DIRECTO26" localSheetId="15">[109]APU!$U$1657</definedName>
    <definedName name="DIRECTO26">[110]APU!$U$1657</definedName>
    <definedName name="DIRECTO27" localSheetId="20">[109]APU!$U$1718</definedName>
    <definedName name="DIRECTO27" localSheetId="13">[109]APU!$U$1718</definedName>
    <definedName name="DIRECTO27" localSheetId="14">[109]APU!$U$1718</definedName>
    <definedName name="DIRECTO27" localSheetId="18">[109]APU!$U$1718</definedName>
    <definedName name="DIRECTO27" localSheetId="17">[109]APU!$U$1718</definedName>
    <definedName name="DIRECTO27" localSheetId="2">[109]APU!$U$1718</definedName>
    <definedName name="DIRECTO27" localSheetId="15">[109]APU!$U$1718</definedName>
    <definedName name="DIRECTO27">[110]APU!$U$1718</definedName>
    <definedName name="DIRECTO28" localSheetId="20">[109]APU!$U$1779</definedName>
    <definedName name="DIRECTO28" localSheetId="13">[109]APU!$U$1779</definedName>
    <definedName name="DIRECTO28" localSheetId="14">[109]APU!$U$1779</definedName>
    <definedName name="DIRECTO28" localSheetId="18">[109]APU!$U$1779</definedName>
    <definedName name="DIRECTO28" localSheetId="17">[109]APU!$U$1779</definedName>
    <definedName name="DIRECTO28" localSheetId="2">[109]APU!$U$1779</definedName>
    <definedName name="DIRECTO28" localSheetId="15">[109]APU!$U$1779</definedName>
    <definedName name="DIRECTO28">[110]APU!$U$1779</definedName>
    <definedName name="DIRECTO29" localSheetId="20">[109]APU!$U$1840</definedName>
    <definedName name="DIRECTO29" localSheetId="13">[109]APU!$U$1840</definedName>
    <definedName name="DIRECTO29" localSheetId="14">[109]APU!$U$1840</definedName>
    <definedName name="DIRECTO29" localSheetId="18">[109]APU!$U$1840</definedName>
    <definedName name="DIRECTO29" localSheetId="17">[109]APU!$U$1840</definedName>
    <definedName name="DIRECTO29" localSheetId="2">[109]APU!$U$1840</definedName>
    <definedName name="DIRECTO29" localSheetId="15">[109]APU!$U$1840</definedName>
    <definedName name="DIRECTO29">[110]APU!$U$1840</definedName>
    <definedName name="DIRECTO3" localSheetId="20">[109]APU!$U$254</definedName>
    <definedName name="DIRECTO3" localSheetId="13">[109]APU!$U$254</definedName>
    <definedName name="DIRECTO3" localSheetId="14">[109]APU!$U$254</definedName>
    <definedName name="DIRECTO3" localSheetId="18">[109]APU!$U$254</definedName>
    <definedName name="DIRECTO3" localSheetId="17">[109]APU!$U$254</definedName>
    <definedName name="DIRECTO3" localSheetId="2">[109]APU!$U$254</definedName>
    <definedName name="DIRECTO3" localSheetId="15">[109]APU!$U$254</definedName>
    <definedName name="DIRECTO3">[110]APU!$U$254</definedName>
    <definedName name="DIRECTO3.15" localSheetId="20">[109]APU!$U$8667</definedName>
    <definedName name="DIRECTO3.15" localSheetId="13">[109]APU!$U$8667</definedName>
    <definedName name="DIRECTO3.15" localSheetId="14">[109]APU!$U$8667</definedName>
    <definedName name="DIRECTO3.15" localSheetId="18">[109]APU!$U$8667</definedName>
    <definedName name="DIRECTO3.15" localSheetId="17">[109]APU!$U$8667</definedName>
    <definedName name="DIRECTO3.15" localSheetId="2">[109]APU!$U$8667</definedName>
    <definedName name="DIRECTO3.15" localSheetId="15">[109]APU!$U$8667</definedName>
    <definedName name="DIRECTO3.15">[110]APU!$U$8667</definedName>
    <definedName name="DIRECTO3.16" localSheetId="20">[109]APU!$U$8728</definedName>
    <definedName name="DIRECTO3.16" localSheetId="13">[109]APU!$U$8728</definedName>
    <definedName name="DIRECTO3.16" localSheetId="14">[109]APU!$U$8728</definedName>
    <definedName name="DIRECTO3.16" localSheetId="18">[109]APU!$U$8728</definedName>
    <definedName name="DIRECTO3.16" localSheetId="17">[109]APU!$U$8728</definedName>
    <definedName name="DIRECTO3.16" localSheetId="2">[109]APU!$U$8728</definedName>
    <definedName name="DIRECTO3.16" localSheetId="15">[109]APU!$U$8728</definedName>
    <definedName name="DIRECTO3.16">[110]APU!$U$8728</definedName>
    <definedName name="DIRECTO3.17" localSheetId="20">[109]APU!$U$8789</definedName>
    <definedName name="DIRECTO3.17" localSheetId="13">[109]APU!$U$8789</definedName>
    <definedName name="DIRECTO3.17" localSheetId="14">[109]APU!$U$8789</definedName>
    <definedName name="DIRECTO3.17" localSheetId="18">[109]APU!$U$8789</definedName>
    <definedName name="DIRECTO3.17" localSheetId="17">[109]APU!$U$8789</definedName>
    <definedName name="DIRECTO3.17" localSheetId="2">[109]APU!$U$8789</definedName>
    <definedName name="DIRECTO3.17" localSheetId="15">[109]APU!$U$8789</definedName>
    <definedName name="DIRECTO3.17">[110]APU!$U$8789</definedName>
    <definedName name="DIRECTO3.18" localSheetId="20">[109]APU!$U$8850</definedName>
    <definedName name="DIRECTO3.18" localSheetId="13">[109]APU!$U$8850</definedName>
    <definedName name="DIRECTO3.18" localSheetId="14">[109]APU!$U$8850</definedName>
    <definedName name="DIRECTO3.18" localSheetId="18">[109]APU!$U$8850</definedName>
    <definedName name="DIRECTO3.18" localSheetId="17">[109]APU!$U$8850</definedName>
    <definedName name="DIRECTO3.18" localSheetId="2">[109]APU!$U$8850</definedName>
    <definedName name="DIRECTO3.18" localSheetId="15">[109]APU!$U$8850</definedName>
    <definedName name="DIRECTO3.18">[110]APU!$U$8850</definedName>
    <definedName name="DIRECTO3.19" localSheetId="20">[109]APU!$U$8911</definedName>
    <definedName name="DIRECTO3.19" localSheetId="13">[109]APU!$U$8911</definedName>
    <definedName name="DIRECTO3.19" localSheetId="14">[109]APU!$U$8911</definedName>
    <definedName name="DIRECTO3.19" localSheetId="18">[109]APU!$U$8911</definedName>
    <definedName name="DIRECTO3.19" localSheetId="17">[109]APU!$U$8911</definedName>
    <definedName name="DIRECTO3.19" localSheetId="2">[109]APU!$U$8911</definedName>
    <definedName name="DIRECTO3.19" localSheetId="15">[109]APU!$U$8911</definedName>
    <definedName name="DIRECTO3.19">[110]APU!$U$8911</definedName>
    <definedName name="DIRECTO3.20" localSheetId="20">[109]APU!$U$8972</definedName>
    <definedName name="DIRECTO3.20" localSheetId="13">[109]APU!$U$8972</definedName>
    <definedName name="DIRECTO3.20" localSheetId="14">[109]APU!$U$8972</definedName>
    <definedName name="DIRECTO3.20" localSheetId="18">[109]APU!$U$8972</definedName>
    <definedName name="DIRECTO3.20" localSheetId="17">[109]APU!$U$8972</definedName>
    <definedName name="DIRECTO3.20" localSheetId="2">[109]APU!$U$8972</definedName>
    <definedName name="DIRECTO3.20" localSheetId="15">[109]APU!$U$8972</definedName>
    <definedName name="DIRECTO3.20">[110]APU!$U$8972</definedName>
    <definedName name="DIRECTO3.21" localSheetId="20">[109]APU!$U$11961</definedName>
    <definedName name="DIRECTO3.21" localSheetId="13">[109]APU!$U$11961</definedName>
    <definedName name="DIRECTO3.21" localSheetId="14">[109]APU!$U$11961</definedName>
    <definedName name="DIRECTO3.21" localSheetId="18">[109]APU!$U$11961</definedName>
    <definedName name="DIRECTO3.21" localSheetId="17">[109]APU!$U$11961</definedName>
    <definedName name="DIRECTO3.21" localSheetId="2">[109]APU!$U$11961</definedName>
    <definedName name="DIRECTO3.21" localSheetId="15">[109]APU!$U$11961</definedName>
    <definedName name="DIRECTO3.21">[110]APU!$U$11961</definedName>
    <definedName name="DIRECTO3.22" localSheetId="20">[109]APU!$U$14523</definedName>
    <definedName name="DIRECTO3.22" localSheetId="13">[109]APU!$U$14523</definedName>
    <definedName name="DIRECTO3.22" localSheetId="14">[109]APU!$U$14523</definedName>
    <definedName name="DIRECTO3.22" localSheetId="18">[109]APU!$U$14523</definedName>
    <definedName name="DIRECTO3.22" localSheetId="17">[109]APU!$U$14523</definedName>
    <definedName name="DIRECTO3.22" localSheetId="2">[109]APU!$U$14523</definedName>
    <definedName name="DIRECTO3.22" localSheetId="15">[109]APU!$U$14523</definedName>
    <definedName name="DIRECTO3.22">[110]APU!$U$14523</definedName>
    <definedName name="DIRECTO3.23" localSheetId="20">[109]APU!$U$15133</definedName>
    <definedName name="DIRECTO3.23" localSheetId="13">[109]APU!$U$15133</definedName>
    <definedName name="DIRECTO3.23" localSheetId="14">[109]APU!$U$15133</definedName>
    <definedName name="DIRECTO3.23" localSheetId="18">[109]APU!$U$15133</definedName>
    <definedName name="DIRECTO3.23" localSheetId="17">[109]APU!$U$15133</definedName>
    <definedName name="DIRECTO3.23" localSheetId="2">[109]APU!$U$15133</definedName>
    <definedName name="DIRECTO3.23" localSheetId="15">[109]APU!$U$15133</definedName>
    <definedName name="DIRECTO3.23">[110]APU!$U$15133</definedName>
    <definedName name="DIRECTO3.24" localSheetId="20">[109]APU!$U$16292</definedName>
    <definedName name="DIRECTO3.24" localSheetId="13">[109]APU!$U$16292</definedName>
    <definedName name="DIRECTO3.24" localSheetId="14">[109]APU!$U$16292</definedName>
    <definedName name="DIRECTO3.24" localSheetId="18">[109]APU!$U$16292</definedName>
    <definedName name="DIRECTO3.24" localSheetId="17">[109]APU!$U$16292</definedName>
    <definedName name="DIRECTO3.24" localSheetId="2">[109]APU!$U$16292</definedName>
    <definedName name="DIRECTO3.24" localSheetId="15">[109]APU!$U$16292</definedName>
    <definedName name="DIRECTO3.24">[110]APU!$U$16292</definedName>
    <definedName name="DIRECTO3.25" localSheetId="20">[109]APU!$U$16353</definedName>
    <definedName name="DIRECTO3.25" localSheetId="13">[109]APU!$U$16353</definedName>
    <definedName name="DIRECTO3.25" localSheetId="14">[109]APU!$U$16353</definedName>
    <definedName name="DIRECTO3.25" localSheetId="18">[109]APU!$U$16353</definedName>
    <definedName name="DIRECTO3.25" localSheetId="17">[109]APU!$U$16353</definedName>
    <definedName name="DIRECTO3.25" localSheetId="2">[109]APU!$U$16353</definedName>
    <definedName name="DIRECTO3.25" localSheetId="15">[109]APU!$U$16353</definedName>
    <definedName name="DIRECTO3.25">[110]APU!$U$16353</definedName>
    <definedName name="DIRECTO3.26" localSheetId="20">[109]APU!$U$16414</definedName>
    <definedName name="DIRECTO3.26" localSheetId="13">[109]APU!$U$16414</definedName>
    <definedName name="DIRECTO3.26" localSheetId="14">[109]APU!$U$16414</definedName>
    <definedName name="DIRECTO3.26" localSheetId="18">[109]APU!$U$16414</definedName>
    <definedName name="DIRECTO3.26" localSheetId="17">[109]APU!$U$16414</definedName>
    <definedName name="DIRECTO3.26" localSheetId="2">[109]APU!$U$16414</definedName>
    <definedName name="DIRECTO3.26" localSheetId="15">[109]APU!$U$16414</definedName>
    <definedName name="DIRECTO3.26">[110]APU!$U$16414</definedName>
    <definedName name="DIRECTO3.27" localSheetId="20">[109]APU!$U$16475</definedName>
    <definedName name="DIRECTO3.27" localSheetId="13">[109]APU!$U$16475</definedName>
    <definedName name="DIRECTO3.27" localSheetId="14">[109]APU!$U$16475</definedName>
    <definedName name="DIRECTO3.27" localSheetId="18">[109]APU!$U$16475</definedName>
    <definedName name="DIRECTO3.27" localSheetId="17">[109]APU!$U$16475</definedName>
    <definedName name="DIRECTO3.27" localSheetId="2">[109]APU!$U$16475</definedName>
    <definedName name="DIRECTO3.27" localSheetId="15">[109]APU!$U$16475</definedName>
    <definedName name="DIRECTO3.27">[110]APU!$U$16475</definedName>
    <definedName name="DIRECTO3.28" localSheetId="20">[109]APU!$U$16536</definedName>
    <definedName name="DIRECTO3.28" localSheetId="13">[109]APU!$U$16536</definedName>
    <definedName name="DIRECTO3.28" localSheetId="14">[109]APU!$U$16536</definedName>
    <definedName name="DIRECTO3.28" localSheetId="18">[109]APU!$U$16536</definedName>
    <definedName name="DIRECTO3.28" localSheetId="17">[109]APU!$U$16536</definedName>
    <definedName name="DIRECTO3.28" localSheetId="2">[109]APU!$U$16536</definedName>
    <definedName name="DIRECTO3.28" localSheetId="15">[109]APU!$U$16536</definedName>
    <definedName name="DIRECTO3.28">[110]APU!$U$16536</definedName>
    <definedName name="DIRECTO30" localSheetId="20">[109]APU!$U$1901</definedName>
    <definedName name="DIRECTO30" localSheetId="13">[109]APU!$U$1901</definedName>
    <definedName name="DIRECTO30" localSheetId="14">[109]APU!$U$1901</definedName>
    <definedName name="DIRECTO30" localSheetId="18">[109]APU!$U$1901</definedName>
    <definedName name="DIRECTO30" localSheetId="17">[109]APU!$U$1901</definedName>
    <definedName name="DIRECTO30" localSheetId="2">[109]APU!$U$1901</definedName>
    <definedName name="DIRECTO30" localSheetId="15">[109]APU!$U$1901</definedName>
    <definedName name="DIRECTO30">[110]APU!$U$1901</definedName>
    <definedName name="DIRECTO31" localSheetId="20">[109]APU!$U$1962</definedName>
    <definedName name="DIRECTO31" localSheetId="13">[109]APU!$U$1962</definedName>
    <definedName name="DIRECTO31" localSheetId="14">[109]APU!$U$1962</definedName>
    <definedName name="DIRECTO31" localSheetId="18">[109]APU!$U$1962</definedName>
    <definedName name="DIRECTO31" localSheetId="17">[109]APU!$U$1962</definedName>
    <definedName name="DIRECTO31" localSheetId="2">[109]APU!$U$1962</definedName>
    <definedName name="DIRECTO31" localSheetId="15">[109]APU!$U$1962</definedName>
    <definedName name="DIRECTO31">[110]APU!$U$1962</definedName>
    <definedName name="DIRECTO32" localSheetId="20">[109]APU!$U$2023</definedName>
    <definedName name="DIRECTO32" localSheetId="13">[109]APU!$U$2023</definedName>
    <definedName name="DIRECTO32" localSheetId="14">[109]APU!$U$2023</definedName>
    <definedName name="DIRECTO32" localSheetId="18">[109]APU!$U$2023</definedName>
    <definedName name="DIRECTO32" localSheetId="17">[109]APU!$U$2023</definedName>
    <definedName name="DIRECTO32" localSheetId="2">[109]APU!$U$2023</definedName>
    <definedName name="DIRECTO32" localSheetId="15">[109]APU!$U$2023</definedName>
    <definedName name="DIRECTO32">[110]APU!$U$2023</definedName>
    <definedName name="DIRECTO33" localSheetId="20">[109]APU!$U$2084</definedName>
    <definedName name="DIRECTO33" localSheetId="13">[109]APU!$U$2084</definedName>
    <definedName name="DIRECTO33" localSheetId="14">[109]APU!$U$2084</definedName>
    <definedName name="DIRECTO33" localSheetId="18">[109]APU!$U$2084</definedName>
    <definedName name="DIRECTO33" localSheetId="17">[109]APU!$U$2084</definedName>
    <definedName name="DIRECTO33" localSheetId="2">[109]APU!$U$2084</definedName>
    <definedName name="DIRECTO33" localSheetId="15">[109]APU!$U$2084</definedName>
    <definedName name="DIRECTO33">[110]APU!$U$2084</definedName>
    <definedName name="DIRECTO34" localSheetId="20">[109]APU!$U$2145</definedName>
    <definedName name="DIRECTO34" localSheetId="13">[109]APU!$U$2145</definedName>
    <definedName name="DIRECTO34" localSheetId="14">[109]APU!$U$2145</definedName>
    <definedName name="DIRECTO34" localSheetId="18">[109]APU!$U$2145</definedName>
    <definedName name="DIRECTO34" localSheetId="17">[109]APU!$U$2145</definedName>
    <definedName name="DIRECTO34" localSheetId="2">[109]APU!$U$2145</definedName>
    <definedName name="DIRECTO34" localSheetId="15">[109]APU!$U$2145</definedName>
    <definedName name="DIRECTO34">[110]APU!$U$2145</definedName>
    <definedName name="DIRECTO35" localSheetId="20">[109]APU!$U$2206</definedName>
    <definedName name="DIRECTO35" localSheetId="13">[109]APU!$U$2206</definedName>
    <definedName name="DIRECTO35" localSheetId="14">[109]APU!$U$2206</definedName>
    <definedName name="DIRECTO35" localSheetId="18">[109]APU!$U$2206</definedName>
    <definedName name="DIRECTO35" localSheetId="17">[109]APU!$U$2206</definedName>
    <definedName name="DIRECTO35" localSheetId="2">[109]APU!$U$2206</definedName>
    <definedName name="DIRECTO35" localSheetId="15">[109]APU!$U$2206</definedName>
    <definedName name="DIRECTO35">[110]APU!$U$2206</definedName>
    <definedName name="DIRECTO36" localSheetId="20">[109]APU!$U$2267</definedName>
    <definedName name="DIRECTO36" localSheetId="13">[109]APU!$U$2267</definedName>
    <definedName name="DIRECTO36" localSheetId="14">[109]APU!$U$2267</definedName>
    <definedName name="DIRECTO36" localSheetId="18">[109]APU!$U$2267</definedName>
    <definedName name="DIRECTO36" localSheetId="17">[109]APU!$U$2267</definedName>
    <definedName name="DIRECTO36" localSheetId="2">[109]APU!$U$2267</definedName>
    <definedName name="DIRECTO36" localSheetId="15">[109]APU!$U$2267</definedName>
    <definedName name="DIRECTO36">[110]APU!$U$2267</definedName>
    <definedName name="DIRECTO37" localSheetId="20">[109]APU!$U$2328</definedName>
    <definedName name="DIRECTO37" localSheetId="13">[109]APU!$U$2328</definedName>
    <definedName name="DIRECTO37" localSheetId="14">[109]APU!$U$2328</definedName>
    <definedName name="DIRECTO37" localSheetId="18">[109]APU!$U$2328</definedName>
    <definedName name="DIRECTO37" localSheetId="17">[109]APU!$U$2328</definedName>
    <definedName name="DIRECTO37" localSheetId="2">[109]APU!$U$2328</definedName>
    <definedName name="DIRECTO37" localSheetId="15">[109]APU!$U$2328</definedName>
    <definedName name="DIRECTO37">[110]APU!$U$2328</definedName>
    <definedName name="DIRECTO38" localSheetId="20">[109]APU!$U$2389</definedName>
    <definedName name="DIRECTO38" localSheetId="13">[109]APU!$U$2389</definedName>
    <definedName name="DIRECTO38" localSheetId="14">[109]APU!$U$2389</definedName>
    <definedName name="DIRECTO38" localSheetId="18">[109]APU!$U$2389</definedName>
    <definedName name="DIRECTO38" localSheetId="17">[109]APU!$U$2389</definedName>
    <definedName name="DIRECTO38" localSheetId="2">[109]APU!$U$2389</definedName>
    <definedName name="DIRECTO38" localSheetId="15">[109]APU!$U$2389</definedName>
    <definedName name="DIRECTO38">[110]APU!$U$2389</definedName>
    <definedName name="DIRECTO39" localSheetId="20">[109]APU!$U$2450</definedName>
    <definedName name="DIRECTO39" localSheetId="13">[109]APU!$U$2450</definedName>
    <definedName name="DIRECTO39" localSheetId="14">[109]APU!$U$2450</definedName>
    <definedName name="DIRECTO39" localSheetId="18">[109]APU!$U$2450</definedName>
    <definedName name="DIRECTO39" localSheetId="17">[109]APU!$U$2450</definedName>
    <definedName name="DIRECTO39" localSheetId="2">[109]APU!$U$2450</definedName>
    <definedName name="DIRECTO39" localSheetId="15">[109]APU!$U$2450</definedName>
    <definedName name="DIRECTO39">[110]APU!$U$2450</definedName>
    <definedName name="DIRECTO4" localSheetId="20">[109]APU!$U$315</definedName>
    <definedName name="DIRECTO4" localSheetId="13">[109]APU!$U$315</definedName>
    <definedName name="DIRECTO4" localSheetId="14">[109]APU!$U$315</definedName>
    <definedName name="DIRECTO4" localSheetId="18">[109]APU!$U$315</definedName>
    <definedName name="DIRECTO4" localSheetId="17">[109]APU!$U$315</definedName>
    <definedName name="DIRECTO4" localSheetId="2">[109]APU!$U$315</definedName>
    <definedName name="DIRECTO4" localSheetId="15">[109]APU!$U$315</definedName>
    <definedName name="DIRECTO4">[110]APU!$U$315</definedName>
    <definedName name="DIRECTO4.20" localSheetId="20">[109]APU!$U$9216</definedName>
    <definedName name="DIRECTO4.20" localSheetId="13">[109]APU!$U$9216</definedName>
    <definedName name="DIRECTO4.20" localSheetId="14">[109]APU!$U$9216</definedName>
    <definedName name="DIRECTO4.20" localSheetId="18">[109]APU!$U$9216</definedName>
    <definedName name="DIRECTO4.20" localSheetId="17">[109]APU!$U$9216</definedName>
    <definedName name="DIRECTO4.20" localSheetId="2">[109]APU!$U$9216</definedName>
    <definedName name="DIRECTO4.20" localSheetId="15">[109]APU!$U$9216</definedName>
    <definedName name="DIRECTO4.20">[110]APU!$U$9216</definedName>
    <definedName name="DIRECTO4.21" localSheetId="20">[109]APU!$U$9277</definedName>
    <definedName name="DIRECTO4.21" localSheetId="13">[109]APU!$U$9277</definedName>
    <definedName name="DIRECTO4.21" localSheetId="14">[109]APU!$U$9277</definedName>
    <definedName name="DIRECTO4.21" localSheetId="18">[109]APU!$U$9277</definedName>
    <definedName name="DIRECTO4.21" localSheetId="17">[109]APU!$U$9277</definedName>
    <definedName name="DIRECTO4.21" localSheetId="2">[109]APU!$U$9277</definedName>
    <definedName name="DIRECTO4.21" localSheetId="15">[109]APU!$U$9277</definedName>
    <definedName name="DIRECTO4.21">[110]APU!$U$9277</definedName>
    <definedName name="DIRECTO4.22" localSheetId="20">[109]APU!$U$9338</definedName>
    <definedName name="DIRECTO4.22" localSheetId="13">[109]APU!$U$9338</definedName>
    <definedName name="DIRECTO4.22" localSheetId="14">[109]APU!$U$9338</definedName>
    <definedName name="DIRECTO4.22" localSheetId="18">[109]APU!$U$9338</definedName>
    <definedName name="DIRECTO4.22" localSheetId="17">[109]APU!$U$9338</definedName>
    <definedName name="DIRECTO4.22" localSheetId="2">[109]APU!$U$9338</definedName>
    <definedName name="DIRECTO4.22" localSheetId="15">[109]APU!$U$9338</definedName>
    <definedName name="DIRECTO4.22">[110]APU!$U$9338</definedName>
    <definedName name="DIRECTO4.23" localSheetId="20">[109]APU!$U$9399</definedName>
    <definedName name="DIRECTO4.23" localSheetId="13">[109]APU!$U$9399</definedName>
    <definedName name="DIRECTO4.23" localSheetId="14">[109]APU!$U$9399</definedName>
    <definedName name="DIRECTO4.23" localSheetId="18">[109]APU!$U$9399</definedName>
    <definedName name="DIRECTO4.23" localSheetId="17">[109]APU!$U$9399</definedName>
    <definedName name="DIRECTO4.23" localSheetId="2">[109]APU!$U$9399</definedName>
    <definedName name="DIRECTO4.23" localSheetId="15">[109]APU!$U$9399</definedName>
    <definedName name="DIRECTO4.23">[110]APU!$U$9399</definedName>
    <definedName name="DIRECTO4.24" localSheetId="20">[109]APU!$U$9460</definedName>
    <definedName name="DIRECTO4.24" localSheetId="13">[109]APU!$U$9460</definedName>
    <definedName name="DIRECTO4.24" localSheetId="14">[109]APU!$U$9460</definedName>
    <definedName name="DIRECTO4.24" localSheetId="18">[109]APU!$U$9460</definedName>
    <definedName name="DIRECTO4.24" localSheetId="17">[109]APU!$U$9460</definedName>
    <definedName name="DIRECTO4.24" localSheetId="2">[109]APU!$U$9460</definedName>
    <definedName name="DIRECTO4.24" localSheetId="15">[109]APU!$U$9460</definedName>
    <definedName name="DIRECTO4.24">[110]APU!$U$9460</definedName>
    <definedName name="DIRECTO4.25" localSheetId="20">[109]APU!$U$9521</definedName>
    <definedName name="DIRECTO4.25" localSheetId="13">[109]APU!$U$9521</definedName>
    <definedName name="DIRECTO4.25" localSheetId="14">[109]APU!$U$9521</definedName>
    <definedName name="DIRECTO4.25" localSheetId="18">[109]APU!$U$9521</definedName>
    <definedName name="DIRECTO4.25" localSheetId="17">[109]APU!$U$9521</definedName>
    <definedName name="DIRECTO4.25" localSheetId="2">[109]APU!$U$9521</definedName>
    <definedName name="DIRECTO4.25" localSheetId="15">[109]APU!$U$9521</definedName>
    <definedName name="DIRECTO4.25">[110]APU!$U$9521</definedName>
    <definedName name="DIRECTO4.26" localSheetId="20">[109]APU!$U$9582</definedName>
    <definedName name="DIRECTO4.26" localSheetId="13">[109]APU!$U$9582</definedName>
    <definedName name="DIRECTO4.26" localSheetId="14">[109]APU!$U$9582</definedName>
    <definedName name="DIRECTO4.26" localSheetId="18">[109]APU!$U$9582</definedName>
    <definedName name="DIRECTO4.26" localSheetId="17">[109]APU!$U$9582</definedName>
    <definedName name="DIRECTO4.26" localSheetId="2">[109]APU!$U$9582</definedName>
    <definedName name="DIRECTO4.26" localSheetId="15">[109]APU!$U$9582</definedName>
    <definedName name="DIRECTO4.26">[110]APU!$U$9582</definedName>
    <definedName name="DIRECTO4.27" localSheetId="20">[109]APU!$U$9643</definedName>
    <definedName name="DIRECTO4.27" localSheetId="13">[109]APU!$U$9643</definedName>
    <definedName name="DIRECTO4.27" localSheetId="14">[109]APU!$U$9643</definedName>
    <definedName name="DIRECTO4.27" localSheetId="18">[109]APU!$U$9643</definedName>
    <definedName name="DIRECTO4.27" localSheetId="17">[109]APU!$U$9643</definedName>
    <definedName name="DIRECTO4.27" localSheetId="2">[109]APU!$U$9643</definedName>
    <definedName name="DIRECTO4.27" localSheetId="15">[109]APU!$U$9643</definedName>
    <definedName name="DIRECTO4.27">[110]APU!$U$9643</definedName>
    <definedName name="DIRECTO4.28" localSheetId="20">[109]APU!$U$9704</definedName>
    <definedName name="DIRECTO4.28" localSheetId="13">[109]APU!$U$9704</definedName>
    <definedName name="DIRECTO4.28" localSheetId="14">[109]APU!$U$9704</definedName>
    <definedName name="DIRECTO4.28" localSheetId="18">[109]APU!$U$9704</definedName>
    <definedName name="DIRECTO4.28" localSheetId="17">[109]APU!$U$9704</definedName>
    <definedName name="DIRECTO4.28" localSheetId="2">[109]APU!$U$9704</definedName>
    <definedName name="DIRECTO4.28" localSheetId="15">[109]APU!$U$9704</definedName>
    <definedName name="DIRECTO4.28">[110]APU!$U$9704</definedName>
    <definedName name="DIRECTO4.29" localSheetId="20">[109]APU!$U$9765</definedName>
    <definedName name="DIRECTO4.29" localSheetId="13">[109]APU!$U$9765</definedName>
    <definedName name="DIRECTO4.29" localSheetId="14">[109]APU!$U$9765</definedName>
    <definedName name="DIRECTO4.29" localSheetId="18">[109]APU!$U$9765</definedName>
    <definedName name="DIRECTO4.29" localSheetId="17">[109]APU!$U$9765</definedName>
    <definedName name="DIRECTO4.29" localSheetId="2">[109]APU!$U$9765</definedName>
    <definedName name="DIRECTO4.29" localSheetId="15">[109]APU!$U$9765</definedName>
    <definedName name="DIRECTO4.29">[110]APU!$U$9765</definedName>
    <definedName name="DIRECTO4.30" localSheetId="20">[109]APU!$U$9826</definedName>
    <definedName name="DIRECTO4.30" localSheetId="13">[109]APU!$U$9826</definedName>
    <definedName name="DIRECTO4.30" localSheetId="14">[109]APU!$U$9826</definedName>
    <definedName name="DIRECTO4.30" localSheetId="18">[109]APU!$U$9826</definedName>
    <definedName name="DIRECTO4.30" localSheetId="17">[109]APU!$U$9826</definedName>
    <definedName name="DIRECTO4.30" localSheetId="2">[109]APU!$U$9826</definedName>
    <definedName name="DIRECTO4.30" localSheetId="15">[109]APU!$U$9826</definedName>
    <definedName name="DIRECTO4.30">[110]APU!$U$9826</definedName>
    <definedName name="DIRECTO4.31" localSheetId="20">[109]APU!$U$9887</definedName>
    <definedName name="DIRECTO4.31" localSheetId="13">[109]APU!$U$9887</definedName>
    <definedName name="DIRECTO4.31" localSheetId="14">[109]APU!$U$9887</definedName>
    <definedName name="DIRECTO4.31" localSheetId="18">[109]APU!$U$9887</definedName>
    <definedName name="DIRECTO4.31" localSheetId="17">[109]APU!$U$9887</definedName>
    <definedName name="DIRECTO4.31" localSheetId="2">[109]APU!$U$9887</definedName>
    <definedName name="DIRECTO4.31" localSheetId="15">[109]APU!$U$9887</definedName>
    <definedName name="DIRECTO4.31">[110]APU!$U$9887</definedName>
    <definedName name="DIRECTO4.32" localSheetId="20">[109]APU!$U$9948</definedName>
    <definedName name="DIRECTO4.32" localSheetId="13">[109]APU!$U$9948</definedName>
    <definedName name="DIRECTO4.32" localSheetId="14">[109]APU!$U$9948</definedName>
    <definedName name="DIRECTO4.32" localSheetId="18">[109]APU!$U$9948</definedName>
    <definedName name="DIRECTO4.32" localSheetId="17">[109]APU!$U$9948</definedName>
    <definedName name="DIRECTO4.32" localSheetId="2">[109]APU!$U$9948</definedName>
    <definedName name="DIRECTO4.32" localSheetId="15">[109]APU!$U$9948</definedName>
    <definedName name="DIRECTO4.32">[110]APU!$U$9948</definedName>
    <definedName name="DIRECTO4.33" localSheetId="20">[109]APU!$U$10009</definedName>
    <definedName name="DIRECTO4.33" localSheetId="13">[109]APU!$U$10009</definedName>
    <definedName name="DIRECTO4.33" localSheetId="14">[109]APU!$U$10009</definedName>
    <definedName name="DIRECTO4.33" localSheetId="18">[109]APU!$U$10009</definedName>
    <definedName name="DIRECTO4.33" localSheetId="17">[109]APU!$U$10009</definedName>
    <definedName name="DIRECTO4.33" localSheetId="2">[109]APU!$U$10009</definedName>
    <definedName name="DIRECTO4.33" localSheetId="15">[109]APU!$U$10009</definedName>
    <definedName name="DIRECTO4.33">[110]APU!$U$10009</definedName>
    <definedName name="DIRECTO4.34" localSheetId="20">[109]APU!$U$10070</definedName>
    <definedName name="DIRECTO4.34" localSheetId="13">[109]APU!$U$10070</definedName>
    <definedName name="DIRECTO4.34" localSheetId="14">[109]APU!$U$10070</definedName>
    <definedName name="DIRECTO4.34" localSheetId="18">[109]APU!$U$10070</definedName>
    <definedName name="DIRECTO4.34" localSheetId="17">[109]APU!$U$10070</definedName>
    <definedName name="DIRECTO4.34" localSheetId="2">[109]APU!$U$10070</definedName>
    <definedName name="DIRECTO4.34" localSheetId="15">[109]APU!$U$10070</definedName>
    <definedName name="DIRECTO4.34">[110]APU!$U$10070</definedName>
    <definedName name="DIRECTO4.35" localSheetId="20">[109]APU!$U$11595</definedName>
    <definedName name="DIRECTO4.35" localSheetId="13">[109]APU!$U$11595</definedName>
    <definedName name="DIRECTO4.35" localSheetId="14">[109]APU!$U$11595</definedName>
    <definedName name="DIRECTO4.35" localSheetId="18">[109]APU!$U$11595</definedName>
    <definedName name="DIRECTO4.35" localSheetId="17">[109]APU!$U$11595</definedName>
    <definedName name="DIRECTO4.35" localSheetId="2">[109]APU!$U$11595</definedName>
    <definedName name="DIRECTO4.35" localSheetId="15">[109]APU!$U$11595</definedName>
    <definedName name="DIRECTO4.35">[110]APU!$U$11595</definedName>
    <definedName name="DIRECTO4.36" localSheetId="20">[109]APU!$U$11656</definedName>
    <definedName name="DIRECTO4.36" localSheetId="13">[109]APU!$U$11656</definedName>
    <definedName name="DIRECTO4.36" localSheetId="14">[109]APU!$U$11656</definedName>
    <definedName name="DIRECTO4.36" localSheetId="18">[109]APU!$U$11656</definedName>
    <definedName name="DIRECTO4.36" localSheetId="17">[109]APU!$U$11656</definedName>
    <definedName name="DIRECTO4.36" localSheetId="2">[109]APU!$U$11656</definedName>
    <definedName name="DIRECTO4.36" localSheetId="15">[109]APU!$U$11656</definedName>
    <definedName name="DIRECTO4.36">[110]APU!$U$11656</definedName>
    <definedName name="DIRECTO4.37" localSheetId="20">[109]APU!$U$15987</definedName>
    <definedName name="DIRECTO4.37" localSheetId="13">[109]APU!$U$15987</definedName>
    <definedName name="DIRECTO4.37" localSheetId="14">[109]APU!$U$15987</definedName>
    <definedName name="DIRECTO4.37" localSheetId="18">[109]APU!$U$15987</definedName>
    <definedName name="DIRECTO4.37" localSheetId="17">[109]APU!$U$15987</definedName>
    <definedName name="DIRECTO4.37" localSheetId="2">[109]APU!$U$15987</definedName>
    <definedName name="DIRECTO4.37" localSheetId="15">[109]APU!$U$15987</definedName>
    <definedName name="DIRECTO4.37">[110]APU!$U$15987</definedName>
    <definedName name="DIRECTO4.38" localSheetId="20">[109]APU!$U$15194</definedName>
    <definedName name="DIRECTO4.38" localSheetId="13">[109]APU!$U$15194</definedName>
    <definedName name="DIRECTO4.38" localSheetId="14">[109]APU!$U$15194</definedName>
    <definedName name="DIRECTO4.38" localSheetId="18">[109]APU!$U$15194</definedName>
    <definedName name="DIRECTO4.38" localSheetId="17">[109]APU!$U$15194</definedName>
    <definedName name="DIRECTO4.38" localSheetId="2">[109]APU!$U$15194</definedName>
    <definedName name="DIRECTO4.38" localSheetId="15">[109]APU!$U$15194</definedName>
    <definedName name="DIRECTO4.38">[110]APU!$U$15194</definedName>
    <definedName name="DIRECTO4.39" localSheetId="20">[109]APU!$U$14279</definedName>
    <definedName name="DIRECTO4.39" localSheetId="13">[109]APU!$U$14279</definedName>
    <definedName name="DIRECTO4.39" localSheetId="14">[109]APU!$U$14279</definedName>
    <definedName name="DIRECTO4.39" localSheetId="18">[109]APU!$U$14279</definedName>
    <definedName name="DIRECTO4.39" localSheetId="17">[109]APU!$U$14279</definedName>
    <definedName name="DIRECTO4.39" localSheetId="2">[109]APU!$U$14279</definedName>
    <definedName name="DIRECTO4.39" localSheetId="15">[109]APU!$U$14279</definedName>
    <definedName name="DIRECTO4.39">[110]APU!$U$14279</definedName>
    <definedName name="DIRECTO4.40" localSheetId="20">[109]APU!$U$14340</definedName>
    <definedName name="DIRECTO4.40" localSheetId="13">[109]APU!$U$14340</definedName>
    <definedName name="DIRECTO4.40" localSheetId="14">[109]APU!$U$14340</definedName>
    <definedName name="DIRECTO4.40" localSheetId="18">[109]APU!$U$14340</definedName>
    <definedName name="DIRECTO4.40" localSheetId="17">[109]APU!$U$14340</definedName>
    <definedName name="DIRECTO4.40" localSheetId="2">[109]APU!$U$14340</definedName>
    <definedName name="DIRECTO4.40" localSheetId="15">[109]APU!$U$14340</definedName>
    <definedName name="DIRECTO4.40">[110]APU!$U$14340</definedName>
    <definedName name="DIRECTO4.41" localSheetId="20">[109]APU!$U$14401</definedName>
    <definedName name="DIRECTO4.41" localSheetId="13">[109]APU!$U$14401</definedName>
    <definedName name="DIRECTO4.41" localSheetId="14">[109]APU!$U$14401</definedName>
    <definedName name="DIRECTO4.41" localSheetId="18">[109]APU!$U$14401</definedName>
    <definedName name="DIRECTO4.41" localSheetId="17">[109]APU!$U$14401</definedName>
    <definedName name="DIRECTO4.41" localSheetId="2">[109]APU!$U$14401</definedName>
    <definedName name="DIRECTO4.41" localSheetId="15">[109]APU!$U$14401</definedName>
    <definedName name="DIRECTO4.41">[110]APU!$U$14401</definedName>
    <definedName name="DIRECTO4.42" localSheetId="20">[109]APU!$U$14462</definedName>
    <definedName name="DIRECTO4.42" localSheetId="13">[109]APU!$U$14462</definedName>
    <definedName name="DIRECTO4.42" localSheetId="14">[109]APU!$U$14462</definedName>
    <definedName name="DIRECTO4.42" localSheetId="18">[109]APU!$U$14462</definedName>
    <definedName name="DIRECTO4.42" localSheetId="17">[109]APU!$U$14462</definedName>
    <definedName name="DIRECTO4.42" localSheetId="2">[109]APU!$U$14462</definedName>
    <definedName name="DIRECTO4.42" localSheetId="15">[109]APU!$U$14462</definedName>
    <definedName name="DIRECTO4.42">[110]APU!$U$14462</definedName>
    <definedName name="DIRECTO4.43" localSheetId="20">[109]APU!$U$14584</definedName>
    <definedName name="DIRECTO4.43" localSheetId="13">[109]APU!$U$14584</definedName>
    <definedName name="DIRECTO4.43" localSheetId="14">[109]APU!$U$14584</definedName>
    <definedName name="DIRECTO4.43" localSheetId="18">[109]APU!$U$14584</definedName>
    <definedName name="DIRECTO4.43" localSheetId="17">[109]APU!$U$14584</definedName>
    <definedName name="DIRECTO4.43" localSheetId="2">[109]APU!$U$14584</definedName>
    <definedName name="DIRECTO4.43" localSheetId="15">[109]APU!$U$14584</definedName>
    <definedName name="DIRECTO4.43">[110]APU!$U$14584</definedName>
    <definedName name="DIRECTO4.44" localSheetId="20">[109]APU!$U$16048</definedName>
    <definedName name="DIRECTO4.44" localSheetId="13">[109]APU!$U$16048</definedName>
    <definedName name="DIRECTO4.44" localSheetId="14">[109]APU!$U$16048</definedName>
    <definedName name="DIRECTO4.44" localSheetId="18">[109]APU!$U$16048</definedName>
    <definedName name="DIRECTO4.44" localSheetId="17">[109]APU!$U$16048</definedName>
    <definedName name="DIRECTO4.44" localSheetId="2">[109]APU!$U$16048</definedName>
    <definedName name="DIRECTO4.44" localSheetId="15">[109]APU!$U$16048</definedName>
    <definedName name="DIRECTO4.44">[110]APU!$U$16048</definedName>
    <definedName name="DIRECTO4.45" localSheetId="20">[109]APU!$U$16109</definedName>
    <definedName name="DIRECTO4.45" localSheetId="13">[109]APU!$U$16109</definedName>
    <definedName name="DIRECTO4.45" localSheetId="14">[109]APU!$U$16109</definedName>
    <definedName name="DIRECTO4.45" localSheetId="18">[109]APU!$U$16109</definedName>
    <definedName name="DIRECTO4.45" localSheetId="17">[109]APU!$U$16109</definedName>
    <definedName name="DIRECTO4.45" localSheetId="2">[109]APU!$U$16109</definedName>
    <definedName name="DIRECTO4.45" localSheetId="15">[109]APU!$U$16109</definedName>
    <definedName name="DIRECTO4.45">[110]APU!$U$16109</definedName>
    <definedName name="DIRECTO4.46" localSheetId="20">[109]APU!$U$14706</definedName>
    <definedName name="DIRECTO4.46" localSheetId="13">[109]APU!$U$14706</definedName>
    <definedName name="DIRECTO4.46" localSheetId="14">[109]APU!$U$14706</definedName>
    <definedName name="DIRECTO4.46" localSheetId="18">[109]APU!$U$14706</definedName>
    <definedName name="DIRECTO4.46" localSheetId="17">[109]APU!$U$14706</definedName>
    <definedName name="DIRECTO4.46" localSheetId="2">[109]APU!$U$14706</definedName>
    <definedName name="DIRECTO4.46" localSheetId="15">[109]APU!$U$14706</definedName>
    <definedName name="DIRECTO4.46">[110]APU!$U$14706</definedName>
    <definedName name="DIRECTO4.47" localSheetId="20">[109]APU!$U$15926</definedName>
    <definedName name="DIRECTO4.47" localSheetId="13">[109]APU!$U$15926</definedName>
    <definedName name="DIRECTO4.47" localSheetId="14">[109]APU!$U$15926</definedName>
    <definedName name="DIRECTO4.47" localSheetId="18">[109]APU!$U$15926</definedName>
    <definedName name="DIRECTO4.47" localSheetId="17">[109]APU!$U$15926</definedName>
    <definedName name="DIRECTO4.47" localSheetId="2">[109]APU!$U$15926</definedName>
    <definedName name="DIRECTO4.47" localSheetId="15">[109]APU!$U$15926</definedName>
    <definedName name="DIRECTO4.47">[110]APU!$U$15926</definedName>
    <definedName name="DIRECTO4.48" localSheetId="20">[109]APU!$U$16170</definedName>
    <definedName name="DIRECTO4.48" localSheetId="13">[109]APU!$U$16170</definedName>
    <definedName name="DIRECTO4.48" localSheetId="14">[109]APU!$U$16170</definedName>
    <definedName name="DIRECTO4.48" localSheetId="18">[109]APU!$U$16170</definedName>
    <definedName name="DIRECTO4.48" localSheetId="17">[109]APU!$U$16170</definedName>
    <definedName name="DIRECTO4.48" localSheetId="2">[109]APU!$U$16170</definedName>
    <definedName name="DIRECTO4.48" localSheetId="15">[109]APU!$U$16170</definedName>
    <definedName name="DIRECTO4.48">[110]APU!$U$16170</definedName>
    <definedName name="DIRECTO4.49" localSheetId="20">[109]APU!$U$16231</definedName>
    <definedName name="DIRECTO4.49" localSheetId="13">[109]APU!$U$16231</definedName>
    <definedName name="DIRECTO4.49" localSheetId="14">[109]APU!$U$16231</definedName>
    <definedName name="DIRECTO4.49" localSheetId="18">[109]APU!$U$16231</definedName>
    <definedName name="DIRECTO4.49" localSheetId="17">[109]APU!$U$16231</definedName>
    <definedName name="DIRECTO4.49" localSheetId="2">[109]APU!$U$16231</definedName>
    <definedName name="DIRECTO4.49" localSheetId="15">[109]APU!$U$16231</definedName>
    <definedName name="DIRECTO4.49">[110]APU!$U$16231</definedName>
    <definedName name="DIRECTO4.50" localSheetId="20">[109]APU!$U$16902</definedName>
    <definedName name="DIRECTO4.50" localSheetId="13">[109]APU!$U$16902</definedName>
    <definedName name="DIRECTO4.50" localSheetId="14">[109]APU!$U$16902</definedName>
    <definedName name="DIRECTO4.50" localSheetId="18">[109]APU!$U$16902</definedName>
    <definedName name="DIRECTO4.50" localSheetId="17">[109]APU!$U$16902</definedName>
    <definedName name="DIRECTO4.50" localSheetId="2">[109]APU!$U$16902</definedName>
    <definedName name="DIRECTO4.50" localSheetId="15">[109]APU!$U$16902</definedName>
    <definedName name="DIRECTO4.50">[110]APU!$U$16902</definedName>
    <definedName name="DIRECTO4.51" localSheetId="20">[109]APU!$U$17634</definedName>
    <definedName name="DIRECTO4.51" localSheetId="13">[109]APU!$U$17634</definedName>
    <definedName name="DIRECTO4.51" localSheetId="14">[109]APU!$U$17634</definedName>
    <definedName name="DIRECTO4.51" localSheetId="18">[109]APU!$U$17634</definedName>
    <definedName name="DIRECTO4.51" localSheetId="17">[109]APU!$U$17634</definedName>
    <definedName name="DIRECTO4.51" localSheetId="2">[109]APU!$U$17634</definedName>
    <definedName name="DIRECTO4.51" localSheetId="15">[109]APU!$U$17634</definedName>
    <definedName name="DIRECTO4.51">[110]APU!$U$17634</definedName>
    <definedName name="DIRECTO4.52" localSheetId="20">[109]APU!$U$17695</definedName>
    <definedName name="DIRECTO4.52" localSheetId="13">[109]APU!$U$17695</definedName>
    <definedName name="DIRECTO4.52" localSheetId="14">[109]APU!$U$17695</definedName>
    <definedName name="DIRECTO4.52" localSheetId="18">[109]APU!$U$17695</definedName>
    <definedName name="DIRECTO4.52" localSheetId="17">[109]APU!$U$17695</definedName>
    <definedName name="DIRECTO4.52" localSheetId="2">[109]APU!$U$17695</definedName>
    <definedName name="DIRECTO4.52" localSheetId="15">[109]APU!$U$17695</definedName>
    <definedName name="DIRECTO4.52">[110]APU!$U$17695</definedName>
    <definedName name="DIRECTO40" localSheetId="20">[109]APU!$U$2511</definedName>
    <definedName name="DIRECTO40" localSheetId="13">[109]APU!$U$2511</definedName>
    <definedName name="DIRECTO40" localSheetId="14">[109]APU!$U$2511</definedName>
    <definedName name="DIRECTO40" localSheetId="18">[109]APU!$U$2511</definedName>
    <definedName name="DIRECTO40" localSheetId="17">[109]APU!$U$2511</definedName>
    <definedName name="DIRECTO40" localSheetId="2">[109]APU!$U$2511</definedName>
    <definedName name="DIRECTO40" localSheetId="15">[109]APU!$U$2511</definedName>
    <definedName name="DIRECTO40">[110]APU!$U$2511</definedName>
    <definedName name="DIRECTO41" localSheetId="20">[109]APU!$U$2572</definedName>
    <definedName name="DIRECTO41" localSheetId="13">[109]APU!$U$2572</definedName>
    <definedName name="DIRECTO41" localSheetId="14">[109]APU!$U$2572</definedName>
    <definedName name="DIRECTO41" localSheetId="18">[109]APU!$U$2572</definedName>
    <definedName name="DIRECTO41" localSheetId="17">[109]APU!$U$2572</definedName>
    <definedName name="DIRECTO41" localSheetId="2">[109]APU!$U$2572</definedName>
    <definedName name="DIRECTO41" localSheetId="15">[109]APU!$U$2572</definedName>
    <definedName name="DIRECTO41">[110]APU!$U$2572</definedName>
    <definedName name="DIRECTO42" localSheetId="20">[109]APU!$U$2633</definedName>
    <definedName name="DIRECTO42" localSheetId="13">[109]APU!$U$2633</definedName>
    <definedName name="DIRECTO42" localSheetId="14">[109]APU!$U$2633</definedName>
    <definedName name="DIRECTO42" localSheetId="18">[109]APU!$U$2633</definedName>
    <definedName name="DIRECTO42" localSheetId="17">[109]APU!$U$2633</definedName>
    <definedName name="DIRECTO42" localSheetId="2">[109]APU!$U$2633</definedName>
    <definedName name="DIRECTO42" localSheetId="15">[109]APU!$U$2633</definedName>
    <definedName name="DIRECTO42">[110]APU!$U$2633</definedName>
    <definedName name="DIRECTO43" localSheetId="20">[109]APU!$U$2694</definedName>
    <definedName name="DIRECTO43" localSheetId="13">[109]APU!$U$2694</definedName>
    <definedName name="DIRECTO43" localSheetId="14">[109]APU!$U$2694</definedName>
    <definedName name="DIRECTO43" localSheetId="18">[109]APU!$U$2694</definedName>
    <definedName name="DIRECTO43" localSheetId="17">[109]APU!$U$2694</definedName>
    <definedName name="DIRECTO43" localSheetId="2">[109]APU!$U$2694</definedName>
    <definedName name="DIRECTO43" localSheetId="15">[109]APU!$U$2694</definedName>
    <definedName name="DIRECTO43">[110]APU!$U$2694</definedName>
    <definedName name="DIRECTO44" localSheetId="20">[109]APU!$U$2755</definedName>
    <definedName name="DIRECTO44" localSheetId="13">[109]APU!$U$2755</definedName>
    <definedName name="DIRECTO44" localSheetId="14">[109]APU!$U$2755</definedName>
    <definedName name="DIRECTO44" localSheetId="18">[109]APU!$U$2755</definedName>
    <definedName name="DIRECTO44" localSheetId="17">[109]APU!$U$2755</definedName>
    <definedName name="DIRECTO44" localSheetId="2">[109]APU!$U$2755</definedName>
    <definedName name="DIRECTO44" localSheetId="15">[109]APU!$U$2755</definedName>
    <definedName name="DIRECTO44">[110]APU!$U$2755</definedName>
    <definedName name="DIRECTO45" localSheetId="20">[109]APU!$U$2816</definedName>
    <definedName name="DIRECTO45" localSheetId="13">[109]APU!$U$2816</definedName>
    <definedName name="DIRECTO45" localSheetId="14">[109]APU!$U$2816</definedName>
    <definedName name="DIRECTO45" localSheetId="18">[109]APU!$U$2816</definedName>
    <definedName name="DIRECTO45" localSheetId="17">[109]APU!$U$2816</definedName>
    <definedName name="DIRECTO45" localSheetId="2">[109]APU!$U$2816</definedName>
    <definedName name="DIRECTO45" localSheetId="15">[109]APU!$U$2816</definedName>
    <definedName name="DIRECTO45">[110]APU!$U$2816</definedName>
    <definedName name="DIRECTO46" localSheetId="20">[109]APU!$U$2877</definedName>
    <definedName name="DIRECTO46" localSheetId="13">[109]APU!$U$2877</definedName>
    <definedName name="DIRECTO46" localSheetId="14">[109]APU!$U$2877</definedName>
    <definedName name="DIRECTO46" localSheetId="18">[109]APU!$U$2877</definedName>
    <definedName name="DIRECTO46" localSheetId="17">[109]APU!$U$2877</definedName>
    <definedName name="DIRECTO46" localSheetId="2">[109]APU!$U$2877</definedName>
    <definedName name="DIRECTO46" localSheetId="15">[109]APU!$U$2877</definedName>
    <definedName name="DIRECTO46">[110]APU!$U$2877</definedName>
    <definedName name="DIRECTO47" localSheetId="20">[109]APU!$U$2938</definedName>
    <definedName name="DIRECTO47" localSheetId="13">[109]APU!$U$2938</definedName>
    <definedName name="DIRECTO47" localSheetId="14">[109]APU!$U$2938</definedName>
    <definedName name="DIRECTO47" localSheetId="18">[109]APU!$U$2938</definedName>
    <definedName name="DIRECTO47" localSheetId="17">[109]APU!$U$2938</definedName>
    <definedName name="DIRECTO47" localSheetId="2">[109]APU!$U$2938</definedName>
    <definedName name="DIRECTO47" localSheetId="15">[109]APU!$U$2938</definedName>
    <definedName name="DIRECTO47">[110]APU!$U$2938</definedName>
    <definedName name="DIRECTO48" localSheetId="20">[109]APU!$U$2999</definedName>
    <definedName name="DIRECTO48" localSheetId="13">[109]APU!$U$2999</definedName>
    <definedName name="DIRECTO48" localSheetId="14">[109]APU!$U$2999</definedName>
    <definedName name="DIRECTO48" localSheetId="18">[109]APU!$U$2999</definedName>
    <definedName name="DIRECTO48" localSheetId="17">[109]APU!$U$2999</definedName>
    <definedName name="DIRECTO48" localSheetId="2">[109]APU!$U$2999</definedName>
    <definedName name="DIRECTO48" localSheetId="15">[109]APU!$U$2999</definedName>
    <definedName name="DIRECTO48">[110]APU!$U$2999</definedName>
    <definedName name="DIRECTO49" localSheetId="20">[109]APU!$U$3060</definedName>
    <definedName name="DIRECTO49" localSheetId="13">[109]APU!$U$3060</definedName>
    <definedName name="DIRECTO49" localSheetId="14">[109]APU!$U$3060</definedName>
    <definedName name="DIRECTO49" localSheetId="18">[109]APU!$U$3060</definedName>
    <definedName name="DIRECTO49" localSheetId="17">[109]APU!$U$3060</definedName>
    <definedName name="DIRECTO49" localSheetId="2">[109]APU!$U$3060</definedName>
    <definedName name="DIRECTO49" localSheetId="15">[109]APU!$U$3060</definedName>
    <definedName name="DIRECTO49">[110]APU!$U$3060</definedName>
    <definedName name="DIRECTO5" localSheetId="20">[109]APU!$U$376</definedName>
    <definedName name="DIRECTO5" localSheetId="13">[109]APU!$U$376</definedName>
    <definedName name="DIRECTO5" localSheetId="14">[109]APU!$U$376</definedName>
    <definedName name="DIRECTO5" localSheetId="18">[109]APU!$U$376</definedName>
    <definedName name="DIRECTO5" localSheetId="17">[109]APU!$U$376</definedName>
    <definedName name="DIRECTO5" localSheetId="2">[109]APU!$U$376</definedName>
    <definedName name="DIRECTO5" localSheetId="15">[109]APU!$U$376</definedName>
    <definedName name="DIRECTO5">[110]APU!$U$376</definedName>
    <definedName name="DIRECTO5.100" localSheetId="20">[109]APU!$U$12449</definedName>
    <definedName name="DIRECTO5.100" localSheetId="13">[109]APU!$U$12449</definedName>
    <definedName name="DIRECTO5.100" localSheetId="14">[109]APU!$U$12449</definedName>
    <definedName name="DIRECTO5.100" localSheetId="18">[109]APU!$U$12449</definedName>
    <definedName name="DIRECTO5.100" localSheetId="17">[109]APU!$U$12449</definedName>
    <definedName name="DIRECTO5.100" localSheetId="2">[109]APU!$U$12449</definedName>
    <definedName name="DIRECTO5.100" localSheetId="15">[109]APU!$U$12449</definedName>
    <definedName name="DIRECTO5.100">[110]APU!$U$12449</definedName>
    <definedName name="DIRECTO5.101" localSheetId="20">[109]APU!$U$12510</definedName>
    <definedName name="DIRECTO5.101" localSheetId="13">[109]APU!$U$12510</definedName>
    <definedName name="DIRECTO5.101" localSheetId="14">[109]APU!$U$12510</definedName>
    <definedName name="DIRECTO5.101" localSheetId="18">[109]APU!$U$12510</definedName>
    <definedName name="DIRECTO5.101" localSheetId="17">[109]APU!$U$12510</definedName>
    <definedName name="DIRECTO5.101" localSheetId="2">[109]APU!$U$12510</definedName>
    <definedName name="DIRECTO5.101" localSheetId="15">[109]APU!$U$12510</definedName>
    <definedName name="DIRECTO5.101">[110]APU!$U$12510</definedName>
    <definedName name="DIRECTO5.104" localSheetId="20">[109]APU!$U$12571</definedName>
    <definedName name="DIRECTO5.104" localSheetId="13">[109]APU!$U$12571</definedName>
    <definedName name="DIRECTO5.104" localSheetId="14">[109]APU!$U$12571</definedName>
    <definedName name="DIRECTO5.104" localSheetId="18">[109]APU!$U$12571</definedName>
    <definedName name="DIRECTO5.104" localSheetId="17">[109]APU!$U$12571</definedName>
    <definedName name="DIRECTO5.104" localSheetId="2">[109]APU!$U$12571</definedName>
    <definedName name="DIRECTO5.104" localSheetId="15">[109]APU!$U$12571</definedName>
    <definedName name="DIRECTO5.104">[110]APU!$U$12571</definedName>
    <definedName name="DIRECTO5.105" localSheetId="20">[109]APU!$U$12632</definedName>
    <definedName name="DIRECTO5.105" localSheetId="13">[109]APU!$U$12632</definedName>
    <definedName name="DIRECTO5.105" localSheetId="14">[109]APU!$U$12632</definedName>
    <definedName name="DIRECTO5.105" localSheetId="18">[109]APU!$U$12632</definedName>
    <definedName name="DIRECTO5.105" localSheetId="17">[109]APU!$U$12632</definedName>
    <definedName name="DIRECTO5.105" localSheetId="2">[109]APU!$U$12632</definedName>
    <definedName name="DIRECTO5.105" localSheetId="15">[109]APU!$U$12632</definedName>
    <definedName name="DIRECTO5.105">[110]APU!$U$12632</definedName>
    <definedName name="DIRECTO5.106" localSheetId="20">[109]APU!$U$12693</definedName>
    <definedName name="DIRECTO5.106" localSheetId="13">[109]APU!$U$12693</definedName>
    <definedName name="DIRECTO5.106" localSheetId="14">[109]APU!$U$12693</definedName>
    <definedName name="DIRECTO5.106" localSheetId="18">[109]APU!$U$12693</definedName>
    <definedName name="DIRECTO5.106" localSheetId="17">[109]APU!$U$12693</definedName>
    <definedName name="DIRECTO5.106" localSheetId="2">[109]APU!$U$12693</definedName>
    <definedName name="DIRECTO5.106" localSheetId="15">[109]APU!$U$12693</definedName>
    <definedName name="DIRECTO5.106">[110]APU!$U$12693</definedName>
    <definedName name="DIRECTO5.107" localSheetId="20">[109]APU!$U$12754</definedName>
    <definedName name="DIRECTO5.107" localSheetId="13">[109]APU!$U$12754</definedName>
    <definedName name="DIRECTO5.107" localSheetId="14">[109]APU!$U$12754</definedName>
    <definedName name="DIRECTO5.107" localSheetId="18">[109]APU!$U$12754</definedName>
    <definedName name="DIRECTO5.107" localSheetId="17">[109]APU!$U$12754</definedName>
    <definedName name="DIRECTO5.107" localSheetId="2">[109]APU!$U$12754</definedName>
    <definedName name="DIRECTO5.107" localSheetId="15">[109]APU!$U$12754</definedName>
    <definedName name="DIRECTO5.107">[110]APU!$U$12754</definedName>
    <definedName name="DIRECTO5.108" localSheetId="20">[109]APU!$U$12815</definedName>
    <definedName name="DIRECTO5.108" localSheetId="13">[109]APU!$U$12815</definedName>
    <definedName name="DIRECTO5.108" localSheetId="14">[109]APU!$U$12815</definedName>
    <definedName name="DIRECTO5.108" localSheetId="18">[109]APU!$U$12815</definedName>
    <definedName name="DIRECTO5.108" localSheetId="17">[109]APU!$U$12815</definedName>
    <definedName name="DIRECTO5.108" localSheetId="2">[109]APU!$U$12815</definedName>
    <definedName name="DIRECTO5.108" localSheetId="15">[109]APU!$U$12815</definedName>
    <definedName name="DIRECTO5.108">[110]APU!$U$12815</definedName>
    <definedName name="DIRECTO5.109" localSheetId="20">[109]APU!$U$12876</definedName>
    <definedName name="DIRECTO5.109" localSheetId="13">[109]APU!$U$12876</definedName>
    <definedName name="DIRECTO5.109" localSheetId="14">[109]APU!$U$12876</definedName>
    <definedName name="DIRECTO5.109" localSheetId="18">[109]APU!$U$12876</definedName>
    <definedName name="DIRECTO5.109" localSheetId="17">[109]APU!$U$12876</definedName>
    <definedName name="DIRECTO5.109" localSheetId="2">[109]APU!$U$12876</definedName>
    <definedName name="DIRECTO5.109" localSheetId="15">[109]APU!$U$12876</definedName>
    <definedName name="DIRECTO5.109">[110]APU!$U$12876</definedName>
    <definedName name="DIRECTO5.111" localSheetId="20">[109]APU!$U$12937</definedName>
    <definedName name="DIRECTO5.111" localSheetId="13">[109]APU!$U$12937</definedName>
    <definedName name="DIRECTO5.111" localSheetId="14">[109]APU!$U$12937</definedName>
    <definedName name="DIRECTO5.111" localSheetId="18">[109]APU!$U$12937</definedName>
    <definedName name="DIRECTO5.111" localSheetId="17">[109]APU!$U$12937</definedName>
    <definedName name="DIRECTO5.111" localSheetId="2">[109]APU!$U$12937</definedName>
    <definedName name="DIRECTO5.111" localSheetId="15">[109]APU!$U$12937</definedName>
    <definedName name="DIRECTO5.111">[110]APU!$U$12937</definedName>
    <definedName name="DIRECTO5.112" localSheetId="20">[109]APU!$U$12998</definedName>
    <definedName name="DIRECTO5.112" localSheetId="13">[109]APU!$U$12998</definedName>
    <definedName name="DIRECTO5.112" localSheetId="14">[109]APU!$U$12998</definedName>
    <definedName name="DIRECTO5.112" localSheetId="18">[109]APU!$U$12998</definedName>
    <definedName name="DIRECTO5.112" localSheetId="17">[109]APU!$U$12998</definedName>
    <definedName name="DIRECTO5.112" localSheetId="2">[109]APU!$U$12998</definedName>
    <definedName name="DIRECTO5.112" localSheetId="15">[109]APU!$U$12998</definedName>
    <definedName name="DIRECTO5.112">[110]APU!$U$12998</definedName>
    <definedName name="DIRECTO5.113" localSheetId="20">[109]APU!$U$14767</definedName>
    <definedName name="DIRECTO5.113" localSheetId="13">[109]APU!$U$14767</definedName>
    <definedName name="DIRECTO5.113" localSheetId="14">[109]APU!$U$14767</definedName>
    <definedName name="DIRECTO5.113" localSheetId="18">[109]APU!$U$14767</definedName>
    <definedName name="DIRECTO5.113" localSheetId="17">[109]APU!$U$14767</definedName>
    <definedName name="DIRECTO5.113" localSheetId="2">[109]APU!$U$14767</definedName>
    <definedName name="DIRECTO5.113" localSheetId="15">[109]APU!$U$14767</definedName>
    <definedName name="DIRECTO5.113">[110]APU!$U$14767</definedName>
    <definedName name="DIRECTO5.114" localSheetId="20">[109]APU!$U$14828</definedName>
    <definedName name="DIRECTO5.114" localSheetId="13">[109]APU!$U$14828</definedName>
    <definedName name="DIRECTO5.114" localSheetId="14">[109]APU!$U$14828</definedName>
    <definedName name="DIRECTO5.114" localSheetId="18">[109]APU!$U$14828</definedName>
    <definedName name="DIRECTO5.114" localSheetId="17">[109]APU!$U$14828</definedName>
    <definedName name="DIRECTO5.114" localSheetId="2">[109]APU!$U$14828</definedName>
    <definedName name="DIRECTO5.114" localSheetId="15">[109]APU!$U$14828</definedName>
    <definedName name="DIRECTO5.114">[110]APU!$U$14828</definedName>
    <definedName name="DIRECTO5.115" localSheetId="20">[109]APU!$U$15072</definedName>
    <definedName name="DIRECTO5.115" localSheetId="13">[109]APU!$U$15072</definedName>
    <definedName name="DIRECTO5.115" localSheetId="14">[109]APU!$U$15072</definedName>
    <definedName name="DIRECTO5.115" localSheetId="18">[109]APU!$U$15072</definedName>
    <definedName name="DIRECTO5.115" localSheetId="17">[109]APU!$U$15072</definedName>
    <definedName name="DIRECTO5.115" localSheetId="2">[109]APU!$U$15072</definedName>
    <definedName name="DIRECTO5.115" localSheetId="15">[109]APU!$U$15072</definedName>
    <definedName name="DIRECTO5.115">[110]APU!$U$15072</definedName>
    <definedName name="DIRECTO5.53" localSheetId="20">[109]APU!$U$10131</definedName>
    <definedName name="DIRECTO5.53" localSheetId="13">[109]APU!$U$10131</definedName>
    <definedName name="DIRECTO5.53" localSheetId="14">[109]APU!$U$10131</definedName>
    <definedName name="DIRECTO5.53" localSheetId="18">[109]APU!$U$10131</definedName>
    <definedName name="DIRECTO5.53" localSheetId="17">[109]APU!$U$10131</definedName>
    <definedName name="DIRECTO5.53" localSheetId="2">[109]APU!$U$10131</definedName>
    <definedName name="DIRECTO5.53" localSheetId="15">[109]APU!$U$10131</definedName>
    <definedName name="DIRECTO5.53">[110]APU!$U$10131</definedName>
    <definedName name="DIRECTO5.54" localSheetId="20">[109]APU!$U$10192</definedName>
    <definedName name="DIRECTO5.54" localSheetId="13">[109]APU!$U$10192</definedName>
    <definedName name="DIRECTO5.54" localSheetId="14">[109]APU!$U$10192</definedName>
    <definedName name="DIRECTO5.54" localSheetId="18">[109]APU!$U$10192</definedName>
    <definedName name="DIRECTO5.54" localSheetId="17">[109]APU!$U$10192</definedName>
    <definedName name="DIRECTO5.54" localSheetId="2">[109]APU!$U$10192</definedName>
    <definedName name="DIRECTO5.54" localSheetId="15">[109]APU!$U$10192</definedName>
    <definedName name="DIRECTO5.54">[110]APU!$U$10192</definedName>
    <definedName name="DIRECTO5.55" localSheetId="20">[109]APU!$U$10253</definedName>
    <definedName name="DIRECTO5.55" localSheetId="13">[109]APU!$U$10253</definedName>
    <definedName name="DIRECTO5.55" localSheetId="14">[109]APU!$U$10253</definedName>
    <definedName name="DIRECTO5.55" localSheetId="18">[109]APU!$U$10253</definedName>
    <definedName name="DIRECTO5.55" localSheetId="17">[109]APU!$U$10253</definedName>
    <definedName name="DIRECTO5.55" localSheetId="2">[109]APU!$U$10253</definedName>
    <definedName name="DIRECTO5.55" localSheetId="15">[109]APU!$U$10253</definedName>
    <definedName name="DIRECTO5.55">[110]APU!$U$10253</definedName>
    <definedName name="DIRECTO5.56" localSheetId="20">[109]APU!$U$10314</definedName>
    <definedName name="DIRECTO5.56" localSheetId="13">[109]APU!$U$10314</definedName>
    <definedName name="DIRECTO5.56" localSheetId="14">[109]APU!$U$10314</definedName>
    <definedName name="DIRECTO5.56" localSheetId="18">[109]APU!$U$10314</definedName>
    <definedName name="DIRECTO5.56" localSheetId="17">[109]APU!$U$10314</definedName>
    <definedName name="DIRECTO5.56" localSheetId="2">[109]APU!$U$10314</definedName>
    <definedName name="DIRECTO5.56" localSheetId="15">[109]APU!$U$10314</definedName>
    <definedName name="DIRECTO5.56">[110]APU!$U$10314</definedName>
    <definedName name="DIRECTO5.57" localSheetId="20">[109]APU!$U$10375</definedName>
    <definedName name="DIRECTO5.57" localSheetId="13">[109]APU!$U$10375</definedName>
    <definedName name="DIRECTO5.57" localSheetId="14">[109]APU!$U$10375</definedName>
    <definedName name="DIRECTO5.57" localSheetId="18">[109]APU!$U$10375</definedName>
    <definedName name="DIRECTO5.57" localSheetId="17">[109]APU!$U$10375</definedName>
    <definedName name="DIRECTO5.57" localSheetId="2">[109]APU!$U$10375</definedName>
    <definedName name="DIRECTO5.57" localSheetId="15">[109]APU!$U$10375</definedName>
    <definedName name="DIRECTO5.57">[110]APU!$U$10375</definedName>
    <definedName name="DIRECTO5.58" localSheetId="20">[109]APU!$U$10436</definedName>
    <definedName name="DIRECTO5.58" localSheetId="13">[109]APU!$U$10436</definedName>
    <definedName name="DIRECTO5.58" localSheetId="14">[109]APU!$U$10436</definedName>
    <definedName name="DIRECTO5.58" localSheetId="18">[109]APU!$U$10436</definedName>
    <definedName name="DIRECTO5.58" localSheetId="17">[109]APU!$U$10436</definedName>
    <definedName name="DIRECTO5.58" localSheetId="2">[109]APU!$U$10436</definedName>
    <definedName name="DIRECTO5.58" localSheetId="15">[109]APU!$U$10436</definedName>
    <definedName name="DIRECTO5.58">[110]APU!$U$10436</definedName>
    <definedName name="DIRECTO5.59" localSheetId="20">[109]APU!$U$10497</definedName>
    <definedName name="DIRECTO5.59" localSheetId="13">[109]APU!$U$10497</definedName>
    <definedName name="DIRECTO5.59" localSheetId="14">[109]APU!$U$10497</definedName>
    <definedName name="DIRECTO5.59" localSheetId="18">[109]APU!$U$10497</definedName>
    <definedName name="DIRECTO5.59" localSheetId="17">[109]APU!$U$10497</definedName>
    <definedName name="DIRECTO5.59" localSheetId="2">[109]APU!$U$10497</definedName>
    <definedName name="DIRECTO5.59" localSheetId="15">[109]APU!$U$10497</definedName>
    <definedName name="DIRECTO5.59">[110]APU!$U$10497</definedName>
    <definedName name="DIRECTO5.60" localSheetId="20">[109]APU!$U$10558</definedName>
    <definedName name="DIRECTO5.60" localSheetId="13">[109]APU!$U$10558</definedName>
    <definedName name="DIRECTO5.60" localSheetId="14">[109]APU!$U$10558</definedName>
    <definedName name="DIRECTO5.60" localSheetId="18">[109]APU!$U$10558</definedName>
    <definedName name="DIRECTO5.60" localSheetId="17">[109]APU!$U$10558</definedName>
    <definedName name="DIRECTO5.60" localSheetId="2">[109]APU!$U$10558</definedName>
    <definedName name="DIRECTO5.60" localSheetId="15">[109]APU!$U$10558</definedName>
    <definedName name="DIRECTO5.60">[110]APU!$U$10558</definedName>
    <definedName name="DIRECTO5.61" localSheetId="20">[109]APU!$U$10619</definedName>
    <definedName name="DIRECTO5.61" localSheetId="13">[109]APU!$U$10619</definedName>
    <definedName name="DIRECTO5.61" localSheetId="14">[109]APU!$U$10619</definedName>
    <definedName name="DIRECTO5.61" localSheetId="18">[109]APU!$U$10619</definedName>
    <definedName name="DIRECTO5.61" localSheetId="17">[109]APU!$U$10619</definedName>
    <definedName name="DIRECTO5.61" localSheetId="2">[109]APU!$U$10619</definedName>
    <definedName name="DIRECTO5.61" localSheetId="15">[109]APU!$U$10619</definedName>
    <definedName name="DIRECTO5.61">[110]APU!$U$10619</definedName>
    <definedName name="DIRECTO5.62" localSheetId="20">[109]APU!$U$10680</definedName>
    <definedName name="DIRECTO5.62" localSheetId="13">[109]APU!$U$10680</definedName>
    <definedName name="DIRECTO5.62" localSheetId="14">[109]APU!$U$10680</definedName>
    <definedName name="DIRECTO5.62" localSheetId="18">[109]APU!$U$10680</definedName>
    <definedName name="DIRECTO5.62" localSheetId="17">[109]APU!$U$10680</definedName>
    <definedName name="DIRECTO5.62" localSheetId="2">[109]APU!$U$10680</definedName>
    <definedName name="DIRECTO5.62" localSheetId="15">[109]APU!$U$10680</definedName>
    <definedName name="DIRECTO5.62">[110]APU!$U$10680</definedName>
    <definedName name="DIRECTO5.63" localSheetId="20">[109]APU!$U$10741</definedName>
    <definedName name="DIRECTO5.63" localSheetId="13">[109]APU!$U$10741</definedName>
    <definedName name="DIRECTO5.63" localSheetId="14">[109]APU!$U$10741</definedName>
    <definedName name="DIRECTO5.63" localSheetId="18">[109]APU!$U$10741</definedName>
    <definedName name="DIRECTO5.63" localSheetId="17">[109]APU!$U$10741</definedName>
    <definedName name="DIRECTO5.63" localSheetId="2">[109]APU!$U$10741</definedName>
    <definedName name="DIRECTO5.63" localSheetId="15">[109]APU!$U$10741</definedName>
    <definedName name="DIRECTO5.63">[110]APU!$U$10741</definedName>
    <definedName name="DIRECTO5.64" localSheetId="20">[109]APU!$U$10802</definedName>
    <definedName name="DIRECTO5.64" localSheetId="13">[109]APU!$U$10802</definedName>
    <definedName name="DIRECTO5.64" localSheetId="14">[109]APU!$U$10802</definedName>
    <definedName name="DIRECTO5.64" localSheetId="18">[109]APU!$U$10802</definedName>
    <definedName name="DIRECTO5.64" localSheetId="17">[109]APU!$U$10802</definedName>
    <definedName name="DIRECTO5.64" localSheetId="2">[109]APU!$U$10802</definedName>
    <definedName name="DIRECTO5.64" localSheetId="15">[109]APU!$U$10802</definedName>
    <definedName name="DIRECTO5.64">[110]APU!$U$10802</definedName>
    <definedName name="DIRECTO5.65" localSheetId="20">[109]APU!$U$10863</definedName>
    <definedName name="DIRECTO5.65" localSheetId="13">[109]APU!$U$10863</definedName>
    <definedName name="DIRECTO5.65" localSheetId="14">[109]APU!$U$10863</definedName>
    <definedName name="DIRECTO5.65" localSheetId="18">[109]APU!$U$10863</definedName>
    <definedName name="DIRECTO5.65" localSheetId="17">[109]APU!$U$10863</definedName>
    <definedName name="DIRECTO5.65" localSheetId="2">[109]APU!$U$10863</definedName>
    <definedName name="DIRECTO5.65" localSheetId="15">[109]APU!$U$10863</definedName>
    <definedName name="DIRECTO5.65">[110]APU!$U$10863</definedName>
    <definedName name="DIRECTO5.66" localSheetId="20">[109]APU!$U$10924</definedName>
    <definedName name="DIRECTO5.66" localSheetId="13">[109]APU!$U$10924</definedName>
    <definedName name="DIRECTO5.66" localSheetId="14">[109]APU!$U$10924</definedName>
    <definedName name="DIRECTO5.66" localSheetId="18">[109]APU!$U$10924</definedName>
    <definedName name="DIRECTO5.66" localSheetId="17">[109]APU!$U$10924</definedName>
    <definedName name="DIRECTO5.66" localSheetId="2">[109]APU!$U$10924</definedName>
    <definedName name="DIRECTO5.66" localSheetId="15">[109]APU!$U$10924</definedName>
    <definedName name="DIRECTO5.66">[110]APU!$U$10924</definedName>
    <definedName name="DIRECTO5.67" localSheetId="20">[109]APU!$U$10985</definedName>
    <definedName name="DIRECTO5.67" localSheetId="13">[109]APU!$U$10985</definedName>
    <definedName name="DIRECTO5.67" localSheetId="14">[109]APU!$U$10985</definedName>
    <definedName name="DIRECTO5.67" localSheetId="18">[109]APU!$U$10985</definedName>
    <definedName name="DIRECTO5.67" localSheetId="17">[109]APU!$U$10985</definedName>
    <definedName name="DIRECTO5.67" localSheetId="2">[109]APU!$U$10985</definedName>
    <definedName name="DIRECTO5.67" localSheetId="15">[109]APU!$U$10985</definedName>
    <definedName name="DIRECTO5.67">[110]APU!$U$10985</definedName>
    <definedName name="DIRECTO5.68" localSheetId="20">[109]APU!$U$11046</definedName>
    <definedName name="DIRECTO5.68" localSheetId="13">[109]APU!$U$11046</definedName>
    <definedName name="DIRECTO5.68" localSheetId="14">[109]APU!$U$11046</definedName>
    <definedName name="DIRECTO5.68" localSheetId="18">[109]APU!$U$11046</definedName>
    <definedName name="DIRECTO5.68" localSheetId="17">[109]APU!$U$11046</definedName>
    <definedName name="DIRECTO5.68" localSheetId="2">[109]APU!$U$11046</definedName>
    <definedName name="DIRECTO5.68" localSheetId="15">[109]APU!$U$11046</definedName>
    <definedName name="DIRECTO5.68">[110]APU!$U$11046</definedName>
    <definedName name="DIRECTO5.69" localSheetId="20">[109]APU!$U$11107</definedName>
    <definedName name="DIRECTO5.69" localSheetId="13">[109]APU!$U$11107</definedName>
    <definedName name="DIRECTO5.69" localSheetId="14">[109]APU!$U$11107</definedName>
    <definedName name="DIRECTO5.69" localSheetId="18">[109]APU!$U$11107</definedName>
    <definedName name="DIRECTO5.69" localSheetId="17">[109]APU!$U$11107</definedName>
    <definedName name="DIRECTO5.69" localSheetId="2">[109]APU!$U$11107</definedName>
    <definedName name="DIRECTO5.69" localSheetId="15">[109]APU!$U$11107</definedName>
    <definedName name="DIRECTO5.69">[110]APU!$U$11107</definedName>
    <definedName name="DIRECTO5.70" localSheetId="20">[109]APU!$U$11168</definedName>
    <definedName name="DIRECTO5.70" localSheetId="13">[109]APU!$U$11168</definedName>
    <definedName name="DIRECTO5.70" localSheetId="14">[109]APU!$U$11168</definedName>
    <definedName name="DIRECTO5.70" localSheetId="18">[109]APU!$U$11168</definedName>
    <definedName name="DIRECTO5.70" localSheetId="17">[109]APU!$U$11168</definedName>
    <definedName name="DIRECTO5.70" localSheetId="2">[109]APU!$U$11168</definedName>
    <definedName name="DIRECTO5.70" localSheetId="15">[109]APU!$U$11168</definedName>
    <definedName name="DIRECTO5.70">[110]APU!$U$11168</definedName>
    <definedName name="DIRECTO5.71" localSheetId="20">[109]APU!$U$11229</definedName>
    <definedName name="DIRECTO5.71" localSheetId="13">[109]APU!$U$11229</definedName>
    <definedName name="DIRECTO5.71" localSheetId="14">[109]APU!$U$11229</definedName>
    <definedName name="DIRECTO5.71" localSheetId="18">[109]APU!$U$11229</definedName>
    <definedName name="DIRECTO5.71" localSheetId="17">[109]APU!$U$11229</definedName>
    <definedName name="DIRECTO5.71" localSheetId="2">[109]APU!$U$11229</definedName>
    <definedName name="DIRECTO5.71" localSheetId="15">[109]APU!$U$11229</definedName>
    <definedName name="DIRECTO5.71">[110]APU!$U$11229</definedName>
    <definedName name="DIRECTO5.72" localSheetId="20">[109]APU!$U$12022</definedName>
    <definedName name="DIRECTO5.72" localSheetId="13">[109]APU!$U$12022</definedName>
    <definedName name="DIRECTO5.72" localSheetId="14">[109]APU!$U$12022</definedName>
    <definedName name="DIRECTO5.72" localSheetId="18">[109]APU!$U$12022</definedName>
    <definedName name="DIRECTO5.72" localSheetId="17">[109]APU!$U$12022</definedName>
    <definedName name="DIRECTO5.72" localSheetId="2">[109]APU!$U$12022</definedName>
    <definedName name="DIRECTO5.72" localSheetId="15">[109]APU!$U$12022</definedName>
    <definedName name="DIRECTO5.72">[110]APU!$U$12022</definedName>
    <definedName name="DIRECTO5.73" localSheetId="20">[109]APU!$U$12083</definedName>
    <definedName name="DIRECTO5.73" localSheetId="13">[109]APU!$U$12083</definedName>
    <definedName name="DIRECTO5.73" localSheetId="14">[109]APU!$U$12083</definedName>
    <definedName name="DIRECTO5.73" localSheetId="18">[109]APU!$U$12083</definedName>
    <definedName name="DIRECTO5.73" localSheetId="17">[109]APU!$U$12083</definedName>
    <definedName name="DIRECTO5.73" localSheetId="2">[109]APU!$U$12083</definedName>
    <definedName name="DIRECTO5.73" localSheetId="15">[109]APU!$U$12083</definedName>
    <definedName name="DIRECTO5.73">[110]APU!$U$12083</definedName>
    <definedName name="DIRECTO5.74" localSheetId="20">[109]APU!$U$12144</definedName>
    <definedName name="DIRECTO5.74" localSheetId="13">[109]APU!$U$12144</definedName>
    <definedName name="DIRECTO5.74" localSheetId="14">[109]APU!$U$12144</definedName>
    <definedName name="DIRECTO5.74" localSheetId="18">[109]APU!$U$12144</definedName>
    <definedName name="DIRECTO5.74" localSheetId="17">[109]APU!$U$12144</definedName>
    <definedName name="DIRECTO5.74" localSheetId="2">[109]APU!$U$12144</definedName>
    <definedName name="DIRECTO5.74" localSheetId="15">[109]APU!$U$12144</definedName>
    <definedName name="DIRECTO5.74">[110]APU!$U$12144</definedName>
    <definedName name="DIRECTO5.77" localSheetId="20">[109]APU!$U$12205</definedName>
    <definedName name="DIRECTO5.77" localSheetId="13">[109]APU!$U$12205</definedName>
    <definedName name="DIRECTO5.77" localSheetId="14">[109]APU!$U$12205</definedName>
    <definedName name="DIRECTO5.77" localSheetId="18">[109]APU!$U$12205</definedName>
    <definedName name="DIRECTO5.77" localSheetId="17">[109]APU!$U$12205</definedName>
    <definedName name="DIRECTO5.77" localSheetId="2">[109]APU!$U$12205</definedName>
    <definedName name="DIRECTO5.77" localSheetId="15">[109]APU!$U$12205</definedName>
    <definedName name="DIRECTO5.77">[110]APU!$U$12205</definedName>
    <definedName name="DIRECTO5.78" localSheetId="20">[109]APU!$U$12327</definedName>
    <definedName name="DIRECTO5.78" localSheetId="13">[109]APU!$U$12327</definedName>
    <definedName name="DIRECTO5.78" localSheetId="14">[109]APU!$U$12327</definedName>
    <definedName name="DIRECTO5.78" localSheetId="18">[109]APU!$U$12327</definedName>
    <definedName name="DIRECTO5.78" localSheetId="17">[109]APU!$U$12327</definedName>
    <definedName name="DIRECTO5.78" localSheetId="2">[109]APU!$U$12327</definedName>
    <definedName name="DIRECTO5.78" localSheetId="15">[109]APU!$U$12327</definedName>
    <definedName name="DIRECTO5.78">[110]APU!$U$12327</definedName>
    <definedName name="DIRECTO5.79" localSheetId="20">[109]APU!$U$12388</definedName>
    <definedName name="DIRECTO5.79" localSheetId="13">[109]APU!$U$12388</definedName>
    <definedName name="DIRECTO5.79" localSheetId="14">[109]APU!$U$12388</definedName>
    <definedName name="DIRECTO5.79" localSheetId="18">[109]APU!$U$12388</definedName>
    <definedName name="DIRECTO5.79" localSheetId="17">[109]APU!$U$12388</definedName>
    <definedName name="DIRECTO5.79" localSheetId="2">[109]APU!$U$12388</definedName>
    <definedName name="DIRECTO5.79" localSheetId="15">[109]APU!$U$12388</definedName>
    <definedName name="DIRECTO5.79">[110]APU!$U$12388</definedName>
    <definedName name="DIRECTO5.80" localSheetId="20">[109]APU!$U$12266</definedName>
    <definedName name="DIRECTO5.80" localSheetId="13">[109]APU!$U$12266</definedName>
    <definedName name="DIRECTO5.80" localSheetId="14">[109]APU!$U$12266</definedName>
    <definedName name="DIRECTO5.80" localSheetId="18">[109]APU!$U$12266</definedName>
    <definedName name="DIRECTO5.80" localSheetId="17">[109]APU!$U$12266</definedName>
    <definedName name="DIRECTO5.80" localSheetId="2">[109]APU!$U$12266</definedName>
    <definedName name="DIRECTO5.80" localSheetId="15">[109]APU!$U$12266</definedName>
    <definedName name="DIRECTO5.80">[110]APU!$U$12266</definedName>
    <definedName name="DIRECTO5.82" localSheetId="20">[109]APU!$U$14035</definedName>
    <definedName name="DIRECTO5.82" localSheetId="13">[109]APU!$U$14035</definedName>
    <definedName name="DIRECTO5.82" localSheetId="14">[109]APU!$U$14035</definedName>
    <definedName name="DIRECTO5.82" localSheetId="18">[109]APU!$U$14035</definedName>
    <definedName name="DIRECTO5.82" localSheetId="17">[109]APU!$U$14035</definedName>
    <definedName name="DIRECTO5.82" localSheetId="2">[109]APU!$U$14035</definedName>
    <definedName name="DIRECTO5.82" localSheetId="15">[109]APU!$U$14035</definedName>
    <definedName name="DIRECTO5.82">[110]APU!$U$14035</definedName>
    <definedName name="DIRECTO5.83" localSheetId="20">[109]APU!$U$14096</definedName>
    <definedName name="DIRECTO5.83" localSheetId="13">[109]APU!$U$14096</definedName>
    <definedName name="DIRECTO5.83" localSheetId="14">[109]APU!$U$14096</definedName>
    <definedName name="DIRECTO5.83" localSheetId="18">[109]APU!$U$14096</definedName>
    <definedName name="DIRECTO5.83" localSheetId="17">[109]APU!$U$14096</definedName>
    <definedName name="DIRECTO5.83" localSheetId="2">[109]APU!$U$14096</definedName>
    <definedName name="DIRECTO5.83" localSheetId="15">[109]APU!$U$14096</definedName>
    <definedName name="DIRECTO5.83">[110]APU!$U$14096</definedName>
    <definedName name="DIRECTO5.84" localSheetId="20">[109]APU!$U$13364</definedName>
    <definedName name="DIRECTO5.84" localSheetId="13">[109]APU!$U$13364</definedName>
    <definedName name="DIRECTO5.84" localSheetId="14">[109]APU!$U$13364</definedName>
    <definedName name="DIRECTO5.84" localSheetId="18">[109]APU!$U$13364</definedName>
    <definedName name="DIRECTO5.84" localSheetId="17">[109]APU!$U$13364</definedName>
    <definedName name="DIRECTO5.84" localSheetId="2">[109]APU!$U$13364</definedName>
    <definedName name="DIRECTO5.84" localSheetId="15">[109]APU!$U$13364</definedName>
    <definedName name="DIRECTO5.84">[110]APU!$U$13364</definedName>
    <definedName name="DIRECTO5.85" localSheetId="20">[109]APU!$U$13425</definedName>
    <definedName name="DIRECTO5.85" localSheetId="13">[109]APU!$U$13425</definedName>
    <definedName name="DIRECTO5.85" localSheetId="14">[109]APU!$U$13425</definedName>
    <definedName name="DIRECTO5.85" localSheetId="18">[109]APU!$U$13425</definedName>
    <definedName name="DIRECTO5.85" localSheetId="17">[109]APU!$U$13425</definedName>
    <definedName name="DIRECTO5.85" localSheetId="2">[109]APU!$U$13425</definedName>
    <definedName name="DIRECTO5.85" localSheetId="15">[109]APU!$U$13425</definedName>
    <definedName name="DIRECTO5.85">[110]APU!$U$13425</definedName>
    <definedName name="DIRECTO5.86" localSheetId="20">[109]APU!$U$13486</definedName>
    <definedName name="DIRECTO5.86" localSheetId="13">[109]APU!$U$13486</definedName>
    <definedName name="DIRECTO5.86" localSheetId="14">[109]APU!$U$13486</definedName>
    <definedName name="DIRECTO5.86" localSheetId="18">[109]APU!$U$13486</definedName>
    <definedName name="DIRECTO5.86" localSheetId="17">[109]APU!$U$13486</definedName>
    <definedName name="DIRECTO5.86" localSheetId="2">[109]APU!$U$13486</definedName>
    <definedName name="DIRECTO5.86" localSheetId="15">[109]APU!$U$13486</definedName>
    <definedName name="DIRECTO5.86">[110]APU!$U$13486</definedName>
    <definedName name="DIRECTO5.87" localSheetId="20">[109]APU!$U$13547</definedName>
    <definedName name="DIRECTO5.87" localSheetId="13">[109]APU!$U$13547</definedName>
    <definedName name="DIRECTO5.87" localSheetId="14">[109]APU!$U$13547</definedName>
    <definedName name="DIRECTO5.87" localSheetId="18">[109]APU!$U$13547</definedName>
    <definedName name="DIRECTO5.87" localSheetId="17">[109]APU!$U$13547</definedName>
    <definedName name="DIRECTO5.87" localSheetId="2">[109]APU!$U$13547</definedName>
    <definedName name="DIRECTO5.87" localSheetId="15">[109]APU!$U$13547</definedName>
    <definedName name="DIRECTO5.87">[110]APU!$U$13547</definedName>
    <definedName name="DIRECTO5.88" localSheetId="20">[109]APU!$U$13608</definedName>
    <definedName name="DIRECTO5.88" localSheetId="13">[109]APU!$U$13608</definedName>
    <definedName name="DIRECTO5.88" localSheetId="14">[109]APU!$U$13608</definedName>
    <definedName name="DIRECTO5.88" localSheetId="18">[109]APU!$U$13608</definedName>
    <definedName name="DIRECTO5.88" localSheetId="17">[109]APU!$U$13608</definedName>
    <definedName name="DIRECTO5.88" localSheetId="2">[109]APU!$U$13608</definedName>
    <definedName name="DIRECTO5.88" localSheetId="15">[109]APU!$U$13608</definedName>
    <definedName name="DIRECTO5.88">[110]APU!$U$13608</definedName>
    <definedName name="DIRECTO5.89" localSheetId="20">[109]APU!$U$13669</definedName>
    <definedName name="DIRECTO5.89" localSheetId="13">[109]APU!$U$13669</definedName>
    <definedName name="DIRECTO5.89" localSheetId="14">[109]APU!$U$13669</definedName>
    <definedName name="DIRECTO5.89" localSheetId="18">[109]APU!$U$13669</definedName>
    <definedName name="DIRECTO5.89" localSheetId="17">[109]APU!$U$13669</definedName>
    <definedName name="DIRECTO5.89" localSheetId="2">[109]APU!$U$13669</definedName>
    <definedName name="DIRECTO5.89" localSheetId="15">[109]APU!$U$13669</definedName>
    <definedName name="DIRECTO5.89">[110]APU!$U$13669</definedName>
    <definedName name="DIRECTO5.90" localSheetId="20">[109]APU!$U$13730</definedName>
    <definedName name="DIRECTO5.90" localSheetId="13">[109]APU!$U$13730</definedName>
    <definedName name="DIRECTO5.90" localSheetId="14">[109]APU!$U$13730</definedName>
    <definedName name="DIRECTO5.90" localSheetId="18">[109]APU!$U$13730</definedName>
    <definedName name="DIRECTO5.90" localSheetId="17">[109]APU!$U$13730</definedName>
    <definedName name="DIRECTO5.90" localSheetId="2">[109]APU!$U$13730</definedName>
    <definedName name="DIRECTO5.90" localSheetId="15">[109]APU!$U$13730</definedName>
    <definedName name="DIRECTO5.90">[110]APU!$U$13730</definedName>
    <definedName name="DIRECTO5.91" localSheetId="20">[109]APU!$U$13791</definedName>
    <definedName name="DIRECTO5.91" localSheetId="13">[109]APU!$U$13791</definedName>
    <definedName name="DIRECTO5.91" localSheetId="14">[109]APU!$U$13791</definedName>
    <definedName name="DIRECTO5.91" localSheetId="18">[109]APU!$U$13791</definedName>
    <definedName name="DIRECTO5.91" localSheetId="17">[109]APU!$U$13791</definedName>
    <definedName name="DIRECTO5.91" localSheetId="2">[109]APU!$U$13791</definedName>
    <definedName name="DIRECTO5.91" localSheetId="15">[109]APU!$U$13791</definedName>
    <definedName name="DIRECTO5.91">[110]APU!$U$13791</definedName>
    <definedName name="DIRECTO5.92" localSheetId="20">[109]APU!$U$13852</definedName>
    <definedName name="DIRECTO5.92" localSheetId="13">[109]APU!$U$13852</definedName>
    <definedName name="DIRECTO5.92" localSheetId="14">[109]APU!$U$13852</definedName>
    <definedName name="DIRECTO5.92" localSheetId="18">[109]APU!$U$13852</definedName>
    <definedName name="DIRECTO5.92" localSheetId="17">[109]APU!$U$13852</definedName>
    <definedName name="DIRECTO5.92" localSheetId="2">[109]APU!$U$13852</definedName>
    <definedName name="DIRECTO5.92" localSheetId="15">[109]APU!$U$13852</definedName>
    <definedName name="DIRECTO5.92">[110]APU!$U$13852</definedName>
    <definedName name="DIRECTO5.93" localSheetId="20">[109]APU!$U$13913</definedName>
    <definedName name="DIRECTO5.93" localSheetId="13">[109]APU!$U$13913</definedName>
    <definedName name="DIRECTO5.93" localSheetId="14">[109]APU!$U$13913</definedName>
    <definedName name="DIRECTO5.93" localSheetId="18">[109]APU!$U$13913</definedName>
    <definedName name="DIRECTO5.93" localSheetId="17">[109]APU!$U$13913</definedName>
    <definedName name="DIRECTO5.93" localSheetId="2">[109]APU!$U$13913</definedName>
    <definedName name="DIRECTO5.93" localSheetId="15">[109]APU!$U$13913</definedName>
    <definedName name="DIRECTO5.93">[110]APU!$U$13913</definedName>
    <definedName name="DIRECTO5.94" localSheetId="20">[109]APU!$U$13974</definedName>
    <definedName name="DIRECTO5.94" localSheetId="13">[109]APU!$U$13974</definedName>
    <definedName name="DIRECTO5.94" localSheetId="14">[109]APU!$U$13974</definedName>
    <definedName name="DIRECTO5.94" localSheetId="18">[109]APU!$U$13974</definedName>
    <definedName name="DIRECTO5.94" localSheetId="17">[109]APU!$U$13974</definedName>
    <definedName name="DIRECTO5.94" localSheetId="2">[109]APU!$U$13974</definedName>
    <definedName name="DIRECTO5.94" localSheetId="15">[109]APU!$U$13974</definedName>
    <definedName name="DIRECTO5.94">[110]APU!$U$13974</definedName>
    <definedName name="DIRECTO5.95" localSheetId="20">[109]APU!$U$13059</definedName>
    <definedName name="DIRECTO5.95" localSheetId="13">[109]APU!$U$13059</definedName>
    <definedName name="DIRECTO5.95" localSheetId="14">[109]APU!$U$13059</definedName>
    <definedName name="DIRECTO5.95" localSheetId="18">[109]APU!$U$13059</definedName>
    <definedName name="DIRECTO5.95" localSheetId="17">[109]APU!$U$13059</definedName>
    <definedName name="DIRECTO5.95" localSheetId="2">[109]APU!$U$13059</definedName>
    <definedName name="DIRECTO5.95" localSheetId="15">[109]APU!$U$13059</definedName>
    <definedName name="DIRECTO5.95">[110]APU!$U$13059</definedName>
    <definedName name="DIRECTO5.96" localSheetId="20">[109]APU!$U$13120</definedName>
    <definedName name="DIRECTO5.96" localSheetId="13">[109]APU!$U$13120</definedName>
    <definedName name="DIRECTO5.96" localSheetId="14">[109]APU!$U$13120</definedName>
    <definedName name="DIRECTO5.96" localSheetId="18">[109]APU!$U$13120</definedName>
    <definedName name="DIRECTO5.96" localSheetId="17">[109]APU!$U$13120</definedName>
    <definedName name="DIRECTO5.96" localSheetId="2">[109]APU!$U$13120</definedName>
    <definedName name="DIRECTO5.96" localSheetId="15">[109]APU!$U$13120</definedName>
    <definedName name="DIRECTO5.96">[110]APU!$U$13120</definedName>
    <definedName name="DIRECTO5.97" localSheetId="20">[109]APU!$U$13181</definedName>
    <definedName name="DIRECTO5.97" localSheetId="13">[109]APU!$U$13181</definedName>
    <definedName name="DIRECTO5.97" localSheetId="14">[109]APU!$U$13181</definedName>
    <definedName name="DIRECTO5.97" localSheetId="18">[109]APU!$U$13181</definedName>
    <definedName name="DIRECTO5.97" localSheetId="17">[109]APU!$U$13181</definedName>
    <definedName name="DIRECTO5.97" localSheetId="2">[109]APU!$U$13181</definedName>
    <definedName name="DIRECTO5.97" localSheetId="15">[109]APU!$U$13181</definedName>
    <definedName name="DIRECTO5.97">[110]APU!$U$13181</definedName>
    <definedName name="DIRECTO5.98" localSheetId="20">[109]APU!$U$13242</definedName>
    <definedName name="DIRECTO5.98" localSheetId="13">[109]APU!$U$13242</definedName>
    <definedName name="DIRECTO5.98" localSheetId="14">[109]APU!$U$13242</definedName>
    <definedName name="DIRECTO5.98" localSheetId="18">[109]APU!$U$13242</definedName>
    <definedName name="DIRECTO5.98" localSheetId="17">[109]APU!$U$13242</definedName>
    <definedName name="DIRECTO5.98" localSheetId="2">[109]APU!$U$13242</definedName>
    <definedName name="DIRECTO5.98" localSheetId="15">[109]APU!$U$13242</definedName>
    <definedName name="DIRECTO5.98">[110]APU!$U$13242</definedName>
    <definedName name="DIRECTO5.99" localSheetId="20">[109]APU!$U$13303</definedName>
    <definedName name="DIRECTO5.99" localSheetId="13">[109]APU!$U$13303</definedName>
    <definedName name="DIRECTO5.99" localSheetId="14">[109]APU!$U$13303</definedName>
    <definedName name="DIRECTO5.99" localSheetId="18">[109]APU!$U$13303</definedName>
    <definedName name="DIRECTO5.99" localSheetId="17">[109]APU!$U$13303</definedName>
    <definedName name="DIRECTO5.99" localSheetId="2">[109]APU!$U$13303</definedName>
    <definedName name="DIRECTO5.99" localSheetId="15">[109]APU!$U$13303</definedName>
    <definedName name="DIRECTO5.99">[110]APU!$U$13303</definedName>
    <definedName name="DIRECTO50" localSheetId="20">[109]APU!$U$3121</definedName>
    <definedName name="DIRECTO50" localSheetId="13">[109]APU!$U$3121</definedName>
    <definedName name="DIRECTO50" localSheetId="14">[109]APU!$U$3121</definedName>
    <definedName name="DIRECTO50" localSheetId="18">[109]APU!$U$3121</definedName>
    <definedName name="DIRECTO50" localSheetId="17">[109]APU!$U$3121</definedName>
    <definedName name="DIRECTO50" localSheetId="2">[109]APU!$U$3121</definedName>
    <definedName name="DIRECTO50" localSheetId="15">[109]APU!$U$3121</definedName>
    <definedName name="DIRECTO50">[110]APU!$U$3121</definedName>
    <definedName name="DIRECTO51" localSheetId="20">[109]APU!$U$3182</definedName>
    <definedName name="DIRECTO51" localSheetId="13">[109]APU!$U$3182</definedName>
    <definedName name="DIRECTO51" localSheetId="14">[109]APU!$U$3182</definedName>
    <definedName name="DIRECTO51" localSheetId="18">[109]APU!$U$3182</definedName>
    <definedName name="DIRECTO51" localSheetId="17">[109]APU!$U$3182</definedName>
    <definedName name="DIRECTO51" localSheetId="2">[109]APU!$U$3182</definedName>
    <definedName name="DIRECTO51" localSheetId="15">[109]APU!$U$3182</definedName>
    <definedName name="DIRECTO51">[110]APU!$U$3182</definedName>
    <definedName name="DIRECTO52" localSheetId="20">[109]APU!$U$3243</definedName>
    <definedName name="DIRECTO52" localSheetId="13">[109]APU!$U$3243</definedName>
    <definedName name="DIRECTO52" localSheetId="14">[109]APU!$U$3243</definedName>
    <definedName name="DIRECTO52" localSheetId="18">[109]APU!$U$3243</definedName>
    <definedName name="DIRECTO52" localSheetId="17">[109]APU!$U$3243</definedName>
    <definedName name="DIRECTO52" localSheetId="2">[109]APU!$U$3243</definedName>
    <definedName name="DIRECTO52" localSheetId="15">[109]APU!$U$3243</definedName>
    <definedName name="DIRECTO52">[110]APU!$U$3243</definedName>
    <definedName name="DIRECTO53" localSheetId="20">[109]APU!$U$3304</definedName>
    <definedName name="DIRECTO53" localSheetId="13">[109]APU!$U$3304</definedName>
    <definedName name="DIRECTO53" localSheetId="14">[109]APU!$U$3304</definedName>
    <definedName name="DIRECTO53" localSheetId="18">[109]APU!$U$3304</definedName>
    <definedName name="DIRECTO53" localSheetId="17">[109]APU!$U$3304</definedName>
    <definedName name="DIRECTO53" localSheetId="2">[109]APU!$U$3304</definedName>
    <definedName name="DIRECTO53" localSheetId="15">[109]APU!$U$3304</definedName>
    <definedName name="DIRECTO53">[110]APU!$U$3304</definedName>
    <definedName name="DIRECTO54" localSheetId="20">[109]APU!$U$3365</definedName>
    <definedName name="DIRECTO54" localSheetId="13">[109]APU!$U$3365</definedName>
    <definedName name="DIRECTO54" localSheetId="14">[109]APU!$U$3365</definedName>
    <definedName name="DIRECTO54" localSheetId="18">[109]APU!$U$3365</definedName>
    <definedName name="DIRECTO54" localSheetId="17">[109]APU!$U$3365</definedName>
    <definedName name="DIRECTO54" localSheetId="2">[109]APU!$U$3365</definedName>
    <definedName name="DIRECTO54" localSheetId="15">[109]APU!$U$3365</definedName>
    <definedName name="DIRECTO54">[110]APU!$U$3365</definedName>
    <definedName name="DIRECTO55" localSheetId="20">[109]APU!$U$3426</definedName>
    <definedName name="DIRECTO55" localSheetId="13">[109]APU!$U$3426</definedName>
    <definedName name="DIRECTO55" localSheetId="14">[109]APU!$U$3426</definedName>
    <definedName name="DIRECTO55" localSheetId="18">[109]APU!$U$3426</definedName>
    <definedName name="DIRECTO55" localSheetId="17">[109]APU!$U$3426</definedName>
    <definedName name="DIRECTO55" localSheetId="2">[109]APU!$U$3426</definedName>
    <definedName name="DIRECTO55" localSheetId="15">[109]APU!$U$3426</definedName>
    <definedName name="DIRECTO55">[110]APU!$U$3426</definedName>
    <definedName name="DIRECTO56" localSheetId="20">[109]APU!$U$3487</definedName>
    <definedName name="DIRECTO56" localSheetId="13">[109]APU!$U$3487</definedName>
    <definedName name="DIRECTO56" localSheetId="14">[109]APU!$U$3487</definedName>
    <definedName name="DIRECTO56" localSheetId="18">[109]APU!$U$3487</definedName>
    <definedName name="DIRECTO56" localSheetId="17">[109]APU!$U$3487</definedName>
    <definedName name="DIRECTO56" localSheetId="2">[109]APU!$U$3487</definedName>
    <definedName name="DIRECTO56" localSheetId="15">[109]APU!$U$3487</definedName>
    <definedName name="DIRECTO56">[110]APU!$U$3487</definedName>
    <definedName name="DIRECTO57" localSheetId="20">[109]APU!$U$3548</definedName>
    <definedName name="DIRECTO57" localSheetId="13">[109]APU!$U$3548</definedName>
    <definedName name="DIRECTO57" localSheetId="14">[109]APU!$U$3548</definedName>
    <definedName name="DIRECTO57" localSheetId="18">[109]APU!$U$3548</definedName>
    <definedName name="DIRECTO57" localSheetId="17">[109]APU!$U$3548</definedName>
    <definedName name="DIRECTO57" localSheetId="2">[109]APU!$U$3548</definedName>
    <definedName name="DIRECTO57" localSheetId="15">[109]APU!$U$3548</definedName>
    <definedName name="DIRECTO57">[110]APU!$U$3548</definedName>
    <definedName name="DIRECTO58" localSheetId="20">[109]APU!$U$3609</definedName>
    <definedName name="DIRECTO58" localSheetId="13">[109]APU!$U$3609</definedName>
    <definedName name="DIRECTO58" localSheetId="14">[109]APU!$U$3609</definedName>
    <definedName name="DIRECTO58" localSheetId="18">[109]APU!$U$3609</definedName>
    <definedName name="DIRECTO58" localSheetId="17">[109]APU!$U$3609</definedName>
    <definedName name="DIRECTO58" localSheetId="2">[109]APU!$U$3609</definedName>
    <definedName name="DIRECTO58" localSheetId="15">[109]APU!$U$3609</definedName>
    <definedName name="DIRECTO58">[110]APU!$U$3609</definedName>
    <definedName name="DIRECTO59" localSheetId="20">[109]APU!$U$3670</definedName>
    <definedName name="DIRECTO59" localSheetId="13">[109]APU!$U$3670</definedName>
    <definedName name="DIRECTO59" localSheetId="14">[109]APU!$U$3670</definedName>
    <definedName name="DIRECTO59" localSheetId="18">[109]APU!$U$3670</definedName>
    <definedName name="DIRECTO59" localSheetId="17">[109]APU!$U$3670</definedName>
    <definedName name="DIRECTO59" localSheetId="2">[109]APU!$U$3670</definedName>
    <definedName name="DIRECTO59" localSheetId="15">[109]APU!$U$3670</definedName>
    <definedName name="DIRECTO59">[110]APU!$U$3670</definedName>
    <definedName name="DIRECTO6" localSheetId="20">[109]APU!$U$437</definedName>
    <definedName name="DIRECTO6" localSheetId="13">[109]APU!$U$437</definedName>
    <definedName name="DIRECTO6" localSheetId="14">[109]APU!$U$437</definedName>
    <definedName name="DIRECTO6" localSheetId="18">[109]APU!$U$437</definedName>
    <definedName name="DIRECTO6" localSheetId="17">[109]APU!$U$437</definedName>
    <definedName name="DIRECTO6" localSheetId="2">[109]APU!$U$437</definedName>
    <definedName name="DIRECTO6" localSheetId="15">[109]APU!$U$437</definedName>
    <definedName name="DIRECTO6">[110]APU!$U$437</definedName>
    <definedName name="DIRECTO60" localSheetId="20">[109]APU!$U$3731</definedName>
    <definedName name="DIRECTO60" localSheetId="13">[109]APU!$U$3731</definedName>
    <definedName name="DIRECTO60" localSheetId="14">[109]APU!$U$3731</definedName>
    <definedName name="DIRECTO60" localSheetId="18">[109]APU!$U$3731</definedName>
    <definedName name="DIRECTO60" localSheetId="17">[109]APU!$U$3731</definedName>
    <definedName name="DIRECTO60" localSheetId="2">[109]APU!$U$3731</definedName>
    <definedName name="DIRECTO60" localSheetId="15">[109]APU!$U$3731</definedName>
    <definedName name="DIRECTO60">[110]APU!$U$3731</definedName>
    <definedName name="DIRECTO61" localSheetId="20">[109]APU!$U$3792</definedName>
    <definedName name="DIRECTO61" localSheetId="13">[109]APU!$U$3792</definedName>
    <definedName name="DIRECTO61" localSheetId="14">[109]APU!$U$3792</definedName>
    <definedName name="DIRECTO61" localSheetId="18">[109]APU!$U$3792</definedName>
    <definedName name="DIRECTO61" localSheetId="17">[109]APU!$U$3792</definedName>
    <definedName name="DIRECTO61" localSheetId="2">[109]APU!$U$3792</definedName>
    <definedName name="DIRECTO61" localSheetId="15">[109]APU!$U$3792</definedName>
    <definedName name="DIRECTO61">[110]APU!$U$3792</definedName>
    <definedName name="DIRECTO62" localSheetId="20">[109]APU!$U$3853</definedName>
    <definedName name="DIRECTO62" localSheetId="13">[109]APU!$U$3853</definedName>
    <definedName name="DIRECTO62" localSheetId="14">[109]APU!$U$3853</definedName>
    <definedName name="DIRECTO62" localSheetId="18">[109]APU!$U$3853</definedName>
    <definedName name="DIRECTO62" localSheetId="17">[109]APU!$U$3853</definedName>
    <definedName name="DIRECTO62" localSheetId="2">[109]APU!$U$3853</definedName>
    <definedName name="DIRECTO62" localSheetId="15">[109]APU!$U$3853</definedName>
    <definedName name="DIRECTO62">[110]APU!$U$3853</definedName>
    <definedName name="DIRECTO63" localSheetId="20">[109]APU!$U$3914</definedName>
    <definedName name="DIRECTO63" localSheetId="13">[109]APU!$U$3914</definedName>
    <definedName name="DIRECTO63" localSheetId="14">[109]APU!$U$3914</definedName>
    <definedName name="DIRECTO63" localSheetId="18">[109]APU!$U$3914</definedName>
    <definedName name="DIRECTO63" localSheetId="17">[109]APU!$U$3914</definedName>
    <definedName name="DIRECTO63" localSheetId="2">[109]APU!$U$3914</definedName>
    <definedName name="DIRECTO63" localSheetId="15">[109]APU!$U$3914</definedName>
    <definedName name="DIRECTO63">[110]APU!$U$3914</definedName>
    <definedName name="DIRECTO64" localSheetId="20">[109]APU!$U$3975</definedName>
    <definedName name="DIRECTO64" localSheetId="13">[109]APU!$U$3975</definedName>
    <definedName name="DIRECTO64" localSheetId="14">[109]APU!$U$3975</definedName>
    <definedName name="DIRECTO64" localSheetId="18">[109]APU!$U$3975</definedName>
    <definedName name="DIRECTO64" localSheetId="17">[109]APU!$U$3975</definedName>
    <definedName name="DIRECTO64" localSheetId="2">[109]APU!$U$3975</definedName>
    <definedName name="DIRECTO64" localSheetId="15">[109]APU!$U$3975</definedName>
    <definedName name="DIRECTO64">[110]APU!$U$3975</definedName>
    <definedName name="DIRECTO65" localSheetId="20">[109]APU!$U$4036</definedName>
    <definedName name="DIRECTO65" localSheetId="13">[109]APU!$U$4036</definedName>
    <definedName name="DIRECTO65" localSheetId="14">[109]APU!$U$4036</definedName>
    <definedName name="DIRECTO65" localSheetId="18">[109]APU!$U$4036</definedName>
    <definedName name="DIRECTO65" localSheetId="17">[109]APU!$U$4036</definedName>
    <definedName name="DIRECTO65" localSheetId="2">[109]APU!$U$4036</definedName>
    <definedName name="DIRECTO65" localSheetId="15">[109]APU!$U$4036</definedName>
    <definedName name="DIRECTO65">[110]APU!$U$4036</definedName>
    <definedName name="DIRECTO66" localSheetId="20">[109]APU!$U$4097</definedName>
    <definedName name="DIRECTO66" localSheetId="13">[109]APU!$U$4097</definedName>
    <definedName name="DIRECTO66" localSheetId="14">[109]APU!$U$4097</definedName>
    <definedName name="DIRECTO66" localSheetId="18">[109]APU!$U$4097</definedName>
    <definedName name="DIRECTO66" localSheetId="17">[109]APU!$U$4097</definedName>
    <definedName name="DIRECTO66" localSheetId="2">[109]APU!$U$4097</definedName>
    <definedName name="DIRECTO66" localSheetId="15">[109]APU!$U$4097</definedName>
    <definedName name="DIRECTO66">[110]APU!$U$4097</definedName>
    <definedName name="DIRECTO67" localSheetId="20">[109]APU!$U$4158</definedName>
    <definedName name="DIRECTO67" localSheetId="13">[109]APU!$U$4158</definedName>
    <definedName name="DIRECTO67" localSheetId="14">[109]APU!$U$4158</definedName>
    <definedName name="DIRECTO67" localSheetId="18">[109]APU!$U$4158</definedName>
    <definedName name="DIRECTO67" localSheetId="17">[109]APU!$U$4158</definedName>
    <definedName name="DIRECTO67" localSheetId="2">[109]APU!$U$4158</definedName>
    <definedName name="DIRECTO67" localSheetId="15">[109]APU!$U$4158</definedName>
    <definedName name="DIRECTO67">[110]APU!$U$4158</definedName>
    <definedName name="DIRECTO68" localSheetId="20">[109]APU!$U$4219</definedName>
    <definedName name="DIRECTO68" localSheetId="13">[109]APU!$U$4219</definedName>
    <definedName name="DIRECTO68" localSheetId="14">[109]APU!$U$4219</definedName>
    <definedName name="DIRECTO68" localSheetId="18">[109]APU!$U$4219</definedName>
    <definedName name="DIRECTO68" localSheetId="17">[109]APU!$U$4219</definedName>
    <definedName name="DIRECTO68" localSheetId="2">[109]APU!$U$4219</definedName>
    <definedName name="DIRECTO68" localSheetId="15">[109]APU!$U$4219</definedName>
    <definedName name="DIRECTO68">[110]APU!$U$4219</definedName>
    <definedName name="DIRECTO69" localSheetId="20">[109]APU!$U$4280</definedName>
    <definedName name="DIRECTO69" localSheetId="13">[109]APU!$U$4280</definedName>
    <definedName name="DIRECTO69" localSheetId="14">[109]APU!$U$4280</definedName>
    <definedName name="DIRECTO69" localSheetId="18">[109]APU!$U$4280</definedName>
    <definedName name="DIRECTO69" localSheetId="17">[109]APU!$U$4280</definedName>
    <definedName name="DIRECTO69" localSheetId="2">[109]APU!$U$4280</definedName>
    <definedName name="DIRECTO69" localSheetId="15">[109]APU!$U$4280</definedName>
    <definedName name="DIRECTO69">[110]APU!$U$4280</definedName>
    <definedName name="DIRECTO7" localSheetId="20">[109]APU!$U$498</definedName>
    <definedName name="DIRECTO7" localSheetId="13">[109]APU!$U$498</definedName>
    <definedName name="DIRECTO7" localSheetId="14">[109]APU!$U$498</definedName>
    <definedName name="DIRECTO7" localSheetId="18">[109]APU!$U$498</definedName>
    <definedName name="DIRECTO7" localSheetId="17">[109]APU!$U$498</definedName>
    <definedName name="DIRECTO7" localSheetId="2">[109]APU!$U$498</definedName>
    <definedName name="DIRECTO7" localSheetId="15">[109]APU!$U$498</definedName>
    <definedName name="DIRECTO7">[110]APU!$U$498</definedName>
    <definedName name="DIRECTO7.12" localSheetId="20">[109]APU!$U$8305</definedName>
    <definedName name="DIRECTO7.12" localSheetId="13">[109]APU!$U$8305</definedName>
    <definedName name="DIRECTO7.12" localSheetId="14">[109]APU!$U$8305</definedName>
    <definedName name="DIRECTO7.12" localSheetId="18">[109]APU!$U$8305</definedName>
    <definedName name="DIRECTO7.12" localSheetId="17">[109]APU!$U$8305</definedName>
    <definedName name="DIRECTO7.12" localSheetId="2">[109]APU!$U$8305</definedName>
    <definedName name="DIRECTO7.12" localSheetId="15">[109]APU!$U$8305</definedName>
    <definedName name="DIRECTO7.12">[110]APU!$U$8305</definedName>
    <definedName name="DIRECTO7.13" localSheetId="20">[109]APU!$U$8366</definedName>
    <definedName name="DIRECTO7.13" localSheetId="13">[109]APU!$U$8366</definedName>
    <definedName name="DIRECTO7.13" localSheetId="14">[109]APU!$U$8366</definedName>
    <definedName name="DIRECTO7.13" localSheetId="18">[109]APU!$U$8366</definedName>
    <definedName name="DIRECTO7.13" localSheetId="17">[109]APU!$U$8366</definedName>
    <definedName name="DIRECTO7.13" localSheetId="2">[109]APU!$U$8366</definedName>
    <definedName name="DIRECTO7.13" localSheetId="15">[109]APU!$U$8366</definedName>
    <definedName name="DIRECTO7.13">[110]APU!$U$8366</definedName>
    <definedName name="DIRECTO7.14" localSheetId="20">[109]APU!$U$8427</definedName>
    <definedName name="DIRECTO7.14" localSheetId="13">[109]APU!$U$8427</definedName>
    <definedName name="DIRECTO7.14" localSheetId="14">[109]APU!$U$8427</definedName>
    <definedName name="DIRECTO7.14" localSheetId="18">[109]APU!$U$8427</definedName>
    <definedName name="DIRECTO7.14" localSheetId="17">[109]APU!$U$8427</definedName>
    <definedName name="DIRECTO7.14" localSheetId="2">[109]APU!$U$8427</definedName>
    <definedName name="DIRECTO7.14" localSheetId="15">[109]APU!$U$8427</definedName>
    <definedName name="DIRECTO7.14">[110]APU!$U$8427</definedName>
    <definedName name="DIRECTO7.15" localSheetId="20">[109]APU!$U$8488</definedName>
    <definedName name="DIRECTO7.15" localSheetId="13">[109]APU!$U$8488</definedName>
    <definedName name="DIRECTO7.15" localSheetId="14">[109]APU!$U$8488</definedName>
    <definedName name="DIRECTO7.15" localSheetId="18">[109]APU!$U$8488</definedName>
    <definedName name="DIRECTO7.15" localSheetId="17">[109]APU!$U$8488</definedName>
    <definedName name="DIRECTO7.15" localSheetId="2">[109]APU!$U$8488</definedName>
    <definedName name="DIRECTO7.15" localSheetId="15">[109]APU!$U$8488</definedName>
    <definedName name="DIRECTO7.15">[110]APU!$U$8488</definedName>
    <definedName name="DIRECTO7.16" localSheetId="20">[109]APU!$U$8606</definedName>
    <definedName name="DIRECTO7.16" localSheetId="13">[109]APU!$U$8606</definedName>
    <definedName name="DIRECTO7.16" localSheetId="14">[109]APU!$U$8606</definedName>
    <definedName name="DIRECTO7.16" localSheetId="18">[109]APU!$U$8606</definedName>
    <definedName name="DIRECTO7.16" localSheetId="17">[109]APU!$U$8606</definedName>
    <definedName name="DIRECTO7.16" localSheetId="2">[109]APU!$U$8606</definedName>
    <definedName name="DIRECTO7.16" localSheetId="15">[109]APU!$U$8606</definedName>
    <definedName name="DIRECTO7.16">[110]APU!$U$8606</definedName>
    <definedName name="DIRECTO7.17" localSheetId="20">[109]APU!$U$11290</definedName>
    <definedName name="DIRECTO7.17" localSheetId="13">[109]APU!$U$11290</definedName>
    <definedName name="DIRECTO7.17" localSheetId="14">[109]APU!$U$11290</definedName>
    <definedName name="DIRECTO7.17" localSheetId="18">[109]APU!$U$11290</definedName>
    <definedName name="DIRECTO7.17" localSheetId="17">[109]APU!$U$11290</definedName>
    <definedName name="DIRECTO7.17" localSheetId="2">[109]APU!$U$11290</definedName>
    <definedName name="DIRECTO7.17" localSheetId="15">[109]APU!$U$11290</definedName>
    <definedName name="DIRECTO7.17">[110]APU!$U$11290</definedName>
    <definedName name="DIRECTO7.18" localSheetId="20">[109]APU!$U$11351</definedName>
    <definedName name="DIRECTO7.18" localSheetId="13">[109]APU!$U$11351</definedName>
    <definedName name="DIRECTO7.18" localSheetId="14">[109]APU!$U$11351</definedName>
    <definedName name="DIRECTO7.18" localSheetId="18">[109]APU!$U$11351</definedName>
    <definedName name="DIRECTO7.18" localSheetId="17">[109]APU!$U$11351</definedName>
    <definedName name="DIRECTO7.18" localSheetId="2">[109]APU!$U$11351</definedName>
    <definedName name="DIRECTO7.18" localSheetId="15">[109]APU!$U$11351</definedName>
    <definedName name="DIRECTO7.18">[110]APU!$U$11351</definedName>
    <definedName name="DIRECTO7.19" localSheetId="20">[109]APU!$U$11412</definedName>
    <definedName name="DIRECTO7.19" localSheetId="13">[109]APU!$U$11412</definedName>
    <definedName name="DIRECTO7.19" localSheetId="14">[109]APU!$U$11412</definedName>
    <definedName name="DIRECTO7.19" localSheetId="18">[109]APU!$U$11412</definedName>
    <definedName name="DIRECTO7.19" localSheetId="17">[109]APU!$U$11412</definedName>
    <definedName name="DIRECTO7.19" localSheetId="2">[109]APU!$U$11412</definedName>
    <definedName name="DIRECTO7.19" localSheetId="15">[109]APU!$U$11412</definedName>
    <definedName name="DIRECTO7.19">[110]APU!$U$11412</definedName>
    <definedName name="DIRECTO7.20" localSheetId="20">[109]APU!$U$11473</definedName>
    <definedName name="DIRECTO7.20" localSheetId="13">[109]APU!$U$11473</definedName>
    <definedName name="DIRECTO7.20" localSheetId="14">[109]APU!$U$11473</definedName>
    <definedName name="DIRECTO7.20" localSheetId="18">[109]APU!$U$11473</definedName>
    <definedName name="DIRECTO7.20" localSheetId="17">[109]APU!$U$11473</definedName>
    <definedName name="DIRECTO7.20" localSheetId="2">[109]APU!$U$11473</definedName>
    <definedName name="DIRECTO7.20" localSheetId="15">[109]APU!$U$11473</definedName>
    <definedName name="DIRECTO7.20">[110]APU!$U$11473</definedName>
    <definedName name="DIRECTO7.21" localSheetId="20">[109]APU!$U$11534</definedName>
    <definedName name="DIRECTO7.21" localSheetId="13">[109]APU!$U$11534</definedName>
    <definedName name="DIRECTO7.21" localSheetId="14">[109]APU!$U$11534</definedName>
    <definedName name="DIRECTO7.21" localSheetId="18">[109]APU!$U$11534</definedName>
    <definedName name="DIRECTO7.21" localSheetId="17">[109]APU!$U$11534</definedName>
    <definedName name="DIRECTO7.21" localSheetId="2">[109]APU!$U$11534</definedName>
    <definedName name="DIRECTO7.21" localSheetId="15">[109]APU!$U$11534</definedName>
    <definedName name="DIRECTO7.21">[110]APU!$U$11534</definedName>
    <definedName name="DIRECTO7.22" localSheetId="20">[109]APU!$U$11717</definedName>
    <definedName name="DIRECTO7.22" localSheetId="13">[109]APU!$U$11717</definedName>
    <definedName name="DIRECTO7.22" localSheetId="14">[109]APU!$U$11717</definedName>
    <definedName name="DIRECTO7.22" localSheetId="18">[109]APU!$U$11717</definedName>
    <definedName name="DIRECTO7.22" localSheetId="17">[109]APU!$U$11717</definedName>
    <definedName name="DIRECTO7.22" localSheetId="2">[109]APU!$U$11717</definedName>
    <definedName name="DIRECTO7.22" localSheetId="15">[109]APU!$U$11717</definedName>
    <definedName name="DIRECTO7.22">[110]APU!$U$11717</definedName>
    <definedName name="DIRECTO7.23" localSheetId="20">[109]APU!$U$11778</definedName>
    <definedName name="DIRECTO7.23" localSheetId="13">[109]APU!$U$11778</definedName>
    <definedName name="DIRECTO7.23" localSheetId="14">[109]APU!$U$11778</definedName>
    <definedName name="DIRECTO7.23" localSheetId="18">[109]APU!$U$11778</definedName>
    <definedName name="DIRECTO7.23" localSheetId="17">[109]APU!$U$11778</definedName>
    <definedName name="DIRECTO7.23" localSheetId="2">[109]APU!$U$11778</definedName>
    <definedName name="DIRECTO7.23" localSheetId="15">[109]APU!$U$11778</definedName>
    <definedName name="DIRECTO7.23">[110]APU!$U$11778</definedName>
    <definedName name="DIRECTO7.24" localSheetId="20">[109]APU!$U$14645</definedName>
    <definedName name="DIRECTO7.24" localSheetId="13">[109]APU!$U$14645</definedName>
    <definedName name="DIRECTO7.24" localSheetId="14">[109]APU!$U$14645</definedName>
    <definedName name="DIRECTO7.24" localSheetId="18">[109]APU!$U$14645</definedName>
    <definedName name="DIRECTO7.24" localSheetId="17">[109]APU!$U$14645</definedName>
    <definedName name="DIRECTO7.24" localSheetId="2">[109]APU!$U$14645</definedName>
    <definedName name="DIRECTO7.24" localSheetId="15">[109]APU!$U$14645</definedName>
    <definedName name="DIRECTO7.24">[110]APU!$U$14645</definedName>
    <definedName name="DIRECTO7.25" localSheetId="20">[109]APU!$U$15255</definedName>
    <definedName name="DIRECTO7.25" localSheetId="13">[109]APU!$U$15255</definedName>
    <definedName name="DIRECTO7.25" localSheetId="14">[109]APU!$U$15255</definedName>
    <definedName name="DIRECTO7.25" localSheetId="18">[109]APU!$U$15255</definedName>
    <definedName name="DIRECTO7.25" localSheetId="17">[109]APU!$U$15255</definedName>
    <definedName name="DIRECTO7.25" localSheetId="2">[109]APU!$U$15255</definedName>
    <definedName name="DIRECTO7.25" localSheetId="15">[109]APU!$U$15255</definedName>
    <definedName name="DIRECTO7.25">[110]APU!$U$15255</definedName>
    <definedName name="DIRECTO7.26" localSheetId="20">[109]APU!$U$15316</definedName>
    <definedName name="DIRECTO7.26" localSheetId="13">[109]APU!$U$15316</definedName>
    <definedName name="DIRECTO7.26" localSheetId="14">[109]APU!$U$15316</definedName>
    <definedName name="DIRECTO7.26" localSheetId="18">[109]APU!$U$15316</definedName>
    <definedName name="DIRECTO7.26" localSheetId="17">[109]APU!$U$15316</definedName>
    <definedName name="DIRECTO7.26" localSheetId="2">[109]APU!$U$15316</definedName>
    <definedName name="DIRECTO7.26" localSheetId="15">[109]APU!$U$15316</definedName>
    <definedName name="DIRECTO7.26">[110]APU!$U$15316</definedName>
    <definedName name="DIRECTO7.27" localSheetId="20">[109]APU!$U$15377</definedName>
    <definedName name="DIRECTO7.27" localSheetId="13">[109]APU!$U$15377</definedName>
    <definedName name="DIRECTO7.27" localSheetId="14">[109]APU!$U$15377</definedName>
    <definedName name="DIRECTO7.27" localSheetId="18">[109]APU!$U$15377</definedName>
    <definedName name="DIRECTO7.27" localSheetId="17">[109]APU!$U$15377</definedName>
    <definedName name="DIRECTO7.27" localSheetId="2">[109]APU!$U$15377</definedName>
    <definedName name="DIRECTO7.27" localSheetId="15">[109]APU!$U$15377</definedName>
    <definedName name="DIRECTO7.27">[110]APU!$U$15377</definedName>
    <definedName name="DIRECTO7.28" localSheetId="20">[109]APU!$U$15438</definedName>
    <definedName name="DIRECTO7.28" localSheetId="13">[109]APU!$U$15438</definedName>
    <definedName name="DIRECTO7.28" localSheetId="14">[109]APU!$U$15438</definedName>
    <definedName name="DIRECTO7.28" localSheetId="18">[109]APU!$U$15438</definedName>
    <definedName name="DIRECTO7.28" localSheetId="17">[109]APU!$U$15438</definedName>
    <definedName name="DIRECTO7.28" localSheetId="2">[109]APU!$U$15438</definedName>
    <definedName name="DIRECTO7.28" localSheetId="15">[109]APU!$U$15438</definedName>
    <definedName name="DIRECTO7.28">[110]APU!$U$15438</definedName>
    <definedName name="DIRECTO7.29" localSheetId="20">[109]APU!$U$15499</definedName>
    <definedName name="DIRECTO7.29" localSheetId="13">[109]APU!$U$15499</definedName>
    <definedName name="DIRECTO7.29" localSheetId="14">[109]APU!$U$15499</definedName>
    <definedName name="DIRECTO7.29" localSheetId="18">[109]APU!$U$15499</definedName>
    <definedName name="DIRECTO7.29" localSheetId="17">[109]APU!$U$15499</definedName>
    <definedName name="DIRECTO7.29" localSheetId="2">[109]APU!$U$15499</definedName>
    <definedName name="DIRECTO7.29" localSheetId="15">[109]APU!$U$15499</definedName>
    <definedName name="DIRECTO7.29">[110]APU!$U$15499</definedName>
    <definedName name="DIRECTO7.30" localSheetId="20">[109]APU!$U$15560</definedName>
    <definedName name="DIRECTO7.30" localSheetId="13">[109]APU!$U$15560</definedName>
    <definedName name="DIRECTO7.30" localSheetId="14">[109]APU!$U$15560</definedName>
    <definedName name="DIRECTO7.30" localSheetId="18">[109]APU!$U$15560</definedName>
    <definedName name="DIRECTO7.30" localSheetId="17">[109]APU!$U$15560</definedName>
    <definedName name="DIRECTO7.30" localSheetId="2">[109]APU!$U$15560</definedName>
    <definedName name="DIRECTO7.30" localSheetId="15">[109]APU!$U$15560</definedName>
    <definedName name="DIRECTO7.30">[110]APU!$U$15560</definedName>
    <definedName name="DIRECTO7.31" localSheetId="20">[109]APU!$U$15621</definedName>
    <definedName name="DIRECTO7.31" localSheetId="13">[109]APU!$U$15621</definedName>
    <definedName name="DIRECTO7.31" localSheetId="14">[109]APU!$U$15621</definedName>
    <definedName name="DIRECTO7.31" localSheetId="18">[109]APU!$U$15621</definedName>
    <definedName name="DIRECTO7.31" localSheetId="17">[109]APU!$U$15621</definedName>
    <definedName name="DIRECTO7.31" localSheetId="2">[109]APU!$U$15621</definedName>
    <definedName name="DIRECTO7.31" localSheetId="15">[109]APU!$U$15621</definedName>
    <definedName name="DIRECTO7.31">[110]APU!$U$15621</definedName>
    <definedName name="DIRECTO7.32" localSheetId="20">[109]APU!$U$15682</definedName>
    <definedName name="DIRECTO7.32" localSheetId="13">[109]APU!$U$15682</definedName>
    <definedName name="DIRECTO7.32" localSheetId="14">[109]APU!$U$15682</definedName>
    <definedName name="DIRECTO7.32" localSheetId="18">[109]APU!$U$15682</definedName>
    <definedName name="DIRECTO7.32" localSheetId="17">[109]APU!$U$15682</definedName>
    <definedName name="DIRECTO7.32" localSheetId="2">[109]APU!$U$15682</definedName>
    <definedName name="DIRECTO7.32" localSheetId="15">[109]APU!$U$15682</definedName>
    <definedName name="DIRECTO7.32">[110]APU!$U$15682</definedName>
    <definedName name="DIRECTO7.33" localSheetId="20">[109]APU!$U$15743</definedName>
    <definedName name="DIRECTO7.33" localSheetId="13">[109]APU!$U$15743</definedName>
    <definedName name="DIRECTO7.33" localSheetId="14">[109]APU!$U$15743</definedName>
    <definedName name="DIRECTO7.33" localSheetId="18">[109]APU!$U$15743</definedName>
    <definedName name="DIRECTO7.33" localSheetId="17">[109]APU!$U$15743</definedName>
    <definedName name="DIRECTO7.33" localSheetId="2">[109]APU!$U$15743</definedName>
    <definedName name="DIRECTO7.33" localSheetId="15">[109]APU!$U$15743</definedName>
    <definedName name="DIRECTO7.33">[110]APU!$U$15743</definedName>
    <definedName name="DIRECTO7.34" localSheetId="20">[109]APU!$U$15804</definedName>
    <definedName name="DIRECTO7.34" localSheetId="13">[109]APU!$U$15804</definedName>
    <definedName name="DIRECTO7.34" localSheetId="14">[109]APU!$U$15804</definedName>
    <definedName name="DIRECTO7.34" localSheetId="18">[109]APU!$U$15804</definedName>
    <definedName name="DIRECTO7.34" localSheetId="17">[109]APU!$U$15804</definedName>
    <definedName name="DIRECTO7.34" localSheetId="2">[109]APU!$U$15804</definedName>
    <definedName name="DIRECTO7.34" localSheetId="15">[109]APU!$U$15804</definedName>
    <definedName name="DIRECTO7.34">[110]APU!$U$15804</definedName>
    <definedName name="DIRECTO7.35" localSheetId="20">[109]APU!$U$15865</definedName>
    <definedName name="DIRECTO7.35" localSheetId="13">[109]APU!$U$15865</definedName>
    <definedName name="DIRECTO7.35" localSheetId="14">[109]APU!$U$15865</definedName>
    <definedName name="DIRECTO7.35" localSheetId="18">[109]APU!$U$15865</definedName>
    <definedName name="DIRECTO7.35" localSheetId="17">[109]APU!$U$15865</definedName>
    <definedName name="DIRECTO7.35" localSheetId="2">[109]APU!$U$15865</definedName>
    <definedName name="DIRECTO7.35" localSheetId="15">[109]APU!$U$15865</definedName>
    <definedName name="DIRECTO7.35">[110]APU!$U$15865</definedName>
    <definedName name="DIRECTO7.36" localSheetId="20">[109]APU!$U$17085</definedName>
    <definedName name="DIRECTO7.36" localSheetId="13">[109]APU!$U$17085</definedName>
    <definedName name="DIRECTO7.36" localSheetId="14">[109]APU!$U$17085</definedName>
    <definedName name="DIRECTO7.36" localSheetId="18">[109]APU!$U$17085</definedName>
    <definedName name="DIRECTO7.36" localSheetId="17">[109]APU!$U$17085</definedName>
    <definedName name="DIRECTO7.36" localSheetId="2">[109]APU!$U$17085</definedName>
    <definedName name="DIRECTO7.36" localSheetId="15">[109]APU!$U$17085</definedName>
    <definedName name="DIRECTO7.36">[110]APU!$U$17085</definedName>
    <definedName name="DIRECTO7.37" localSheetId="20">[109]APU!$U$17268</definedName>
    <definedName name="DIRECTO7.37" localSheetId="13">[109]APU!$U$17268</definedName>
    <definedName name="DIRECTO7.37" localSheetId="14">[109]APU!$U$17268</definedName>
    <definedName name="DIRECTO7.37" localSheetId="18">[109]APU!$U$17268</definedName>
    <definedName name="DIRECTO7.37" localSheetId="17">[109]APU!$U$17268</definedName>
    <definedName name="DIRECTO7.37" localSheetId="2">[109]APU!$U$17268</definedName>
    <definedName name="DIRECTO7.37" localSheetId="15">[109]APU!$U$17268</definedName>
    <definedName name="DIRECTO7.37">[110]APU!$U$17268</definedName>
    <definedName name="DIRECTO7.38" localSheetId="20">[109]APU!$U$17207</definedName>
    <definedName name="DIRECTO7.38" localSheetId="13">[109]APU!$U$17207</definedName>
    <definedName name="DIRECTO7.38" localSheetId="14">[109]APU!$U$17207</definedName>
    <definedName name="DIRECTO7.38" localSheetId="18">[109]APU!$U$17207</definedName>
    <definedName name="DIRECTO7.38" localSheetId="17">[109]APU!$U$17207</definedName>
    <definedName name="DIRECTO7.38" localSheetId="2">[109]APU!$U$17207</definedName>
    <definedName name="DIRECTO7.38" localSheetId="15">[109]APU!$U$17207</definedName>
    <definedName name="DIRECTO7.38">[110]APU!$U$17207</definedName>
    <definedName name="DIRECTO7.39" localSheetId="20">[109]APU!$U$17390</definedName>
    <definedName name="DIRECTO7.39" localSheetId="13">[109]APU!$U$17390</definedName>
    <definedName name="DIRECTO7.39" localSheetId="14">[109]APU!$U$17390</definedName>
    <definedName name="DIRECTO7.39" localSheetId="18">[109]APU!$U$17390</definedName>
    <definedName name="DIRECTO7.39" localSheetId="17">[109]APU!$U$17390</definedName>
    <definedName name="DIRECTO7.39" localSheetId="2">[109]APU!$U$17390</definedName>
    <definedName name="DIRECTO7.39" localSheetId="15">[109]APU!$U$17390</definedName>
    <definedName name="DIRECTO7.39">[110]APU!$U$17390</definedName>
    <definedName name="DIRECTO7.40" localSheetId="20">[109]APU!$U$17451</definedName>
    <definedName name="DIRECTO7.40" localSheetId="13">[109]APU!$U$17451</definedName>
    <definedName name="DIRECTO7.40" localSheetId="14">[109]APU!$U$17451</definedName>
    <definedName name="DIRECTO7.40" localSheetId="18">[109]APU!$U$17451</definedName>
    <definedName name="DIRECTO7.40" localSheetId="17">[109]APU!$U$17451</definedName>
    <definedName name="DIRECTO7.40" localSheetId="2">[109]APU!$U$17451</definedName>
    <definedName name="DIRECTO7.40" localSheetId="15">[109]APU!$U$17451</definedName>
    <definedName name="DIRECTO7.40">[110]APU!$U$17451</definedName>
    <definedName name="DIRECTO7.41" localSheetId="20">[109]APU!$U$17512</definedName>
    <definedName name="DIRECTO7.41" localSheetId="13">[109]APU!$U$17512</definedName>
    <definedName name="DIRECTO7.41" localSheetId="14">[109]APU!$U$17512</definedName>
    <definedName name="DIRECTO7.41" localSheetId="18">[109]APU!$U$17512</definedName>
    <definedName name="DIRECTO7.41" localSheetId="17">[109]APU!$U$17512</definedName>
    <definedName name="DIRECTO7.41" localSheetId="2">[109]APU!$U$17512</definedName>
    <definedName name="DIRECTO7.41" localSheetId="15">[109]APU!$U$17512</definedName>
    <definedName name="DIRECTO7.41">[110]APU!$U$17512</definedName>
    <definedName name="DIRECTO7.42" localSheetId="20">[109]APU!$U$17146</definedName>
    <definedName name="DIRECTO7.42" localSheetId="13">[109]APU!$U$17146</definedName>
    <definedName name="DIRECTO7.42" localSheetId="14">[109]APU!$U$17146</definedName>
    <definedName name="DIRECTO7.42" localSheetId="18">[109]APU!$U$17146</definedName>
    <definedName name="DIRECTO7.42" localSheetId="17">[109]APU!$U$17146</definedName>
    <definedName name="DIRECTO7.42" localSheetId="2">[109]APU!$U$17146</definedName>
    <definedName name="DIRECTO7.42" localSheetId="15">[109]APU!$U$17146</definedName>
    <definedName name="DIRECTO7.42">[110]APU!$U$17146</definedName>
    <definedName name="DIRECTO7.43" localSheetId="20">[109]APU!$U$17573</definedName>
    <definedName name="DIRECTO7.43" localSheetId="13">[109]APU!$U$17573</definedName>
    <definedName name="DIRECTO7.43" localSheetId="14">[109]APU!$U$17573</definedName>
    <definedName name="DIRECTO7.43" localSheetId="18">[109]APU!$U$17573</definedName>
    <definedName name="DIRECTO7.43" localSheetId="17">[109]APU!$U$17573</definedName>
    <definedName name="DIRECTO7.43" localSheetId="2">[109]APU!$U$17573</definedName>
    <definedName name="DIRECTO7.43" localSheetId="15">[109]APU!$U$17573</definedName>
    <definedName name="DIRECTO7.43">[110]APU!$U$17573</definedName>
    <definedName name="DIRECTO7.44" localSheetId="20">[109]APU!$U$17329</definedName>
    <definedName name="DIRECTO7.44" localSheetId="13">[109]APU!$U$17329</definedName>
    <definedName name="DIRECTO7.44" localSheetId="14">[109]APU!$U$17329</definedName>
    <definedName name="DIRECTO7.44" localSheetId="18">[109]APU!$U$17329</definedName>
    <definedName name="DIRECTO7.44" localSheetId="17">[109]APU!$U$17329</definedName>
    <definedName name="DIRECTO7.44" localSheetId="2">[109]APU!$U$17329</definedName>
    <definedName name="DIRECTO7.44" localSheetId="15">[109]APU!$U$17329</definedName>
    <definedName name="DIRECTO7.44">[110]APU!$U$17329</definedName>
    <definedName name="DIRECTO70" localSheetId="20">[109]APU!$U$4341</definedName>
    <definedName name="DIRECTO70" localSheetId="13">[109]APU!$U$4341</definedName>
    <definedName name="DIRECTO70" localSheetId="14">[109]APU!$U$4341</definedName>
    <definedName name="DIRECTO70" localSheetId="18">[109]APU!$U$4341</definedName>
    <definedName name="DIRECTO70" localSheetId="17">[109]APU!$U$4341</definedName>
    <definedName name="DIRECTO70" localSheetId="2">[109]APU!$U$4341</definedName>
    <definedName name="DIRECTO70" localSheetId="15">[109]APU!$U$4341</definedName>
    <definedName name="DIRECTO70">[110]APU!$U$4341</definedName>
    <definedName name="DIRECTO71" localSheetId="20">[109]APU!$U$4402</definedName>
    <definedName name="DIRECTO71" localSheetId="13">[109]APU!$U$4402</definedName>
    <definedName name="DIRECTO71" localSheetId="14">[109]APU!$U$4402</definedName>
    <definedName name="DIRECTO71" localSheetId="18">[109]APU!$U$4402</definedName>
    <definedName name="DIRECTO71" localSheetId="17">[109]APU!$U$4402</definedName>
    <definedName name="DIRECTO71" localSheetId="2">[109]APU!$U$4402</definedName>
    <definedName name="DIRECTO71" localSheetId="15">[109]APU!$U$4402</definedName>
    <definedName name="DIRECTO71">[110]APU!$U$4402</definedName>
    <definedName name="DIRECTO72" localSheetId="20">[109]APU!$U$4463</definedName>
    <definedName name="DIRECTO72" localSheetId="13">[109]APU!$U$4463</definedName>
    <definedName name="DIRECTO72" localSheetId="14">[109]APU!$U$4463</definedName>
    <definedName name="DIRECTO72" localSheetId="18">[109]APU!$U$4463</definedName>
    <definedName name="DIRECTO72" localSheetId="17">[109]APU!$U$4463</definedName>
    <definedName name="DIRECTO72" localSheetId="2">[109]APU!$U$4463</definedName>
    <definedName name="DIRECTO72" localSheetId="15">[109]APU!$U$4463</definedName>
    <definedName name="DIRECTO72">[110]APU!$U$4463</definedName>
    <definedName name="DIRECTO73" localSheetId="20">[109]APU!$U$4524</definedName>
    <definedName name="DIRECTO73" localSheetId="13">[109]APU!$U$4524</definedName>
    <definedName name="DIRECTO73" localSheetId="14">[109]APU!$U$4524</definedName>
    <definedName name="DIRECTO73" localSheetId="18">[109]APU!$U$4524</definedName>
    <definedName name="DIRECTO73" localSheetId="17">[109]APU!$U$4524</definedName>
    <definedName name="DIRECTO73" localSheetId="2">[109]APU!$U$4524</definedName>
    <definedName name="DIRECTO73" localSheetId="15">[109]APU!$U$4524</definedName>
    <definedName name="DIRECTO73">[110]APU!$U$4524</definedName>
    <definedName name="DIRECTO74" localSheetId="20">[109]APU!$U$4585</definedName>
    <definedName name="DIRECTO74" localSheetId="13">[109]APU!$U$4585</definedName>
    <definedName name="DIRECTO74" localSheetId="14">[109]APU!$U$4585</definedName>
    <definedName name="DIRECTO74" localSheetId="18">[109]APU!$U$4585</definedName>
    <definedName name="DIRECTO74" localSheetId="17">[109]APU!$U$4585</definedName>
    <definedName name="DIRECTO74" localSheetId="2">[109]APU!$U$4585</definedName>
    <definedName name="DIRECTO74" localSheetId="15">[109]APU!$U$4585</definedName>
    <definedName name="DIRECTO74">[110]APU!$U$4585</definedName>
    <definedName name="DIRECTO75" localSheetId="20">[109]APU!$U$4646</definedName>
    <definedName name="DIRECTO75" localSheetId="13">[109]APU!$U$4646</definedName>
    <definedName name="DIRECTO75" localSheetId="14">[109]APU!$U$4646</definedName>
    <definedName name="DIRECTO75" localSheetId="18">[109]APU!$U$4646</definedName>
    <definedName name="DIRECTO75" localSheetId="17">[109]APU!$U$4646</definedName>
    <definedName name="DIRECTO75" localSheetId="2">[109]APU!$U$4646</definedName>
    <definedName name="DIRECTO75" localSheetId="15">[109]APU!$U$4646</definedName>
    <definedName name="DIRECTO75">[110]APU!$U$4646</definedName>
    <definedName name="DIRECTO76" localSheetId="20">[109]APU!$U$4707</definedName>
    <definedName name="DIRECTO76" localSheetId="13">[109]APU!$U$4707</definedName>
    <definedName name="DIRECTO76" localSheetId="14">[109]APU!$U$4707</definedName>
    <definedName name="DIRECTO76" localSheetId="18">[109]APU!$U$4707</definedName>
    <definedName name="DIRECTO76" localSheetId="17">[109]APU!$U$4707</definedName>
    <definedName name="DIRECTO76" localSheetId="2">[109]APU!$U$4707</definedName>
    <definedName name="DIRECTO76" localSheetId="15">[109]APU!$U$4707</definedName>
    <definedName name="DIRECTO76">[110]APU!$U$4707</definedName>
    <definedName name="DIRECTO77" localSheetId="20">[109]APU!$U$4768</definedName>
    <definedName name="DIRECTO77" localSheetId="13">[109]APU!$U$4768</definedName>
    <definedName name="DIRECTO77" localSheetId="14">[109]APU!$U$4768</definedName>
    <definedName name="DIRECTO77" localSheetId="18">[109]APU!$U$4768</definedName>
    <definedName name="DIRECTO77" localSheetId="17">[109]APU!$U$4768</definedName>
    <definedName name="DIRECTO77" localSheetId="2">[109]APU!$U$4768</definedName>
    <definedName name="DIRECTO77" localSheetId="15">[109]APU!$U$4768</definedName>
    <definedName name="DIRECTO77">[110]APU!$U$4768</definedName>
    <definedName name="DIRECTO78" localSheetId="20">[109]APU!$U$4829</definedName>
    <definedName name="DIRECTO78" localSheetId="13">[109]APU!$U$4829</definedName>
    <definedName name="DIRECTO78" localSheetId="14">[109]APU!$U$4829</definedName>
    <definedName name="DIRECTO78" localSheetId="18">[109]APU!$U$4829</definedName>
    <definedName name="DIRECTO78" localSheetId="17">[109]APU!$U$4829</definedName>
    <definedName name="DIRECTO78" localSheetId="2">[109]APU!$U$4829</definedName>
    <definedName name="DIRECTO78" localSheetId="15">[109]APU!$U$4829</definedName>
    <definedName name="DIRECTO78">[110]APU!$U$4829</definedName>
    <definedName name="DIRECTO79" localSheetId="20">[109]APU!$U$4890</definedName>
    <definedName name="DIRECTO79" localSheetId="13">[109]APU!$U$4890</definedName>
    <definedName name="DIRECTO79" localSheetId="14">[109]APU!$U$4890</definedName>
    <definedName name="DIRECTO79" localSheetId="18">[109]APU!$U$4890</definedName>
    <definedName name="DIRECTO79" localSheetId="17">[109]APU!$U$4890</definedName>
    <definedName name="DIRECTO79" localSheetId="2">[109]APU!$U$4890</definedName>
    <definedName name="DIRECTO79" localSheetId="15">[109]APU!$U$4890</definedName>
    <definedName name="DIRECTO79">[110]APU!$U$4890</definedName>
    <definedName name="DIRECTO8" localSheetId="20">[109]APU!$U$559</definedName>
    <definedName name="DIRECTO8" localSheetId="13">[109]APU!$U$559</definedName>
    <definedName name="DIRECTO8" localSheetId="14">[109]APU!$U$559</definedName>
    <definedName name="DIRECTO8" localSheetId="18">[109]APU!$U$559</definedName>
    <definedName name="DIRECTO8" localSheetId="17">[109]APU!$U$559</definedName>
    <definedName name="DIRECTO8" localSheetId="2">[109]APU!$U$559</definedName>
    <definedName name="DIRECTO8" localSheetId="15">[109]APU!$U$559</definedName>
    <definedName name="DIRECTO8">[110]APU!$U$559</definedName>
    <definedName name="DIRECTO80" localSheetId="20">[109]APU!$U$4951</definedName>
    <definedName name="DIRECTO80" localSheetId="13">[109]APU!$U$4951</definedName>
    <definedName name="DIRECTO80" localSheetId="14">[109]APU!$U$4951</definedName>
    <definedName name="DIRECTO80" localSheetId="18">[109]APU!$U$4951</definedName>
    <definedName name="DIRECTO80" localSheetId="17">[109]APU!$U$4951</definedName>
    <definedName name="DIRECTO80" localSheetId="2">[109]APU!$U$4951</definedName>
    <definedName name="DIRECTO80" localSheetId="15">[109]APU!$U$4951</definedName>
    <definedName name="DIRECTO80">[110]APU!$U$4951</definedName>
    <definedName name="DIRECTO81" localSheetId="20">[109]APU!$U$5012</definedName>
    <definedName name="DIRECTO81" localSheetId="13">[109]APU!$U$5012</definedName>
    <definedName name="DIRECTO81" localSheetId="14">[109]APU!$U$5012</definedName>
    <definedName name="DIRECTO81" localSheetId="18">[109]APU!$U$5012</definedName>
    <definedName name="DIRECTO81" localSheetId="17">[109]APU!$U$5012</definedName>
    <definedName name="DIRECTO81" localSheetId="2">[109]APU!$U$5012</definedName>
    <definedName name="DIRECTO81" localSheetId="15">[109]APU!$U$5012</definedName>
    <definedName name="DIRECTO81">[110]APU!$U$5012</definedName>
    <definedName name="DIRECTO82" localSheetId="20">[109]APU!$U$5073</definedName>
    <definedName name="DIRECTO82" localSheetId="13">[109]APU!$U$5073</definedName>
    <definedName name="DIRECTO82" localSheetId="14">[109]APU!$U$5073</definedName>
    <definedName name="DIRECTO82" localSheetId="18">[109]APU!$U$5073</definedName>
    <definedName name="DIRECTO82" localSheetId="17">[109]APU!$U$5073</definedName>
    <definedName name="DIRECTO82" localSheetId="2">[109]APU!$U$5073</definedName>
    <definedName name="DIRECTO82" localSheetId="15">[109]APU!$U$5073</definedName>
    <definedName name="DIRECTO82">[110]APU!$U$5073</definedName>
    <definedName name="DIRECTO83" localSheetId="20">[109]APU!$U$5134</definedName>
    <definedName name="DIRECTO83" localSheetId="13">[109]APU!$U$5134</definedName>
    <definedName name="DIRECTO83" localSheetId="14">[109]APU!$U$5134</definedName>
    <definedName name="DIRECTO83" localSheetId="18">[109]APU!$U$5134</definedName>
    <definedName name="DIRECTO83" localSheetId="17">[109]APU!$U$5134</definedName>
    <definedName name="DIRECTO83" localSheetId="2">[109]APU!$U$5134</definedName>
    <definedName name="DIRECTO83" localSheetId="15">[109]APU!$U$5134</definedName>
    <definedName name="DIRECTO83">[110]APU!$U$5134</definedName>
    <definedName name="DIRECTO84" localSheetId="20">[109]APU!$U$5195</definedName>
    <definedName name="DIRECTO84" localSheetId="13">[109]APU!$U$5195</definedName>
    <definedName name="DIRECTO84" localSheetId="14">[109]APU!$U$5195</definedName>
    <definedName name="DIRECTO84" localSheetId="18">[109]APU!$U$5195</definedName>
    <definedName name="DIRECTO84" localSheetId="17">[109]APU!$U$5195</definedName>
    <definedName name="DIRECTO84" localSheetId="2">[109]APU!$U$5195</definedName>
    <definedName name="DIRECTO84" localSheetId="15">[109]APU!$U$5195</definedName>
    <definedName name="DIRECTO84">[110]APU!$U$5195</definedName>
    <definedName name="DIRECTO85" localSheetId="20">[109]APU!$U$5256</definedName>
    <definedName name="DIRECTO85" localSheetId="13">[109]APU!$U$5256</definedName>
    <definedName name="DIRECTO85" localSheetId="14">[109]APU!$U$5256</definedName>
    <definedName name="DIRECTO85" localSheetId="18">[109]APU!$U$5256</definedName>
    <definedName name="DIRECTO85" localSheetId="17">[109]APU!$U$5256</definedName>
    <definedName name="DIRECTO85" localSheetId="2">[109]APU!$U$5256</definedName>
    <definedName name="DIRECTO85" localSheetId="15">[109]APU!$U$5256</definedName>
    <definedName name="DIRECTO85">[110]APU!$U$5256</definedName>
    <definedName name="DIRECTO86" localSheetId="20">[109]APU!$U$5317</definedName>
    <definedName name="DIRECTO86" localSheetId="13">[109]APU!$U$5317</definedName>
    <definedName name="DIRECTO86" localSheetId="14">[109]APU!$U$5317</definedName>
    <definedName name="DIRECTO86" localSheetId="18">[109]APU!$U$5317</definedName>
    <definedName name="DIRECTO86" localSheetId="17">[109]APU!$U$5317</definedName>
    <definedName name="DIRECTO86" localSheetId="2">[109]APU!$U$5317</definedName>
    <definedName name="DIRECTO86" localSheetId="15">[109]APU!$U$5317</definedName>
    <definedName name="DIRECTO86">[110]APU!$U$5317</definedName>
    <definedName name="DIRECTO87" localSheetId="20">[109]APU!$U$5378</definedName>
    <definedName name="DIRECTO87" localSheetId="13">[109]APU!$U$5378</definedName>
    <definedName name="DIRECTO87" localSheetId="14">[109]APU!$U$5378</definedName>
    <definedName name="DIRECTO87" localSheetId="18">[109]APU!$U$5378</definedName>
    <definedName name="DIRECTO87" localSheetId="17">[109]APU!$U$5378</definedName>
    <definedName name="DIRECTO87" localSheetId="2">[109]APU!$U$5378</definedName>
    <definedName name="DIRECTO87" localSheetId="15">[109]APU!$U$5378</definedName>
    <definedName name="DIRECTO87">[110]APU!$U$5378</definedName>
    <definedName name="DIRECTO88" localSheetId="20">[109]APU!$U$5439</definedName>
    <definedName name="DIRECTO88" localSheetId="13">[109]APU!$U$5439</definedName>
    <definedName name="DIRECTO88" localSheetId="14">[109]APU!$U$5439</definedName>
    <definedName name="DIRECTO88" localSheetId="18">[109]APU!$U$5439</definedName>
    <definedName name="DIRECTO88" localSheetId="17">[109]APU!$U$5439</definedName>
    <definedName name="DIRECTO88" localSheetId="2">[109]APU!$U$5439</definedName>
    <definedName name="DIRECTO88" localSheetId="15">[109]APU!$U$5439</definedName>
    <definedName name="DIRECTO88">[110]APU!$U$5439</definedName>
    <definedName name="DIRECTO89" localSheetId="20">[109]APU!$U$5500</definedName>
    <definedName name="DIRECTO89" localSheetId="13">[109]APU!$U$5500</definedName>
    <definedName name="DIRECTO89" localSheetId="14">[109]APU!$U$5500</definedName>
    <definedName name="DIRECTO89" localSheetId="18">[109]APU!$U$5500</definedName>
    <definedName name="DIRECTO89" localSheetId="17">[109]APU!$U$5500</definedName>
    <definedName name="DIRECTO89" localSheetId="2">[109]APU!$U$5500</definedName>
    <definedName name="DIRECTO89" localSheetId="15">[109]APU!$U$5500</definedName>
    <definedName name="DIRECTO89">[110]APU!$U$5500</definedName>
    <definedName name="DIRECTO9" localSheetId="20">[109]APU!$U$620</definedName>
    <definedName name="DIRECTO9" localSheetId="13">[109]APU!$U$620</definedName>
    <definedName name="DIRECTO9" localSheetId="14">[109]APU!$U$620</definedName>
    <definedName name="DIRECTO9" localSheetId="18">[109]APU!$U$620</definedName>
    <definedName name="DIRECTO9" localSheetId="17">[109]APU!$U$620</definedName>
    <definedName name="DIRECTO9" localSheetId="2">[109]APU!$U$620</definedName>
    <definedName name="DIRECTO9" localSheetId="15">[109]APU!$U$620</definedName>
    <definedName name="DIRECTO9">[110]APU!$U$620</definedName>
    <definedName name="DIRECTO9.1" localSheetId="20">[109]APU!$U$16597</definedName>
    <definedName name="DIRECTO9.1" localSheetId="13">[109]APU!$U$16597</definedName>
    <definedName name="DIRECTO9.1" localSheetId="14">[109]APU!$U$16597</definedName>
    <definedName name="DIRECTO9.1" localSheetId="18">[109]APU!$U$16597</definedName>
    <definedName name="DIRECTO9.1" localSheetId="17">[109]APU!$U$16597</definedName>
    <definedName name="DIRECTO9.1" localSheetId="2">[109]APU!$U$16597</definedName>
    <definedName name="DIRECTO9.1" localSheetId="15">[109]APU!$U$16597</definedName>
    <definedName name="DIRECTO9.1">[110]APU!$U$16597</definedName>
    <definedName name="DIRECTO9.2" localSheetId="20">[109]APU!$U$16658</definedName>
    <definedName name="DIRECTO9.2" localSheetId="13">[109]APU!$U$16658</definedName>
    <definedName name="DIRECTO9.2" localSheetId="14">[109]APU!$U$16658</definedName>
    <definedName name="DIRECTO9.2" localSheetId="18">[109]APU!$U$16658</definedName>
    <definedName name="DIRECTO9.2" localSheetId="17">[109]APU!$U$16658</definedName>
    <definedName name="DIRECTO9.2" localSheetId="2">[109]APU!$U$16658</definedName>
    <definedName name="DIRECTO9.2" localSheetId="15">[109]APU!$U$16658</definedName>
    <definedName name="DIRECTO9.2">[110]APU!$U$16658</definedName>
    <definedName name="DIRECTO9.3" localSheetId="20">[109]APU!$U$16719</definedName>
    <definedName name="DIRECTO9.3" localSheetId="13">[109]APU!$U$16719</definedName>
    <definedName name="DIRECTO9.3" localSheetId="14">[109]APU!$U$16719</definedName>
    <definedName name="DIRECTO9.3" localSheetId="18">[109]APU!$U$16719</definedName>
    <definedName name="DIRECTO9.3" localSheetId="17">[109]APU!$U$16719</definedName>
    <definedName name="DIRECTO9.3" localSheetId="2">[109]APU!$U$16719</definedName>
    <definedName name="DIRECTO9.3" localSheetId="15">[109]APU!$U$16719</definedName>
    <definedName name="DIRECTO9.3">[110]APU!$U$16719</definedName>
    <definedName name="DIRECTO9.4" localSheetId="20">[109]APU!$U$16780</definedName>
    <definedName name="DIRECTO9.4" localSheetId="13">[109]APU!$U$16780</definedName>
    <definedName name="DIRECTO9.4" localSheetId="14">[109]APU!$U$16780</definedName>
    <definedName name="DIRECTO9.4" localSheetId="18">[109]APU!$U$16780</definedName>
    <definedName name="DIRECTO9.4" localSheetId="17">[109]APU!$U$16780</definedName>
    <definedName name="DIRECTO9.4" localSheetId="2">[109]APU!$U$16780</definedName>
    <definedName name="DIRECTO9.4" localSheetId="15">[109]APU!$U$16780</definedName>
    <definedName name="DIRECTO9.4">[110]APU!$U$16780</definedName>
    <definedName name="DIRECTO9.5" localSheetId="20">[109]APU!$U$16841</definedName>
    <definedName name="DIRECTO9.5" localSheetId="13">[109]APU!$U$16841</definedName>
    <definedName name="DIRECTO9.5" localSheetId="14">[109]APU!$U$16841</definedName>
    <definedName name="DIRECTO9.5" localSheetId="18">[109]APU!$U$16841</definedName>
    <definedName name="DIRECTO9.5" localSheetId="17">[109]APU!$U$16841</definedName>
    <definedName name="DIRECTO9.5" localSheetId="2">[109]APU!$U$16841</definedName>
    <definedName name="DIRECTO9.5" localSheetId="15">[109]APU!$U$16841</definedName>
    <definedName name="DIRECTO9.5">[110]APU!$U$16841</definedName>
    <definedName name="DIRECTO90" localSheetId="20">[109]APU!$U$5561</definedName>
    <definedName name="DIRECTO90" localSheetId="13">[109]APU!$U$5561</definedName>
    <definedName name="DIRECTO90" localSheetId="14">[109]APU!$U$5561</definedName>
    <definedName name="DIRECTO90" localSheetId="18">[109]APU!$U$5561</definedName>
    <definedName name="DIRECTO90" localSheetId="17">[109]APU!$U$5561</definedName>
    <definedName name="DIRECTO90" localSheetId="2">[109]APU!$U$5561</definedName>
    <definedName name="DIRECTO90" localSheetId="15">[109]APU!$U$5561</definedName>
    <definedName name="DIRECTO90">[110]APU!$U$5561</definedName>
    <definedName name="DIRECTO91" localSheetId="20">[109]APU!$U$5622</definedName>
    <definedName name="DIRECTO91" localSheetId="13">[109]APU!$U$5622</definedName>
    <definedName name="DIRECTO91" localSheetId="14">[109]APU!$U$5622</definedName>
    <definedName name="DIRECTO91" localSheetId="18">[109]APU!$U$5622</definedName>
    <definedName name="DIRECTO91" localSheetId="17">[109]APU!$U$5622</definedName>
    <definedName name="DIRECTO91" localSheetId="2">[109]APU!$U$5622</definedName>
    <definedName name="DIRECTO91" localSheetId="15">[109]APU!$U$5622</definedName>
    <definedName name="DIRECTO91">[110]APU!$U$5622</definedName>
    <definedName name="DIRECTO92" localSheetId="20">[109]APU!$U$5683</definedName>
    <definedName name="DIRECTO92" localSheetId="13">[109]APU!$U$5683</definedName>
    <definedName name="DIRECTO92" localSheetId="14">[109]APU!$U$5683</definedName>
    <definedName name="DIRECTO92" localSheetId="18">[109]APU!$U$5683</definedName>
    <definedName name="DIRECTO92" localSheetId="17">[109]APU!$U$5683</definedName>
    <definedName name="DIRECTO92" localSheetId="2">[109]APU!$U$5683</definedName>
    <definedName name="DIRECTO92" localSheetId="15">[109]APU!$U$5683</definedName>
    <definedName name="DIRECTO92">[110]APU!$U$5683</definedName>
    <definedName name="DIRECTO93" localSheetId="20">[109]APU!$U$5744</definedName>
    <definedName name="DIRECTO93" localSheetId="13">[109]APU!$U$5744</definedName>
    <definedName name="DIRECTO93" localSheetId="14">[109]APU!$U$5744</definedName>
    <definedName name="DIRECTO93" localSheetId="18">[109]APU!$U$5744</definedName>
    <definedName name="DIRECTO93" localSheetId="17">[109]APU!$U$5744</definedName>
    <definedName name="DIRECTO93" localSheetId="2">[109]APU!$U$5744</definedName>
    <definedName name="DIRECTO93" localSheetId="15">[109]APU!$U$5744</definedName>
    <definedName name="DIRECTO93">[110]APU!$U$5744</definedName>
    <definedName name="DIRECTO94" localSheetId="20">[109]APU!$U$5805</definedName>
    <definedName name="DIRECTO94" localSheetId="13">[109]APU!$U$5805</definedName>
    <definedName name="DIRECTO94" localSheetId="14">[109]APU!$U$5805</definedName>
    <definedName name="DIRECTO94" localSheetId="18">[109]APU!$U$5805</definedName>
    <definedName name="DIRECTO94" localSheetId="17">[109]APU!$U$5805</definedName>
    <definedName name="DIRECTO94" localSheetId="2">[109]APU!$U$5805</definedName>
    <definedName name="DIRECTO94" localSheetId="15">[109]APU!$U$5805</definedName>
    <definedName name="DIRECTO94">[110]APU!$U$5805</definedName>
    <definedName name="DIRECTO95" localSheetId="20">[109]APU!$U$5866</definedName>
    <definedName name="DIRECTO95" localSheetId="13">[109]APU!$U$5866</definedName>
    <definedName name="DIRECTO95" localSheetId="14">[109]APU!$U$5866</definedName>
    <definedName name="DIRECTO95" localSheetId="18">[109]APU!$U$5866</definedName>
    <definedName name="DIRECTO95" localSheetId="17">[109]APU!$U$5866</definedName>
    <definedName name="DIRECTO95" localSheetId="2">[109]APU!$U$5866</definedName>
    <definedName name="DIRECTO95" localSheetId="15">[109]APU!$U$5866</definedName>
    <definedName name="DIRECTO95">[110]APU!$U$5866</definedName>
    <definedName name="DIRECTO96" localSheetId="20">[109]APU!$U$5927</definedName>
    <definedName name="DIRECTO96" localSheetId="13">[109]APU!$U$5927</definedName>
    <definedName name="DIRECTO96" localSheetId="14">[109]APU!$U$5927</definedName>
    <definedName name="DIRECTO96" localSheetId="18">[109]APU!$U$5927</definedName>
    <definedName name="DIRECTO96" localSheetId="17">[109]APU!$U$5927</definedName>
    <definedName name="DIRECTO96" localSheetId="2">[109]APU!$U$5927</definedName>
    <definedName name="DIRECTO96" localSheetId="15">[109]APU!$U$5927</definedName>
    <definedName name="DIRECTO96">[110]APU!$U$5927</definedName>
    <definedName name="DIRECTO97" localSheetId="20">[109]APU!$U$5988</definedName>
    <definedName name="DIRECTO97" localSheetId="13">[109]APU!$U$5988</definedName>
    <definedName name="DIRECTO97" localSheetId="14">[109]APU!$U$5988</definedName>
    <definedName name="DIRECTO97" localSheetId="18">[109]APU!$U$5988</definedName>
    <definedName name="DIRECTO97" localSheetId="17">[109]APU!$U$5988</definedName>
    <definedName name="DIRECTO97" localSheetId="2">[109]APU!$U$5988</definedName>
    <definedName name="DIRECTO97" localSheetId="15">[109]APU!$U$5988</definedName>
    <definedName name="DIRECTO97">[110]APU!$U$5988</definedName>
    <definedName name="DIRECTO98" localSheetId="20">[109]APU!$U$6049</definedName>
    <definedName name="DIRECTO98" localSheetId="13">[109]APU!$U$6049</definedName>
    <definedName name="DIRECTO98" localSheetId="14">[109]APU!$U$6049</definedName>
    <definedName name="DIRECTO98" localSheetId="18">[109]APU!$U$6049</definedName>
    <definedName name="DIRECTO98" localSheetId="17">[109]APU!$U$6049</definedName>
    <definedName name="DIRECTO98" localSheetId="2">[109]APU!$U$6049</definedName>
    <definedName name="DIRECTO98" localSheetId="15">[109]APU!$U$6049</definedName>
    <definedName name="DIRECTO98">[110]APU!$U$6049</definedName>
    <definedName name="DIRECTO99" localSheetId="20">[109]APU!$U$6110</definedName>
    <definedName name="DIRECTO99" localSheetId="13">[109]APU!$U$6110</definedName>
    <definedName name="DIRECTO99" localSheetId="14">[109]APU!$U$6110</definedName>
    <definedName name="DIRECTO99" localSheetId="18">[109]APU!$U$6110</definedName>
    <definedName name="DIRECTO99" localSheetId="17">[109]APU!$U$6110</definedName>
    <definedName name="DIRECTO99" localSheetId="2">[109]APU!$U$6110</definedName>
    <definedName name="DIRECTO99" localSheetId="15">[109]APU!$U$6110</definedName>
    <definedName name="DIRECTO99">[110]APU!$U$6110</definedName>
    <definedName name="Discount_Lumpsum" localSheetId="20">#REF!</definedName>
    <definedName name="Discount_Lumpsum">#REF!</definedName>
    <definedName name="discount_percent" localSheetId="20">#REF!</definedName>
    <definedName name="discount_percent">#REF!</definedName>
    <definedName name="discount2" localSheetId="20">[111]Cover!#REF!</definedName>
    <definedName name="discount2">[111]Cover!#REF!</definedName>
    <definedName name="discount3" localSheetId="20">[111]Cover!#REF!</definedName>
    <definedName name="discount3">[111]Cover!#REF!</definedName>
    <definedName name="discount4">[111]Cover!#REF!</definedName>
    <definedName name="DiscRateHigh" localSheetId="20">#REF!</definedName>
    <definedName name="DiscRateHigh">#REF!</definedName>
    <definedName name="DiscRateMed" localSheetId="20">#REF!</definedName>
    <definedName name="DiscRateMed">#REF!</definedName>
    <definedName name="Disolvente_Thinner" localSheetId="20">#REF!</definedName>
    <definedName name="Disolvente_Thinner">#REF!</definedName>
    <definedName name="Dispensador_Jabon_Liquido_Ref._B_4063">#REF!</definedName>
    <definedName name="Dispensador_Toallas_de_Papel_Ref._B_369">#REF!</definedName>
    <definedName name="DISPONIBILIDAD">#REF!</definedName>
    <definedName name="DISTANCIA_ARENA">'[43]Concretos y morteros'!$J$12</definedName>
    <definedName name="DISTANCIA_CEMENTO">'[43]Concretos y morteros'!$L$12</definedName>
    <definedName name="DISTANCIA_TRITURADO">'[43]Concretos y morteros'!$K$12</definedName>
    <definedName name="DistanciasPRS7801">[112]Hoja1!$K$3:$L$55</definedName>
    <definedName name="DistanciasPRS9003">[112]Hoja1!$A$3:$B$52</definedName>
    <definedName name="DistanciasPRS9004">[112]Hoja1!$F$3:$G$33</definedName>
    <definedName name="div_pay">[86]ASSUMPTIONS!#REF!</definedName>
    <definedName name="dj" localSheetId="20">#REF!</definedName>
    <definedName name="dj">#REF!</definedName>
    <definedName name="dl" localSheetId="20">#REF!</definedName>
    <definedName name="dl">#REF!</definedName>
    <definedName name="dm" localSheetId="20">#REF!</definedName>
    <definedName name="dm">#REF!</definedName>
    <definedName name="DMD">#REF!</definedName>
    <definedName name="do">#REF!</definedName>
    <definedName name="Documentacion_y_Marquillado">#REF!</definedName>
    <definedName name="Documentstatus">#REF!</definedName>
    <definedName name="Documentstatus1">'[53]REF - Listas'!$B$4:$B$11</definedName>
    <definedName name="DOM160X20_S1" localSheetId="20">#REF!</definedName>
    <definedName name="DOM160X20_S1">#REF!</definedName>
    <definedName name="DOM160X20_S2" localSheetId="20">#REF!</definedName>
    <definedName name="DOM160X20_S2">#REF!</definedName>
    <definedName name="DOM160X20_S3" localSheetId="20">#REF!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p">#REF!</definedName>
    <definedName name="DRAWING_LEAD_TIME">#REF!</definedName>
    <definedName name="drf">#REF!</definedName>
    <definedName name="DRTOS1">'[113]Cost Codes'!$B$4:$G$331</definedName>
    <definedName name="DS" localSheetId="13">#REF!</definedName>
    <definedName name="DS" localSheetId="14">#REF!</definedName>
    <definedName name="DS" localSheetId="18">#REF!</definedName>
    <definedName name="DS" localSheetId="17">#REF!</definedName>
    <definedName name="DS" localSheetId="15">#REF!</definedName>
    <definedName name="DS">#REF!</definedName>
    <definedName name="DSA">#REF!</definedName>
    <definedName name="dt">#REF!</definedName>
    <definedName name="dtf">#REF!</definedName>
    <definedName name="DTFSMedida">#REF!</definedName>
    <definedName name="DtmFechaCotizacion">#REF!</definedName>
    <definedName name="DtmFechVigenCotiza">#REF!</definedName>
    <definedName name="DTS">#REF!</definedName>
    <definedName name="ducha_antivandalica_mezclador">#REF!</definedName>
    <definedName name="Duitama" localSheetId="13">#REF!</definedName>
    <definedName name="Duitama" localSheetId="14">#REF!</definedName>
    <definedName name="Duitama" localSheetId="18">#REF!</definedName>
    <definedName name="Duitama" localSheetId="17">#REF!</definedName>
    <definedName name="Duitama">#REF!</definedName>
    <definedName name="DuracionMeses" localSheetId="13">#REF!</definedName>
    <definedName name="DuracionMeses" localSheetId="19">'[51]PERSONAL Y OTROS'!$D$10</definedName>
    <definedName name="DuracionMeses" localSheetId="14">#REF!</definedName>
    <definedName name="DuracionMeses" localSheetId="18">#REF!</definedName>
    <definedName name="DuracionMeses" localSheetId="17">#REF!</definedName>
    <definedName name="DuracionMeses">#REF!</definedName>
    <definedName name="DuracionSemanas" localSheetId="13">#REF!</definedName>
    <definedName name="DuracionSemanas" localSheetId="19">'[51]PERSONAL Y OTROS'!$B$10</definedName>
    <definedName name="DuracionSemanas" localSheetId="14">#REF!</definedName>
    <definedName name="DuracionSemanas" localSheetId="18">#REF!</definedName>
    <definedName name="DuracionSemanas" localSheetId="17">#REF!</definedName>
    <definedName name="DuracionSemanas">#REF!</definedName>
    <definedName name="Durmiente_3_m">#REF!</definedName>
    <definedName name="Durmiente_Abarco_4m">#REF!</definedName>
    <definedName name="Durmiente_Ordinario_4m">#REF!</definedName>
    <definedName name="Dv">#REF!</definedName>
    <definedName name="Dynatel">#REF!</definedName>
    <definedName name="DZ.Main" hidden="1">#REF!</definedName>
    <definedName name="e" localSheetId="13">#REF!</definedName>
    <definedName name="e" localSheetId="14">#REF!</definedName>
    <definedName name="e" localSheetId="18">#REF!</definedName>
    <definedName name="e" localSheetId="17">#REF!</definedName>
    <definedName name="e">#REF!</definedName>
    <definedName name="E_03">#REF!</definedName>
    <definedName name="e_INSTALACIONES_HIDRAULICAS">#REF!</definedName>
    <definedName name="EAE6D">'[4]Calamar 200%'!#REF!</definedName>
    <definedName name="EAE9D">'[4]Calamar 200%'!#REF!</definedName>
    <definedName name="EAEP5D">'[4]Calamar 200%'!#REF!</definedName>
    <definedName name="EAEP6D">'[4]Calamar 200%'!#REF!</definedName>
    <definedName name="EAEP9D">'[4]Calamar 200%'!#REF!</definedName>
    <definedName name="EAERD">'[4]Calamar 200%'!#REF!</definedName>
    <definedName name="ECA6P">'[4]Calamar 200%'!#REF!</definedName>
    <definedName name="ECAENT4">'[4]Calamar 200%'!#REF!</definedName>
    <definedName name="ECAENT6">'[4]Calamar 200%'!#REF!</definedName>
    <definedName name="ECAENT9">'[4]Calamar 200%'!#REF!</definedName>
    <definedName name="ECARP">'[4]Calamar 200%'!#REF!</definedName>
    <definedName name="Ecometro">#REF!</definedName>
    <definedName name="ECR11A">'[4]Calamar 200%'!#REF!</definedName>
    <definedName name="ED">#REF!</definedName>
    <definedName name="EDWIN">#REF!</definedName>
    <definedName name="ee">#REF!</definedName>
    <definedName name="eeeeeeeeee">#REF!</definedName>
    <definedName name="eeeeeeeeeee">#REF!</definedName>
    <definedName name="EF" localSheetId="20">[114]AIU!$A$1:$IU$4</definedName>
    <definedName name="EF" localSheetId="13">[114]AIU!$A$1:$IU$4</definedName>
    <definedName name="EF" localSheetId="14">[114]AIU!$A$1:$IU$4</definedName>
    <definedName name="EF" localSheetId="18">[114]AIU!$A$1:$IU$4</definedName>
    <definedName name="EF" localSheetId="17">[114]AIU!$A$1:$IU$4</definedName>
    <definedName name="EF" localSheetId="2">[114]AIU!$A$1:$IU$4</definedName>
    <definedName name="EF" localSheetId="15">[114]AIU!$A$1:$IU$4</definedName>
    <definedName name="ef">#REF!</definedName>
    <definedName name="EINAR" localSheetId="20">#REF!</definedName>
    <definedName name="EINAR">#REF!</definedName>
    <definedName name="el" localSheetId="20">#REF!</definedName>
    <definedName name="el">#REF!</definedName>
    <definedName name="ElectConsPrice">[55]Parameters!$R$15</definedName>
    <definedName name="ElectDemandPrice" localSheetId="20">#REF!</definedName>
    <definedName name="ElectDemandPrice">#REF!</definedName>
    <definedName name="Emeflex_3_00_mm" localSheetId="20">#REF!</definedName>
    <definedName name="Emeflex_3_00_mm">#REF!</definedName>
    <definedName name="EMU5D" localSheetId="20">'[4]Calamar 200%'!#REF!</definedName>
    <definedName name="EMU5D">'[4]Calamar 200%'!#REF!</definedName>
    <definedName name="EMUP5D" localSheetId="20">'[4]Calamar 200%'!#REF!</definedName>
    <definedName name="EMUP5D">'[4]Calamar 200%'!#REF!</definedName>
    <definedName name="EMURD">'[4]Calamar 200%'!#REF!</definedName>
    <definedName name="End_Bal">#REF!</definedName>
    <definedName name="Endurecedor">#REF!</definedName>
    <definedName name="ENE" localSheetId="13">#REF!</definedName>
    <definedName name="ENE" localSheetId="14">#REF!</definedName>
    <definedName name="ENE" localSheetId="18">#REF!</definedName>
    <definedName name="ENE" localSheetId="17">#REF!</definedName>
    <definedName name="ENE">#REF!</definedName>
    <definedName name="ene00">[16]Dólar!#REF!</definedName>
    <definedName name="ENERGIATABLA1.2.4">'[10]CALCULO COSTOS DE OPERACIÓN'!$B$127:$AF$163</definedName>
    <definedName name="Engine">#N/A</definedName>
    <definedName name="Ensayos" localSheetId="13">#REF!</definedName>
    <definedName name="Ensayos" localSheetId="19">'[51]PERSONAL Y OTROS'!$P$95</definedName>
    <definedName name="Ensayos" localSheetId="14">#REF!</definedName>
    <definedName name="Ensayos" localSheetId="18">#REF!</definedName>
    <definedName name="Ensayos" localSheetId="17">#REF!</definedName>
    <definedName name="Ensayos">#REF!</definedName>
    <definedName name="Entramado_piso__repisas_8_4_3">#REF!</definedName>
    <definedName name="EQUI" localSheetId="20">[115]EQUIPO!$B$2:$B$36</definedName>
    <definedName name="EQUI" localSheetId="13">[115]EQUIPO!$B$2:$B$36</definedName>
    <definedName name="EQUI" localSheetId="19">[116]EQUIPO!$B$2:$B$36</definedName>
    <definedName name="EQUI" localSheetId="14">[115]EQUIPO!$B$2:$B$36</definedName>
    <definedName name="EQUI" localSheetId="18">[115]EQUIPO!$B$2:$B$36</definedName>
    <definedName name="EQUI" localSheetId="17">[115]EQUIPO!$B$2:$B$36</definedName>
    <definedName name="EQUI" localSheetId="2">[115]EQUIPO!$B$2:$B$36</definedName>
    <definedName name="EQUI" localSheetId="15">[115]EQUIPO!$B$2:$B$36</definedName>
    <definedName name="EQUI">[117]Equipo!$A:$IV</definedName>
    <definedName name="EQUI3">[117]Equipo!$A:$IV</definedName>
    <definedName name="EquipData">'[55]Equip Data'!$B$14:$AQ$75</definedName>
    <definedName name="EquipInput" localSheetId="20">#REF!</definedName>
    <definedName name="EquipInput">#REF!</definedName>
    <definedName name="EquipLifeRank" localSheetId="20">#REF!</definedName>
    <definedName name="EquipLifeRank">#REF!</definedName>
    <definedName name="EQUIPO" comment="EQUIPO Y TRANSPORTE" localSheetId="20">'[65]Equipo_Trans '!$A$1:$A$51</definedName>
    <definedName name="EQUIPO" comment="EQUIPO Y TRANSPORTE" localSheetId="13">'[65]Equipo_Trans '!$A$1:$A$51</definedName>
    <definedName name="Equipo" localSheetId="19">'[51]PERSONAL Y OTROS'!$P$74</definedName>
    <definedName name="EQUIPO" comment="EQUIPO Y TRANSPORTE" localSheetId="14">'[65]Equipo_Trans '!$A$1:$A$51</definedName>
    <definedName name="EQUIPO" comment="EQUIPO Y TRANSPORTE" localSheetId="18">'[65]Equipo_Trans '!$A$1:$A$51</definedName>
    <definedName name="EQUIPO" comment="EQUIPO Y TRANSPORTE" localSheetId="17">'[65]Equipo_Trans '!$A$1:$A$51</definedName>
    <definedName name="EQUIPO" comment="EQUIPO Y TRANSPORTE" localSheetId="2">'[65]Equipo_Trans '!$A$1:$A$51</definedName>
    <definedName name="EQUIPO" comment="EQUIPO Y TRANSPORTE" localSheetId="15">'[65]Equipo_Trans '!$A$1:$A$51</definedName>
    <definedName name="EQUIPO">#REF!</definedName>
    <definedName name="EQUIPO_1" localSheetId="19">[116]EQUIPO!$B$2:$D$36</definedName>
    <definedName name="EQUIPO_1">[115]EQUIPO!$B$2:$D$36</definedName>
    <definedName name="Equipo_de_Medida_de_Energia_Activa_y_Reactiva__Transformadores_de_Corriente_de_660_5_A_Bornera_de_Prueba_y_Celda" localSheetId="20">#REF!</definedName>
    <definedName name="Equipo_de_Medida_de_Energia_Activa_y_Reactiva__Transformadores_de_Corriente_de_660_5_A_Bornera_de_Prueba_y_Celda">#REF!</definedName>
    <definedName name="equipo_mayor" localSheetId="20">#REF!</definedName>
    <definedName name="equipo_mayor">#REF!</definedName>
    <definedName name="Equipo_para_Suministro_Agua_No_Potable_Según_Especificacion" localSheetId="20">#REF!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mayor2">[118]desglose!#REF!</definedName>
    <definedName name="EquipOpCostOutput" localSheetId="20">#REF!</definedName>
    <definedName name="EquipOpCostOutput">#REF!</definedName>
    <definedName name="EquipOpFleet" localSheetId="20">#REF!</definedName>
    <definedName name="EquipOpFleet">#REF!</definedName>
    <definedName name="EQUIPOS" localSheetId="20">[32]Equipo!$A$16:$G$79</definedName>
    <definedName name="EQUIPOS" localSheetId="13">[32]Equipo!$A$16:$G$79</definedName>
    <definedName name="Equipos" localSheetId="19">'[51]PERSONAL Y OTROS'!$P$74</definedName>
    <definedName name="EQUIPOS" localSheetId="14">[32]Equipo!$A$16:$G$79</definedName>
    <definedName name="EQUIPOS" localSheetId="18">[32]Equipo!$A$16:$G$79</definedName>
    <definedName name="EQUIPOS" localSheetId="17">[32]Equipo!$A$16:$G$79</definedName>
    <definedName name="EQUIPOS" localSheetId="2">[32]Equipo!$A$16:$G$79</definedName>
    <definedName name="EQUIPOS" localSheetId="15">[32]Equipo!$A$16:$G$79</definedName>
    <definedName name="equipos">#REF!</definedName>
    <definedName name="equiprecord">[101]Sheet1!$A$18:$A$1072</definedName>
    <definedName name="EquipReplOutput" localSheetId="20">#REF!</definedName>
    <definedName name="EquipReplOutput">#REF!</definedName>
    <definedName name="EquipRow" localSheetId="20">#REF!</definedName>
    <definedName name="EquipRow">#REF!</definedName>
    <definedName name="er" localSheetId="20">#REF!</definedName>
    <definedName name="er">#REF!</definedName>
    <definedName name="EREE" localSheetId="13">#REF!</definedName>
    <definedName name="EREE" localSheetId="14">#REF!</definedName>
    <definedName name="EREE" localSheetId="18">#REF!</definedName>
    <definedName name="EREE" localSheetId="17">#REF!</definedName>
    <definedName name="EREE">#REF!</definedName>
    <definedName name="ERR">[119]TARIF2002!#REF!</definedName>
    <definedName name="ERROR" localSheetId="20">#REF!</definedName>
    <definedName name="ERROR">#REF!</definedName>
    <definedName name="ERROR1" localSheetId="20">#REF!</definedName>
    <definedName name="ERROR1" localSheetId="19">#REF!</definedName>
    <definedName name="ERROR1">#REF!</definedName>
    <definedName name="ERROR10">#REF!</definedName>
    <definedName name="ERROR11">#REF!</definedName>
    <definedName name="ERROR12">#REF!</definedName>
    <definedName name="ERROR13">#REF!</definedName>
    <definedName name="ERROR14">#REF!</definedName>
    <definedName name="ERROR15">#REF!</definedName>
    <definedName name="ERROR16">#REF!</definedName>
    <definedName name="ERROR17">#REF!</definedName>
    <definedName name="ERROR2" localSheetId="19">#REF!</definedName>
    <definedName name="ERROR2">#REF!</definedName>
    <definedName name="ERROR3" localSheetId="19">#REF!</definedName>
    <definedName name="ERROR3">[119]TARIF2002!#REF!</definedName>
    <definedName name="ERROR4" localSheetId="20">#REF!</definedName>
    <definedName name="ERROR4">#REF!</definedName>
    <definedName name="ERROR5" localSheetId="20">[119]TARIF2002!#REF!</definedName>
    <definedName name="ERROR5" localSheetId="19">#REF!</definedName>
    <definedName name="ERROR5">[119]TARIF2002!#REF!</definedName>
    <definedName name="ERROR6" localSheetId="20">#REF!</definedName>
    <definedName name="ERROR6">#REF!</definedName>
    <definedName name="ERROR7" localSheetId="20">#REF!</definedName>
    <definedName name="ERROR7">#REF!</definedName>
    <definedName name="ERROR8" localSheetId="20">#REF!</definedName>
    <definedName name="ERROR8">#REF!</definedName>
    <definedName name="ERROR9">#REF!</definedName>
    <definedName name="ES" localSheetId="13">'[52]CIRCUITOS CODENSA'!#REF!</definedName>
    <definedName name="ES" localSheetId="14">'[52]CIRCUITOS CODENSA'!#REF!</definedName>
    <definedName name="ES" localSheetId="18">'[52]CIRCUITOS CODENSA'!#REF!</definedName>
    <definedName name="ES" localSheetId="17">'[52]CIRCUITOS CODENSA'!#REF!</definedName>
    <definedName name="ES">'[52]CIRCUITOS CODENSA'!#REF!</definedName>
    <definedName name="ES1_1" localSheetId="20">#REF!</definedName>
    <definedName name="ES1_1">#REF!</definedName>
    <definedName name="ES1_10" localSheetId="20">#REF!</definedName>
    <definedName name="ES1_10">#REF!</definedName>
    <definedName name="ES1_11" localSheetId="2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 localSheetId="20">IF([80]!LG=9,[80]!FES,"")</definedName>
    <definedName name="ESC" localSheetId="13">IF([80]!LG=9,[80]!FES,"")</definedName>
    <definedName name="ESC" localSheetId="14">IF([80]!LG=9,[80]!FES,"")</definedName>
    <definedName name="ESC" localSheetId="18">IF([80]!LG=9,[80]!FES,"")</definedName>
    <definedName name="ESC" localSheetId="17">IF([80]!LG=9,[80]!FES,"")</definedName>
    <definedName name="ESC" localSheetId="2">IF([80]!LG=9,[80]!FES,"")</definedName>
    <definedName name="ESC" localSheetId="15">IF([80]!LG=9,[80]!FES,"")</definedName>
    <definedName name="ESC" localSheetId="8">IF([81]!LG=9,[81]!FES,"")</definedName>
    <definedName name="ESC" localSheetId="7">IF([81]!LG=9,[81]!FES,"")</definedName>
    <definedName name="ESC" localSheetId="9">IF([81]!LG=9,[81]!FES,"")</definedName>
    <definedName name="ESC" localSheetId="10">IF([81]!LG=9,[81]!FES,"")</definedName>
    <definedName name="ESC" localSheetId="5">IF([81]!LG=9,[81]!FES,"")</definedName>
    <definedName name="ESC" localSheetId="4">IF([81]!LG=9,[81]!FES,"")</definedName>
    <definedName name="ESC" localSheetId="3">IF([81]!LG=9,[81]!FES,"")</definedName>
    <definedName name="ESC" localSheetId="6">IF([81]!LG=9,[81]!FES,"")</definedName>
    <definedName name="ESC" localSheetId="1">IF([81]!LG=9,[81]!FES,"")</definedName>
    <definedName name="ESC" localSheetId="0">IF([81]!LG=9,[81]!FES,"")</definedName>
    <definedName name="ESC">IF([81]!LG=9,[81]!FES,"")</definedName>
    <definedName name="Escalera_1_Cuerpo" localSheetId="20">#REF!</definedName>
    <definedName name="Escalera_1_Cuerpo">#REF!</definedName>
    <definedName name="Escalera_3_Cuerpo" localSheetId="20">#REF!</definedName>
    <definedName name="Escalera_3_Cuerpo">#REF!</definedName>
    <definedName name="Escalera_metálica_en_caracol_Diametro_1_80" localSheetId="20">#REF!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220.1">#REF!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 localSheetId="13">[34]Insumos!#REF!</definedName>
    <definedName name="espejo" localSheetId="14">[34]Insumos!#REF!</definedName>
    <definedName name="espejo" localSheetId="18">[34]Insumos!#REF!</definedName>
    <definedName name="espejo" localSheetId="17">[34]Insumos!#REF!</definedName>
    <definedName name="espejo" localSheetId="15">[34]Insumos!#REF!</definedName>
    <definedName name="espejo">[34]Insumos!#REF!</definedName>
    <definedName name="Espejo_4.00_mm">#REF!</definedName>
    <definedName name="Esponjillas">#REF!</definedName>
    <definedName name="EST10A" localSheetId="13">#REF!</definedName>
    <definedName name="EST10A" localSheetId="14">#REF!</definedName>
    <definedName name="EST10A" localSheetId="18">#REF!</definedName>
    <definedName name="EST10A" localSheetId="17">#REF!</definedName>
    <definedName name="EST10A">#REF!</definedName>
    <definedName name="EST10V1" localSheetId="13">#REF!</definedName>
    <definedName name="EST10V1" localSheetId="14">#REF!</definedName>
    <definedName name="EST10V1" localSheetId="18">#REF!</definedName>
    <definedName name="EST10V1" localSheetId="17">#REF!</definedName>
    <definedName name="EST10V1">#REF!</definedName>
    <definedName name="EST11A" localSheetId="13">#REF!</definedName>
    <definedName name="EST11A" localSheetId="14">#REF!</definedName>
    <definedName name="EST11A" localSheetId="18">#REF!</definedName>
    <definedName name="EST11A" localSheetId="17">#REF!</definedName>
    <definedName name="EST11A">#REF!</definedName>
    <definedName name="ESTACA" localSheetId="13">#REF!</definedName>
    <definedName name="ESTACA" localSheetId="14">#REF!</definedName>
    <definedName name="ESTACA" localSheetId="18">#REF!</definedName>
    <definedName name="ESTACA" localSheetId="17">#REF!</definedName>
    <definedName name="ESTACA">#REF!</definedName>
    <definedName name="ESTACION">[120]TABLAS!$B$63:$B$78</definedName>
    <definedName name="ESTERIL">'[63]BASE DE DATOS ORIG'!#REF!</definedName>
    <definedName name="Estopa" localSheetId="20">#REF!</definedName>
    <definedName name="Estopa">#REF!</definedName>
    <definedName name="ESTRUCT06">'[121]Análisis Unit'!#REF!</definedName>
    <definedName name="ESTRUCT07">'[121]Análisis Unit'!#REF!</definedName>
    <definedName name="ESTRUCT08">'[121]Análisis Unit'!#REF!</definedName>
    <definedName name="ESTRUCT09">'[121]Análisis Unit'!#REF!</definedName>
    <definedName name="ESTRUCT10">'[121]Análisis Unit'!#REF!</definedName>
    <definedName name="ESTRUCT11">'[121]Análisis Unit'!#REF!</definedName>
    <definedName name="ESTRUCT12">'[121]Análisis Unit'!#REF!</definedName>
    <definedName name="ESTRUCT13">'[121]Análisis Unit'!#REF!</definedName>
    <definedName name="ESTRUCT14">'[121]Análisis Unit'!#REF!</definedName>
    <definedName name="ESTRUCT15">'[121]Análisis Unit'!#REF!</definedName>
    <definedName name="ESTRUCT16">'[121]Análisis Unit'!#REF!</definedName>
    <definedName name="ESTRUCT17">'[121]Análisis Unit'!#REF!</definedName>
    <definedName name="ESTRUCT18">'[121]Análisis Unit'!#REF!</definedName>
    <definedName name="ESTRUCT19">'[121]Análisis Unit'!#REF!</definedName>
    <definedName name="ESTRUCT20">'[121]Análisis Unit'!#REF!</definedName>
    <definedName name="ESTRUCT21">'[121]Análisis Unit'!#REF!</definedName>
    <definedName name="ESTRUCT22">'[121]Análisis Unit'!#REF!</definedName>
    <definedName name="ESTRUCT24">'[121]Análisis Unit'!#REF!</definedName>
    <definedName name="ESTRUCT25">'[121]Análisis Unit'!#REF!</definedName>
    <definedName name="ESTRUCT28">'[121]Análisis Unit'!#REF!</definedName>
    <definedName name="ESTRUCT29">'[121]Análisis Unit'!#REF!</definedName>
    <definedName name="ESTRUCT31">'[121]Análisis Unit'!#REF!</definedName>
    <definedName name="ESTRUCT33">'[121]Análisis Unit'!#REF!</definedName>
    <definedName name="ESTRUCT34">'[121]Análisis Unit'!#REF!</definedName>
    <definedName name="ESTRUCT43">'[121]Análisis Unit'!#REF!</definedName>
    <definedName name="Estructuras_LA228__LA223_Incluye_Poste_12m_750_kg" localSheetId="20">#REF!</definedName>
    <definedName name="Estructuras_LA228__LA223_Incluye_Poste_12m_750_kg">#REF!</definedName>
    <definedName name="Estufa_Electrica_2_Puestos" localSheetId="20">#REF!</definedName>
    <definedName name="Estufa_Electrica_2_Puestos">#REF!</definedName>
    <definedName name="Estufas" localSheetId="20">#REF!</definedName>
    <definedName name="Estufas">#REF!</definedName>
    <definedName name="ev.Calculation" hidden="1">-4135</definedName>
    <definedName name="ev.Initialized" hidden="1">FALSE</definedName>
    <definedName name="Eval_Currency">#REF!</definedName>
    <definedName name="ex">#REF!</definedName>
    <definedName name="Exacavacion_mecanica">#REF!</definedName>
    <definedName name="EXCAUCE">'[18]APU-Preliminares'!#REF!</definedName>
    <definedName name="Excavacion_manual_con_retiro">#REF!</definedName>
    <definedName name="excavaciones" localSheetId="20">#REF!</definedName>
    <definedName name="excavaciones">#REF!</definedName>
    <definedName name="excavaconglomerado" localSheetId="13">#REF!</definedName>
    <definedName name="excavaconglomerado" localSheetId="14">#REF!</definedName>
    <definedName name="excavaconglomerado" localSheetId="18">#REF!</definedName>
    <definedName name="excavaconglomerado" localSheetId="17">#REF!</definedName>
    <definedName name="excavaconglomerado">#REF!</definedName>
    <definedName name="EXCAVAMANOV" localSheetId="13">#REF!</definedName>
    <definedName name="EXCAVAMANOV" localSheetId="14">#REF!</definedName>
    <definedName name="EXCAVAMANOV" localSheetId="18">#REF!</definedName>
    <definedName name="EXCAVAMANOV" localSheetId="17">#REF!</definedName>
    <definedName name="EXCAVAMANOV">#REF!</definedName>
    <definedName name="EXCAVAMAQUINAV" localSheetId="13">#REF!</definedName>
    <definedName name="EXCAVAMAQUINAV" localSheetId="14">#REF!</definedName>
    <definedName name="EXCAVAMAQUINAV" localSheetId="18">#REF!</definedName>
    <definedName name="EXCAVAMAQUINAV" localSheetId="17">#REF!</definedName>
    <definedName name="EXCAVAMAQUINAV">#REF!</definedName>
    <definedName name="EXCAVATIERRA" localSheetId="13">#REF!</definedName>
    <definedName name="EXCAVATIERRA" localSheetId="14">#REF!</definedName>
    <definedName name="EXCAVATIERRA" localSheetId="18">#REF!</definedName>
    <definedName name="EXCAVATIERRA" localSheetId="17">#REF!</definedName>
    <definedName name="EXCAVATIERRA">#REF!</definedName>
    <definedName name="Excel_BuiltIn__FilterDatabase_2">'[122]Presup Av 1o de mayo con 73a '!$A$17:$N$110</definedName>
    <definedName name="Excel_BuiltIn_Print_Area_1" localSheetId="13">#REF!</definedName>
    <definedName name="Excel_BuiltIn_Print_Area_1" localSheetId="19">#REF!</definedName>
    <definedName name="Excel_BuiltIn_Print_Area_1" localSheetId="14">#REF!</definedName>
    <definedName name="Excel_BuiltIn_Print_Area_1" localSheetId="18">#REF!</definedName>
    <definedName name="Excel_BuiltIn_Print_Area_1" localSheetId="17">#REF!</definedName>
    <definedName name="Excel_BuiltIn_Print_Area_1">#REF!</definedName>
    <definedName name="Excel_BuiltIn_Print_Area_1_1" localSheetId="13">#REF!</definedName>
    <definedName name="Excel_BuiltIn_Print_Area_1_1" localSheetId="19">#REF!</definedName>
    <definedName name="Excel_BuiltIn_Print_Area_1_1" localSheetId="14">#REF!</definedName>
    <definedName name="Excel_BuiltIn_Print_Area_1_1" localSheetId="18">#REF!</definedName>
    <definedName name="Excel_BuiltIn_Print_Area_1_1" localSheetId="17">#REF!</definedName>
    <definedName name="Excel_BuiltIn_Print_Area_1_1">#REF!</definedName>
    <definedName name="Excel_BuiltIn_Print_Area_1_1_1" localSheetId="13">#REF!</definedName>
    <definedName name="Excel_BuiltIn_Print_Area_1_1_1" localSheetId="19">#REF!</definedName>
    <definedName name="Excel_BuiltIn_Print_Area_1_1_1" localSheetId="14">#REF!</definedName>
    <definedName name="Excel_BuiltIn_Print_Area_1_1_1" localSheetId="18">#REF!</definedName>
    <definedName name="Excel_BuiltIn_Print_Area_1_1_1" localSheetId="17">#REF!</definedName>
    <definedName name="Excel_BuiltIn_Print_Area_1_1_1">#REF!</definedName>
    <definedName name="Excel_BuiltIn_Print_Area_1_1_1_1" localSheetId="13">#REF!</definedName>
    <definedName name="Excel_BuiltIn_Print_Area_1_1_1_1" localSheetId="19">#REF!</definedName>
    <definedName name="Excel_BuiltIn_Print_Area_1_1_1_1" localSheetId="14">#REF!</definedName>
    <definedName name="Excel_BuiltIn_Print_Area_1_1_1_1" localSheetId="18">#REF!</definedName>
    <definedName name="Excel_BuiltIn_Print_Area_1_1_1_1" localSheetId="17">#REF!</definedName>
    <definedName name="Excel_BuiltIn_Print_Area_1_1_1_1">#REF!</definedName>
    <definedName name="Excel_BuiltIn_Print_Area_1_1_1_1_1" localSheetId="13">#REF!</definedName>
    <definedName name="Excel_BuiltIn_Print_Area_1_1_1_1_1" localSheetId="14">#REF!</definedName>
    <definedName name="Excel_BuiltIn_Print_Area_1_1_1_1_1" localSheetId="18">#REF!</definedName>
    <definedName name="Excel_BuiltIn_Print_Area_1_1_1_1_1" localSheetId="17">#REF!</definedName>
    <definedName name="Excel_BuiltIn_Print_Area_1_1_1_1_1">#REF!</definedName>
    <definedName name="Excel_BuiltIn_Print_Area_1_1_1_1_1_1" localSheetId="13">#REF!</definedName>
    <definedName name="Excel_BuiltIn_Print_Area_1_1_1_1_1_1" localSheetId="14">#REF!</definedName>
    <definedName name="Excel_BuiltIn_Print_Area_1_1_1_1_1_1" localSheetId="18">#REF!</definedName>
    <definedName name="Excel_BuiltIn_Print_Area_1_1_1_1_1_1" localSheetId="17">#REF!</definedName>
    <definedName name="Excel_BuiltIn_Print_Area_1_1_1_1_1_1">#REF!</definedName>
    <definedName name="Excel_BuiltIn_Print_Area_7" localSheetId="13">#REF!</definedName>
    <definedName name="Excel_BuiltIn_Print_Area_7" localSheetId="19">#REF!</definedName>
    <definedName name="Excel_BuiltIn_Print_Area_7" localSheetId="14">#REF!</definedName>
    <definedName name="Excel_BuiltIn_Print_Area_7" localSheetId="18">#REF!</definedName>
    <definedName name="Excel_BuiltIn_Print_Area_7" localSheetId="17">#REF!</definedName>
    <definedName name="Excel_BuiltIn_Print_Area_7">#REF!</definedName>
    <definedName name="Excel_BuiltIn_Print_Titles_1" localSheetId="13">#REF!</definedName>
    <definedName name="Excel_BuiltIn_Print_Titles_1" localSheetId="19">#REF!</definedName>
    <definedName name="Excel_BuiltIn_Print_Titles_1" localSheetId="14">#REF!</definedName>
    <definedName name="Excel_BuiltIn_Print_Titles_1" localSheetId="18">#REF!</definedName>
    <definedName name="Excel_BuiltIn_Print_Titles_1" localSheetId="17">#REF!</definedName>
    <definedName name="Excel_BuiltIn_Print_Titles_1">#REF!</definedName>
    <definedName name="Excel_BuiltIn_Print_Titles_1_1" localSheetId="13">#REF!</definedName>
    <definedName name="Excel_BuiltIn_Print_Titles_1_1" localSheetId="19">#REF!</definedName>
    <definedName name="Excel_BuiltIn_Print_Titles_1_1" localSheetId="14">#REF!</definedName>
    <definedName name="Excel_BuiltIn_Print_Titles_1_1" localSheetId="18">#REF!</definedName>
    <definedName name="Excel_BuiltIn_Print_Titles_1_1" localSheetId="17">#REF!</definedName>
    <definedName name="Excel_BuiltIn_Print_Titles_1_1">#REF!</definedName>
    <definedName name="Excel_BuiltIn_Print_Titles_1_1_1" localSheetId="13">#REF!</definedName>
    <definedName name="Excel_BuiltIn_Print_Titles_1_1_1" localSheetId="19">#REF!</definedName>
    <definedName name="Excel_BuiltIn_Print_Titles_1_1_1" localSheetId="14">#REF!</definedName>
    <definedName name="Excel_BuiltIn_Print_Titles_1_1_1" localSheetId="18">#REF!</definedName>
    <definedName name="Excel_BuiltIn_Print_Titles_1_1_1" localSheetId="17">#REF!</definedName>
    <definedName name="Excel_BuiltIn_Print_Titles_1_1_1">#REF!</definedName>
    <definedName name="Excel_BuiltIn_Print_Titles_1_1_1_1" localSheetId="13">#REF!</definedName>
    <definedName name="Excel_BuiltIn_Print_Titles_1_1_1_1" localSheetId="19">'[123]ANEXO A.I.U.'!#REF!</definedName>
    <definedName name="Excel_BuiltIn_Print_Titles_1_1_1_1" localSheetId="14">#REF!</definedName>
    <definedName name="Excel_BuiltIn_Print_Titles_1_1_1_1" localSheetId="18">#REF!</definedName>
    <definedName name="Excel_BuiltIn_Print_Titles_1_1_1_1" localSheetId="17">#REF!</definedName>
    <definedName name="Excel_BuiltIn_Print_Titles_1_1_1_1">#REF!</definedName>
    <definedName name="Excel_BuiltIn_Print_Titles_3" localSheetId="20">'[116]COSTOS OFICINA'!#REF!</definedName>
    <definedName name="Excel_BuiltIn_Print_Titles_3" localSheetId="13">'[116]COSTOS OFICINA'!#REF!</definedName>
    <definedName name="Excel_BuiltIn_Print_Titles_3" localSheetId="19">'[116]COSTOS OFICINA'!#REF!</definedName>
    <definedName name="Excel_BuiltIn_Print_Titles_3" localSheetId="14">'[116]COSTOS OFICINA'!#REF!</definedName>
    <definedName name="Excel_BuiltIn_Print_Titles_3" localSheetId="18">'[116]COSTOS OFICINA'!#REF!</definedName>
    <definedName name="Excel_BuiltIn_Print_Titles_3" localSheetId="17">'[116]COSTOS OFICINA'!#REF!</definedName>
    <definedName name="Excel_BuiltIn_Print_Titles_3" localSheetId="2">'[116]COSTOS OFICINA'!#REF!</definedName>
    <definedName name="Excel_BuiltIn_Print_Titles_3" localSheetId="15">'[116]COSTOS OFICINA'!#REF!</definedName>
    <definedName name="Excel_BuiltIn_Print_Titles_3">'[124]COSTOS OFICINA'!#REF!</definedName>
    <definedName name="Excel_BuiltIn_Print_Titles_4" localSheetId="20">'[116]COSTOS CAMPAMENTO'!#REF!</definedName>
    <definedName name="Excel_BuiltIn_Print_Titles_4" localSheetId="13">'[116]COSTOS CAMPAMENTO'!#REF!</definedName>
    <definedName name="Excel_BuiltIn_Print_Titles_4" localSheetId="19">'[116]COSTOS CAMPAMENTO'!#REF!</definedName>
    <definedName name="Excel_BuiltIn_Print_Titles_4" localSheetId="14">'[116]COSTOS CAMPAMENTO'!#REF!</definedName>
    <definedName name="Excel_BuiltIn_Print_Titles_4" localSheetId="18">'[116]COSTOS CAMPAMENTO'!#REF!</definedName>
    <definedName name="Excel_BuiltIn_Print_Titles_4" localSheetId="17">'[116]COSTOS CAMPAMENTO'!#REF!</definedName>
    <definedName name="Excel_BuiltIn_Print_Titles_4" localSheetId="2">'[116]COSTOS CAMPAMENTO'!#REF!</definedName>
    <definedName name="Excel_BuiltIn_Print_Titles_4" localSheetId="15">'[116]COSTOS CAMPAMENTO'!#REF!</definedName>
    <definedName name="Excel_BuiltIn_Print_Titles_4">'[124]COSTOS CAMPAMENTO'!#REF!</definedName>
    <definedName name="Exchange_Rate" localSheetId="20">#REF!</definedName>
    <definedName name="Exchange_Rate">#REF!</definedName>
    <definedName name="exchangerate">[125]Parameters!#REF!</definedName>
    <definedName name="EXCMAQ">'[18]APU-Preliminares'!#REF!</definedName>
    <definedName name="EXCMAQ2">'[18]APU-Preliminares'!#REF!</definedName>
    <definedName name="EXCMAQ3">'[18]APU-Preliminares'!#REF!</definedName>
    <definedName name="EXCROC" localSheetId="19">'[126]Análisis de precios'!$H$52</definedName>
    <definedName name="EXCROC">'[127]Análisis de precios'!$H$52</definedName>
    <definedName name="Executivepb" localSheetId="20" hidden="1">#REF!</definedName>
    <definedName name="Executivepb" hidden="1">#REF!</definedName>
    <definedName name="ExistAge" localSheetId="20">#REF!</definedName>
    <definedName name="ExistAge">#REF!</definedName>
    <definedName name="ExistFleet" localSheetId="20">#REF!</definedName>
    <definedName name="ExistFleet">#REF!</definedName>
    <definedName name="EXMAQ21" localSheetId="20">'[18]APU-Preliminares'!#REF!</definedName>
    <definedName name="EXMAQ21">'[18]APU-Preliminares'!#REF!</definedName>
    <definedName name="EXMAQ22" localSheetId="20">'[18]APU-Preliminares'!#REF!</definedName>
    <definedName name="EXMAQ22">'[18]APU-Preliminares'!#REF!</definedName>
    <definedName name="EXMAQ23" localSheetId="20">'[18]APU-Preliminares'!#REF!</definedName>
    <definedName name="EXMAQ23">'[18]APU-Preliminares'!#REF!</definedName>
    <definedName name="EXMAQ24" localSheetId="20">'[18]APU-Preliminares'!#REF!</definedName>
    <definedName name="EXMAQ24">'[18]APU-Preliminares'!#REF!</definedName>
    <definedName name="EXMAQ31">'[18]APU-Preliminares'!#REF!</definedName>
    <definedName name="EXMAQ32">'[18]APU-Preliminares'!#REF!</definedName>
    <definedName name="EXPL" localSheetId="13">#REF!</definedName>
    <definedName name="EXPL" localSheetId="14">#REF!</definedName>
    <definedName name="EXPL" localSheetId="18">#REF!</definedName>
    <definedName name="EXPL" localSheetId="17">#REF!</definedName>
    <definedName name="EXPL">#REF!</definedName>
    <definedName name="expl1">[16]Gastos!#REF!</definedName>
    <definedName name="ExRateAus">[128]ProjectParameters!$G$18</definedName>
    <definedName name="ExRateCountry">[128]ProjectParameters!$B$18:$B$22</definedName>
    <definedName name="ExRates">[128]ProjectParameters!$G$18:$G$22</definedName>
    <definedName name="EXROCA">'[18]APU-Preliminares'!#REF!</definedName>
    <definedName name="Extra_Pay">#REF!</definedName>
    <definedName name="Extractor_de_Olores_con_Persiana_Ref.">#REF!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INSTAC_AIRE_ACONDICIONADO">#REF!</definedName>
    <definedName name="f_INSTAC_ELECTRICAS_TELEF">#REF!</definedName>
    <definedName name="f_INSTALA_GAS">#REF!</definedName>
    <definedName name="fa">#REF!</definedName>
    <definedName name="FAC" localSheetId="13">#REF!</definedName>
    <definedName name="FAC" localSheetId="18">#REF!</definedName>
    <definedName name="FAC">#REF!</definedName>
    <definedName name="FacConv">[129]CálculoTarifasMR!$M$1</definedName>
    <definedName name="FACTOR" localSheetId="20">#REF!</definedName>
    <definedName name="FACTOR">#REF!</definedName>
    <definedName name="Factor_Jornales">[130]Cuadrillas!#REF!</definedName>
    <definedName name="FactorCostoPotencia" localSheetId="13">[97]Modelo!#REF!</definedName>
    <definedName name="FactorCostoPotencia" localSheetId="14">[97]Modelo!#REF!</definedName>
    <definedName name="FactorCostoPotencia" localSheetId="18">[97]Modelo!#REF!</definedName>
    <definedName name="FactorCostoPotencia" localSheetId="17">[97]Modelo!#REF!</definedName>
    <definedName name="FactorCostoPotencia">[97]Modelo!#REF!</definedName>
    <definedName name="FactorMultFinal" localSheetId="13">#REF!</definedName>
    <definedName name="FactorMultFinal" localSheetId="19">'[51]FM (2)'!$E$57</definedName>
    <definedName name="FactorMultFinal" localSheetId="14">#REF!</definedName>
    <definedName name="FactorMultFinal" localSheetId="18">#REF!</definedName>
    <definedName name="FactorMultFinal" localSheetId="17">#REF!</definedName>
    <definedName name="FactorMultFinal">#REF!</definedName>
    <definedName name="FactorMultiplicaCalculado" localSheetId="13">#REF!</definedName>
    <definedName name="FactorMultiplicaCalculado" localSheetId="19">'[51]FM (2)'!$D$45</definedName>
    <definedName name="FactorMultiplicaCalculado" localSheetId="14">#REF!</definedName>
    <definedName name="FactorMultiplicaCalculado" localSheetId="18">#REF!</definedName>
    <definedName name="FactorMultiplicaCalculado" localSheetId="17">#REF!</definedName>
    <definedName name="FactorMultiplicaCalculado">#REF!</definedName>
    <definedName name="Factpb" hidden="1">#REF!</definedName>
    <definedName name="Factpb2" hidden="1">#REF!</definedName>
    <definedName name="FACTPEN">#REF!</definedName>
    <definedName name="facturasprv">OFFSET('[30]Parte 13-saldo de proveedores A'!$B$7,,,COUNTA('[30]Parte 13-saldo de proveedores A'!$B$7:$B$1048576))</definedName>
    <definedName name="FALTANTES1">'[131]CANT OBRA'!$A:$IV</definedName>
    <definedName name="fb" localSheetId="20">#REF!</definedName>
    <definedName name="fb">#REF!</definedName>
    <definedName name="fcv" localSheetId="20">#REF!</definedName>
    <definedName name="fcv">#REF!</definedName>
    <definedName name="fd" localSheetId="20">'[49]A. P. U.'!#REF!</definedName>
    <definedName name="fd" localSheetId="13">'[49]A. P. U.'!#REF!</definedName>
    <definedName name="fd" localSheetId="19">'[74]A. P. U.'!#REF!</definedName>
    <definedName name="fd" localSheetId="14">'[49]A. P. U.'!#REF!</definedName>
    <definedName name="fd" localSheetId="18">'[49]A. P. U.'!#REF!</definedName>
    <definedName name="fd" localSheetId="17">'[49]A. P. U.'!#REF!</definedName>
    <definedName name="fd" localSheetId="2">'[49]A. P. U.'!#REF!</definedName>
    <definedName name="fd" localSheetId="15">'[49]A. P. U.'!#REF!</definedName>
    <definedName name="fd">'[75]A. P. U.'!#REF!</definedName>
    <definedName name="fda" localSheetId="20">#REF!</definedName>
    <definedName name="fda">#REF!</definedName>
    <definedName name="fDWD" localSheetId="13">#REF!</definedName>
    <definedName name="fDWD" localSheetId="14">#REF!</definedName>
    <definedName name="fDWD" localSheetId="18">#REF!</definedName>
    <definedName name="fDWD" localSheetId="17">#REF!</definedName>
    <definedName name="fDWD">#REF!</definedName>
    <definedName name="fdwssf">#REF!</definedName>
    <definedName name="FEB" localSheetId="13">#REF!</definedName>
    <definedName name="FEB" localSheetId="14">#REF!</definedName>
    <definedName name="FEB" localSheetId="18">#REF!</definedName>
    <definedName name="FEB" localSheetId="17">#REF!</definedName>
    <definedName name="FEB">#REF!</definedName>
    <definedName name="feb00">[16]Dólar!#REF!</definedName>
    <definedName name="FECH">[40]DATOS!$D$6</definedName>
    <definedName name="Fecha" localSheetId="20">[91]Datos!$B$7</definedName>
    <definedName name="Fecha" localSheetId="13">[91]Datos!$B$7</definedName>
    <definedName name="Fecha" localSheetId="14">[91]Datos!$B$7</definedName>
    <definedName name="Fecha" localSheetId="18">[91]Datos!$B$7</definedName>
    <definedName name="Fecha" localSheetId="17">[91]Datos!$B$7</definedName>
    <definedName name="Fecha" localSheetId="2">[91]Datos!$B$7</definedName>
    <definedName name="Fecha" localSheetId="15">[91]Datos!$B$7</definedName>
    <definedName name="FECHA">#REF!</definedName>
    <definedName name="FECHA.CONTRATO">[93]VARIABLES!$C$7</definedName>
    <definedName name="fechaprv">OFFSET('[30]Parte 13-saldo de proveedores A'!$C$7,,,COUNTA('[30]Parte 13-saldo de proveedores A'!$C$7:$C$1048576))</definedName>
    <definedName name="Fechas">#REF!</definedName>
    <definedName name="Festivos" localSheetId="19">'[132]días habiles 2015'!$D$2:$D$21</definedName>
    <definedName name="Festivos">'[133]días habiles 2015'!$D$2:$D$21</definedName>
    <definedName name="fevenad1">[23]Datos!$B$9</definedName>
    <definedName name="fevenad2">[23]Datos!$B$10</definedName>
    <definedName name="fevenin">[23]Datos!$B$8</definedName>
    <definedName name="Fexx">[13]Cálculo!$B$39</definedName>
    <definedName name="ff">#REF!</definedName>
    <definedName name="ffff">#REF!</definedName>
    <definedName name="fffffdfdfddf">#REF!</definedName>
    <definedName name="ffffffffffffffff">#REF!</definedName>
    <definedName name="fg">#REF!</definedName>
    <definedName name="FGV">#REF!</definedName>
    <definedName name="fi">#REF!</definedName>
    <definedName name="Fijamix_Alfa">#REF!</definedName>
    <definedName name="filtrov" localSheetId="13">#REF!</definedName>
    <definedName name="filtrov" localSheetId="14">#REF!</definedName>
    <definedName name="filtrov" localSheetId="18">#REF!</definedName>
    <definedName name="filtrov" localSheetId="17">#REF!</definedName>
    <definedName name="filtrov">#REF!</definedName>
    <definedName name="Fin_de_semana" localSheetId="19">'[132]días habiles 2015'!$M$1:$M$2</definedName>
    <definedName name="Fin_de_semana">'[133]días habiles 2015'!$M$1:$M$2</definedName>
    <definedName name="Financialpb" localSheetId="20" hidden="1">#REF!</definedName>
    <definedName name="Financialpb" hidden="1">#REF!</definedName>
    <definedName name="Financialpb2" localSheetId="20" hidden="1">#REF!</definedName>
    <definedName name="Financialpb2" hidden="1">#REF!</definedName>
    <definedName name="FixEquip_hrs">'[134]Fixed Plant'!$F$109:$AA$168</definedName>
    <definedName name="fk" localSheetId="20">#REF!</definedName>
    <definedName name="fk">#REF!</definedName>
    <definedName name="Fleet" localSheetId="20">#REF!</definedName>
    <definedName name="Fleet">#REF!</definedName>
    <definedName name="FleetC" localSheetId="20">#REF!</definedName>
    <definedName name="FleetC">#REF!</definedName>
    <definedName name="fleetRecNo">[135]Fleet!$B$12:$B$80</definedName>
    <definedName name="FleetS" localSheetId="20">#REF!</definedName>
    <definedName name="FleetS">#REF!</definedName>
    <definedName name="FleetW" localSheetId="20">#REF!</definedName>
    <definedName name="FleetW">#REF!</definedName>
    <definedName name="Flexometro" localSheetId="20">#REF!</definedName>
    <definedName name="Flexometro">#REF!</definedName>
    <definedName name="Flexometro_de_5_m">#REF!</definedName>
    <definedName name="Flotador_Metálico_1_1_2__Bronce">#REF!</definedName>
    <definedName name="Flotador_Metálico_2__Bronce">#REF!</definedName>
    <definedName name="flq">#REF!</definedName>
    <definedName name="FlsSumDetail">#REF!</definedName>
    <definedName name="FlsSumHeading">#REF!</definedName>
    <definedName name="FlsTotDetail">#REF!</definedName>
    <definedName name="FlsTotHeading">#REF!</definedName>
    <definedName name="Fluid">'[136]Actual Data (MAP)'!$E$1:$F$8</definedName>
    <definedName name="FO" localSheetId="13">'[52]CIRCUITOS CODENSA'!#REF!</definedName>
    <definedName name="FO" localSheetId="14">'[52]CIRCUITOS CODENSA'!#REF!</definedName>
    <definedName name="FO" localSheetId="18">'[52]CIRCUITOS CODENSA'!#REF!</definedName>
    <definedName name="FO" localSheetId="17">'[52]CIRCUITOS CODENSA'!#REF!</definedName>
    <definedName name="FO" localSheetId="15">'[52]CIRCUITOS CODENSA'!#REF!</definedName>
    <definedName name="FO">'[52]CIRCUITOS CODENSA'!#REF!</definedName>
    <definedName name="FOB_POINT" localSheetId="20">#REF!</definedName>
    <definedName name="FOB_POINT">#REF!</definedName>
    <definedName name="forapproval">'[137]LISTS-FOR INTERNAL USE ONLY'!$B$16:$B$25</definedName>
    <definedName name="form_calcmod">'[138]CALC-MOD'!$C$4:$C$11,'[138]CALC-MOD'!$G$4:$G$11,'[138]CALC-MOD'!$C$16:$C$23,'[138]CALC-MOD'!$G$16:$G$23,'[138]CALC-MOD'!$C$29:$C$36,'[138]CALC-MOD'!$B$43:$B$47</definedName>
    <definedName name="form_cons">[139]CONS!$F$14:$F$81,[139]CONS!$G$13:$G$81,[139]CONS!$G$87:$G$90,[139]CONS!$K$13:$K$22,[139]CONS!$M$13:$M$21</definedName>
    <definedName name="form_desglose" localSheetId="20">#REF!,#REF!</definedName>
    <definedName name="form_desglose">#REF!,#REF!</definedName>
    <definedName name="form_equi">[139]EQUI!$D$15:$E$45,[139]EQUI!$E$46,[139]EQUI!$D$52:$E$86,[139]EQUI!$E$87,[139]EQUI!$D$94:$E$109,[139]EQUI!$E$110,[139]EQUI!$D$116:$E$122,[139]EQUI!$E$123,[139]EQUI!$D$131:$E$136,[139]EQUI!$E$137,[139]EQUI!$E$140,[139]EQUI!$D$146:$E$159,[139]EQUI!$E$161,[139]EQUI!$I$2:$I$14,[139]EQUI!$K$2:$K$13</definedName>
    <definedName name="form_indir">[138]INDIR!$C$17:$M$22,[138]INDIR!$O$17:$P$22,[138]INDIR!$R$17:$R$23,[138]INDIR!$C$25:$M$26,[138]INDIR!$O$25:$P$26,[138]INDIR!$R$25:$R$27,[138]INDIR!$C$32:$M$33,[138]INDIR!$O$32:$P$33,[138]INDIR!$R$32:$R$34,[138]INDIR!$R$37,[138]INDIR!$P$43:$P$49,[138]INDIR!$R$43:$R$50,[138]INDIR!$P$54:$P$59,[138]INDIR!$R$54:$R$60,[138]INDIR!$P$65:$P$67,[138]INDIR!$R$65:$R$68,[138]INDIR!$R$71</definedName>
    <definedName name="form_otrosmod">'[139]OTROS MO'!$C$15:$D$19,'[139]OTROS MO'!$F$15:$G$19,'[139]OTROS MO'!$H$15:$H$20,'[139]OTROS MO'!$F$25:$F$26,'[139]OTROS MO'!$H$25:$H$27,'[139]OTROS MO'!$F$33:$F$34,'[139]OTROS MO'!$H$33:$H$35,'[139]OTROS MO'!$H$38</definedName>
    <definedName name="form_resumen" localSheetId="20">#REF!,#REF!,#REF!,#REF!,#REF!,#REF!,#REF!,#REF!,#REF!,#REF!,#REF!</definedName>
    <definedName name="form_resumen">#REF!,#REF!,#REF!,#REF!,#REF!,#REF!,#REF!,#REF!,#REF!,#REF!,#REF!</definedName>
    <definedName name="form_subcon">#REF!,#REF!</definedName>
    <definedName name="form_superv">[138]SUPERV!$C$17:$L$23,[138]SUPERV!$N$17:$O$23,[138]SUPERV!$Q$17:$Q$24</definedName>
    <definedName name="FORMA" localSheetId="13">#REF!</definedName>
    <definedName name="FORMA" localSheetId="14">#REF!</definedName>
    <definedName name="FORMA" localSheetId="18">#REF!</definedName>
    <definedName name="FORMA" localSheetId="17">#REF!</definedName>
    <definedName name="FORMA">#REF!</definedName>
    <definedName name="formadepago">#REF!</definedName>
    <definedName name="FORMALETA">[43]MATERIALES!$F$37</definedName>
    <definedName name="Formaleta_Entrepisos" localSheetId="20">#REF!</definedName>
    <definedName name="Formaleta_Entrepisos">#REF!</definedName>
    <definedName name="Formaleta_madera" localSheetId="20">#REF!</definedName>
    <definedName name="Formaleta_madera">#REF!</definedName>
    <definedName name="Formaleta_plaquetas" localSheetId="20">#REF!</definedName>
    <definedName name="Formaleta_plaquetas">#REF!</definedName>
    <definedName name="Formaleta_Sardinel">#REF!</definedName>
    <definedName name="Format" localSheetId="13">#REF!</definedName>
    <definedName name="Format" localSheetId="14">#REF!</definedName>
    <definedName name="Format" localSheetId="18">#REF!</definedName>
    <definedName name="Format" localSheetId="17">#REF!</definedName>
    <definedName name="Format">#REF!</definedName>
    <definedName name="FORMULAR">#REF!</definedName>
    <definedName name="formularioCantidades">#REF!</definedName>
    <definedName name="FORPCM">'[4]Calamar 200%'!#REF!</definedName>
    <definedName name="FrecInctoMmtoAnno">#REF!</definedName>
    <definedName name="FrecInctoMmtoAno">#REF!</definedName>
    <definedName name="fres">#REF!</definedName>
    <definedName name="ft">#REF!</definedName>
    <definedName name="fu">#REF!</definedName>
    <definedName name="Fub">[13]Cálculo!$B$36</definedName>
    <definedName name="Fuel">'[85]Budget Assumptions'!$J$3</definedName>
    <definedName name="FuelControl" localSheetId="20">#REF!</definedName>
    <definedName name="FuelControl">#REF!</definedName>
    <definedName name="FuelCostos" localSheetId="20">#REF!</definedName>
    <definedName name="FuelCostos">#REF!</definedName>
    <definedName name="FuelFactorA" localSheetId="20">#REF!</definedName>
    <definedName name="FuelFactorA">#REF!</definedName>
    <definedName name="FuelFactorB">#REF!</definedName>
    <definedName name="FuelMedian">#REF!</definedName>
    <definedName name="FuelPrice">[55]Parameters!$R$18</definedName>
    <definedName name="Full_Print" localSheetId="20">#REF!</definedName>
    <definedName name="Full_Print">#REF!</definedName>
    <definedName name="Fup">[13]Cálculo!$B$38</definedName>
    <definedName name="fv">#REF!</definedName>
    <definedName name="FX">#REF!</definedName>
    <definedName name="fx_rate">[111]Cover!#REF!</definedName>
    <definedName name="fy" localSheetId="20">#REF!</definedName>
    <definedName name="fy">#REF!</definedName>
    <definedName name="Fyb">[13]Cálculo!$B$35</definedName>
    <definedName name="Fyp">[13]Cálculo!$B$37</definedName>
    <definedName name="g" localSheetId="8">[5]!absc</definedName>
    <definedName name="g" localSheetId="7">[5]!absc</definedName>
    <definedName name="g" localSheetId="9">[5]!absc</definedName>
    <definedName name="g" localSheetId="10">[5]!absc</definedName>
    <definedName name="g" localSheetId="5">[5]!absc</definedName>
    <definedName name="g" localSheetId="4">[5]!absc</definedName>
    <definedName name="g" localSheetId="3">[5]!absc</definedName>
    <definedName name="g" localSheetId="6">[5]!absc</definedName>
    <definedName name="g" localSheetId="1">[5]!absc</definedName>
    <definedName name="g" localSheetId="0">[5]!absc</definedName>
    <definedName name="g">[5]!absc</definedName>
    <definedName name="g_CARPINT_METALICA_MADER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LAPAGO">'[18]APU-Preliminares'!#REF!</definedName>
    <definedName name="GALON" localSheetId="13">#REF!</definedName>
    <definedName name="GALON" localSheetId="14">#REF!</definedName>
    <definedName name="GALON" localSheetId="18">#REF!</definedName>
    <definedName name="GALON" localSheetId="17">#REF!</definedName>
    <definedName name="GALON">#REF!</definedName>
    <definedName name="Gancho_teja_eternit_55_MM">#REF!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tosViajes" localSheetId="13">#REF!</definedName>
    <definedName name="GastosViajes" localSheetId="19">'[51]PERSONAL Y OTROS'!$A$238:$A$242</definedName>
    <definedName name="GastosViajes" localSheetId="14">#REF!</definedName>
    <definedName name="GastosViajes" localSheetId="18">#REF!</definedName>
    <definedName name="GastosViajes" localSheetId="17">#REF!</definedName>
    <definedName name="GastosViajes">#REF!</definedName>
    <definedName name="gb">#REF!</definedName>
    <definedName name="gc">#REF!</definedName>
    <definedName name="gd">#REF!</definedName>
    <definedName name="gdj">#REF!</definedName>
    <definedName name="Ge">#REF!</definedName>
    <definedName name="gecolsa06">[16]Gastos!#REF!</definedName>
    <definedName name="Generador_de_tonos">#REF!</definedName>
    <definedName name="GEO" localSheetId="13">#REF!</definedName>
    <definedName name="GEO" localSheetId="14">#REF!</definedName>
    <definedName name="GEO" localSheetId="18">#REF!</definedName>
    <definedName name="GEO" localSheetId="17">#REF!</definedName>
    <definedName name="GEO">#REF!</definedName>
    <definedName name="Geotextil_tejido_ST_200">#REF!</definedName>
    <definedName name="GETCostOutput">#REF!</definedName>
    <definedName name="gf">#REF!</definedName>
    <definedName name="gft">#REF!</definedName>
    <definedName name="GG" localSheetId="20">'[52]CIRCUITOS CODENSA'!#REF!</definedName>
    <definedName name="GG" localSheetId="13">'[52]CIRCUITOS CODENSA'!#REF!</definedName>
    <definedName name="GG" localSheetId="14">'[52]CIRCUITOS CODENSA'!#REF!</definedName>
    <definedName name="GG" localSheetId="18">'[52]CIRCUITOS CODENSA'!#REF!</definedName>
    <definedName name="GG" localSheetId="17">'[52]CIRCUITOS CODENSA'!#REF!</definedName>
    <definedName name="GG" localSheetId="2">'[52]CIRCUITOS CODENSA'!#REF!</definedName>
    <definedName name="GG" localSheetId="15">'[52]CIRCUITOS CODENSA'!#REF!</definedName>
    <definedName name="gg">#REF!</definedName>
    <definedName name="ggggggg" localSheetId="20">#REF!</definedName>
    <definedName name="ggggggg">#REF!</definedName>
    <definedName name="gh" localSheetId="20">#REF!</definedName>
    <definedName name="gh">#REF!</definedName>
    <definedName name="GHG">'[140]GENERALIDADES '!$E$9</definedName>
    <definedName name="ghu" localSheetId="20">#REF!</definedName>
    <definedName name="ghu">#REF!</definedName>
    <definedName name="Gi" localSheetId="20">#REF!</definedName>
    <definedName name="Gi">#REF!</definedName>
    <definedName name="gj" localSheetId="20">#REF!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 localSheetId="13">#REF!</definedName>
    <definedName name="_xlnm.Recorder" localSheetId="14">#REF!</definedName>
    <definedName name="_xlnm.Recorder" localSheetId="18">#REF!</definedName>
    <definedName name="_xlnm.Recorder" localSheetId="17">#REF!</definedName>
    <definedName name="_xlnm.Recorder">#REF!</definedName>
    <definedName name="Grama_Kikuyo">#REF!</definedName>
    <definedName name="Granito__No_hay_sugerencias__peruano_No_3">#REF!</definedName>
    <definedName name="Granito_Blanco_Huila_No._1">#REF!</definedName>
    <definedName name="Granito_Rosa_Porrino_JP__30___e_10mm">#REF!</definedName>
    <definedName name="GRAVILLA" localSheetId="13">#REF!</definedName>
    <definedName name="GRAVILLA" localSheetId="14">#REF!</definedName>
    <definedName name="GRAVILLA" localSheetId="18">#REF!</definedName>
    <definedName name="GRAVILLA" localSheetId="17">#REF!</definedName>
    <definedName name="GRAVILLA">#REF!</definedName>
    <definedName name="Gravilla_de_río">#REF!</definedName>
    <definedName name="GRES">'[18]APU-Preliminares'!#REF!</definedName>
    <definedName name="GRES1">'[18]APU-Preliminares'!#REF!</definedName>
    <definedName name="Griferia_Lavaplatos_Flamingo_Ref._90500_000_000">#REF!</definedName>
    <definedName name="grl">#REF!</definedName>
    <definedName name="Grua">#REF!</definedName>
    <definedName name="GRUPO1" localSheetId="13">#REF!</definedName>
    <definedName name="GRUPO1" localSheetId="14">#REF!</definedName>
    <definedName name="GRUPO1" localSheetId="18">#REF!</definedName>
    <definedName name="GRUPO1" localSheetId="17">#REF!</definedName>
    <definedName name="GRUPO1">#REF!</definedName>
    <definedName name="GRUPO2" localSheetId="13">#REF!</definedName>
    <definedName name="GRUPO2" localSheetId="14">#REF!</definedName>
    <definedName name="GRUPO2" localSheetId="18">#REF!</definedName>
    <definedName name="GRUPO2" localSheetId="17">#REF!</definedName>
    <definedName name="GRUPO2">#REF!</definedName>
    <definedName name="GT" localSheetId="20">IF([80]!LG=9,[80]!FES,"")</definedName>
    <definedName name="GT" localSheetId="13">IF([80]!LG=9,[80]!FES,"")</definedName>
    <definedName name="GT" localSheetId="14">IF([80]!LG=9,[80]!FES,"")</definedName>
    <definedName name="GT" localSheetId="18">IF([80]!LG=9,[80]!FES,"")</definedName>
    <definedName name="GT" localSheetId="17">IF([80]!LG=9,[80]!FES,"")</definedName>
    <definedName name="GT" localSheetId="2">IF([80]!LG=9,[80]!FES,"")</definedName>
    <definedName name="GT" localSheetId="15">IF([80]!LG=9,[80]!FES,"")</definedName>
    <definedName name="GT" localSheetId="8">IF([81]!LG=9,[81]!FES,"")</definedName>
    <definedName name="GT" localSheetId="7">IF([81]!LG=9,[81]!FES,"")</definedName>
    <definedName name="GT" localSheetId="9">IF([81]!LG=9,[81]!FES,"")</definedName>
    <definedName name="GT" localSheetId="10">IF([81]!LG=9,[81]!FES,"")</definedName>
    <definedName name="GT" localSheetId="5">IF([81]!LG=9,[81]!FES,"")</definedName>
    <definedName name="GT" localSheetId="4">IF([81]!LG=9,[81]!FES,"")</definedName>
    <definedName name="GT" localSheetId="3">IF([81]!LG=9,[81]!FES,"")</definedName>
    <definedName name="GT" localSheetId="6">IF([81]!LG=9,[81]!FES,"")</definedName>
    <definedName name="GT" localSheetId="1">IF([81]!LG=9,[81]!FES,"")</definedName>
    <definedName name="GT" localSheetId="0">IF([81]!LG=9,[81]!FES,"")</definedName>
    <definedName name="GT">IF([81]!LG=9,[81]!FES,"")</definedName>
    <definedName name="gte" localSheetId="20">#REF!</definedName>
    <definedName name="gte">#REF!</definedName>
    <definedName name="GTI" localSheetId="20">#REF!</definedName>
    <definedName name="GTI">#REF!</definedName>
    <definedName name="Guardaescoba_en_Aluminio__incl._Instalacion" localSheetId="20">#REF!</definedName>
    <definedName name="Guardaescoba_en_Aluminio__incl._Instalacion">#REF!</definedName>
    <definedName name="GUIA" localSheetId="20">'[18]APU-Preliminares'!#REF!</definedName>
    <definedName name="GUIA">'[18]APU-Preliminares'!#REF!</definedName>
    <definedName name="gustavo" localSheetId="20">#REF!</definedName>
    <definedName name="gustavo">#REF!</definedName>
    <definedName name="Gv">#REF!</definedName>
    <definedName name="Gw">#REF!</definedName>
    <definedName name="gy">#REF!</definedName>
    <definedName name="h" localSheetId="20">#REF!</definedName>
    <definedName name="h" localSheetId="13">#REF!</definedName>
    <definedName name="h" localSheetId="19">#REF!</definedName>
    <definedName name="h" localSheetId="14">#REF!</definedName>
    <definedName name="h" localSheetId="18">#REF!</definedName>
    <definedName name="h" localSheetId="17">#REF!</definedName>
    <definedName name="h" localSheetId="2">#REF!</definedName>
    <definedName name="h" localSheetId="15">#REF!</definedName>
    <definedName name="H">[120]TABLAS!$D$63:$D$78</definedName>
    <definedName name="H.L._INGENIEROS___API_LTDA">[19]UNIT081!#REF!</definedName>
    <definedName name="h_PISOS_Y_PAVIMENTO">#REF!</definedName>
    <definedName name="ha">#REF!</definedName>
    <definedName name="hab___viv">#REF!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ader_Row">ROW(#REF!)</definedName>
    <definedName name="herr">#REF!</definedName>
    <definedName name="Herramienta_menor">#REF!</definedName>
    <definedName name="HG">#REF!</definedName>
    <definedName name="hgt">#REF!</definedName>
    <definedName name="hgu">#REF!</definedName>
    <definedName name="hh">#REF!</definedName>
    <definedName name="hhhh">#REF!</definedName>
    <definedName name="hhj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[31]Materiales!#REF!</definedName>
    <definedName name="HIDROSELLO_DE_CAUCHO_12_S8">[31]Materiales!#REF!</definedName>
    <definedName name="HIDROSELLO_DE_CAUCHO_14_S8">[31]Materiales!#REF!</definedName>
    <definedName name="HIDROSELLO_DE_CAUCHO_16_S8">[31]Materiales!#REF!</definedName>
    <definedName name="HIDROSELLO_DE_CAUCHO_18_S8">[31]Materiales!#REF!</definedName>
    <definedName name="HIDROSELLO_DE_CAUCHO_20_S8">[31]Materiales!#REF!</definedName>
    <definedName name="HIDROSELLO_DE_CAUCHO_24_S4">[31]Materiales!#REF!</definedName>
    <definedName name="HIDROSELLO_DE_CAUCHO_27_S4">[31]Materiales!#REF!</definedName>
    <definedName name="HIDROSELLO_DE_CAUCHO_30_S4">[31]Materiales!#REF!</definedName>
    <definedName name="HIDROSELLO_DE_CAUCHO_6_S8">[31]Materiales!#REF!</definedName>
    <definedName name="HIDROSELLO_DE_CAUCHO_8_S8">[31]Materiales!#REF!</definedName>
    <definedName name="HIDROSELLO_S8">[31]Materiales!#REF!</definedName>
    <definedName name="hierro2">'[90]APU''s'!#REF!</definedName>
    <definedName name="hierro4">'[90]APU''s'!#REF!</definedName>
    <definedName name="hierro60v" localSheetId="13">#REF!</definedName>
    <definedName name="hierro60v" localSheetId="14">#REF!</definedName>
    <definedName name="hierro60v" localSheetId="18">#REF!</definedName>
    <definedName name="hierro60v" localSheetId="17">#REF!</definedName>
    <definedName name="hierro60v">#REF!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jk">#REF!</definedName>
    <definedName name="hl">#REF!</definedName>
    <definedName name="HMEN" localSheetId="13">#REF!</definedName>
    <definedName name="HMEN" localSheetId="14">#REF!</definedName>
    <definedName name="HMEN" localSheetId="18">#REF!</definedName>
    <definedName name="HMEN" localSheetId="17">#REF!</definedName>
    <definedName name="HMEN">#REF!</definedName>
    <definedName name="hn.ConvertZero1" hidden="1">[141]LTM!$G$461:$J$461,[141]LTM!$G$463:$J$464,[141]LTM!$G$468:$J$469,[141]LTM!$G$473:$J$475,[141]LTM!$G$480:$J$480,[141]LTM!$G$484:$J$485,[141]LTM!$G$490:$J$490,[141]LTM!$G$514:$J$518,[141]LTM!$G$525:$J$526,[141]LTM!$G$532:$J$537</definedName>
    <definedName name="hn.ConvertZero2" hidden="1">[141]LTM!$G$560:$J$560,[141]LTM!$H$590:$J$591,[141]LTM!$H$614:$J$614,[141]LTM!$H$635:$J$636,[141]LTM!$G$676:$J$680,[141]LTM!$G$686:$J$686,[141]LTM!$G$688:$J$694,[141]LTM!$G$681:$J$682</definedName>
    <definedName name="hn.ConvertZero3" hidden="1">[141]LTM!$G$699:$J$706,[141]LTM!$G$710:$J$714,[141]LTM!$G$717:$J$734,[141]LTM!$G$738:$J$738,[141]LTM!$G$745:$J$751</definedName>
    <definedName name="hn.ConvertZero4" hidden="1">[141]LTM!$G$840:$J$840,[141]LTM!$H$1266:$J$1266,[141]LTM!$G$1267:$J$1267,[141]LTM!$G$1454:$J$1461,[141]LTM!$J$1462,[141]LTM!$J$1463,[141]LTM!$G$1468:$J$1469,[141]LTM!$L$1469:$N$1469</definedName>
    <definedName name="hn.ConvertZeroUnhide1" hidden="1">[141]LTM!$G$1469:$J$1469,[141]LTM!$L$1469:$N$1469,[141]LTM!$H$1266:$J$1266</definedName>
    <definedName name="hn.Delete015" hidden="1">'[141]CREDIT STATS'!$B$9:$K$11,'[141]CREDIT STATS'!$O$11:$X$14,'[141]CREDIT STATS'!$B$25:$K$30,'[141]CREDIT STATS'!$O$25:$X$26</definedName>
    <definedName name="hn.DZ_MultByFXRates" hidden="1">[141]DropZone!$B$2:$I$118,[141]DropZone!$B$120:$I$132,[141]DropZone!$B$134:$I$136,[141]DropZone!$B$138:$I$146</definedName>
    <definedName name="hn.ExtDb" hidden="1">FALSE</definedName>
    <definedName name="hn.LTM_MultByFXRates" hidden="1">[141]LTM!$G$461:$N$477,[141]LTM!$G$480:$N$539,[141]LTM!$G$548:$N$667,[141]LTM!$G$676:$N$1266,[141]LTM!$G$1454:$N$1461,[141]LTM!$G$1463:$N$1465,[141]LTM!$G$1468:$N$1469</definedName>
    <definedName name="hn.ModelType" hidden="1">"DEAL"</definedName>
    <definedName name="hn.ModelVersion" hidden="1">1</definedName>
    <definedName name="hn.MultbyFXRates" hidden="1">[141]LTM!$G$461:$N$477,[141]LTM!$G$480:$N$539,[141]LTM!$G$548:$N$667,[141]LTM!$G$676:$N$1266,[141]LTM!$G$1454:$N$1461,[141]LTM!$G$1463:$N$1465,[141]LTM!$G$1468:$N$1469</definedName>
    <definedName name="hn.MultByFXRates1" hidden="1">[141]LTM!$G$461:$G$477,[141]LTM!$G$480:$G$539,[141]LTM!$G$548:$G$562,[141]LTM!$G$676:$G$840,[141]LTM!$G$1454:$G$1469</definedName>
    <definedName name="hn.MultByFXRates2" hidden="1">[141]LTM!$H$461:$H$477,[141]LTM!$H$480:$H$539,[141]LTM!$H$548:$H$667,[141]LTM!$H$676:$H$1266,[141]LTM!$H$1454:$H$1469</definedName>
    <definedName name="hn.MultByFXRates3" hidden="1">[141]LTM!$I$461:$I$477,[141]LTM!$I$480:$I$539,[141]LTM!$I$548:$I$667,[141]LTM!$I$676:$I$1266,[141]LTM!$I$1454:$I$1469</definedName>
    <definedName name="hn.MultbyFxrates4" hidden="1">[141]LTM!$J$461:$J$477,[141]LTM!$J$480:$J$539,[141]LTM!$J$548:$J$668,[141]LTM!$J$676:$J$1266,[141]LTM!$J$1454:$J$1461,[141]LTM!$J$1463:$J$1465,[141]LTM!$J$1468</definedName>
    <definedName name="hn.multbyfxrates5" hidden="1">[141]LTM!$L$461:$L$477,[141]LTM!$L$480:$L$539,[141]LTM!$L$548:$L$562,[141]LTM!$L$676:$L$840,[141]LTM!$L$1454:$L$1469</definedName>
    <definedName name="hn.multbyfxrates6" hidden="1">[141]LTM!$M$461:$M$477,[141]LTM!$M$480:$M$539,[141]LTM!$M$548:$M$668,[141]LTM!$M$676:$M$1266,[141]LTM!$M$1454:$M$1469</definedName>
    <definedName name="hn.multbyfxrates7" hidden="1">[141]LTM!$N$461:$N$477,[141]LTM!$N$480:$N$539,[141]LTM!$N$548:$N$667,[141]LTM!$N$676:$N$1266,[141]LTM!$N$1454:$N$1469</definedName>
    <definedName name="hn.MultByFXRatesBot1" hidden="1">[141]LTM!$G$676:$G$682,[141]LTM!$G$686,[141]LTM!$G$688:$G$694,[141]LTM!$G$699:$G$706,[141]LTM!$G$710:$G$714,[141]LTM!$G$717:$G$734,[141]LTM!$G$738,[141]LTM!$G$738,[141]LTM!$G$745:$G$751,[141]LTM!$G$840,[141]LTM!$G$1454:$G$1461,[141]LTM!$G$1468:$G$1469</definedName>
    <definedName name="hn.MultByFXRatesBot2" hidden="1">[141]LTM!$H$676:$H$682,[141]LTM!$H$686,[141]LTM!$H$688:$H$694,[141]LTM!$H$699:$H$706,[141]LTM!$H$710:$H$714,[141]LTM!$H$717:$H$734,[141]LTM!$H$738,[141]LTM!$H$745:$H$751,[141]LTM!$H$840,[141]LTM!$H$1266,[141]LTM!$H$1454:$H$1461,[141]LTM!$H$1468:$H$1469</definedName>
    <definedName name="hn.MultByFXRatesBot3" hidden="1">[141]LTM!$I$676:$I$682,[141]LTM!$I$686,[141]LTM!$I$688:$I$694,[141]LTM!$I$699:$I$706,[141]LTM!$I$710:$I$714,[141]LTM!$I$717:$I$734,[141]LTM!$I$738,[141]LTM!$I$745:$I$751,[141]LTM!$I$840,[141]LTM!$I$1266,[141]LTM!$I$1454:$I$1461,[141]LTM!$I$1468:$I$1469</definedName>
    <definedName name="hn.MultByFXRatesBot4" hidden="1">[141]LTM!$J$676:$J$682,[141]LTM!$J$686,[141]LTM!$J$688:$J$694,[141]LTM!$J$699:$J$706,[141]LTM!$J$710:$J$714,[141]LTM!$J$717:$J$734,[141]LTM!$J$738,[141]LTM!$J$745:$J$751,[141]LTM!$J$840,[141]LTM!$J$1266,[141]LTM!$J$1454:$J$1461,[141]LTM!$J$1463:$J$1465,[141]LTM!$J$1468</definedName>
    <definedName name="hn.MultByFXRatesBot5" hidden="1">[141]LTM!$L$676:$L$682,[141]LTM!$L$686,[141]LTM!$L$688:$L$694,[141]LTM!$L$699:$L$706,[141]LTM!$L$710:$L$714,[141]LTM!$L$717:$L$734,[141]LTM!$L$738,[141]LTM!$L$745:$L$751,[141]LTM!$L$837:$L$838,[141]LTM!$L$1454:$L$1458,[141]LTM!$L$1468:$L$1469</definedName>
    <definedName name="hn.MultByFXRatesBot6" hidden="1">[141]LTM!$M$676:$M$682,[141]LTM!$M$686,[141]LTM!$M$688:$M$694,[141]LTM!$M$699:$M$706,[141]LTM!$M$710:$M$714,[141]LTM!$M$717:$M$734,[141]LTM!$M$738,[141]LTM!$M$745:$M$751,[141]LTM!$M$837:$M$838,[141]LTM!$M$1454:$M$1458,[141]LTM!$M$1468:$M$1469</definedName>
    <definedName name="hn.MultByFXRatesBot7" hidden="1">[141]LTM!$N$676:$N$682,[141]LTM!$N$686,[141]LTM!$N$688:$N$694,[141]LTM!$N$699:$N$706,[141]LTM!$N$710:$N$714,[141]LTM!$N$717:$N$734,[141]LTM!$N$738,[141]LTM!$N$745:$N$751,[141]LTM!$N$837:$N$838,[141]LTM!$N$1454:$N$1458,[141]LTM!$N$1468:$N$1469</definedName>
    <definedName name="hn.MultByFXRatesTop1" hidden="1">[141]LTM!$G$461,[141]LTM!$G$463:$G$464,[141]LTM!$G$468:$G$469,[141]LTM!$G$473:$G$475,[141]LTM!$G$480,[141]LTM!$G$484:$G$485,[141]LTM!$G$490:$G$509,[141]LTM!$G$512,[141]LTM!$G$514:$G$518,[141]LTM!$G$525:$G$526,[141]LTM!$G$532:$G$537,[141]LTM!$G$560</definedName>
    <definedName name="hn.MultByFXRatesTop2" hidden="1">[141]LTM!$H$461,[141]LTM!$H$463:$H$464,[141]LTM!$H$468:$H$469,[141]LTM!$H$473:$H$475,[141]LTM!$H$480,[141]LTM!$H$484:$H$485,[141]LTM!$H$490:$H$509,[141]LTM!$H$512,[141]LTM!$H$514:$H$518,[141]LTM!$H$525:$H$526,[141]LTM!$H$532:$H$537,[141]LTM!$H$560,[141]LTM!$H$590:$H$591,[141]LTM!$H$614:$H$631,[141]LTM!$H$635:$H$636</definedName>
    <definedName name="hn.MultByFXRatesTop3" hidden="1">[141]LTM!$I$461,[141]LTM!$I$463:$I$464,[141]LTM!$I$468:$I$469,[141]LTM!$I$473:$I$475,[141]LTM!$I$480,[141]LTM!$I$484:$I$485,[141]LTM!$I$490:$I$509,[141]LTM!$I$512,[141]LTM!$I$514:$I$518,[141]LTM!$I$525:$I$526,[141]LTM!$I$532:$I$537,[141]LTM!$I$560,[141]LTM!$I$590:$I$591,[141]LTM!$I$614:$I$631,[141]LTM!$I$635:$I$636</definedName>
    <definedName name="hn.MultByFXRatesTop4" hidden="1">[141]LTM!$J$461,[141]LTM!$J$463:$J$464,[141]LTM!$J$468:$J$469,[141]LTM!$J$473:$J$475,[141]LTM!$J$480,[141]LTM!$J$484:$J$485,[141]LTM!$J$490:$J$509,[141]LTM!$J$512,[141]LTM!$J$514:$J$518,[141]LTM!$J$525:$J$526,[141]LTM!$J$532:$J$537,[141]LTM!$J$560,[141]LTM!$J$590:$J$591,[141]LTM!$J$614:$J$631,[141]LTM!$J$635:$J$636</definedName>
    <definedName name="hn.MultByFXRatesTop5" hidden="1">[141]LTM!$L$461,[141]LTM!$L$463:$L$464,[141]LTM!$L$468:$L$469,[141]LTM!$L$473:$L$475,[141]LTM!$L$480,[141]LTM!$L$484:$L$485,[141]LTM!$L$490:$L$509,[141]LTM!$L$512,[141]LTM!$L$514:$L$518,[141]LTM!$L$525:$L$526,[141]LTM!$L$532:$L$537,[141]LTM!$L$560</definedName>
    <definedName name="hn.MultByFXRatesTop6" hidden="1">[141]LTM!$M$461,[141]LTM!$M$463:$M$464,[141]LTM!$M$468:$M$469,[141]LTM!$M$473:$M$475,[141]LTM!$M$480,[141]LTM!$M$484:$M$485,[141]LTM!$M$490:$M$509,[141]LTM!$M$512,[141]LTM!$M$514:$M$518,[141]LTM!$M$525:$M$526,[141]LTM!$M$532:$M$537,[141]LTM!$M$560,[141]LTM!$M$590:$M$591,[141]LTM!$M$614:$M$631,[141]LTM!$M$635:$M$636</definedName>
    <definedName name="hn.MultByFXRatesTop7" hidden="1">[141]LTM!$N$461,[141]LTM!$N$463:$N$464,[141]LTM!$N$468:$N$469,[141]LTM!$N$473:$N$475,[141]LTM!$N$480,[141]LTM!$N$484:$N$485,[141]LTM!$N$490:$N$509,[141]LTM!$N$512,[141]LTM!$N$514:$N$518,[141]LTM!$N$525:$N$526,[141]LTM!$N$532:$N$537,[141]LTM!$N$560,[141]LTM!$N$590:$N$591,[141]LTM!$N$614:$N$631,[141]LTM!$N$635:$N$636</definedName>
    <definedName name="hn.NoUpload" hidden="1">0</definedName>
    <definedName name="hn.YearLabel" localSheetId="20" hidden="1">#REF!</definedName>
    <definedName name="hn.YearLabel" hidden="1">#REF!</definedName>
    <definedName name="hnt" localSheetId="20">#REF!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13">#REF!</definedName>
    <definedName name="HOJA1" localSheetId="14">#REF!</definedName>
    <definedName name="HOJA1" localSheetId="18">#REF!</definedName>
    <definedName name="HOJA1" localSheetId="17">#REF!</definedName>
    <definedName name="HOJA1">#REF!</definedName>
    <definedName name="HonoraProfesionales" localSheetId="13">#REF!</definedName>
    <definedName name="HonoraProfesionales" localSheetId="19">'[51]INFORMACION DEL FP'!$D$25</definedName>
    <definedName name="HonoraProfesionales" localSheetId="14">#REF!</definedName>
    <definedName name="HonoraProfesionales" localSheetId="18">#REF!</definedName>
    <definedName name="HonoraProfesionales" localSheetId="17">#REF!</definedName>
    <definedName name="HonoraProfesionales">#REF!</definedName>
    <definedName name="HonoraTecnicos" localSheetId="13">#REF!</definedName>
    <definedName name="HonoraTecnicos" localSheetId="19">'[51]INFORMACION DEL FP'!$D$27</definedName>
    <definedName name="HonoraTecnicos" localSheetId="14">#REF!</definedName>
    <definedName name="HonoraTecnicos" localSheetId="18">#REF!</definedName>
    <definedName name="HonoraTecnicos" localSheetId="17">#REF!</definedName>
    <definedName name="HonoraTecnicos">#REF!</definedName>
    <definedName name="HORAS_DIAS">#REF!</definedName>
    <definedName name="horas_lluvia">#REF!</definedName>
    <definedName name="HORAS_LLUVIAS">#REF!</definedName>
    <definedName name="HORASLLUVIA">#REF!</definedName>
    <definedName name="Horno_Microondas">#REF!</definedName>
    <definedName name="HoursTotCol">#REF!</definedName>
    <definedName name="hoy" hidden="1">#REF!</definedName>
    <definedName name="Hoyadora">#REF!</definedName>
    <definedName name="hp">#REF!</definedName>
    <definedName name="hqi">#REF!</definedName>
    <definedName name="HrIncrement">'[71]Equip Data'!#REF!</definedName>
    <definedName name="ht" localSheetId="20">#REF!</definedName>
    <definedName name="ht">#REF!</definedName>
    <definedName name="htk" localSheetId="20">#REF!</definedName>
    <definedName name="htk">#REF!</definedName>
    <definedName name="HTML_CodePage" hidden="1">1252</definedName>
    <definedName name="HTML_Control" localSheetId="20" hidden="1">{"'Parámetros'!$A$3:$C$3"}</definedName>
    <definedName name="HTML_Control" localSheetId="19" hidden="1">{"'Hoja1'!$A$1465:$C$1482","'Hoja1'!$A$1485:$C$1502"}</definedName>
    <definedName name="HTML_Control" localSheetId="18" hidden="1">{"'Parámetros'!$A$3:$C$3"}</definedName>
    <definedName name="HTML_Control" hidden="1">{"'Parámetros'!$A$3:$C$3"}</definedName>
    <definedName name="HTML_Control2" localSheetId="20" hidden="1">{"'Parámetros'!$A$3:$C$3"}</definedName>
    <definedName name="HTML_Control2" localSheetId="18" hidden="1">{"'Parámetros'!$A$3:$C$3"}</definedName>
    <definedName name="HTML_Control2" hidden="1">{"'Parámetros'!$A$3:$C$3"}</definedName>
    <definedName name="HTML_Description" hidden="1">""</definedName>
    <definedName name="HTML_Email" hidden="1">""</definedName>
    <definedName name="HTML_Header" localSheetId="19" hidden="1">"Hoja1"</definedName>
    <definedName name="HTML_Header" hidden="1">"Parámetros"</definedName>
    <definedName name="HTML_LastUpdate" localSheetId="19" hidden="1">"22/9/99"</definedName>
    <definedName name="HTML_LastUpdate" hidden="1">"7/06/2001"</definedName>
    <definedName name="HTML_LineAfter" hidden="1">FALSE</definedName>
    <definedName name="HTML_LineBefore" localSheetId="19" hidden="1">FALSE</definedName>
    <definedName name="HTML_LineBefore" hidden="1">TRUE</definedName>
    <definedName name="HTML_Name" localSheetId="19" hidden="1">"mrecioca"</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localSheetId="19" hidden="1">"C:\TEMP\BANDA.htm"</definedName>
    <definedName name="HTML_PathFile" hidden="1">"C:\Verificacion\Modelo.htm"</definedName>
    <definedName name="HTML_PathTemplate" hidden="1">"C:\Verificacion\&lt;!--##Table##--&gt;"</definedName>
    <definedName name="HTML_Title" localSheetId="19" hidden="1">"estadisticas"</definedName>
    <definedName name="HTML_Title" hidden="1">"Empresarial"</definedName>
    <definedName name="HY">#REF!</definedName>
    <definedName name="HYT">#REF!</definedName>
    <definedName name="i" localSheetId="13">#REF!</definedName>
    <definedName name="i" localSheetId="14">#REF!</definedName>
    <definedName name="i" localSheetId="18">#REF!</definedName>
    <definedName name="i" localSheetId="17">#REF!</definedName>
    <definedName name="I">#REF!</definedName>
    <definedName name="i_ZONA_VERDE">#REF!</definedName>
    <definedName name="IANC">[10]INPUTS!$D$20</definedName>
    <definedName name="id" localSheetId="20">#REF!</definedName>
    <definedName name="id">#REF!</definedName>
    <definedName name="IF" localSheetId="20">'[49]A. P. U.'!#REF!</definedName>
    <definedName name="IF" localSheetId="13">'[49]A. P. U.'!#REF!</definedName>
    <definedName name="IF" localSheetId="19">'[74]A. P. U.'!#REF!</definedName>
    <definedName name="IF" localSheetId="14">'[49]A. P. U.'!#REF!</definedName>
    <definedName name="IF" localSheetId="18">'[49]A. P. U.'!#REF!</definedName>
    <definedName name="IF" localSheetId="17">'[49]A. P. U.'!#REF!</definedName>
    <definedName name="IF" localSheetId="2">'[49]A. P. U.'!#REF!</definedName>
    <definedName name="IF" localSheetId="15">'[49]A. P. U.'!#REF!</definedName>
    <definedName name="IF">'[75]A. P. U.'!#REF!</definedName>
    <definedName name="ig" localSheetId="20">#REF!</definedName>
    <definedName name="ig">#REF!</definedName>
    <definedName name="ii" localSheetId="20">#REF!</definedName>
    <definedName name="ii">#REF!</definedName>
    <definedName name="ik" localSheetId="20">#REF!</definedName>
    <definedName name="ik">#REF!</definedName>
    <definedName name="ikj">#REF!</definedName>
    <definedName name="Im_Un">#REF!</definedName>
    <definedName name="IMP" localSheetId="20">#REF!</definedName>
    <definedName name="IMP" localSheetId="13">#REF!</definedName>
    <definedName name="IMP" localSheetId="14">#REF!</definedName>
    <definedName name="IMP" localSheetId="18">#REF!</definedName>
    <definedName name="IMP" localSheetId="17">#REF!</definedName>
    <definedName name="IMP" localSheetId="2">#REF!</definedName>
    <definedName name="IMP" localSheetId="15">#REF!</definedName>
    <definedName name="Imp">[23]Datos!$B$20</definedName>
    <definedName name="Impacto" localSheetId="13">#REF!</definedName>
    <definedName name="Impacto" localSheetId="14">#REF!</definedName>
    <definedName name="Impacto" localSheetId="18">#REF!</definedName>
    <definedName name="Impacto" localSheetId="17">#REF!</definedName>
    <definedName name="Impacto">#REF!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PolizasConsultoria" localSheetId="13">#REF!</definedName>
    <definedName name="ImpPolizasConsultoria" localSheetId="19">'[51]IMPUESTOS Y VR TOTAL'!$E$38:$E$48</definedName>
    <definedName name="ImpPolizasConsultoria" localSheetId="14">#REF!</definedName>
    <definedName name="ImpPolizasConsultoria" localSheetId="18">#REF!</definedName>
    <definedName name="ImpPolizasConsultoria" localSheetId="17">#REF!</definedName>
    <definedName name="ImpPolizasConsultoria">#REF!</definedName>
    <definedName name="ImpPolizasObra" localSheetId="13">#REF!</definedName>
    <definedName name="ImpPolizasObra" localSheetId="19">'[51]IMPUESTOS Y VR TOTAL'!$E$11:$E$24</definedName>
    <definedName name="ImpPolizasObra" localSheetId="14">#REF!</definedName>
    <definedName name="ImpPolizasObra" localSheetId="18">#REF!</definedName>
    <definedName name="ImpPolizasObra" localSheetId="17">#REF!</definedName>
    <definedName name="ImpPolizasObra">#REF!</definedName>
    <definedName name="imprev">#REF!</definedName>
    <definedName name="Imprevistos_mmto_año1">#REF!</definedName>
    <definedName name="Imprimir_área_IM_1" localSheetId="13">#REF!</definedName>
    <definedName name="Imprimir_área_IM_1" localSheetId="14">#REF!</definedName>
    <definedName name="Imprimir_área_IM_1" localSheetId="18">#REF!</definedName>
    <definedName name="Imprimir_área_IM_1" localSheetId="17">#REF!</definedName>
    <definedName name="Imprimir_área_IM_1">#REF!</definedName>
    <definedName name="ImpuestoCostos">#REF!</definedName>
    <definedName name="Impuestos">#REF!</definedName>
    <definedName name="IMPULSIONALCANTARILLADOTABLA1.10">'[10]INFORMACIÓN REFERENCIA'!$B$441:$F$452</definedName>
    <definedName name="Incomepb" localSheetId="20" hidden="1">#REF!</definedName>
    <definedName name="Incomepb" hidden="1">#REF!</definedName>
    <definedName name="INCONTERMS">[142]LISTAS!#REF!</definedName>
    <definedName name="Incremento_Fluido_3000_psi" localSheetId="20">#REF!</definedName>
    <definedName name="Incremento_Fluido_3000_psi">#REF!</definedName>
    <definedName name="INCREMENTO1">'[143]CAT-D7H'!$R$3</definedName>
    <definedName name="INCREMENTO2">'[143]CAT-D7H'!$S$3</definedName>
    <definedName name="INCREMENTO3">'[143]CAT-D7H'!$T$3</definedName>
    <definedName name="IncrementoCanon" localSheetId="20">#REF!</definedName>
    <definedName name="IncrementoCanon">#REF!</definedName>
    <definedName name="INDICE">[100]INDICE!$A:$IV</definedName>
    <definedName name="INDICEPRECIOSCONSUMIDOR">[10]REFERENCIAS!$A$28:$E$112</definedName>
    <definedName name="INDIE">[144]INDICE!$A:$IV</definedName>
    <definedName name="INDIREC" localSheetId="20">#REF!</definedName>
    <definedName name="INDIREC">#REF!</definedName>
    <definedName name="INDJA1" localSheetId="20">#REF!</definedName>
    <definedName name="INDJA1">#REF!</definedName>
    <definedName name="inf" localSheetId="13">#REF!</definedName>
    <definedName name="inf" localSheetId="14">#REF!</definedName>
    <definedName name="inf" localSheetId="18">#REF!</definedName>
    <definedName name="inf" localSheetId="17">#REF!</definedName>
    <definedName name="inf">#REF!</definedName>
    <definedName name="INFG" localSheetId="13">#REF!</definedName>
    <definedName name="INFG" localSheetId="14">#REF!</definedName>
    <definedName name="INFG" localSheetId="18">#REF!</definedName>
    <definedName name="INFG" localSheetId="17">#REF!</definedName>
    <definedName name="INFG">#REF!</definedName>
    <definedName name="IniCeldaDtfRapida">#REF!</definedName>
    <definedName name="InitFleet">#REF!</definedName>
    <definedName name="InitPurch">#REF!</definedName>
    <definedName name="inn" localSheetId="13">#REF!</definedName>
    <definedName name="inn" localSheetId="14">#REF!</definedName>
    <definedName name="inn" localSheetId="18">#REF!</definedName>
    <definedName name="inn" localSheetId="17">#REF!</definedName>
    <definedName name="inn">#REF!</definedName>
    <definedName name="ins">[145]insumos!$A$8:$A$40</definedName>
    <definedName name="Instalacion" localSheetId="13">#REF!</definedName>
    <definedName name="Instalacion" localSheetId="14">#REF!</definedName>
    <definedName name="Instalacion" localSheetId="18">#REF!</definedName>
    <definedName name="Instalacion" localSheetId="17">#REF!</definedName>
    <definedName name="Instalacion">#REF!</definedName>
    <definedName name="instalacion_lavamanos">#REF!</definedName>
    <definedName name="instalacion_lavaplatos">#REF!</definedName>
    <definedName name="instalacion_sanitario">#REF!</definedName>
    <definedName name="Instalación_y_dotación">#REF!</definedName>
    <definedName name="INSU">[146]INSUMOS!$A$1:$E$65536</definedName>
    <definedName name="INSUMO" localSheetId="20">VLOOKUP([79]apu!$B1,[79]Insumos!$D$1:$E$65536,2,FALSE)</definedName>
    <definedName name="INSUMO" localSheetId="13">VLOOKUP([79]apu!$B1,[79]Insumos!$D$1:$E$65536,2,FALSE)</definedName>
    <definedName name="INSUMO" localSheetId="14">VLOOKUP([79]apu!$B1,[79]Insumos!$D$1:$E$65536,2,FALSE)</definedName>
    <definedName name="INSUMO" localSheetId="18">VLOOKUP([79]apu!$B1,[79]Insumos!$D$1:$E$65536,2,FALSE)</definedName>
    <definedName name="INSUMO" localSheetId="17">VLOOKUP([79]apu!$B1,[79]Insumos!$D$1:$E$65536,2,FALSE)</definedName>
    <definedName name="INSUMO" localSheetId="2">VLOOKUP([79]apu!$B1,[79]Insumos!$D$1:$E$65536,2,FALSE)</definedName>
    <definedName name="INSUMO" localSheetId="15">VLOOKUP([79]apu!$B1,[79]Insumos!$D$1:$E$65536,2,FALSE)</definedName>
    <definedName name="INSUMO">'[147]Base Datos Insumos'!$A$4:$B$483</definedName>
    <definedName name="Insumos" localSheetId="20">#REF!</definedName>
    <definedName name="Insumos" localSheetId="13">#REF!</definedName>
    <definedName name="INSUMOS" localSheetId="19">'[123]Base Insumos'!#REF!</definedName>
    <definedName name="Insumos" localSheetId="14">#REF!</definedName>
    <definedName name="Insumos" localSheetId="18">#REF!</definedName>
    <definedName name="Insumos" localSheetId="17">#REF!</definedName>
    <definedName name="Insumos" localSheetId="2">#REF!</definedName>
    <definedName name="Insumos" localSheetId="15">#REF!</definedName>
    <definedName name="INSUMOS">'[147]Base Datos Insumos'!$A$4:$B$483</definedName>
    <definedName name="InsuranceRate">[55]Parameters!$K$16</definedName>
    <definedName name="Int" localSheetId="19">#REF!</definedName>
    <definedName name="int">[23]Datos!$B$16</definedName>
    <definedName name="intCosteoMmto">#REF!</definedName>
    <definedName name="intDiasPagoFactura">#REF!</definedName>
    <definedName name="Interest_Rate" localSheetId="19">#REF!</definedName>
    <definedName name="Interest_Rate">#REF!</definedName>
    <definedName name="InterestRate">[55]Parameters!$K$15</definedName>
    <definedName name="INTERNA">'[4]Calamar 200%'!#REF!</definedName>
    <definedName name="INTERRD">'[4]Calamar 200%'!#REF!</definedName>
    <definedName name="Interventor">[91]Datos!$B$5</definedName>
    <definedName name="intFrecIncremInsumosAno" localSheetId="20">#REF!</definedName>
    <definedName name="intFrecIncremInsumosAno">#REF!</definedName>
    <definedName name="intFrecInctoMmtoAno" localSheetId="20">#REF!</definedName>
    <definedName name="intFrecInctoMmtoAno">#REF!</definedName>
    <definedName name="intMesBenTributario" localSheetId="20">#REF!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 localSheetId="20">'[136]PR 1'!$A$2:$N$655</definedName>
    <definedName name="INV_11" localSheetId="13">'[136]PR 1'!$A$2:$N$655</definedName>
    <definedName name="INV_11" localSheetId="19">'[148]PR 1'!$A$2:$N$655</definedName>
    <definedName name="INV_11" localSheetId="14">'[136]PR 1'!$A$2:$N$655</definedName>
    <definedName name="INV_11" localSheetId="18">'[136]PR 1'!$A$2:$N$655</definedName>
    <definedName name="INV_11" localSheetId="17">'[136]PR 1'!$A$2:$N$655</definedName>
    <definedName name="INV_11" localSheetId="2">'[136]PR 1'!$A$2:$N$655</definedName>
    <definedName name="INV_11" localSheetId="15">'[136]PR 1'!$A$2:$N$655</definedName>
    <definedName name="INV_11">'[149]PR 1'!$A$2:$N$655</definedName>
    <definedName name="Io" localSheetId="13">#REF!</definedName>
    <definedName name="Io" localSheetId="14">#REF!</definedName>
    <definedName name="Io" localSheetId="18">#REF!</definedName>
    <definedName name="Io" localSheetId="17">#REF!</definedName>
    <definedName name="io">#REF!</definedName>
    <definedName name="IPC">[10]REFERENCIAS!$A$27:$E$112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 localSheetId="20">[99]PRESUPUESTO!$A$10:$G$830</definedName>
    <definedName name="item" localSheetId="13">[99]PRESUPUESTO!$A$10:$G$830</definedName>
    <definedName name="item" localSheetId="19">#REF!</definedName>
    <definedName name="item" localSheetId="14">[99]PRESUPUESTO!$A$10:$G$830</definedName>
    <definedName name="item" localSheetId="18">[99]PRESUPUESTO!$A$10:$G$830</definedName>
    <definedName name="item" localSheetId="17">[99]PRESUPUESTO!$A$10:$G$830</definedName>
    <definedName name="item" localSheetId="2">[99]PRESUPUESTO!$A$10:$G$830</definedName>
    <definedName name="item" localSheetId="15">[99]PRESUPUESTO!$A$10:$G$830</definedName>
    <definedName name="ITEM">#REF!</definedName>
    <definedName name="Item_number" localSheetId="20">#REF!</definedName>
    <definedName name="Item_number">#REF!</definedName>
    <definedName name="ITEM1" localSheetId="20">#REF!</definedName>
    <definedName name="ITEM1">#REF!</definedName>
    <definedName name="ITEM2">#REF!</definedName>
    <definedName name="ITEM2.10" localSheetId="20">[109]APU!$E$14843</definedName>
    <definedName name="ITEM2.10" localSheetId="13">[109]APU!$E$14843</definedName>
    <definedName name="ITEM2.10" localSheetId="14">[109]APU!$E$14843</definedName>
    <definedName name="ITEM2.10" localSheetId="18">[109]APU!$E$14843</definedName>
    <definedName name="ITEM2.10" localSheetId="17">[109]APU!$E$14843</definedName>
    <definedName name="ITEM2.10" localSheetId="2">[109]APU!$E$14843</definedName>
    <definedName name="ITEM2.10" localSheetId="15">[109]APU!$E$14843</definedName>
    <definedName name="ITEM2.10">[110]APU!$E$14843</definedName>
    <definedName name="ITEM2.11" localSheetId="20">[109]APU!$E$14904</definedName>
    <definedName name="ITEM2.11" localSheetId="13">[109]APU!$E$14904</definedName>
    <definedName name="ITEM2.11" localSheetId="14">[109]APU!$E$14904</definedName>
    <definedName name="ITEM2.11" localSheetId="18">[109]APU!$E$14904</definedName>
    <definedName name="ITEM2.11" localSheetId="17">[109]APU!$E$14904</definedName>
    <definedName name="ITEM2.11" localSheetId="2">[109]APU!$E$14904</definedName>
    <definedName name="ITEM2.11" localSheetId="15">[109]APU!$E$14904</definedName>
    <definedName name="ITEM2.11">[110]APU!$E$14904</definedName>
    <definedName name="ITEM2.12" localSheetId="20">[109]APU!$E$14965</definedName>
    <definedName name="ITEM2.12" localSheetId="13">[109]APU!$E$14965</definedName>
    <definedName name="ITEM2.12" localSheetId="14">[109]APU!$E$14965</definedName>
    <definedName name="ITEM2.12" localSheetId="18">[109]APU!$E$14965</definedName>
    <definedName name="ITEM2.12" localSheetId="17">[109]APU!$E$14965</definedName>
    <definedName name="ITEM2.12" localSheetId="2">[109]APU!$E$14965</definedName>
    <definedName name="ITEM2.12" localSheetId="15">[109]APU!$E$14965</definedName>
    <definedName name="ITEM2.12">[110]APU!$E$14965</definedName>
    <definedName name="ITEM3" localSheetId="20">#REF!</definedName>
    <definedName name="ITEM3">#REF!</definedName>
    <definedName name="ITEM3.15" localSheetId="20">[109]APU!$E$8621</definedName>
    <definedName name="ITEM3.15" localSheetId="13">[109]APU!$E$8621</definedName>
    <definedName name="ITEM3.15" localSheetId="14">[109]APU!$E$8621</definedName>
    <definedName name="ITEM3.15" localSheetId="18">[109]APU!$E$8621</definedName>
    <definedName name="ITEM3.15" localSheetId="17">[109]APU!$E$8621</definedName>
    <definedName name="ITEM3.15" localSheetId="2">[109]APU!$E$8621</definedName>
    <definedName name="ITEM3.15" localSheetId="15">[109]APU!$E$8621</definedName>
    <definedName name="ITEM3.15">[110]APU!$E$8621</definedName>
    <definedName name="ITEM3.16" localSheetId="20">[109]APU!$E$8682</definedName>
    <definedName name="ITEM3.16" localSheetId="13">[109]APU!$E$8682</definedName>
    <definedName name="ITEM3.16" localSheetId="14">[109]APU!$E$8682</definedName>
    <definedName name="ITEM3.16" localSheetId="18">[109]APU!$E$8682</definedName>
    <definedName name="ITEM3.16" localSheetId="17">[109]APU!$E$8682</definedName>
    <definedName name="ITEM3.16" localSheetId="2">[109]APU!$E$8682</definedName>
    <definedName name="ITEM3.16" localSheetId="15">[109]APU!$E$8682</definedName>
    <definedName name="ITEM3.16">[110]APU!$E$8682</definedName>
    <definedName name="ITEM3.17" localSheetId="20">[109]APU!$E$8743</definedName>
    <definedName name="ITEM3.17" localSheetId="13">[109]APU!$E$8743</definedName>
    <definedName name="ITEM3.17" localSheetId="14">[109]APU!$E$8743</definedName>
    <definedName name="ITEM3.17" localSheetId="18">[109]APU!$E$8743</definedName>
    <definedName name="ITEM3.17" localSheetId="17">[109]APU!$E$8743</definedName>
    <definedName name="ITEM3.17" localSheetId="2">[109]APU!$E$8743</definedName>
    <definedName name="ITEM3.17" localSheetId="15">[109]APU!$E$8743</definedName>
    <definedName name="ITEM3.17">[110]APU!$E$8743</definedName>
    <definedName name="ITEM3.18" localSheetId="20">[109]APU!$E$8804</definedName>
    <definedName name="ITEM3.18" localSheetId="13">[109]APU!$E$8804</definedName>
    <definedName name="ITEM3.18" localSheetId="14">[109]APU!$E$8804</definedName>
    <definedName name="ITEM3.18" localSheetId="18">[109]APU!$E$8804</definedName>
    <definedName name="ITEM3.18" localSheetId="17">[109]APU!$E$8804</definedName>
    <definedName name="ITEM3.18" localSheetId="2">[109]APU!$E$8804</definedName>
    <definedName name="ITEM3.18" localSheetId="15">[109]APU!$E$8804</definedName>
    <definedName name="ITEM3.18">[110]APU!$E$8804</definedName>
    <definedName name="ITEM3.19" localSheetId="20">[109]APU!$E$8865</definedName>
    <definedName name="ITEM3.19" localSheetId="13">[109]APU!$E$8865</definedName>
    <definedName name="ITEM3.19" localSheetId="14">[109]APU!$E$8865</definedName>
    <definedName name="ITEM3.19" localSheetId="18">[109]APU!$E$8865</definedName>
    <definedName name="ITEM3.19" localSheetId="17">[109]APU!$E$8865</definedName>
    <definedName name="ITEM3.19" localSheetId="2">[109]APU!$E$8865</definedName>
    <definedName name="ITEM3.19" localSheetId="15">[109]APU!$E$8865</definedName>
    <definedName name="ITEM3.19">[110]APU!$E$8865</definedName>
    <definedName name="ITEM3.20" localSheetId="20">[109]APU!$E$8926</definedName>
    <definedName name="ITEM3.20" localSheetId="13">[109]APU!$E$8926</definedName>
    <definedName name="ITEM3.20" localSheetId="14">[109]APU!$E$8926</definedName>
    <definedName name="ITEM3.20" localSheetId="18">[109]APU!$E$8926</definedName>
    <definedName name="ITEM3.20" localSheetId="17">[109]APU!$E$8926</definedName>
    <definedName name="ITEM3.20" localSheetId="2">[109]APU!$E$8926</definedName>
    <definedName name="ITEM3.20" localSheetId="15">[109]APU!$E$8926</definedName>
    <definedName name="ITEM3.20">[110]APU!$E$8926</definedName>
    <definedName name="ITEM3.21" localSheetId="20">[109]APU!$E$11915</definedName>
    <definedName name="ITEM3.21" localSheetId="13">[109]APU!$E$11915</definedName>
    <definedName name="ITEM3.21" localSheetId="14">[109]APU!$E$11915</definedName>
    <definedName name="ITEM3.21" localSheetId="18">[109]APU!$E$11915</definedName>
    <definedName name="ITEM3.21" localSheetId="17">[109]APU!$E$11915</definedName>
    <definedName name="ITEM3.21" localSheetId="2">[109]APU!$E$11915</definedName>
    <definedName name="ITEM3.21" localSheetId="15">[109]APU!$E$11915</definedName>
    <definedName name="ITEM3.21">[110]APU!$E$11915</definedName>
    <definedName name="ITEM3.22" localSheetId="20">[109]APU!$E$14477</definedName>
    <definedName name="ITEM3.22" localSheetId="13">[109]APU!$E$14477</definedName>
    <definedName name="ITEM3.22" localSheetId="14">[109]APU!$E$14477</definedName>
    <definedName name="ITEM3.22" localSheetId="18">[109]APU!$E$14477</definedName>
    <definedName name="ITEM3.22" localSheetId="17">[109]APU!$E$14477</definedName>
    <definedName name="ITEM3.22" localSheetId="2">[109]APU!$E$14477</definedName>
    <definedName name="ITEM3.22" localSheetId="15">[109]APU!$E$14477</definedName>
    <definedName name="ITEM3.22">[110]APU!$E$14477</definedName>
    <definedName name="ITEM3.23" localSheetId="20">[109]APU!$E$15087</definedName>
    <definedName name="ITEM3.23" localSheetId="13">[109]APU!$E$15087</definedName>
    <definedName name="ITEM3.23" localSheetId="14">[109]APU!$E$15087</definedName>
    <definedName name="ITEM3.23" localSheetId="18">[109]APU!$E$15087</definedName>
    <definedName name="ITEM3.23" localSheetId="17">[109]APU!$E$15087</definedName>
    <definedName name="ITEM3.23" localSheetId="2">[109]APU!$E$15087</definedName>
    <definedName name="ITEM3.23" localSheetId="15">[109]APU!$E$15087</definedName>
    <definedName name="ITEM3.23">[110]APU!$E$15087</definedName>
    <definedName name="ITEM4.20" localSheetId="20">[109]APU!$E$9170</definedName>
    <definedName name="ITEM4.20" localSheetId="13">[109]APU!$E$9170</definedName>
    <definedName name="ITEM4.20" localSheetId="14">[109]APU!$E$9170</definedName>
    <definedName name="ITEM4.20" localSheetId="18">[109]APU!$E$9170</definedName>
    <definedName name="ITEM4.20" localSheetId="17">[109]APU!$E$9170</definedName>
    <definedName name="ITEM4.20" localSheetId="2">[109]APU!$E$9170</definedName>
    <definedName name="ITEM4.20" localSheetId="15">[109]APU!$E$9170</definedName>
    <definedName name="ITEM4.20">[110]APU!$E$9170</definedName>
    <definedName name="ITEM4.21" localSheetId="20">[109]APU!$E$9231</definedName>
    <definedName name="ITEM4.21" localSheetId="13">[109]APU!$E$9231</definedName>
    <definedName name="ITEM4.21" localSheetId="14">[109]APU!$E$9231</definedName>
    <definedName name="ITEM4.21" localSheetId="18">[109]APU!$E$9231</definedName>
    <definedName name="ITEM4.21" localSheetId="17">[109]APU!$E$9231</definedName>
    <definedName name="ITEM4.21" localSheetId="2">[109]APU!$E$9231</definedName>
    <definedName name="ITEM4.21" localSheetId="15">[109]APU!$E$9231</definedName>
    <definedName name="ITEM4.21">[110]APU!$E$9231</definedName>
    <definedName name="ITEM4.22" localSheetId="20">[109]APU!$E$9292</definedName>
    <definedName name="ITEM4.22" localSheetId="13">[109]APU!$E$9292</definedName>
    <definedName name="ITEM4.22" localSheetId="14">[109]APU!$E$9292</definedName>
    <definedName name="ITEM4.22" localSheetId="18">[109]APU!$E$9292</definedName>
    <definedName name="ITEM4.22" localSheetId="17">[109]APU!$E$9292</definedName>
    <definedName name="ITEM4.22" localSheetId="2">[109]APU!$E$9292</definedName>
    <definedName name="ITEM4.22" localSheetId="15">[109]APU!$E$9292</definedName>
    <definedName name="ITEM4.22">[110]APU!$E$9292</definedName>
    <definedName name="ITEM4.23" localSheetId="20">[109]APU!$E$9353</definedName>
    <definedName name="ITEM4.23" localSheetId="13">[109]APU!$E$9353</definedName>
    <definedName name="ITEM4.23" localSheetId="14">[109]APU!$E$9353</definedName>
    <definedName name="ITEM4.23" localSheetId="18">[109]APU!$E$9353</definedName>
    <definedName name="ITEM4.23" localSheetId="17">[109]APU!$E$9353</definedName>
    <definedName name="ITEM4.23" localSheetId="2">[109]APU!$E$9353</definedName>
    <definedName name="ITEM4.23" localSheetId="15">[109]APU!$E$9353</definedName>
    <definedName name="ITEM4.23">[110]APU!$E$9353</definedName>
    <definedName name="ITEM4.24" localSheetId="20">[109]APU!$E$9414</definedName>
    <definedName name="ITEM4.24" localSheetId="13">[109]APU!$E$9414</definedName>
    <definedName name="ITEM4.24" localSheetId="14">[109]APU!$E$9414</definedName>
    <definedName name="ITEM4.24" localSheetId="18">[109]APU!$E$9414</definedName>
    <definedName name="ITEM4.24" localSheetId="17">[109]APU!$E$9414</definedName>
    <definedName name="ITEM4.24" localSheetId="2">[109]APU!$E$9414</definedName>
    <definedName name="ITEM4.24" localSheetId="15">[109]APU!$E$9414</definedName>
    <definedName name="ITEM4.24">[110]APU!$E$9414</definedName>
    <definedName name="ITEM4.25" localSheetId="20">[109]APU!$E$9475</definedName>
    <definedName name="ITEM4.25" localSheetId="13">[109]APU!$E$9475</definedName>
    <definedName name="ITEM4.25" localSheetId="14">[109]APU!$E$9475</definedName>
    <definedName name="ITEM4.25" localSheetId="18">[109]APU!$E$9475</definedName>
    <definedName name="ITEM4.25" localSheetId="17">[109]APU!$E$9475</definedName>
    <definedName name="ITEM4.25" localSheetId="2">[109]APU!$E$9475</definedName>
    <definedName name="ITEM4.25" localSheetId="15">[109]APU!$E$9475</definedName>
    <definedName name="ITEM4.25">[110]APU!$E$9475</definedName>
    <definedName name="ITEM4.26" localSheetId="20">[109]APU!$E$9536</definedName>
    <definedName name="ITEM4.26" localSheetId="13">[109]APU!$E$9536</definedName>
    <definedName name="ITEM4.26" localSheetId="14">[109]APU!$E$9536</definedName>
    <definedName name="ITEM4.26" localSheetId="18">[109]APU!$E$9536</definedName>
    <definedName name="ITEM4.26" localSheetId="17">[109]APU!$E$9536</definedName>
    <definedName name="ITEM4.26" localSheetId="2">[109]APU!$E$9536</definedName>
    <definedName name="ITEM4.26" localSheetId="15">[109]APU!$E$9536</definedName>
    <definedName name="ITEM4.26">[110]APU!$E$9536</definedName>
    <definedName name="ITEM4.27" localSheetId="20">[109]APU!$E$9597</definedName>
    <definedName name="ITEM4.27" localSheetId="13">[109]APU!$E$9597</definedName>
    <definedName name="ITEM4.27" localSheetId="14">[109]APU!$E$9597</definedName>
    <definedName name="ITEM4.27" localSheetId="18">[109]APU!$E$9597</definedName>
    <definedName name="ITEM4.27" localSheetId="17">[109]APU!$E$9597</definedName>
    <definedName name="ITEM4.27" localSheetId="2">[109]APU!$E$9597</definedName>
    <definedName name="ITEM4.27" localSheetId="15">[109]APU!$E$9597</definedName>
    <definedName name="ITEM4.27">[110]APU!$E$9597</definedName>
    <definedName name="ITEM4.28" localSheetId="20">[109]APU!$E$9658</definedName>
    <definedName name="ITEM4.28" localSheetId="13">[109]APU!$E$9658</definedName>
    <definedName name="ITEM4.28" localSheetId="14">[109]APU!$E$9658</definedName>
    <definedName name="ITEM4.28" localSheetId="18">[109]APU!$E$9658</definedName>
    <definedName name="ITEM4.28" localSheetId="17">[109]APU!$E$9658</definedName>
    <definedName name="ITEM4.28" localSheetId="2">[109]APU!$E$9658</definedName>
    <definedName name="ITEM4.28" localSheetId="15">[109]APU!$E$9658</definedName>
    <definedName name="ITEM4.28">[110]APU!$E$9658</definedName>
    <definedName name="ITEM4.29" localSheetId="20">[109]APU!$E$9719</definedName>
    <definedName name="ITEM4.29" localSheetId="13">[109]APU!$E$9719</definedName>
    <definedName name="ITEM4.29" localSheetId="14">[109]APU!$E$9719</definedName>
    <definedName name="ITEM4.29" localSheetId="18">[109]APU!$E$9719</definedName>
    <definedName name="ITEM4.29" localSheetId="17">[109]APU!$E$9719</definedName>
    <definedName name="ITEM4.29" localSheetId="2">[109]APU!$E$9719</definedName>
    <definedName name="ITEM4.29" localSheetId="15">[109]APU!$E$9719</definedName>
    <definedName name="ITEM4.29">[110]APU!$E$9719</definedName>
    <definedName name="ITEM4.30" localSheetId="20">[109]APU!$E$9780</definedName>
    <definedName name="ITEM4.30" localSheetId="13">[109]APU!$E$9780</definedName>
    <definedName name="ITEM4.30" localSheetId="14">[109]APU!$E$9780</definedName>
    <definedName name="ITEM4.30" localSheetId="18">[109]APU!$E$9780</definedName>
    <definedName name="ITEM4.30" localSheetId="17">[109]APU!$E$9780</definedName>
    <definedName name="ITEM4.30" localSheetId="2">[109]APU!$E$9780</definedName>
    <definedName name="ITEM4.30" localSheetId="15">[109]APU!$E$9780</definedName>
    <definedName name="ITEM4.30">[110]APU!$E$9780</definedName>
    <definedName name="ITEM4.31" localSheetId="20">[109]APU!$E$9841</definedName>
    <definedName name="ITEM4.31" localSheetId="13">[109]APU!$E$9841</definedName>
    <definedName name="ITEM4.31" localSheetId="14">[109]APU!$E$9841</definedName>
    <definedName name="ITEM4.31" localSheetId="18">[109]APU!$E$9841</definedName>
    <definedName name="ITEM4.31" localSheetId="17">[109]APU!$E$9841</definedName>
    <definedName name="ITEM4.31" localSheetId="2">[109]APU!$E$9841</definedName>
    <definedName name="ITEM4.31" localSheetId="15">[109]APU!$E$9841</definedName>
    <definedName name="ITEM4.31">[110]APU!$E$9841</definedName>
    <definedName name="ITEM4.32" localSheetId="20">[109]APU!$E$9902</definedName>
    <definedName name="ITEM4.32" localSheetId="13">[109]APU!$E$9902</definedName>
    <definedName name="ITEM4.32" localSheetId="14">[109]APU!$E$9902</definedName>
    <definedName name="ITEM4.32" localSheetId="18">[109]APU!$E$9902</definedName>
    <definedName name="ITEM4.32" localSheetId="17">[109]APU!$E$9902</definedName>
    <definedName name="ITEM4.32" localSheetId="2">[109]APU!$E$9902</definedName>
    <definedName name="ITEM4.32" localSheetId="15">[109]APU!$E$9902</definedName>
    <definedName name="ITEM4.32">[110]APU!$E$9902</definedName>
    <definedName name="ITEM4.33" localSheetId="20">[109]APU!$E$9963</definedName>
    <definedName name="ITEM4.33" localSheetId="13">[109]APU!$E$9963</definedName>
    <definedName name="ITEM4.33" localSheetId="14">[109]APU!$E$9963</definedName>
    <definedName name="ITEM4.33" localSheetId="18">[109]APU!$E$9963</definedName>
    <definedName name="ITEM4.33" localSheetId="17">[109]APU!$E$9963</definedName>
    <definedName name="ITEM4.33" localSheetId="2">[109]APU!$E$9963</definedName>
    <definedName name="ITEM4.33" localSheetId="15">[109]APU!$E$9963</definedName>
    <definedName name="ITEM4.33">[110]APU!$E$9963</definedName>
    <definedName name="ITEM4.34" localSheetId="20">[109]APU!$E$10024</definedName>
    <definedName name="ITEM4.34" localSheetId="13">[109]APU!$E$10024</definedName>
    <definedName name="ITEM4.34" localSheetId="14">[109]APU!$E$10024</definedName>
    <definedName name="ITEM4.34" localSheetId="18">[109]APU!$E$10024</definedName>
    <definedName name="ITEM4.34" localSheetId="17">[109]APU!$E$10024</definedName>
    <definedName name="ITEM4.34" localSheetId="2">[109]APU!$E$10024</definedName>
    <definedName name="ITEM4.34" localSheetId="15">[109]APU!$E$10024</definedName>
    <definedName name="ITEM4.34">[110]APU!$E$10024</definedName>
    <definedName name="ITEM4.35" localSheetId="20">[109]APU!$E$11549</definedName>
    <definedName name="ITEM4.35" localSheetId="13">[109]APU!$E$11549</definedName>
    <definedName name="ITEM4.35" localSheetId="14">[109]APU!$E$11549</definedName>
    <definedName name="ITEM4.35" localSheetId="18">[109]APU!$E$11549</definedName>
    <definedName name="ITEM4.35" localSheetId="17">[109]APU!$E$11549</definedName>
    <definedName name="ITEM4.35" localSheetId="2">[109]APU!$E$11549</definedName>
    <definedName name="ITEM4.35" localSheetId="15">[109]APU!$E$11549</definedName>
    <definedName name="ITEM4.35">[110]APU!$E$11549</definedName>
    <definedName name="ITEM4.36" localSheetId="20">[109]APU!$E$11610</definedName>
    <definedName name="ITEM4.36" localSheetId="13">[109]APU!$E$11610</definedName>
    <definedName name="ITEM4.36" localSheetId="14">[109]APU!$E$11610</definedName>
    <definedName name="ITEM4.36" localSheetId="18">[109]APU!$E$11610</definedName>
    <definedName name="ITEM4.36" localSheetId="17">[109]APU!$E$11610</definedName>
    <definedName name="ITEM4.36" localSheetId="2">[109]APU!$E$11610</definedName>
    <definedName name="ITEM4.36" localSheetId="15">[109]APU!$E$11610</definedName>
    <definedName name="ITEM4.36">[110]APU!$E$11610</definedName>
    <definedName name="ITEM4.37" localSheetId="20">[109]APU!$E$15941</definedName>
    <definedName name="ITEM4.37" localSheetId="13">[109]APU!$E$15941</definedName>
    <definedName name="ITEM4.37" localSheetId="14">[109]APU!$E$15941</definedName>
    <definedName name="ITEM4.37" localSheetId="18">[109]APU!$E$15941</definedName>
    <definedName name="ITEM4.37" localSheetId="17">[109]APU!$E$15941</definedName>
    <definedName name="ITEM4.37" localSheetId="2">[109]APU!$E$15941</definedName>
    <definedName name="ITEM4.37" localSheetId="15">[109]APU!$E$15941</definedName>
    <definedName name="ITEM4.37">[110]APU!$E$15941</definedName>
    <definedName name="ITEM4.38" localSheetId="20">[109]APU!$E$15148</definedName>
    <definedName name="ITEM4.38" localSheetId="13">[109]APU!$E$15148</definedName>
    <definedName name="ITEM4.38" localSheetId="14">[109]APU!$E$15148</definedName>
    <definedName name="ITEM4.38" localSheetId="18">[109]APU!$E$15148</definedName>
    <definedName name="ITEM4.38" localSheetId="17">[109]APU!$E$15148</definedName>
    <definedName name="ITEM4.38" localSheetId="2">[109]APU!$E$15148</definedName>
    <definedName name="ITEM4.38" localSheetId="15">[109]APU!$E$15148</definedName>
    <definedName name="ITEM4.38">[110]APU!$E$15148</definedName>
    <definedName name="ITEM4.39" localSheetId="20">[109]APU!$E$14233</definedName>
    <definedName name="ITEM4.39" localSheetId="13">[109]APU!$E$14233</definedName>
    <definedName name="ITEM4.39" localSheetId="14">[109]APU!$E$14233</definedName>
    <definedName name="ITEM4.39" localSheetId="18">[109]APU!$E$14233</definedName>
    <definedName name="ITEM4.39" localSheetId="17">[109]APU!$E$14233</definedName>
    <definedName name="ITEM4.39" localSheetId="2">[109]APU!$E$14233</definedName>
    <definedName name="ITEM4.39" localSheetId="15">[109]APU!$E$14233</definedName>
    <definedName name="ITEM4.39">[110]APU!$E$14233</definedName>
    <definedName name="ITEM4.40" localSheetId="20">[109]APU!$E$14294</definedName>
    <definedName name="ITEM4.40" localSheetId="13">[109]APU!$E$14294</definedName>
    <definedName name="ITEM4.40" localSheetId="14">[109]APU!$E$14294</definedName>
    <definedName name="ITEM4.40" localSheetId="18">[109]APU!$E$14294</definedName>
    <definedName name="ITEM4.40" localSheetId="17">[109]APU!$E$14294</definedName>
    <definedName name="ITEM4.40" localSheetId="2">[109]APU!$E$14294</definedName>
    <definedName name="ITEM4.40" localSheetId="15">[109]APU!$E$14294</definedName>
    <definedName name="ITEM4.40">[110]APU!$E$14294</definedName>
    <definedName name="ITEM4.41" localSheetId="20">[109]APU!$E$14355</definedName>
    <definedName name="ITEM4.41" localSheetId="13">[109]APU!$E$14355</definedName>
    <definedName name="ITEM4.41" localSheetId="14">[109]APU!$E$14355</definedName>
    <definedName name="ITEM4.41" localSheetId="18">[109]APU!$E$14355</definedName>
    <definedName name="ITEM4.41" localSheetId="17">[109]APU!$E$14355</definedName>
    <definedName name="ITEM4.41" localSheetId="2">[109]APU!$E$14355</definedName>
    <definedName name="ITEM4.41" localSheetId="15">[109]APU!$E$14355</definedName>
    <definedName name="ITEM4.41">[110]APU!$E$14355</definedName>
    <definedName name="ITEM4.42" localSheetId="20">[109]APU!$E$14416</definedName>
    <definedName name="ITEM4.42" localSheetId="13">[109]APU!$E$14416</definedName>
    <definedName name="ITEM4.42" localSheetId="14">[109]APU!$E$14416</definedName>
    <definedName name="ITEM4.42" localSheetId="18">[109]APU!$E$14416</definedName>
    <definedName name="ITEM4.42" localSheetId="17">[109]APU!$E$14416</definedName>
    <definedName name="ITEM4.42" localSheetId="2">[109]APU!$E$14416</definedName>
    <definedName name="ITEM4.42" localSheetId="15">[109]APU!$E$14416</definedName>
    <definedName name="ITEM4.42">[110]APU!$E$14416</definedName>
    <definedName name="ITEM4.43" localSheetId="20">[109]APU!$E$14538</definedName>
    <definedName name="ITEM4.43" localSheetId="13">[109]APU!$E$14538</definedName>
    <definedName name="ITEM4.43" localSheetId="14">[109]APU!$E$14538</definedName>
    <definedName name="ITEM4.43" localSheetId="18">[109]APU!$E$14538</definedName>
    <definedName name="ITEM4.43" localSheetId="17">[109]APU!$E$14538</definedName>
    <definedName name="ITEM4.43" localSheetId="2">[109]APU!$E$14538</definedName>
    <definedName name="ITEM4.43" localSheetId="15">[109]APU!$E$14538</definedName>
    <definedName name="ITEM4.43">[110]APU!$E$14538</definedName>
    <definedName name="ITEM4.44" localSheetId="20">[109]APU!$E$16002</definedName>
    <definedName name="ITEM4.44" localSheetId="13">[109]APU!$E$16002</definedName>
    <definedName name="ITEM4.44" localSheetId="14">[109]APU!$E$16002</definedName>
    <definedName name="ITEM4.44" localSheetId="18">[109]APU!$E$16002</definedName>
    <definedName name="ITEM4.44" localSheetId="17">[109]APU!$E$16002</definedName>
    <definedName name="ITEM4.44" localSheetId="2">[109]APU!$E$16002</definedName>
    <definedName name="ITEM4.44" localSheetId="15">[109]APU!$E$16002</definedName>
    <definedName name="ITEM4.44">[110]APU!$E$16002</definedName>
    <definedName name="ITEM4.45" localSheetId="20">[109]APU!$E$16063</definedName>
    <definedName name="ITEM4.45" localSheetId="13">[109]APU!$E$16063</definedName>
    <definedName name="ITEM4.45" localSheetId="14">[109]APU!$E$16063</definedName>
    <definedName name="ITEM4.45" localSheetId="18">[109]APU!$E$16063</definedName>
    <definedName name="ITEM4.45" localSheetId="17">[109]APU!$E$16063</definedName>
    <definedName name="ITEM4.45" localSheetId="2">[109]APU!$E$16063</definedName>
    <definedName name="ITEM4.45" localSheetId="15">[109]APU!$E$16063</definedName>
    <definedName name="ITEM4.45">[110]APU!$E$16063</definedName>
    <definedName name="ITEM4.46" localSheetId="20">[109]APU!$E$14660</definedName>
    <definedName name="ITEM4.46" localSheetId="13">[109]APU!$E$14660</definedName>
    <definedName name="ITEM4.46" localSheetId="14">[109]APU!$E$14660</definedName>
    <definedName name="ITEM4.46" localSheetId="18">[109]APU!$E$14660</definedName>
    <definedName name="ITEM4.46" localSheetId="17">[109]APU!$E$14660</definedName>
    <definedName name="ITEM4.46" localSheetId="2">[109]APU!$E$14660</definedName>
    <definedName name="ITEM4.46" localSheetId="15">[109]APU!$E$14660</definedName>
    <definedName name="ITEM4.46">[110]APU!$E$14660</definedName>
    <definedName name="ITEM5.100" localSheetId="20">[109]APU!$E$12403</definedName>
    <definedName name="ITEM5.100" localSheetId="13">[109]APU!$E$12403</definedName>
    <definedName name="ITEM5.100" localSheetId="14">[109]APU!$E$12403</definedName>
    <definedName name="ITEM5.100" localSheetId="18">[109]APU!$E$12403</definedName>
    <definedName name="ITEM5.100" localSheetId="17">[109]APU!$E$12403</definedName>
    <definedName name="ITEM5.100" localSheetId="2">[109]APU!$E$12403</definedName>
    <definedName name="ITEM5.100" localSheetId="15">[109]APU!$E$12403</definedName>
    <definedName name="ITEM5.100">[110]APU!$E$12403</definedName>
    <definedName name="ITEM5.101" localSheetId="20">[109]APU!$E$12464</definedName>
    <definedName name="ITEM5.101" localSheetId="13">[109]APU!$E$12464</definedName>
    <definedName name="ITEM5.101" localSheetId="14">[109]APU!$E$12464</definedName>
    <definedName name="ITEM5.101" localSheetId="18">[109]APU!$E$12464</definedName>
    <definedName name="ITEM5.101" localSheetId="17">[109]APU!$E$12464</definedName>
    <definedName name="ITEM5.101" localSheetId="2">[109]APU!$E$12464</definedName>
    <definedName name="ITEM5.101" localSheetId="15">[109]APU!$E$12464</definedName>
    <definedName name="ITEM5.101">[110]APU!$E$12464</definedName>
    <definedName name="ITEM5.104" localSheetId="20">[109]APU!$E$12525</definedName>
    <definedName name="ITEM5.104" localSheetId="13">[109]APU!$E$12525</definedName>
    <definedName name="ITEM5.104" localSheetId="14">[109]APU!$E$12525</definedName>
    <definedName name="ITEM5.104" localSheetId="18">[109]APU!$E$12525</definedName>
    <definedName name="ITEM5.104" localSheetId="17">[109]APU!$E$12525</definedName>
    <definedName name="ITEM5.104" localSheetId="2">[109]APU!$E$12525</definedName>
    <definedName name="ITEM5.104" localSheetId="15">[109]APU!$E$12525</definedName>
    <definedName name="ITEM5.104">[110]APU!$E$12525</definedName>
    <definedName name="ITEM5.105" localSheetId="20">[109]APU!$E$12586</definedName>
    <definedName name="ITEM5.105" localSheetId="13">[109]APU!$E$12586</definedName>
    <definedName name="ITEM5.105" localSheetId="14">[109]APU!$E$12586</definedName>
    <definedName name="ITEM5.105" localSheetId="18">[109]APU!$E$12586</definedName>
    <definedName name="ITEM5.105" localSheetId="17">[109]APU!$E$12586</definedName>
    <definedName name="ITEM5.105" localSheetId="2">[109]APU!$E$12586</definedName>
    <definedName name="ITEM5.105" localSheetId="15">[109]APU!$E$12586</definedName>
    <definedName name="ITEM5.105">[110]APU!$E$12586</definedName>
    <definedName name="ITEM5.106" localSheetId="20">[109]APU!$E$12647</definedName>
    <definedName name="ITEM5.106" localSheetId="13">[109]APU!$E$12647</definedName>
    <definedName name="ITEM5.106" localSheetId="14">[109]APU!$E$12647</definedName>
    <definedName name="ITEM5.106" localSheetId="18">[109]APU!$E$12647</definedName>
    <definedName name="ITEM5.106" localSheetId="17">[109]APU!$E$12647</definedName>
    <definedName name="ITEM5.106" localSheetId="2">[109]APU!$E$12647</definedName>
    <definedName name="ITEM5.106" localSheetId="15">[109]APU!$E$12647</definedName>
    <definedName name="ITEM5.106">[110]APU!$E$12647</definedName>
    <definedName name="ITEM5.107" localSheetId="20">[109]APU!$E$12708</definedName>
    <definedName name="ITEM5.107" localSheetId="13">[109]APU!$E$12708</definedName>
    <definedName name="ITEM5.107" localSheetId="14">[109]APU!$E$12708</definedName>
    <definedName name="ITEM5.107" localSheetId="18">[109]APU!$E$12708</definedName>
    <definedName name="ITEM5.107" localSheetId="17">[109]APU!$E$12708</definedName>
    <definedName name="ITEM5.107" localSheetId="2">[109]APU!$E$12708</definedName>
    <definedName name="ITEM5.107" localSheetId="15">[109]APU!$E$12708</definedName>
    <definedName name="ITEM5.107">[110]APU!$E$12708</definedName>
    <definedName name="ITEM5.108" localSheetId="20">[109]APU!$E$12769</definedName>
    <definedName name="ITEM5.108" localSheetId="13">[109]APU!$E$12769</definedName>
    <definedName name="ITEM5.108" localSheetId="14">[109]APU!$E$12769</definedName>
    <definedName name="ITEM5.108" localSheetId="18">[109]APU!$E$12769</definedName>
    <definedName name="ITEM5.108" localSheetId="17">[109]APU!$E$12769</definedName>
    <definedName name="ITEM5.108" localSheetId="2">[109]APU!$E$12769</definedName>
    <definedName name="ITEM5.108" localSheetId="15">[109]APU!$E$12769</definedName>
    <definedName name="ITEM5.108">[110]APU!$E$12769</definedName>
    <definedName name="ITEM5.109" localSheetId="20">[109]APU!$E$12830</definedName>
    <definedName name="ITEM5.109" localSheetId="13">[109]APU!$E$12830</definedName>
    <definedName name="ITEM5.109" localSheetId="14">[109]APU!$E$12830</definedName>
    <definedName name="ITEM5.109" localSheetId="18">[109]APU!$E$12830</definedName>
    <definedName name="ITEM5.109" localSheetId="17">[109]APU!$E$12830</definedName>
    <definedName name="ITEM5.109" localSheetId="2">[109]APU!$E$12830</definedName>
    <definedName name="ITEM5.109" localSheetId="15">[109]APU!$E$12830</definedName>
    <definedName name="ITEM5.109">[110]APU!$E$12830</definedName>
    <definedName name="ITEM5.111" localSheetId="20">[109]APU!$E$12891</definedName>
    <definedName name="ITEM5.111" localSheetId="13">[109]APU!$E$12891</definedName>
    <definedName name="ITEM5.111" localSheetId="14">[109]APU!$E$12891</definedName>
    <definedName name="ITEM5.111" localSheetId="18">[109]APU!$E$12891</definedName>
    <definedName name="ITEM5.111" localSheetId="17">[109]APU!$E$12891</definedName>
    <definedName name="ITEM5.111" localSheetId="2">[109]APU!$E$12891</definedName>
    <definedName name="ITEM5.111" localSheetId="15">[109]APU!$E$12891</definedName>
    <definedName name="ITEM5.111">[110]APU!$E$12891</definedName>
    <definedName name="ITEM5.112" localSheetId="20">[109]APU!$E$12952</definedName>
    <definedName name="ITEM5.112" localSheetId="13">[109]APU!$E$12952</definedName>
    <definedName name="ITEM5.112" localSheetId="14">[109]APU!$E$12952</definedName>
    <definedName name="ITEM5.112" localSheetId="18">[109]APU!$E$12952</definedName>
    <definedName name="ITEM5.112" localSheetId="17">[109]APU!$E$12952</definedName>
    <definedName name="ITEM5.112" localSheetId="2">[109]APU!$E$12952</definedName>
    <definedName name="ITEM5.112" localSheetId="15">[109]APU!$E$12952</definedName>
    <definedName name="ITEM5.112">[110]APU!$E$12952</definedName>
    <definedName name="ITEM5.113" localSheetId="20">[109]APU!$E$14721</definedName>
    <definedName name="ITEM5.113" localSheetId="13">[109]APU!$E$14721</definedName>
    <definedName name="ITEM5.113" localSheetId="14">[109]APU!$E$14721</definedName>
    <definedName name="ITEM5.113" localSheetId="18">[109]APU!$E$14721</definedName>
    <definedName name="ITEM5.113" localSheetId="17">[109]APU!$E$14721</definedName>
    <definedName name="ITEM5.113" localSheetId="2">[109]APU!$E$14721</definedName>
    <definedName name="ITEM5.113" localSheetId="15">[109]APU!$E$14721</definedName>
    <definedName name="ITEM5.113">[110]APU!$E$14721</definedName>
    <definedName name="ITEM5.114" localSheetId="20">[109]APU!$E$14782</definedName>
    <definedName name="ITEM5.114" localSheetId="13">[109]APU!$E$14782</definedName>
    <definedName name="ITEM5.114" localSheetId="14">[109]APU!$E$14782</definedName>
    <definedName name="ITEM5.114" localSheetId="18">[109]APU!$E$14782</definedName>
    <definedName name="ITEM5.114" localSheetId="17">[109]APU!$E$14782</definedName>
    <definedName name="ITEM5.114" localSheetId="2">[109]APU!$E$14782</definedName>
    <definedName name="ITEM5.114" localSheetId="15">[109]APU!$E$14782</definedName>
    <definedName name="ITEM5.114">[110]APU!$E$14782</definedName>
    <definedName name="ITEM5.115" localSheetId="20">[109]APU!$E$15026</definedName>
    <definedName name="ITEM5.115" localSheetId="13">[109]APU!$E$15026</definedName>
    <definedName name="ITEM5.115" localSheetId="14">[109]APU!$E$15026</definedName>
    <definedName name="ITEM5.115" localSheetId="18">[109]APU!$E$15026</definedName>
    <definedName name="ITEM5.115" localSheetId="17">[109]APU!$E$15026</definedName>
    <definedName name="ITEM5.115" localSheetId="2">[109]APU!$E$15026</definedName>
    <definedName name="ITEM5.115" localSheetId="15">[109]APU!$E$15026</definedName>
    <definedName name="ITEM5.115">[110]APU!$E$15026</definedName>
    <definedName name="ITEM5.53" localSheetId="20">[109]APU!$E$10085</definedName>
    <definedName name="ITEM5.53" localSheetId="13">[109]APU!$E$10085</definedName>
    <definedName name="ITEM5.53" localSheetId="14">[109]APU!$E$10085</definedName>
    <definedName name="ITEM5.53" localSheetId="18">[109]APU!$E$10085</definedName>
    <definedName name="ITEM5.53" localSheetId="17">[109]APU!$E$10085</definedName>
    <definedName name="ITEM5.53" localSheetId="2">[109]APU!$E$10085</definedName>
    <definedName name="ITEM5.53" localSheetId="15">[109]APU!$E$10085</definedName>
    <definedName name="ITEM5.53">[110]APU!$E$10085</definedName>
    <definedName name="ITEM5.54" localSheetId="20">[109]APU!$E$10146</definedName>
    <definedName name="ITEM5.54" localSheetId="13">[109]APU!$E$10146</definedName>
    <definedName name="ITEM5.54" localSheetId="14">[109]APU!$E$10146</definedName>
    <definedName name="ITEM5.54" localSheetId="18">[109]APU!$E$10146</definedName>
    <definedName name="ITEM5.54" localSheetId="17">[109]APU!$E$10146</definedName>
    <definedName name="ITEM5.54" localSheetId="2">[109]APU!$E$10146</definedName>
    <definedName name="ITEM5.54" localSheetId="15">[109]APU!$E$10146</definedName>
    <definedName name="ITEM5.54">[110]APU!$E$10146</definedName>
    <definedName name="ITEM5.55" localSheetId="20">[109]APU!$E$10207</definedName>
    <definedName name="ITEM5.55" localSheetId="13">[109]APU!$E$10207</definedName>
    <definedName name="ITEM5.55" localSheetId="14">[109]APU!$E$10207</definedName>
    <definedName name="ITEM5.55" localSheetId="18">[109]APU!$E$10207</definedName>
    <definedName name="ITEM5.55" localSheetId="17">[109]APU!$E$10207</definedName>
    <definedName name="ITEM5.55" localSheetId="2">[109]APU!$E$10207</definedName>
    <definedName name="ITEM5.55" localSheetId="15">[109]APU!$E$10207</definedName>
    <definedName name="ITEM5.55">[110]APU!$E$10207</definedName>
    <definedName name="ITEM5.56" localSheetId="20">[109]APU!$E$10268</definedName>
    <definedName name="ITEM5.56" localSheetId="13">[109]APU!$E$10268</definedName>
    <definedName name="ITEM5.56" localSheetId="14">[109]APU!$E$10268</definedName>
    <definedName name="ITEM5.56" localSheetId="18">[109]APU!$E$10268</definedName>
    <definedName name="ITEM5.56" localSheetId="17">[109]APU!$E$10268</definedName>
    <definedName name="ITEM5.56" localSheetId="2">[109]APU!$E$10268</definedName>
    <definedName name="ITEM5.56" localSheetId="15">[109]APU!$E$10268</definedName>
    <definedName name="ITEM5.56">[110]APU!$E$10268</definedName>
    <definedName name="ITEM5.57" localSheetId="20">[109]APU!$E$10329</definedName>
    <definedName name="ITEM5.57" localSheetId="13">[109]APU!$E$10329</definedName>
    <definedName name="ITEM5.57" localSheetId="14">[109]APU!$E$10329</definedName>
    <definedName name="ITEM5.57" localSheetId="18">[109]APU!$E$10329</definedName>
    <definedName name="ITEM5.57" localSheetId="17">[109]APU!$E$10329</definedName>
    <definedName name="ITEM5.57" localSheetId="2">[109]APU!$E$10329</definedName>
    <definedName name="ITEM5.57" localSheetId="15">[109]APU!$E$10329</definedName>
    <definedName name="ITEM5.57">[110]APU!$E$10329</definedName>
    <definedName name="ITEM5.58" localSheetId="20">[109]APU!$E$10390</definedName>
    <definedName name="ITEM5.58" localSheetId="13">[109]APU!$E$10390</definedName>
    <definedName name="ITEM5.58" localSheetId="14">[109]APU!$E$10390</definedName>
    <definedName name="ITEM5.58" localSheetId="18">[109]APU!$E$10390</definedName>
    <definedName name="ITEM5.58" localSheetId="17">[109]APU!$E$10390</definedName>
    <definedName name="ITEM5.58" localSheetId="2">[109]APU!$E$10390</definedName>
    <definedName name="ITEM5.58" localSheetId="15">[109]APU!$E$10390</definedName>
    <definedName name="ITEM5.58">[110]APU!$E$10390</definedName>
    <definedName name="ITEM5.59" localSheetId="20">[109]APU!$E$10451</definedName>
    <definedName name="ITEM5.59" localSheetId="13">[109]APU!$E$10451</definedName>
    <definedName name="ITEM5.59" localSheetId="14">[109]APU!$E$10451</definedName>
    <definedName name="ITEM5.59" localSheetId="18">[109]APU!$E$10451</definedName>
    <definedName name="ITEM5.59" localSheetId="17">[109]APU!$E$10451</definedName>
    <definedName name="ITEM5.59" localSheetId="2">[109]APU!$E$10451</definedName>
    <definedName name="ITEM5.59" localSheetId="15">[109]APU!$E$10451</definedName>
    <definedName name="ITEM5.59">[110]APU!$E$10451</definedName>
    <definedName name="ITEM5.60" localSheetId="20">[109]APU!$E$10512</definedName>
    <definedName name="ITEM5.60" localSheetId="13">[109]APU!$E$10512</definedName>
    <definedName name="ITEM5.60" localSheetId="14">[109]APU!$E$10512</definedName>
    <definedName name="ITEM5.60" localSheetId="18">[109]APU!$E$10512</definedName>
    <definedName name="ITEM5.60" localSheetId="17">[109]APU!$E$10512</definedName>
    <definedName name="ITEM5.60" localSheetId="2">[109]APU!$E$10512</definedName>
    <definedName name="ITEM5.60" localSheetId="15">[109]APU!$E$10512</definedName>
    <definedName name="ITEM5.60">[110]APU!$E$10512</definedName>
    <definedName name="ITEM5.61" localSheetId="20">[109]APU!$E$10573</definedName>
    <definedName name="ITEM5.61" localSheetId="13">[109]APU!$E$10573</definedName>
    <definedName name="ITEM5.61" localSheetId="14">[109]APU!$E$10573</definedName>
    <definedName name="ITEM5.61" localSheetId="18">[109]APU!$E$10573</definedName>
    <definedName name="ITEM5.61" localSheetId="17">[109]APU!$E$10573</definedName>
    <definedName name="ITEM5.61" localSheetId="2">[109]APU!$E$10573</definedName>
    <definedName name="ITEM5.61" localSheetId="15">[109]APU!$E$10573</definedName>
    <definedName name="ITEM5.61">[110]APU!$E$10573</definedName>
    <definedName name="ITEM5.62" localSheetId="20">[109]APU!$E$10634</definedName>
    <definedName name="ITEM5.62" localSheetId="13">[109]APU!$E$10634</definedName>
    <definedName name="ITEM5.62" localSheetId="14">[109]APU!$E$10634</definedName>
    <definedName name="ITEM5.62" localSheetId="18">[109]APU!$E$10634</definedName>
    <definedName name="ITEM5.62" localSheetId="17">[109]APU!$E$10634</definedName>
    <definedName name="ITEM5.62" localSheetId="2">[109]APU!$E$10634</definedName>
    <definedName name="ITEM5.62" localSheetId="15">[109]APU!$E$10634</definedName>
    <definedName name="ITEM5.62">[110]APU!$E$10634</definedName>
    <definedName name="ITEM5.63" localSheetId="20">[109]APU!$E$10695</definedName>
    <definedName name="ITEM5.63" localSheetId="13">[109]APU!$E$10695</definedName>
    <definedName name="ITEM5.63" localSheetId="14">[109]APU!$E$10695</definedName>
    <definedName name="ITEM5.63" localSheetId="18">[109]APU!$E$10695</definedName>
    <definedName name="ITEM5.63" localSheetId="17">[109]APU!$E$10695</definedName>
    <definedName name="ITEM5.63" localSheetId="2">[109]APU!$E$10695</definedName>
    <definedName name="ITEM5.63" localSheetId="15">[109]APU!$E$10695</definedName>
    <definedName name="ITEM5.63">[110]APU!$E$10695</definedName>
    <definedName name="ITEM5.64" localSheetId="20">[109]APU!$E$10756</definedName>
    <definedName name="ITEM5.64" localSheetId="13">[109]APU!$E$10756</definedName>
    <definedName name="ITEM5.64" localSheetId="14">[109]APU!$E$10756</definedName>
    <definedName name="ITEM5.64" localSheetId="18">[109]APU!$E$10756</definedName>
    <definedName name="ITEM5.64" localSheetId="17">[109]APU!$E$10756</definedName>
    <definedName name="ITEM5.64" localSheetId="2">[109]APU!$E$10756</definedName>
    <definedName name="ITEM5.64" localSheetId="15">[109]APU!$E$10756</definedName>
    <definedName name="ITEM5.64">[110]APU!$E$10756</definedName>
    <definedName name="ITEM5.65" localSheetId="20">[109]APU!$E$10817</definedName>
    <definedName name="ITEM5.65" localSheetId="13">[109]APU!$E$10817</definedName>
    <definedName name="ITEM5.65" localSheetId="14">[109]APU!$E$10817</definedName>
    <definedName name="ITEM5.65" localSheetId="18">[109]APU!$E$10817</definedName>
    <definedName name="ITEM5.65" localSheetId="17">[109]APU!$E$10817</definedName>
    <definedName name="ITEM5.65" localSheetId="2">[109]APU!$E$10817</definedName>
    <definedName name="ITEM5.65" localSheetId="15">[109]APU!$E$10817</definedName>
    <definedName name="ITEM5.65">[110]APU!$E$10817</definedName>
    <definedName name="ITEM5.66" localSheetId="20">[109]APU!$E$10878</definedName>
    <definedName name="ITEM5.66" localSheetId="13">[109]APU!$E$10878</definedName>
    <definedName name="ITEM5.66" localSheetId="14">[109]APU!$E$10878</definedName>
    <definedName name="ITEM5.66" localSheetId="18">[109]APU!$E$10878</definedName>
    <definedName name="ITEM5.66" localSheetId="17">[109]APU!$E$10878</definedName>
    <definedName name="ITEM5.66" localSheetId="2">[109]APU!$E$10878</definedName>
    <definedName name="ITEM5.66" localSheetId="15">[109]APU!$E$10878</definedName>
    <definedName name="ITEM5.66">[110]APU!$E$10878</definedName>
    <definedName name="ITEM5.67" localSheetId="20">[109]APU!$E$10939</definedName>
    <definedName name="ITEM5.67" localSheetId="13">[109]APU!$E$10939</definedName>
    <definedName name="ITEM5.67" localSheetId="14">[109]APU!$E$10939</definedName>
    <definedName name="ITEM5.67" localSheetId="18">[109]APU!$E$10939</definedName>
    <definedName name="ITEM5.67" localSheetId="17">[109]APU!$E$10939</definedName>
    <definedName name="ITEM5.67" localSheetId="2">[109]APU!$E$10939</definedName>
    <definedName name="ITEM5.67" localSheetId="15">[109]APU!$E$10939</definedName>
    <definedName name="ITEM5.67">[110]APU!$E$10939</definedName>
    <definedName name="ITEM5.68" localSheetId="20">[109]APU!$E$11000</definedName>
    <definedName name="ITEM5.68" localSheetId="13">[109]APU!$E$11000</definedName>
    <definedName name="ITEM5.68" localSheetId="14">[109]APU!$E$11000</definedName>
    <definedName name="ITEM5.68" localSheetId="18">[109]APU!$E$11000</definedName>
    <definedName name="ITEM5.68" localSheetId="17">[109]APU!$E$11000</definedName>
    <definedName name="ITEM5.68" localSheetId="2">[109]APU!$E$11000</definedName>
    <definedName name="ITEM5.68" localSheetId="15">[109]APU!$E$11000</definedName>
    <definedName name="ITEM5.68">[110]APU!$E$11000</definedName>
    <definedName name="ITEM5.69" localSheetId="20">[109]APU!$E$11061</definedName>
    <definedName name="ITEM5.69" localSheetId="13">[109]APU!$E$11061</definedName>
    <definedName name="ITEM5.69" localSheetId="14">[109]APU!$E$11061</definedName>
    <definedName name="ITEM5.69" localSheetId="18">[109]APU!$E$11061</definedName>
    <definedName name="ITEM5.69" localSheetId="17">[109]APU!$E$11061</definedName>
    <definedName name="ITEM5.69" localSheetId="2">[109]APU!$E$11061</definedName>
    <definedName name="ITEM5.69" localSheetId="15">[109]APU!$E$11061</definedName>
    <definedName name="ITEM5.69">[110]APU!$E$11061</definedName>
    <definedName name="ITEM5.70" localSheetId="20">[109]APU!$E$11122</definedName>
    <definedName name="ITEM5.70" localSheetId="13">[109]APU!$E$11122</definedName>
    <definedName name="ITEM5.70" localSheetId="14">[109]APU!$E$11122</definedName>
    <definedName name="ITEM5.70" localSheetId="18">[109]APU!$E$11122</definedName>
    <definedName name="ITEM5.70" localSheetId="17">[109]APU!$E$11122</definedName>
    <definedName name="ITEM5.70" localSheetId="2">[109]APU!$E$11122</definedName>
    <definedName name="ITEM5.70" localSheetId="15">[109]APU!$E$11122</definedName>
    <definedName name="ITEM5.70">[110]APU!$E$11122</definedName>
    <definedName name="ITEM5.71" localSheetId="20">[109]APU!$E$11183</definedName>
    <definedName name="ITEM5.71" localSheetId="13">[109]APU!$E$11183</definedName>
    <definedName name="ITEM5.71" localSheetId="14">[109]APU!$E$11183</definedName>
    <definedName name="ITEM5.71" localSheetId="18">[109]APU!$E$11183</definedName>
    <definedName name="ITEM5.71" localSheetId="17">[109]APU!$E$11183</definedName>
    <definedName name="ITEM5.71" localSheetId="2">[109]APU!$E$11183</definedName>
    <definedName name="ITEM5.71" localSheetId="15">[109]APU!$E$11183</definedName>
    <definedName name="ITEM5.71">[110]APU!$E$11183</definedName>
    <definedName name="ITEM5.72" localSheetId="20">[109]APU!$E$11976</definedName>
    <definedName name="ITEM5.72" localSheetId="13">[109]APU!$E$11976</definedName>
    <definedName name="ITEM5.72" localSheetId="14">[109]APU!$E$11976</definedName>
    <definedName name="ITEM5.72" localSheetId="18">[109]APU!$E$11976</definedName>
    <definedName name="ITEM5.72" localSheetId="17">[109]APU!$E$11976</definedName>
    <definedName name="ITEM5.72" localSheetId="2">[109]APU!$E$11976</definedName>
    <definedName name="ITEM5.72" localSheetId="15">[109]APU!$E$11976</definedName>
    <definedName name="ITEM5.72">[110]APU!$E$11976</definedName>
    <definedName name="ITEM5.73" localSheetId="20">[109]APU!$E$12037</definedName>
    <definedName name="ITEM5.73" localSheetId="13">[109]APU!$E$12037</definedName>
    <definedName name="ITEM5.73" localSheetId="14">[109]APU!$E$12037</definedName>
    <definedName name="ITEM5.73" localSheetId="18">[109]APU!$E$12037</definedName>
    <definedName name="ITEM5.73" localSheetId="17">[109]APU!$E$12037</definedName>
    <definedName name="ITEM5.73" localSheetId="2">[109]APU!$E$12037</definedName>
    <definedName name="ITEM5.73" localSheetId="15">[109]APU!$E$12037</definedName>
    <definedName name="ITEM5.73">[110]APU!$E$12037</definedName>
    <definedName name="ITEM5.74" localSheetId="20">[109]APU!$E$12098</definedName>
    <definedName name="ITEM5.74" localSheetId="13">[109]APU!$E$12098</definedName>
    <definedName name="ITEM5.74" localSheetId="14">[109]APU!$E$12098</definedName>
    <definedName name="ITEM5.74" localSheetId="18">[109]APU!$E$12098</definedName>
    <definedName name="ITEM5.74" localSheetId="17">[109]APU!$E$12098</definedName>
    <definedName name="ITEM5.74" localSheetId="2">[109]APU!$E$12098</definedName>
    <definedName name="ITEM5.74" localSheetId="15">[109]APU!$E$12098</definedName>
    <definedName name="ITEM5.74">[110]APU!$E$12098</definedName>
    <definedName name="ITEM5.77" localSheetId="20">[109]APU!$E$12159</definedName>
    <definedName name="ITEM5.77" localSheetId="13">[109]APU!$E$12159</definedName>
    <definedName name="ITEM5.77" localSheetId="14">[109]APU!$E$12159</definedName>
    <definedName name="ITEM5.77" localSheetId="18">[109]APU!$E$12159</definedName>
    <definedName name="ITEM5.77" localSheetId="17">[109]APU!$E$12159</definedName>
    <definedName name="ITEM5.77" localSheetId="2">[109]APU!$E$12159</definedName>
    <definedName name="ITEM5.77" localSheetId="15">[109]APU!$E$12159</definedName>
    <definedName name="ITEM5.77">[110]APU!$E$12159</definedName>
    <definedName name="ITEM5.78" localSheetId="20">[109]APU!$E$12281</definedName>
    <definedName name="ITEM5.78" localSheetId="13">[109]APU!$E$12281</definedName>
    <definedName name="ITEM5.78" localSheetId="14">[109]APU!$E$12281</definedName>
    <definedName name="ITEM5.78" localSheetId="18">[109]APU!$E$12281</definedName>
    <definedName name="ITEM5.78" localSheetId="17">[109]APU!$E$12281</definedName>
    <definedName name="ITEM5.78" localSheetId="2">[109]APU!$E$12281</definedName>
    <definedName name="ITEM5.78" localSheetId="15">[109]APU!$E$12281</definedName>
    <definedName name="ITEM5.78">[110]APU!$E$12281</definedName>
    <definedName name="ITEM5.79" localSheetId="20">[109]APU!$E$12342</definedName>
    <definedName name="ITEM5.79" localSheetId="13">[109]APU!$E$12342</definedName>
    <definedName name="ITEM5.79" localSheetId="14">[109]APU!$E$12342</definedName>
    <definedName name="ITEM5.79" localSheetId="18">[109]APU!$E$12342</definedName>
    <definedName name="ITEM5.79" localSheetId="17">[109]APU!$E$12342</definedName>
    <definedName name="ITEM5.79" localSheetId="2">[109]APU!$E$12342</definedName>
    <definedName name="ITEM5.79" localSheetId="15">[109]APU!$E$12342</definedName>
    <definedName name="ITEM5.79">[110]APU!$E$12342</definedName>
    <definedName name="ITEM5.80" localSheetId="20">[109]APU!$E$12220</definedName>
    <definedName name="ITEM5.80" localSheetId="13">[109]APU!$E$12220</definedName>
    <definedName name="ITEM5.80" localSheetId="14">[109]APU!$E$12220</definedName>
    <definedName name="ITEM5.80" localSheetId="18">[109]APU!$E$12220</definedName>
    <definedName name="ITEM5.80" localSheetId="17">[109]APU!$E$12220</definedName>
    <definedName name="ITEM5.80" localSheetId="2">[109]APU!$E$12220</definedName>
    <definedName name="ITEM5.80" localSheetId="15">[109]APU!$E$12220</definedName>
    <definedName name="ITEM5.80">[110]APU!$E$12220</definedName>
    <definedName name="ITEM5.82" localSheetId="20">[109]APU!$E$13989</definedName>
    <definedName name="ITEM5.82" localSheetId="13">[109]APU!$E$13989</definedName>
    <definedName name="ITEM5.82" localSheetId="14">[109]APU!$E$13989</definedName>
    <definedName name="ITEM5.82" localSheetId="18">[109]APU!$E$13989</definedName>
    <definedName name="ITEM5.82" localSheetId="17">[109]APU!$E$13989</definedName>
    <definedName name="ITEM5.82" localSheetId="2">[109]APU!$E$13989</definedName>
    <definedName name="ITEM5.82" localSheetId="15">[109]APU!$E$13989</definedName>
    <definedName name="ITEM5.82">[110]APU!$E$13989</definedName>
    <definedName name="ITEM5.83" localSheetId="20">[109]APU!$E$14050</definedName>
    <definedName name="ITEM5.83" localSheetId="13">[109]APU!$E$14050</definedName>
    <definedName name="ITEM5.83" localSheetId="14">[109]APU!$E$14050</definedName>
    <definedName name="ITEM5.83" localSheetId="18">[109]APU!$E$14050</definedName>
    <definedName name="ITEM5.83" localSheetId="17">[109]APU!$E$14050</definedName>
    <definedName name="ITEM5.83" localSheetId="2">[109]APU!$E$14050</definedName>
    <definedName name="ITEM5.83" localSheetId="15">[109]APU!$E$14050</definedName>
    <definedName name="ITEM5.83">[110]APU!$E$14050</definedName>
    <definedName name="ITEM5.84" localSheetId="20">[109]APU!$E$13318</definedName>
    <definedName name="ITEM5.84" localSheetId="13">[109]APU!$E$13318</definedName>
    <definedName name="ITEM5.84" localSheetId="14">[109]APU!$E$13318</definedName>
    <definedName name="ITEM5.84" localSheetId="18">[109]APU!$E$13318</definedName>
    <definedName name="ITEM5.84" localSheetId="17">[109]APU!$E$13318</definedName>
    <definedName name="ITEM5.84" localSheetId="2">[109]APU!$E$13318</definedName>
    <definedName name="ITEM5.84" localSheetId="15">[109]APU!$E$13318</definedName>
    <definedName name="ITEM5.84">[110]APU!$E$13318</definedName>
    <definedName name="ITEM5.85" localSheetId="20">[109]APU!$E$13379</definedName>
    <definedName name="ITEM5.85" localSheetId="13">[109]APU!$E$13379</definedName>
    <definedName name="ITEM5.85" localSheetId="14">[109]APU!$E$13379</definedName>
    <definedName name="ITEM5.85" localSheetId="18">[109]APU!$E$13379</definedName>
    <definedName name="ITEM5.85" localSheetId="17">[109]APU!$E$13379</definedName>
    <definedName name="ITEM5.85" localSheetId="2">[109]APU!$E$13379</definedName>
    <definedName name="ITEM5.85" localSheetId="15">[109]APU!$E$13379</definedName>
    <definedName name="ITEM5.85">[110]APU!$E$13379</definedName>
    <definedName name="ITEM5.86" localSheetId="20">[109]APU!$E$13440</definedName>
    <definedName name="ITEM5.86" localSheetId="13">[109]APU!$E$13440</definedName>
    <definedName name="ITEM5.86" localSheetId="14">[109]APU!$E$13440</definedName>
    <definedName name="ITEM5.86" localSheetId="18">[109]APU!$E$13440</definedName>
    <definedName name="ITEM5.86" localSheetId="17">[109]APU!$E$13440</definedName>
    <definedName name="ITEM5.86" localSheetId="2">[109]APU!$E$13440</definedName>
    <definedName name="ITEM5.86" localSheetId="15">[109]APU!$E$13440</definedName>
    <definedName name="ITEM5.86">[110]APU!$E$13440</definedName>
    <definedName name="ITEM5.87" localSheetId="20">[109]APU!$E$13501</definedName>
    <definedName name="ITEM5.87" localSheetId="13">[109]APU!$E$13501</definedName>
    <definedName name="ITEM5.87" localSheetId="14">[109]APU!$E$13501</definedName>
    <definedName name="ITEM5.87" localSheetId="18">[109]APU!$E$13501</definedName>
    <definedName name="ITEM5.87" localSheetId="17">[109]APU!$E$13501</definedName>
    <definedName name="ITEM5.87" localSheetId="2">[109]APU!$E$13501</definedName>
    <definedName name="ITEM5.87" localSheetId="15">[109]APU!$E$13501</definedName>
    <definedName name="ITEM5.87">[110]APU!$E$13501</definedName>
    <definedName name="ITEM5.88" localSheetId="20">[109]APU!$E$13562</definedName>
    <definedName name="ITEM5.88" localSheetId="13">[109]APU!$E$13562</definedName>
    <definedName name="ITEM5.88" localSheetId="14">[109]APU!$E$13562</definedName>
    <definedName name="ITEM5.88" localSheetId="18">[109]APU!$E$13562</definedName>
    <definedName name="ITEM5.88" localSheetId="17">[109]APU!$E$13562</definedName>
    <definedName name="ITEM5.88" localSheetId="2">[109]APU!$E$13562</definedName>
    <definedName name="ITEM5.88" localSheetId="15">[109]APU!$E$13562</definedName>
    <definedName name="ITEM5.88">[110]APU!$E$13562</definedName>
    <definedName name="ITEM5.89" localSheetId="20">[109]APU!$E$13623</definedName>
    <definedName name="ITEM5.89" localSheetId="13">[109]APU!$E$13623</definedName>
    <definedName name="ITEM5.89" localSheetId="14">[109]APU!$E$13623</definedName>
    <definedName name="ITEM5.89" localSheetId="18">[109]APU!$E$13623</definedName>
    <definedName name="ITEM5.89" localSheetId="17">[109]APU!$E$13623</definedName>
    <definedName name="ITEM5.89" localSheetId="2">[109]APU!$E$13623</definedName>
    <definedName name="ITEM5.89" localSheetId="15">[109]APU!$E$13623</definedName>
    <definedName name="ITEM5.89">[110]APU!$E$13623</definedName>
    <definedName name="ITEM5.90" localSheetId="20">[109]APU!$E$13684</definedName>
    <definedName name="ITEM5.90" localSheetId="13">[109]APU!$E$13684</definedName>
    <definedName name="ITEM5.90" localSheetId="14">[109]APU!$E$13684</definedName>
    <definedName name="ITEM5.90" localSheetId="18">[109]APU!$E$13684</definedName>
    <definedName name="ITEM5.90" localSheetId="17">[109]APU!$E$13684</definedName>
    <definedName name="ITEM5.90" localSheetId="2">[109]APU!$E$13684</definedName>
    <definedName name="ITEM5.90" localSheetId="15">[109]APU!$E$13684</definedName>
    <definedName name="ITEM5.90">[110]APU!$E$13684</definedName>
    <definedName name="ITEM5.91" localSheetId="20">[109]APU!$E$13745</definedName>
    <definedName name="ITEM5.91" localSheetId="13">[109]APU!$E$13745</definedName>
    <definedName name="ITEM5.91" localSheetId="14">[109]APU!$E$13745</definedName>
    <definedName name="ITEM5.91" localSheetId="18">[109]APU!$E$13745</definedName>
    <definedName name="ITEM5.91" localSheetId="17">[109]APU!$E$13745</definedName>
    <definedName name="ITEM5.91" localSheetId="2">[109]APU!$E$13745</definedName>
    <definedName name="ITEM5.91" localSheetId="15">[109]APU!$E$13745</definedName>
    <definedName name="ITEM5.91">[110]APU!$E$13745</definedName>
    <definedName name="ITEM5.92" localSheetId="20">[109]APU!$E$13806</definedName>
    <definedName name="ITEM5.92" localSheetId="13">[109]APU!$E$13806</definedName>
    <definedName name="ITEM5.92" localSheetId="14">[109]APU!$E$13806</definedName>
    <definedName name="ITEM5.92" localSheetId="18">[109]APU!$E$13806</definedName>
    <definedName name="ITEM5.92" localSheetId="17">[109]APU!$E$13806</definedName>
    <definedName name="ITEM5.92" localSheetId="2">[109]APU!$E$13806</definedName>
    <definedName name="ITEM5.92" localSheetId="15">[109]APU!$E$13806</definedName>
    <definedName name="ITEM5.92">[110]APU!$E$13806</definedName>
    <definedName name="ITEM5.93" localSheetId="20">[109]APU!$E$13867</definedName>
    <definedName name="ITEM5.93" localSheetId="13">[109]APU!$E$13867</definedName>
    <definedName name="ITEM5.93" localSheetId="14">[109]APU!$E$13867</definedName>
    <definedName name="ITEM5.93" localSheetId="18">[109]APU!$E$13867</definedName>
    <definedName name="ITEM5.93" localSheetId="17">[109]APU!$E$13867</definedName>
    <definedName name="ITEM5.93" localSheetId="2">[109]APU!$E$13867</definedName>
    <definedName name="ITEM5.93" localSheetId="15">[109]APU!$E$13867</definedName>
    <definedName name="ITEM5.93">[110]APU!$E$13867</definedName>
    <definedName name="ITEM5.94" localSheetId="20">[109]APU!$E$13928</definedName>
    <definedName name="ITEM5.94" localSheetId="13">[109]APU!$E$13928</definedName>
    <definedName name="ITEM5.94" localSheetId="14">[109]APU!$E$13928</definedName>
    <definedName name="ITEM5.94" localSheetId="18">[109]APU!$E$13928</definedName>
    <definedName name="ITEM5.94" localSheetId="17">[109]APU!$E$13928</definedName>
    <definedName name="ITEM5.94" localSheetId="2">[109]APU!$E$13928</definedName>
    <definedName name="ITEM5.94" localSheetId="15">[109]APU!$E$13928</definedName>
    <definedName name="ITEM5.94">[110]APU!$E$13928</definedName>
    <definedName name="ITEM5.95" localSheetId="20">[109]APU!$E$13013</definedName>
    <definedName name="ITEM5.95" localSheetId="13">[109]APU!$E$13013</definedName>
    <definedName name="ITEM5.95" localSheetId="14">[109]APU!$E$13013</definedName>
    <definedName name="ITEM5.95" localSheetId="18">[109]APU!$E$13013</definedName>
    <definedName name="ITEM5.95" localSheetId="17">[109]APU!$E$13013</definedName>
    <definedName name="ITEM5.95" localSheetId="2">[109]APU!$E$13013</definedName>
    <definedName name="ITEM5.95" localSheetId="15">[109]APU!$E$13013</definedName>
    <definedName name="ITEM5.95">[110]APU!$E$13013</definedName>
    <definedName name="ITEM5.96" localSheetId="20">[109]APU!$E$13074</definedName>
    <definedName name="ITEM5.96" localSheetId="13">[109]APU!$E$13074</definedName>
    <definedName name="ITEM5.96" localSheetId="14">[109]APU!$E$13074</definedName>
    <definedName name="ITEM5.96" localSheetId="18">[109]APU!$E$13074</definedName>
    <definedName name="ITEM5.96" localSheetId="17">[109]APU!$E$13074</definedName>
    <definedName name="ITEM5.96" localSheetId="2">[109]APU!$E$13074</definedName>
    <definedName name="ITEM5.96" localSheetId="15">[109]APU!$E$13074</definedName>
    <definedName name="ITEM5.96">[110]APU!$E$13074</definedName>
    <definedName name="ITEM5.97" localSheetId="20">[109]APU!$E$13135</definedName>
    <definedName name="ITEM5.97" localSheetId="13">[109]APU!$E$13135</definedName>
    <definedName name="ITEM5.97" localSheetId="14">[109]APU!$E$13135</definedName>
    <definedName name="ITEM5.97" localSheetId="18">[109]APU!$E$13135</definedName>
    <definedName name="ITEM5.97" localSheetId="17">[109]APU!$E$13135</definedName>
    <definedName name="ITEM5.97" localSheetId="2">[109]APU!$E$13135</definedName>
    <definedName name="ITEM5.97" localSheetId="15">[109]APU!$E$13135</definedName>
    <definedName name="ITEM5.97">[110]APU!$E$13135</definedName>
    <definedName name="ITEM5.98" localSheetId="20">[109]APU!$E$13196</definedName>
    <definedName name="ITEM5.98" localSheetId="13">[109]APU!$E$13196</definedName>
    <definedName name="ITEM5.98" localSheetId="14">[109]APU!$E$13196</definedName>
    <definedName name="ITEM5.98" localSheetId="18">[109]APU!$E$13196</definedName>
    <definedName name="ITEM5.98" localSheetId="17">[109]APU!$E$13196</definedName>
    <definedName name="ITEM5.98" localSheetId="2">[109]APU!$E$13196</definedName>
    <definedName name="ITEM5.98" localSheetId="15">[109]APU!$E$13196</definedName>
    <definedName name="ITEM5.98">[110]APU!$E$13196</definedName>
    <definedName name="ITEM5.99" localSheetId="20">[109]APU!$E$13257</definedName>
    <definedName name="ITEM5.99" localSheetId="13">[109]APU!$E$13257</definedName>
    <definedName name="ITEM5.99" localSheetId="14">[109]APU!$E$13257</definedName>
    <definedName name="ITEM5.99" localSheetId="18">[109]APU!$E$13257</definedName>
    <definedName name="ITEM5.99" localSheetId="17">[109]APU!$E$13257</definedName>
    <definedName name="ITEM5.99" localSheetId="2">[109]APU!$E$13257</definedName>
    <definedName name="ITEM5.99" localSheetId="15">[109]APU!$E$13257</definedName>
    <definedName name="ITEM5.99">[110]APU!$E$13257</definedName>
    <definedName name="ITEM521">[107]ITEMS!$A$522</definedName>
    <definedName name="ITEM7.1" localSheetId="20">[109]APU!$E$7589</definedName>
    <definedName name="ITEM7.1" localSheetId="13">[109]APU!$E$7589</definedName>
    <definedName name="ITEM7.1" localSheetId="14">[109]APU!$E$7589</definedName>
    <definedName name="ITEM7.1" localSheetId="18">[109]APU!$E$7589</definedName>
    <definedName name="ITEM7.1" localSheetId="17">[109]APU!$E$7589</definedName>
    <definedName name="ITEM7.1" localSheetId="2">[109]APU!$E$7589</definedName>
    <definedName name="ITEM7.1" localSheetId="15">[109]APU!$E$7589</definedName>
    <definedName name="ITEM7.1">[110]APU!$E$7589</definedName>
    <definedName name="ITEM7.10" localSheetId="20">[109]APU!$E$8138</definedName>
    <definedName name="ITEM7.10" localSheetId="13">[109]APU!$E$8138</definedName>
    <definedName name="ITEM7.10" localSheetId="14">[109]APU!$E$8138</definedName>
    <definedName name="ITEM7.10" localSheetId="18">[109]APU!$E$8138</definedName>
    <definedName name="ITEM7.10" localSheetId="17">[109]APU!$E$8138</definedName>
    <definedName name="ITEM7.10" localSheetId="2">[109]APU!$E$8138</definedName>
    <definedName name="ITEM7.10" localSheetId="15">[109]APU!$E$8138</definedName>
    <definedName name="ITEM7.10">[110]APU!$E$8138</definedName>
    <definedName name="ITEM7.11" localSheetId="20">[109]APU!$E$8199</definedName>
    <definedName name="ITEM7.11" localSheetId="13">[109]APU!$E$8199</definedName>
    <definedName name="ITEM7.11" localSheetId="14">[109]APU!$E$8199</definedName>
    <definedName name="ITEM7.11" localSheetId="18">[109]APU!$E$8199</definedName>
    <definedName name="ITEM7.11" localSheetId="17">[109]APU!$E$8199</definedName>
    <definedName name="ITEM7.11" localSheetId="2">[109]APU!$E$8199</definedName>
    <definedName name="ITEM7.11" localSheetId="15">[109]APU!$E$8199</definedName>
    <definedName name="ITEM7.11">[110]APU!$E$8199</definedName>
    <definedName name="ITEM7.12" localSheetId="20">[109]APU!$E$8259</definedName>
    <definedName name="ITEM7.12" localSheetId="13">[109]APU!$E$8259</definedName>
    <definedName name="ITEM7.12" localSheetId="14">[109]APU!$E$8259</definedName>
    <definedName name="ITEM7.12" localSheetId="18">[109]APU!$E$8259</definedName>
    <definedName name="ITEM7.12" localSheetId="17">[109]APU!$E$8259</definedName>
    <definedName name="ITEM7.12" localSheetId="2">[109]APU!$E$8259</definedName>
    <definedName name="ITEM7.12" localSheetId="15">[109]APU!$E$8259</definedName>
    <definedName name="ITEM7.12">[110]APU!$E$8259</definedName>
    <definedName name="ITEM7.13" localSheetId="20">[109]APU!$E$8320</definedName>
    <definedName name="ITEM7.13" localSheetId="13">[109]APU!$E$8320</definedName>
    <definedName name="ITEM7.13" localSheetId="14">[109]APU!$E$8320</definedName>
    <definedName name="ITEM7.13" localSheetId="18">[109]APU!$E$8320</definedName>
    <definedName name="ITEM7.13" localSheetId="17">[109]APU!$E$8320</definedName>
    <definedName name="ITEM7.13" localSheetId="2">[109]APU!$E$8320</definedName>
    <definedName name="ITEM7.13" localSheetId="15">[109]APU!$E$8320</definedName>
    <definedName name="ITEM7.13">[110]APU!$E$8320</definedName>
    <definedName name="ITEM7.14" localSheetId="20">[109]APU!$E$8381</definedName>
    <definedName name="ITEM7.14" localSheetId="13">[109]APU!$E$8381</definedName>
    <definedName name="ITEM7.14" localSheetId="14">[109]APU!$E$8381</definedName>
    <definedName name="ITEM7.14" localSheetId="18">[109]APU!$E$8381</definedName>
    <definedName name="ITEM7.14" localSheetId="17">[109]APU!$E$8381</definedName>
    <definedName name="ITEM7.14" localSheetId="2">[109]APU!$E$8381</definedName>
    <definedName name="ITEM7.14" localSheetId="15">[109]APU!$E$8381</definedName>
    <definedName name="ITEM7.14">[110]APU!$E$8381</definedName>
    <definedName name="ITEM7.15" localSheetId="20">[109]APU!$E$8442</definedName>
    <definedName name="ITEM7.15" localSheetId="13">[109]APU!$E$8442</definedName>
    <definedName name="ITEM7.15" localSheetId="14">[109]APU!$E$8442</definedName>
    <definedName name="ITEM7.15" localSheetId="18">[109]APU!$E$8442</definedName>
    <definedName name="ITEM7.15" localSheetId="17">[109]APU!$E$8442</definedName>
    <definedName name="ITEM7.15" localSheetId="2">[109]APU!$E$8442</definedName>
    <definedName name="ITEM7.15" localSheetId="15">[109]APU!$E$8442</definedName>
    <definedName name="ITEM7.15">[110]APU!$E$8442</definedName>
    <definedName name="ITEM7.16" localSheetId="20">[109]APU!$E$8560</definedName>
    <definedName name="ITEM7.16" localSheetId="13">[109]APU!$E$8560</definedName>
    <definedName name="ITEM7.16" localSheetId="14">[109]APU!$E$8560</definedName>
    <definedName name="ITEM7.16" localSheetId="18">[109]APU!$E$8560</definedName>
    <definedName name="ITEM7.16" localSheetId="17">[109]APU!$E$8560</definedName>
    <definedName name="ITEM7.16" localSheetId="2">[109]APU!$E$8560</definedName>
    <definedName name="ITEM7.16" localSheetId="15">[109]APU!$E$8560</definedName>
    <definedName name="ITEM7.16">[110]APU!$E$8560</definedName>
    <definedName name="ITEM7.17" localSheetId="20">[109]APU!$E$11244</definedName>
    <definedName name="ITEM7.17" localSheetId="13">[109]APU!$E$11244</definedName>
    <definedName name="ITEM7.17" localSheetId="14">[109]APU!$E$11244</definedName>
    <definedName name="ITEM7.17" localSheetId="18">[109]APU!$E$11244</definedName>
    <definedName name="ITEM7.17" localSheetId="17">[109]APU!$E$11244</definedName>
    <definedName name="ITEM7.17" localSheetId="2">[109]APU!$E$11244</definedName>
    <definedName name="ITEM7.17" localSheetId="15">[109]APU!$E$11244</definedName>
    <definedName name="ITEM7.17">[110]APU!$E$11244</definedName>
    <definedName name="ITEM7.18" localSheetId="20">[109]APU!$E$11305</definedName>
    <definedName name="ITEM7.18" localSheetId="13">[109]APU!$E$11305</definedName>
    <definedName name="ITEM7.18" localSheetId="14">[109]APU!$E$11305</definedName>
    <definedName name="ITEM7.18" localSheetId="18">[109]APU!$E$11305</definedName>
    <definedName name="ITEM7.18" localSheetId="17">[109]APU!$E$11305</definedName>
    <definedName name="ITEM7.18" localSheetId="2">[109]APU!$E$11305</definedName>
    <definedName name="ITEM7.18" localSheetId="15">[109]APU!$E$11305</definedName>
    <definedName name="ITEM7.18">[110]APU!$E$11305</definedName>
    <definedName name="ITEM7.19" localSheetId="20">[109]APU!$E$11366</definedName>
    <definedName name="ITEM7.19" localSheetId="13">[109]APU!$E$11366</definedName>
    <definedName name="ITEM7.19" localSheetId="14">[109]APU!$E$11366</definedName>
    <definedName name="ITEM7.19" localSheetId="18">[109]APU!$E$11366</definedName>
    <definedName name="ITEM7.19" localSheetId="17">[109]APU!$E$11366</definedName>
    <definedName name="ITEM7.19" localSheetId="2">[109]APU!$E$11366</definedName>
    <definedName name="ITEM7.19" localSheetId="15">[109]APU!$E$11366</definedName>
    <definedName name="ITEM7.19">[110]APU!$E$11366</definedName>
    <definedName name="ITEM7.2" localSheetId="20">[109]APU!$E$7650</definedName>
    <definedName name="ITEM7.2" localSheetId="13">[109]APU!$E$7650</definedName>
    <definedName name="ITEM7.2" localSheetId="14">[109]APU!$E$7650</definedName>
    <definedName name="ITEM7.2" localSheetId="18">[109]APU!$E$7650</definedName>
    <definedName name="ITEM7.2" localSheetId="17">[109]APU!$E$7650</definedName>
    <definedName name="ITEM7.2" localSheetId="2">[109]APU!$E$7650</definedName>
    <definedName name="ITEM7.2" localSheetId="15">[109]APU!$E$7650</definedName>
    <definedName name="ITEM7.2">[110]APU!$E$7650</definedName>
    <definedName name="ITEM7.20" localSheetId="20">[109]APU!$E$11427</definedName>
    <definedName name="ITEM7.20" localSheetId="13">[109]APU!$E$11427</definedName>
    <definedName name="ITEM7.20" localSheetId="14">[109]APU!$E$11427</definedName>
    <definedName name="ITEM7.20" localSheetId="18">[109]APU!$E$11427</definedName>
    <definedName name="ITEM7.20" localSheetId="17">[109]APU!$E$11427</definedName>
    <definedName name="ITEM7.20" localSheetId="2">[109]APU!$E$11427</definedName>
    <definedName name="ITEM7.20" localSheetId="15">[109]APU!$E$11427</definedName>
    <definedName name="ITEM7.20">[110]APU!$E$11427</definedName>
    <definedName name="ITEM7.21" localSheetId="20">[109]APU!$E$11488</definedName>
    <definedName name="ITEM7.21" localSheetId="13">[109]APU!$E$11488</definedName>
    <definedName name="ITEM7.21" localSheetId="14">[109]APU!$E$11488</definedName>
    <definedName name="ITEM7.21" localSheetId="18">[109]APU!$E$11488</definedName>
    <definedName name="ITEM7.21" localSheetId="17">[109]APU!$E$11488</definedName>
    <definedName name="ITEM7.21" localSheetId="2">[109]APU!$E$11488</definedName>
    <definedName name="ITEM7.21" localSheetId="15">[109]APU!$E$11488</definedName>
    <definedName name="ITEM7.21">[110]APU!$E$11488</definedName>
    <definedName name="ITEM7.22" localSheetId="20">[109]APU!$E$11671</definedName>
    <definedName name="ITEM7.22" localSheetId="13">[109]APU!$E$11671</definedName>
    <definedName name="ITEM7.22" localSheetId="14">[109]APU!$E$11671</definedName>
    <definedName name="ITEM7.22" localSheetId="18">[109]APU!$E$11671</definedName>
    <definedName name="ITEM7.22" localSheetId="17">[109]APU!$E$11671</definedName>
    <definedName name="ITEM7.22" localSheetId="2">[109]APU!$E$11671</definedName>
    <definedName name="ITEM7.22" localSheetId="15">[109]APU!$E$11671</definedName>
    <definedName name="ITEM7.22">[110]APU!$E$11671</definedName>
    <definedName name="ITEM7.23" localSheetId="20">[109]APU!$E$11732</definedName>
    <definedName name="ITEM7.23" localSheetId="13">[109]APU!$E$11732</definedName>
    <definedName name="ITEM7.23" localSheetId="14">[109]APU!$E$11732</definedName>
    <definedName name="ITEM7.23" localSheetId="18">[109]APU!$E$11732</definedName>
    <definedName name="ITEM7.23" localSheetId="17">[109]APU!$E$11732</definedName>
    <definedName name="ITEM7.23" localSheetId="2">[109]APU!$E$11732</definedName>
    <definedName name="ITEM7.23" localSheetId="15">[109]APU!$E$11732</definedName>
    <definedName name="ITEM7.23">[110]APU!$E$11732</definedName>
    <definedName name="ITEM7.24" localSheetId="20">[109]APU!$E$14599</definedName>
    <definedName name="ITEM7.24" localSheetId="13">[109]APU!$E$14599</definedName>
    <definedName name="ITEM7.24" localSheetId="14">[109]APU!$E$14599</definedName>
    <definedName name="ITEM7.24" localSheetId="18">[109]APU!$E$14599</definedName>
    <definedName name="ITEM7.24" localSheetId="17">[109]APU!$E$14599</definedName>
    <definedName name="ITEM7.24" localSheetId="2">[109]APU!$E$14599</definedName>
    <definedName name="ITEM7.24" localSheetId="15">[109]APU!$E$14599</definedName>
    <definedName name="ITEM7.24">[110]APU!$E$14599</definedName>
    <definedName name="ITEM7.25" localSheetId="20">[109]APU!$E$15209</definedName>
    <definedName name="ITEM7.25" localSheetId="13">[109]APU!$E$15209</definedName>
    <definedName name="ITEM7.25" localSheetId="14">[109]APU!$E$15209</definedName>
    <definedName name="ITEM7.25" localSheetId="18">[109]APU!$E$15209</definedName>
    <definedName name="ITEM7.25" localSheetId="17">[109]APU!$E$15209</definedName>
    <definedName name="ITEM7.25" localSheetId="2">[109]APU!$E$15209</definedName>
    <definedName name="ITEM7.25" localSheetId="15">[109]APU!$E$15209</definedName>
    <definedName name="ITEM7.25">[110]APU!$E$15209</definedName>
    <definedName name="ITEM7.26" localSheetId="20">[109]APU!$E$15270</definedName>
    <definedName name="ITEM7.26" localSheetId="13">[109]APU!$E$15270</definedName>
    <definedName name="ITEM7.26" localSheetId="14">[109]APU!$E$15270</definedName>
    <definedName name="ITEM7.26" localSheetId="18">[109]APU!$E$15270</definedName>
    <definedName name="ITEM7.26" localSheetId="17">[109]APU!$E$15270</definedName>
    <definedName name="ITEM7.26" localSheetId="2">[109]APU!$E$15270</definedName>
    <definedName name="ITEM7.26" localSheetId="15">[109]APU!$E$15270</definedName>
    <definedName name="ITEM7.26">[110]APU!$E$15270</definedName>
    <definedName name="ITEM7.27" localSheetId="20">[109]APU!$E$15331</definedName>
    <definedName name="ITEM7.27" localSheetId="13">[109]APU!$E$15331</definedName>
    <definedName name="ITEM7.27" localSheetId="14">[109]APU!$E$15331</definedName>
    <definedName name="ITEM7.27" localSheetId="18">[109]APU!$E$15331</definedName>
    <definedName name="ITEM7.27" localSheetId="17">[109]APU!$E$15331</definedName>
    <definedName name="ITEM7.27" localSheetId="2">[109]APU!$E$15331</definedName>
    <definedName name="ITEM7.27" localSheetId="15">[109]APU!$E$15331</definedName>
    <definedName name="ITEM7.27">[110]APU!$E$15331</definedName>
    <definedName name="ITEM7.28" localSheetId="20">[109]APU!$E$15392</definedName>
    <definedName name="ITEM7.28" localSheetId="13">[109]APU!$E$15392</definedName>
    <definedName name="ITEM7.28" localSheetId="14">[109]APU!$E$15392</definedName>
    <definedName name="ITEM7.28" localSheetId="18">[109]APU!$E$15392</definedName>
    <definedName name="ITEM7.28" localSheetId="17">[109]APU!$E$15392</definedName>
    <definedName name="ITEM7.28" localSheetId="2">[109]APU!$E$15392</definedName>
    <definedName name="ITEM7.28" localSheetId="15">[109]APU!$E$15392</definedName>
    <definedName name="ITEM7.28">[110]APU!$E$15392</definedName>
    <definedName name="ITEM7.29" localSheetId="20">[109]APU!$E$15453</definedName>
    <definedName name="ITEM7.29" localSheetId="13">[109]APU!$E$15453</definedName>
    <definedName name="ITEM7.29" localSheetId="14">[109]APU!$E$15453</definedName>
    <definedName name="ITEM7.29" localSheetId="18">[109]APU!$E$15453</definedName>
    <definedName name="ITEM7.29" localSheetId="17">[109]APU!$E$15453</definedName>
    <definedName name="ITEM7.29" localSheetId="2">[109]APU!$E$15453</definedName>
    <definedName name="ITEM7.29" localSheetId="15">[109]APU!$E$15453</definedName>
    <definedName name="ITEM7.29">[110]APU!$E$15453</definedName>
    <definedName name="ITEM7.3" localSheetId="20">[109]APU!$E$7711</definedName>
    <definedName name="ITEM7.3" localSheetId="13">[109]APU!$E$7711</definedName>
    <definedName name="ITEM7.3" localSheetId="14">[109]APU!$E$7711</definedName>
    <definedName name="ITEM7.3" localSheetId="18">[109]APU!$E$7711</definedName>
    <definedName name="ITEM7.3" localSheetId="17">[109]APU!$E$7711</definedName>
    <definedName name="ITEM7.3" localSheetId="2">[109]APU!$E$7711</definedName>
    <definedName name="ITEM7.3" localSheetId="15">[109]APU!$E$7711</definedName>
    <definedName name="ITEM7.3">[110]APU!$E$7711</definedName>
    <definedName name="ITEM7.30" localSheetId="20">[109]APU!$E$15514</definedName>
    <definedName name="ITEM7.30" localSheetId="13">[109]APU!$E$15514</definedName>
    <definedName name="ITEM7.30" localSheetId="14">[109]APU!$E$15514</definedName>
    <definedName name="ITEM7.30" localSheetId="18">[109]APU!$E$15514</definedName>
    <definedName name="ITEM7.30" localSheetId="17">[109]APU!$E$15514</definedName>
    <definedName name="ITEM7.30" localSheetId="2">[109]APU!$E$15514</definedName>
    <definedName name="ITEM7.30" localSheetId="15">[109]APU!$E$15514</definedName>
    <definedName name="ITEM7.30">[110]APU!$E$15514</definedName>
    <definedName name="ITEM7.31" localSheetId="20">[109]APU!$E$15575</definedName>
    <definedName name="ITEM7.31" localSheetId="13">[109]APU!$E$15575</definedName>
    <definedName name="ITEM7.31" localSheetId="14">[109]APU!$E$15575</definedName>
    <definedName name="ITEM7.31" localSheetId="18">[109]APU!$E$15575</definedName>
    <definedName name="ITEM7.31" localSheetId="17">[109]APU!$E$15575</definedName>
    <definedName name="ITEM7.31" localSheetId="2">[109]APU!$E$15575</definedName>
    <definedName name="ITEM7.31" localSheetId="15">[109]APU!$E$15575</definedName>
    <definedName name="ITEM7.31">[110]APU!$E$15575</definedName>
    <definedName name="ITEM7.32" localSheetId="20">[109]APU!$E$15636</definedName>
    <definedName name="ITEM7.32" localSheetId="13">[109]APU!$E$15636</definedName>
    <definedName name="ITEM7.32" localSheetId="14">[109]APU!$E$15636</definedName>
    <definedName name="ITEM7.32" localSheetId="18">[109]APU!$E$15636</definedName>
    <definedName name="ITEM7.32" localSheetId="17">[109]APU!$E$15636</definedName>
    <definedName name="ITEM7.32" localSheetId="2">[109]APU!$E$15636</definedName>
    <definedName name="ITEM7.32" localSheetId="15">[109]APU!$E$15636</definedName>
    <definedName name="ITEM7.32">[110]APU!$E$15636</definedName>
    <definedName name="ITEM7.33" localSheetId="20">[109]APU!$E$15697</definedName>
    <definedName name="ITEM7.33" localSheetId="13">[109]APU!$E$15697</definedName>
    <definedName name="ITEM7.33" localSheetId="14">[109]APU!$E$15697</definedName>
    <definedName name="ITEM7.33" localSheetId="18">[109]APU!$E$15697</definedName>
    <definedName name="ITEM7.33" localSheetId="17">[109]APU!$E$15697</definedName>
    <definedName name="ITEM7.33" localSheetId="2">[109]APU!$E$15697</definedName>
    <definedName name="ITEM7.33" localSheetId="15">[109]APU!$E$15697</definedName>
    <definedName name="ITEM7.33">[110]APU!$E$15697</definedName>
    <definedName name="ITEM7.34" localSheetId="20">[109]APU!$E$15758</definedName>
    <definedName name="ITEM7.34" localSheetId="13">[109]APU!$E$15758</definedName>
    <definedName name="ITEM7.34" localSheetId="14">[109]APU!$E$15758</definedName>
    <definedName name="ITEM7.34" localSheetId="18">[109]APU!$E$15758</definedName>
    <definedName name="ITEM7.34" localSheetId="17">[109]APU!$E$15758</definedName>
    <definedName name="ITEM7.34" localSheetId="2">[109]APU!$E$15758</definedName>
    <definedName name="ITEM7.34" localSheetId="15">[109]APU!$E$15758</definedName>
    <definedName name="ITEM7.34">[110]APU!$E$15758</definedName>
    <definedName name="ITEM7.35" localSheetId="20">[109]APU!$E$15819</definedName>
    <definedName name="ITEM7.35" localSheetId="13">[109]APU!$E$15819</definedName>
    <definedName name="ITEM7.35" localSheetId="14">[109]APU!$E$15819</definedName>
    <definedName name="ITEM7.35" localSheetId="18">[109]APU!$E$15819</definedName>
    <definedName name="ITEM7.35" localSheetId="17">[109]APU!$E$15819</definedName>
    <definedName name="ITEM7.35" localSheetId="2">[109]APU!$E$15819</definedName>
    <definedName name="ITEM7.35" localSheetId="15">[109]APU!$E$15819</definedName>
    <definedName name="ITEM7.35">[110]APU!$E$15819</definedName>
    <definedName name="ITEM7.4" localSheetId="20">[109]APU!$E$7772</definedName>
    <definedName name="ITEM7.4" localSheetId="13">[109]APU!$E$7772</definedName>
    <definedName name="ITEM7.4" localSheetId="14">[109]APU!$E$7772</definedName>
    <definedName name="ITEM7.4" localSheetId="18">[109]APU!$E$7772</definedName>
    <definedName name="ITEM7.4" localSheetId="17">[109]APU!$E$7772</definedName>
    <definedName name="ITEM7.4" localSheetId="2">[109]APU!$E$7772</definedName>
    <definedName name="ITEM7.4" localSheetId="15">[109]APU!$E$7772</definedName>
    <definedName name="ITEM7.4">[110]APU!$E$7772</definedName>
    <definedName name="ITEM7.5" localSheetId="20">[109]APU!$E$7833</definedName>
    <definedName name="ITEM7.5" localSheetId="13">[109]APU!$E$7833</definedName>
    <definedName name="ITEM7.5" localSheetId="14">[109]APU!$E$7833</definedName>
    <definedName name="ITEM7.5" localSheetId="18">[109]APU!$E$7833</definedName>
    <definedName name="ITEM7.5" localSheetId="17">[109]APU!$E$7833</definedName>
    <definedName name="ITEM7.5" localSheetId="2">[109]APU!$E$7833</definedName>
    <definedName name="ITEM7.5" localSheetId="15">[109]APU!$E$7833</definedName>
    <definedName name="ITEM7.5">[110]APU!$E$7833</definedName>
    <definedName name="ITEM7.6" localSheetId="20">[109]APU!$E$7894</definedName>
    <definedName name="ITEM7.6" localSheetId="13">[109]APU!$E$7894</definedName>
    <definedName name="ITEM7.6" localSheetId="14">[109]APU!$E$7894</definedName>
    <definedName name="ITEM7.6" localSheetId="18">[109]APU!$E$7894</definedName>
    <definedName name="ITEM7.6" localSheetId="17">[109]APU!$E$7894</definedName>
    <definedName name="ITEM7.6" localSheetId="2">[109]APU!$E$7894</definedName>
    <definedName name="ITEM7.6" localSheetId="15">[109]APU!$E$7894</definedName>
    <definedName name="ITEM7.6">[110]APU!$E$7894</definedName>
    <definedName name="ITEM7.7" localSheetId="20">[109]APU!$E$7955</definedName>
    <definedName name="ITEM7.7" localSheetId="13">[109]APU!$E$7955</definedName>
    <definedName name="ITEM7.7" localSheetId="14">[109]APU!$E$7955</definedName>
    <definedName name="ITEM7.7" localSheetId="18">[109]APU!$E$7955</definedName>
    <definedName name="ITEM7.7" localSheetId="17">[109]APU!$E$7955</definedName>
    <definedName name="ITEM7.7" localSheetId="2">[109]APU!$E$7955</definedName>
    <definedName name="ITEM7.7" localSheetId="15">[109]APU!$E$7955</definedName>
    <definedName name="ITEM7.7">[110]APU!$E$7955</definedName>
    <definedName name="ITEM7.8" localSheetId="20">[109]APU!$E$8016</definedName>
    <definedName name="ITEM7.8" localSheetId="13">[109]APU!$E$8016</definedName>
    <definedName name="ITEM7.8" localSheetId="14">[109]APU!$E$8016</definedName>
    <definedName name="ITEM7.8" localSheetId="18">[109]APU!$E$8016</definedName>
    <definedName name="ITEM7.8" localSheetId="17">[109]APU!$E$8016</definedName>
    <definedName name="ITEM7.8" localSheetId="2">[109]APU!$E$8016</definedName>
    <definedName name="ITEM7.8" localSheetId="15">[109]APU!$E$8016</definedName>
    <definedName name="ITEM7.8">[110]APU!$E$8016</definedName>
    <definedName name="ITEM7.9" localSheetId="20">[109]APU!$E$8077</definedName>
    <definedName name="ITEM7.9" localSheetId="13">[109]APU!$E$8077</definedName>
    <definedName name="ITEM7.9" localSheetId="14">[109]APU!$E$8077</definedName>
    <definedName name="ITEM7.9" localSheetId="18">[109]APU!$E$8077</definedName>
    <definedName name="ITEM7.9" localSheetId="17">[109]APU!$E$8077</definedName>
    <definedName name="ITEM7.9" localSheetId="2">[109]APU!$E$8077</definedName>
    <definedName name="ITEM7.9" localSheetId="15">[109]APU!$E$8077</definedName>
    <definedName name="ITEM7.9">[110]APU!$E$8077</definedName>
    <definedName name="ItemCodos" localSheetId="20">#REF!</definedName>
    <definedName name="ItemCodos">#REF!</definedName>
    <definedName name="IVA" localSheetId="20">'[79]ELE-APU'!$L$1</definedName>
    <definedName name="IVA" localSheetId="13">'[79]ELE-APU'!$L$1</definedName>
    <definedName name="IVA" localSheetId="14">'[79]ELE-APU'!$L$1</definedName>
    <definedName name="IVA" localSheetId="18">'[79]ELE-APU'!$L$1</definedName>
    <definedName name="IVA" localSheetId="17">'[79]ELE-APU'!$L$1</definedName>
    <definedName name="IVA" localSheetId="2">'[79]ELE-APU'!$L$1</definedName>
    <definedName name="IVA" localSheetId="15">'[79]ELE-APU'!$L$1</definedName>
    <definedName name="iva">[16]Gastos!#REF!</definedName>
    <definedName name="IVA_UTIL">[40]DATOS!$D$11</definedName>
    <definedName name="IVAConsultoria" localSheetId="13">#REF!</definedName>
    <definedName name="IVAConsultoria" localSheetId="19">'[51]IMPUESTOS Y VR TOTAL'!$E$40</definedName>
    <definedName name="IVAConsultoria" localSheetId="14">#REF!</definedName>
    <definedName name="IVAConsultoria" localSheetId="18">#REF!</definedName>
    <definedName name="IVAConsultoria" localSheetId="17">#REF!</definedName>
    <definedName name="IVAConsultoria">#REF!</definedName>
    <definedName name="IVASobreUtilidad" localSheetId="13">#REF!</definedName>
    <definedName name="IVASobreUtilidad" localSheetId="19">'[51]IMPUESTOS Y VR TOTAL'!$E$15</definedName>
    <definedName name="IVASobreUtilidad" localSheetId="14">#REF!</definedName>
    <definedName name="IVASobreUtilidad" localSheetId="18">#REF!</definedName>
    <definedName name="IVASobreUtilidad" localSheetId="17">#REF!</definedName>
    <definedName name="IVASobreUtilidad">#REF!</definedName>
    <definedName name="IVAUT">#REF!</definedName>
    <definedName name="IZQ_AUX">LEFT([79]Auxiliares!$B1,2)</definedName>
    <definedName name="j" localSheetId="20">#REF!</definedName>
    <definedName name="j">#REF!</definedName>
    <definedName name="Ja" localSheetId="20">#REF!</definedName>
    <definedName name="Ja">#REF!</definedName>
    <definedName name="JACK_RYAN" localSheetId="20">#REF!</definedName>
    <definedName name="JACK_RYAN">#REF!</definedName>
    <definedName name="JAJKZ" localSheetId="13">#REF!</definedName>
    <definedName name="JAJKZ" localSheetId="14">#REF!</definedName>
    <definedName name="JAJKZ" localSheetId="18">#REF!</definedName>
    <definedName name="JAJKZ" localSheetId="17">#REF!</definedName>
    <definedName name="JAJKZ">#REF!</definedName>
    <definedName name="jan02a">#REF!</definedName>
    <definedName name="Jardines">#REF!</definedName>
    <definedName name="Jb">#REF!</definedName>
    <definedName name="Jc">#REF!</definedName>
    <definedName name="Jd">#REF!</definedName>
    <definedName name="Je">#REF!</definedName>
    <definedName name="Jf">#REF!</definedName>
    <definedName name="jh">#REF!</definedName>
    <definedName name="jj">#REF!</definedName>
    <definedName name="jjj">#REF!</definedName>
    <definedName name="jjjjjjjjjjjjjjj">#REF!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rnal">[41]Jornal!$A$12:$I$31</definedName>
    <definedName name="jose" localSheetId="20">#REF!</definedName>
    <definedName name="jose">#REF!</definedName>
    <definedName name="jt" localSheetId="20">#REF!</definedName>
    <definedName name="jt">#REF!</definedName>
    <definedName name="Juego_de_incrustaciones_acuacer" localSheetId="20">#REF!</definedName>
    <definedName name="Juego_de_incrustaciones_acuacer">#REF!</definedName>
    <definedName name="Juego_de_incrustaciones_en_color_blanco">#REF!</definedName>
    <definedName name="Juegos_infantiles_según_catálogo_I.D.R.D.">#REF!</definedName>
    <definedName name="jui">#REF!</definedName>
    <definedName name="JUL" localSheetId="13">#REF!</definedName>
    <definedName name="JUL" localSheetId="14">#REF!</definedName>
    <definedName name="JUL" localSheetId="18">#REF!</definedName>
    <definedName name="JUL" localSheetId="17">#REF!</definedName>
    <definedName name="JUL">#REF!</definedName>
    <definedName name="jul00">[16]Dólar!#REF!</definedName>
    <definedName name="JUN" localSheetId="13">#REF!</definedName>
    <definedName name="JUN" localSheetId="14">#REF!</definedName>
    <definedName name="JUN" localSheetId="18">#REF!</definedName>
    <definedName name="JUN" localSheetId="17">#REF!</definedName>
    <definedName name="jun">#REF!</definedName>
    <definedName name="jun00">[16]Dólar!#REF!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 localSheetId="13">#REF!</definedName>
    <definedName name="K0F1" localSheetId="19">#REF!</definedName>
    <definedName name="K0F1" localSheetId="14">#REF!</definedName>
    <definedName name="K0F1" localSheetId="18">#REF!</definedName>
    <definedName name="K0F1" localSheetId="17">#REF!</definedName>
    <definedName name="K0F1">#REF!</definedName>
    <definedName name="K0F2" localSheetId="13">#REF!</definedName>
    <definedName name="K0F2" localSheetId="19">#REF!</definedName>
    <definedName name="K0F2" localSheetId="14">#REF!</definedName>
    <definedName name="K0F2" localSheetId="18">#REF!</definedName>
    <definedName name="K0F2" localSheetId="17">#REF!</definedName>
    <definedName name="K0F2">#REF!</definedName>
    <definedName name="K10ALO" localSheetId="13">#REF!</definedName>
    <definedName name="K10ALO" localSheetId="19">#REF!</definedName>
    <definedName name="K10ALO" localSheetId="14">#REF!</definedName>
    <definedName name="K10ALO" localSheetId="18">#REF!</definedName>
    <definedName name="K10ALO" localSheetId="17">#REF!</definedName>
    <definedName name="K10ALO">#REF!</definedName>
    <definedName name="K11ALO" localSheetId="13">#REF!</definedName>
    <definedName name="K11ALO" localSheetId="19">#REF!</definedName>
    <definedName name="K11ALO" localSheetId="14">#REF!</definedName>
    <definedName name="K11ALO" localSheetId="18">#REF!</definedName>
    <definedName name="K11ALO" localSheetId="17">#REF!</definedName>
    <definedName name="K11ALO">#REF!</definedName>
    <definedName name="K1F1" localSheetId="13">#REF!</definedName>
    <definedName name="K1F1" localSheetId="19">#REF!</definedName>
    <definedName name="K1F1" localSheetId="14">#REF!</definedName>
    <definedName name="K1F1" localSheetId="18">#REF!</definedName>
    <definedName name="K1F1" localSheetId="17">#REF!</definedName>
    <definedName name="K1F1">#REF!</definedName>
    <definedName name="K1F2" localSheetId="13">#REF!</definedName>
    <definedName name="K1F2" localSheetId="19">#REF!</definedName>
    <definedName name="K1F2" localSheetId="14">#REF!</definedName>
    <definedName name="K1F2" localSheetId="18">#REF!</definedName>
    <definedName name="K1F2" localSheetId="17">#REF!</definedName>
    <definedName name="K1F2">#REF!</definedName>
    <definedName name="K2F1" localSheetId="13">#REF!</definedName>
    <definedName name="K2F1" localSheetId="19">#REF!</definedName>
    <definedName name="K2F1" localSheetId="14">#REF!</definedName>
    <definedName name="K2F1" localSheetId="18">#REF!</definedName>
    <definedName name="K2F1" localSheetId="17">#REF!</definedName>
    <definedName name="K2F1">#REF!</definedName>
    <definedName name="K2F2" localSheetId="13">#REF!</definedName>
    <definedName name="K2F2" localSheetId="19">#REF!</definedName>
    <definedName name="K2F2" localSheetId="14">#REF!</definedName>
    <definedName name="K2F2" localSheetId="18">#REF!</definedName>
    <definedName name="K2F2" localSheetId="17">#REF!</definedName>
    <definedName name="K2F2">#REF!</definedName>
    <definedName name="K3F1" localSheetId="13">#REF!</definedName>
    <definedName name="K3F1" localSheetId="19">#REF!</definedName>
    <definedName name="K3F1" localSheetId="14">#REF!</definedName>
    <definedName name="K3F1" localSheetId="18">#REF!</definedName>
    <definedName name="K3F1" localSheetId="17">#REF!</definedName>
    <definedName name="K3F1">#REF!</definedName>
    <definedName name="K3F2" localSheetId="13">#REF!</definedName>
    <definedName name="K3F2" localSheetId="19">#REF!</definedName>
    <definedName name="K3F2" localSheetId="14">#REF!</definedName>
    <definedName name="K3F2" localSheetId="18">#REF!</definedName>
    <definedName name="K3F2" localSheetId="17">#REF!</definedName>
    <definedName name="K3F2">#REF!</definedName>
    <definedName name="K4F1" localSheetId="13">#REF!</definedName>
    <definedName name="K4F1" localSheetId="19">#REF!</definedName>
    <definedName name="K4F1" localSheetId="14">#REF!</definedName>
    <definedName name="K4F1" localSheetId="18">#REF!</definedName>
    <definedName name="K4F1" localSheetId="17">#REF!</definedName>
    <definedName name="K4F1">#REF!</definedName>
    <definedName name="K4F2" localSheetId="13">#REF!</definedName>
    <definedName name="K4F2" localSheetId="19">#REF!</definedName>
    <definedName name="K4F2" localSheetId="14">#REF!</definedName>
    <definedName name="K4F2" localSheetId="18">#REF!</definedName>
    <definedName name="K4F2" localSheetId="17">#REF!</definedName>
    <definedName name="K4F2">#REF!</definedName>
    <definedName name="K5F1" localSheetId="13">#REF!</definedName>
    <definedName name="K5F1" localSheetId="19">#REF!</definedName>
    <definedName name="K5F1" localSheetId="14">#REF!</definedName>
    <definedName name="K5F1" localSheetId="18">#REF!</definedName>
    <definedName name="K5F1" localSheetId="17">#REF!</definedName>
    <definedName name="K5F1">#REF!</definedName>
    <definedName name="K5F2" localSheetId="13">#REF!</definedName>
    <definedName name="K5F2" localSheetId="19">#REF!</definedName>
    <definedName name="K5F2" localSheetId="14">#REF!</definedName>
    <definedName name="K5F2" localSheetId="18">#REF!</definedName>
    <definedName name="K5F2" localSheetId="17">#REF!</definedName>
    <definedName name="K5F2">#REF!</definedName>
    <definedName name="K6F1" localSheetId="13">#REF!</definedName>
    <definedName name="K6F1" localSheetId="19">#REF!</definedName>
    <definedName name="K6F1" localSheetId="14">#REF!</definedName>
    <definedName name="K6F1" localSheetId="18">#REF!</definedName>
    <definedName name="K6F1" localSheetId="17">#REF!</definedName>
    <definedName name="K6F1">#REF!</definedName>
    <definedName name="K6F2" localSheetId="13">#REF!</definedName>
    <definedName name="K6F2" localSheetId="19">#REF!</definedName>
    <definedName name="K6F2" localSheetId="14">#REF!</definedName>
    <definedName name="K6F2" localSheetId="18">#REF!</definedName>
    <definedName name="K6F2" localSheetId="17">#REF!</definedName>
    <definedName name="K6F2">#REF!</definedName>
    <definedName name="K7F1" localSheetId="13">#REF!</definedName>
    <definedName name="K7F1" localSheetId="19">#REF!</definedName>
    <definedName name="K7F1" localSheetId="14">#REF!</definedName>
    <definedName name="K7F1" localSheetId="18">#REF!</definedName>
    <definedName name="K7F1" localSheetId="17">#REF!</definedName>
    <definedName name="K7F1">#REF!</definedName>
    <definedName name="K7F2" localSheetId="13">#REF!</definedName>
    <definedName name="K7F2" localSheetId="19">#REF!</definedName>
    <definedName name="K7F2" localSheetId="14">#REF!</definedName>
    <definedName name="K7F2" localSheetId="18">#REF!</definedName>
    <definedName name="K7F2" localSheetId="17">#REF!</definedName>
    <definedName name="K7F2">#REF!</definedName>
    <definedName name="K8ALO" localSheetId="13">#REF!</definedName>
    <definedName name="K8ALO" localSheetId="19">#REF!</definedName>
    <definedName name="K8ALO" localSheetId="14">#REF!</definedName>
    <definedName name="K8ALO" localSheetId="18">#REF!</definedName>
    <definedName name="K8ALO" localSheetId="17">#REF!</definedName>
    <definedName name="K8ALO">#REF!</definedName>
    <definedName name="K8F1" localSheetId="13">#REF!</definedName>
    <definedName name="K8F1" localSheetId="19">#REF!</definedName>
    <definedName name="K8F1" localSheetId="14">#REF!</definedName>
    <definedName name="K8F1" localSheetId="18">#REF!</definedName>
    <definedName name="K8F1" localSheetId="17">#REF!</definedName>
    <definedName name="K8F1">#REF!</definedName>
    <definedName name="K8F2" localSheetId="13">#REF!</definedName>
    <definedName name="K8F2" localSheetId="19">#REF!</definedName>
    <definedName name="K8F2" localSheetId="14">#REF!</definedName>
    <definedName name="K8F2" localSheetId="18">#REF!</definedName>
    <definedName name="K8F2" localSheetId="17">#REF!</definedName>
    <definedName name="K8F2">#REF!</definedName>
    <definedName name="K9ALO" localSheetId="13">#REF!</definedName>
    <definedName name="K9ALO" localSheetId="19">#REF!</definedName>
    <definedName name="K9ALO" localSheetId="14">#REF!</definedName>
    <definedName name="K9ALO" localSheetId="18">#REF!</definedName>
    <definedName name="K9ALO" localSheetId="17">#REF!</definedName>
    <definedName name="K9ALO">#REF!</definedName>
    <definedName name="karen">'[105]2008 Capital Budget'!$E$2:$E$171,'[105]2008 Capital Budget'!$E$171:$E$172</definedName>
    <definedName name="kio" localSheetId="20">#REF!</definedName>
    <definedName name="kio">#REF!</definedName>
    <definedName name="kip" localSheetId="20">#REF!</definedName>
    <definedName name="kip">#REF!</definedName>
    <definedName name="KitCarretera">#REF!</definedName>
    <definedName name="KitCarreteraCostos">#REF!</definedName>
    <definedName name="Kiunga_Elec">[134]Inputs!$J$26</definedName>
    <definedName name="KJH" localSheetId="20">#REF!</definedName>
    <definedName name="KJH">#REF!</definedName>
    <definedName name="kjkjk" localSheetId="20">#REF!</definedName>
    <definedName name="kjkjk">#REF!</definedName>
    <definedName name="kjljkl" localSheetId="20">#REF!</definedName>
    <definedName name="kjljkl">#REF!</definedName>
    <definedName name="KK" localSheetId="13">#REF!</definedName>
    <definedName name="KK" localSheetId="14">#REF!</definedName>
    <definedName name="KK" localSheetId="18">#REF!</definedName>
    <definedName name="KK" localSheetId="17">#REF!</definedName>
    <definedName name="kk">#REF!</definedName>
    <definedName name="kkkkkkk">#REF!</definedName>
    <definedName name="kkkkkkkk">#REF!</definedName>
    <definedName name="kkkkkkkkkkk">#REF!</definedName>
    <definedName name="kl">#REF!</definedName>
    <definedName name="kñy">#REF!</definedName>
    <definedName name="KO" localSheetId="20" hidden="1">#REF!</definedName>
    <definedName name="KO" localSheetId="13" hidden="1">#REF!</definedName>
    <definedName name="KO" localSheetId="19" hidden="1">#REF!</definedName>
    <definedName name="KO" localSheetId="14" hidden="1">#REF!</definedName>
    <definedName name="KO" localSheetId="18" hidden="1">#REF!</definedName>
    <definedName name="KO" localSheetId="17" hidden="1">#REF!</definedName>
    <definedName name="KO" localSheetId="2" hidden="1">#REF!</definedName>
    <definedName name="KO" localSheetId="15" hidden="1">#REF!</definedName>
    <definedName name="ko">[150]items!$C$4:$J$247</definedName>
    <definedName name="KTES_AL" localSheetId="20">#REF!</definedName>
    <definedName name="KTES_AL">#REF!</definedName>
    <definedName name="KU">[120]TABLAS!$D$252:$D$256</definedName>
    <definedName name="kuh" localSheetId="20">#REF!</definedName>
    <definedName name="kuh">#REF!</definedName>
    <definedName name="kuy" localSheetId="20">#REF!</definedName>
    <definedName name="kuy">#REF!</definedName>
    <definedName name="l" comment="Codigo Insumo">[151]Insumos!$A$4:$A$1761</definedName>
    <definedName name="La" localSheetId="20">#REF!</definedName>
    <definedName name="La">#REF!</definedName>
    <definedName name="Labour">[102]Constants!$B$10</definedName>
    <definedName name="LADRILLO_COMUN">[31]Materiales!#REF!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t_Row" localSheetId="20">IF('Adicional Caracterización'!Values_Entered,Header_Row+'Adicional Caracterización'!Number_of_Payments,Header_Row)</definedName>
    <definedName name="Last_Row">IF(Values_Entered,Header_Row+Number_of_Payments,Header_Row)</definedName>
    <definedName name="Lavamanos" localSheetId="20">[34]Insumos!#REF!</definedName>
    <definedName name="Lavamanos" localSheetId="13">[34]Insumos!#REF!</definedName>
    <definedName name="Lavamanos" localSheetId="14">[34]Insumos!#REF!</definedName>
    <definedName name="Lavamanos" localSheetId="18">[34]Insumos!#REF!</definedName>
    <definedName name="Lavamanos" localSheetId="17">[34]Insumos!#REF!</definedName>
    <definedName name="Lavamanos" localSheetId="2">[34]Insumos!#REF!</definedName>
    <definedName name="Lavamanos" localSheetId="15">[34]Insumos!#REF!</definedName>
    <definedName name="Lavamanos">[34]Insumos!#REF!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AZO1">#REF!</definedName>
    <definedName name="LAZO2">#REF!</definedName>
    <definedName name="LAZO3">#REF!</definedName>
    <definedName name="Lb">#REF!</definedName>
    <definedName name="Ld">#REF!</definedName>
    <definedName name="Le">#REF!</definedName>
    <definedName name="Left_Header" hidden="1">#REF!</definedName>
    <definedName name="LENCY">#REF!</definedName>
    <definedName name="Lf">#REF!</definedName>
    <definedName name="Lh">#REF!</definedName>
    <definedName name="Li">#REF!</definedName>
    <definedName name="lia">#REF!</definedName>
    <definedName name="LICITACION" localSheetId="20">#REF!</definedName>
    <definedName name="LICITACION" localSheetId="13">#REF!</definedName>
    <definedName name="LICITACION" localSheetId="14">#REF!</definedName>
    <definedName name="LICITACION" localSheetId="18">#REF!</definedName>
    <definedName name="LICITACION" localSheetId="17">#REF!</definedName>
    <definedName name="LICITACION">#REF!</definedName>
    <definedName name="LIGBOQ">#REF!</definedName>
    <definedName name="LIGGARDE">#REF!</definedName>
    <definedName name="LIGRECAP">#REF!</definedName>
    <definedName name="LIGTITRE">#REF!</definedName>
    <definedName name="Lija">#REF!</definedName>
    <definedName name="LIJOIJOI">#REF!</definedName>
    <definedName name="LIMCA">'[4]Calamar 200%'!#REF!</definedName>
    <definedName name="limcount" hidden="1">1</definedName>
    <definedName name="LIMP">'[4]Calamar 200%'!#REF!</definedName>
    <definedName name="LIMP1">'[4]Calamar 200%'!#REF!</definedName>
    <definedName name="LINA">#REF!</definedName>
    <definedName name="Liner_Bolts">'[134]Fixed Plant Maintenance'!$C$12:$AA$32</definedName>
    <definedName name="Liquor.SG" localSheetId="20">#REF!</definedName>
    <definedName name="Liquor.SG">#REF!</definedName>
    <definedName name="LISBASE1">'[152]Lista Base'!$A$4:$C$2691</definedName>
    <definedName name="LISBASE2">'[153]Lista Base'!$A$4:$D$1999</definedName>
    <definedName name="LIST" localSheetId="20">#REF!</definedName>
    <definedName name="LIST">#REF!</definedName>
    <definedName name="List_cuadrillas">[99]Salarios!$D$8:$P$8</definedName>
    <definedName name="LISTA" localSheetId="20">#REF!</definedName>
    <definedName name="lista" localSheetId="19">'[154]HISTORICOS FUEL OIL EXP'!$B$2:$F$89</definedName>
    <definedName name="LISTA">#REF!</definedName>
    <definedName name="Lista_Mater" localSheetId="20">#REF!</definedName>
    <definedName name="Lista_Mater">#REF!</definedName>
    <definedName name="Lista_MO" localSheetId="20">#REF!</definedName>
    <definedName name="Lista_MO">#REF!</definedName>
    <definedName name="lista1">[155]Hoja2!$A$2:$A$6</definedName>
    <definedName name="LISTA2">'[156]LISTA DE PRECIOS'!$A$4:$A$26</definedName>
    <definedName name="lista3">[155]Hoja2!$C$2:$C$5</definedName>
    <definedName name="LISTAACT">[33]aactividad!$A$3:$A$15</definedName>
    <definedName name="ListaCantidad">#REF!</definedName>
    <definedName name="LISTADOEQUIPOS">[32]Equipo!$A$16:$A$80</definedName>
    <definedName name="LISTADOMATERIALES">[32]Material!$A$11:$A$1009</definedName>
    <definedName name="LISTADOMO">[32]M.Obra!$A$21:$A$50</definedName>
    <definedName name="LISTADOTRANSPORTES">[32]Transp.!$A$16:$A$50</definedName>
    <definedName name="ListaItem" localSheetId="20">#REF!</definedName>
    <definedName name="ListaItem">#REF!</definedName>
    <definedName name="ListaUni">[157]TOTALES!$D$7:$D$654</definedName>
    <definedName name="ListaUS" localSheetId="20">#REF!</definedName>
    <definedName name="ListaUS">#REF!</definedName>
    <definedName name="listclientes">OFFSET([58]Clientes!$A$2,,,COUNTA([58]Clientes!$A$2:$A$65536))</definedName>
    <definedName name="Listón_1.5x3x3" localSheetId="20">#REF!</definedName>
    <definedName name="Listón_1.5x3x3">#REF!</definedName>
    <definedName name="Listón_M.H._Guayacán">#REF!</definedName>
    <definedName name="listproductos">OFFSET([59]Productos!$A$2,,,COUNTA([59]Productos!$A$2:$A$65516))</definedName>
    <definedName name="Lj" localSheetId="20">#REF!</definedName>
    <definedName name="Lj">#REF!</definedName>
    <definedName name="Lk">#REF!</definedName>
    <definedName name="lkkl">#REF!</definedName>
    <definedName name="ll" localSheetId="20">[99]PRESUPUESTO!#REF!</definedName>
    <definedName name="ll" localSheetId="13">[99]PRESUPUESTO!#REF!</definedName>
    <definedName name="ll" localSheetId="14">[99]PRESUPUESTO!#REF!</definedName>
    <definedName name="ll" localSheetId="18">[99]PRESUPUESTO!#REF!</definedName>
    <definedName name="ll" localSheetId="17">[99]PRESUPUESTO!#REF!</definedName>
    <definedName name="ll" localSheetId="2">[99]PRESUPUESTO!#REF!</definedName>
    <definedName name="ll" localSheetId="15">[99]PRESUPUESTO!#REF!</definedName>
    <definedName name="ll">#REF!</definedName>
    <definedName name="Llana_Metálica" localSheetId="20">#REF!</definedName>
    <definedName name="Llana_Metálica">#REF!</definedName>
    <definedName name="LLANTAS" localSheetId="13">#REF!</definedName>
    <definedName name="LLANTAS" localSheetId="14">#REF!</definedName>
    <definedName name="LLANTAS" localSheetId="18">#REF!</definedName>
    <definedName name="LLANTAS" localSheetId="17">#REF!</definedName>
    <definedName name="LLANTAS">#REF!</definedName>
    <definedName name="Llave_automatica_Ref._71100_000_000">#REF!</definedName>
    <definedName name="Llave_de_expansión_de_10">#REF!</definedName>
    <definedName name="Llave_Manguera">#REF!</definedName>
    <definedName name="LLC_north_perc">50</definedName>
    <definedName name="LLC_south_perc">100</definedName>
    <definedName name="llenov" localSheetId="13">#REF!</definedName>
    <definedName name="llenov" localSheetId="14">#REF!</definedName>
    <definedName name="llenov" localSheetId="18">#REF!</definedName>
    <definedName name="llenov" localSheetId="17">#REF!</definedName>
    <definedName name="llenov">#REF!</definedName>
    <definedName name="lll">#REF!</definedName>
    <definedName name="llll">#REF!</definedName>
    <definedName name="lllllllllll">#REF!</definedName>
    <definedName name="LLUVIA">#REF!</definedName>
    <definedName name="LM">#REF!</definedName>
    <definedName name="lmf">'[63]BASE DE DATOS ORIG'!#REF!</definedName>
    <definedName name="LMO">[17]MO!$A$2:$A$188</definedName>
    <definedName name="LMURO">'[4]Calamar 200%'!#REF!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 localSheetId="20">#REF!,#REF!,#REF!,#REF!,#REF!,#REF!,#REF!</definedName>
    <definedName name="LO" localSheetId="13">#REF!,#REF!,#REF!,#REF!,#REF!,#REF!,#REF!</definedName>
    <definedName name="LO" localSheetId="14">#REF!,#REF!,#REF!,#REF!,#REF!,#REF!,#REF!</definedName>
    <definedName name="LO" localSheetId="18">#REF!,#REF!,#REF!,#REF!,#REF!,#REF!,#REF!</definedName>
    <definedName name="LO" localSheetId="17">#REF!,#REF!,#REF!,#REF!,#REF!,#REF!,#REF!</definedName>
    <definedName name="LO" localSheetId="2">#REF!,#REF!,#REF!,#REF!,#REF!,#REF!,#REF!</definedName>
    <definedName name="LO" localSheetId="15">#REF!,#REF!,#REF!,#REF!,#REF!,#REF!,#REF!</definedName>
    <definedName name="Lo">#REF!</definedName>
    <definedName name="Loan_Amount">#REF!</definedName>
    <definedName name="Loan_Start">#REF!</definedName>
    <definedName name="Loan_Years">#REF!</definedName>
    <definedName name="LOCA" localSheetId="20">[45]!absc</definedName>
    <definedName name="LOCA" localSheetId="13">[154]!absc</definedName>
    <definedName name="LOCA" localSheetId="19">[158]!absc</definedName>
    <definedName name="LOCA" localSheetId="14">[45]!absc</definedName>
    <definedName name="LOCA" localSheetId="18">[154]!absc</definedName>
    <definedName name="LOCA" localSheetId="17">[45]!absc</definedName>
    <definedName name="LOCA" localSheetId="2">[45]!absc</definedName>
    <definedName name="LOCA" localSheetId="15">[154]!absc</definedName>
    <definedName name="LOCA" localSheetId="8">[48]!absc</definedName>
    <definedName name="LOCA" localSheetId="7">[48]!absc</definedName>
    <definedName name="LOCA" localSheetId="9">[48]!absc</definedName>
    <definedName name="LOCA" localSheetId="10">[48]!absc</definedName>
    <definedName name="LOCA" localSheetId="5">[48]!absc</definedName>
    <definedName name="LOCA" localSheetId="4">[48]!absc</definedName>
    <definedName name="LOCA" localSheetId="3">[48]!absc</definedName>
    <definedName name="LOCA" localSheetId="6">[48]!absc</definedName>
    <definedName name="LOCA" localSheetId="1">[48]!absc</definedName>
    <definedName name="LOCA" localSheetId="0">[48]!absc</definedName>
    <definedName name="LOCA">[48]!absc</definedName>
    <definedName name="LOCA1" localSheetId="20">[45]!absc</definedName>
    <definedName name="LOCA1" localSheetId="13">[45]!absc</definedName>
    <definedName name="LOCA1" localSheetId="19">[47]!absc</definedName>
    <definedName name="LOCA1" localSheetId="14">[45]!absc</definedName>
    <definedName name="LOCA1" localSheetId="18">[45]!absc</definedName>
    <definedName name="LOCA1" localSheetId="17">[45]!absc</definedName>
    <definedName name="LOCA1" localSheetId="2">[45]!absc</definedName>
    <definedName name="LOCA1" localSheetId="15">[45]!absc</definedName>
    <definedName name="LOCA1" localSheetId="8">[48]!absc</definedName>
    <definedName name="LOCA1" localSheetId="7">[48]!absc</definedName>
    <definedName name="LOCA1" localSheetId="9">[48]!absc</definedName>
    <definedName name="LOCA1" localSheetId="10">[48]!absc</definedName>
    <definedName name="LOCA1" localSheetId="5">[48]!absc</definedName>
    <definedName name="LOCA1" localSheetId="4">[48]!absc</definedName>
    <definedName name="LOCA1" localSheetId="3">[48]!absc</definedName>
    <definedName name="LOCA1" localSheetId="6">[48]!absc</definedName>
    <definedName name="LOCA1" localSheetId="1">[48]!absc</definedName>
    <definedName name="LOCA1" localSheetId="0">[48]!absc</definedName>
    <definedName name="LOCA1">[48]!absc</definedName>
    <definedName name="LOCALIZACIÓN_Y_REPLANTEO._ESTRUCTURAS">[117]INDICE!#REF!</definedName>
    <definedName name="LOCALIZACIONV" localSheetId="13">#REF!</definedName>
    <definedName name="LOCALIZACIONV" localSheetId="14">#REF!</definedName>
    <definedName name="LOCALIZACIONV" localSheetId="18">#REF!</definedName>
    <definedName name="LOCALIZACIONV" localSheetId="17">#REF!</definedName>
    <definedName name="LOCALIZACIONV">#REF!</definedName>
    <definedName name="localizamuro" localSheetId="13">#REF!</definedName>
    <definedName name="localizamuro" localSheetId="14">#REF!</definedName>
    <definedName name="localizamuro" localSheetId="18">#REF!</definedName>
    <definedName name="localizamuro" localSheetId="17">#REF!</definedName>
    <definedName name="localizamuro">#REF!</definedName>
    <definedName name="location">'[105]REF - Listas'!$B$41:$B$47</definedName>
    <definedName name="location1" localSheetId="20">#REF!</definedName>
    <definedName name="location1">#REF!</definedName>
    <definedName name="logLiquida" localSheetId="20">#REF!</definedName>
    <definedName name="logLiquida">#REF!</definedName>
    <definedName name="LOI" localSheetId="20">#REF!</definedName>
    <definedName name="LOI">#REF!</definedName>
    <definedName name="LOLA">#REF!</definedName>
    <definedName name="Longitud" localSheetId="13">#REF!</definedName>
    <definedName name="Longitud" localSheetId="14">#REF!</definedName>
    <definedName name="Longitud" localSheetId="18">#REF!</definedName>
    <definedName name="Longitud" localSheetId="17">#REF!</definedName>
    <definedName name="Longitud">#REF!</definedName>
    <definedName name="Longitud1" localSheetId="13">#REF!</definedName>
    <definedName name="Longitud1" localSheetId="14">#REF!</definedName>
    <definedName name="Longitud1" localSheetId="18">#REF!</definedName>
    <definedName name="Longitud1" localSheetId="17">#REF!</definedName>
    <definedName name="Longitud1">#REF!</definedName>
    <definedName name="Longitud2" localSheetId="13">#REF!</definedName>
    <definedName name="Longitud2" localSheetId="14">#REF!</definedName>
    <definedName name="Longitud2" localSheetId="18">#REF!</definedName>
    <definedName name="Longitud2" localSheetId="17">#REF!</definedName>
    <definedName name="Longitud2">#REF!</definedName>
    <definedName name="LOOPA">#REF!</definedName>
    <definedName name="LOOPB">#REF!</definedName>
    <definedName name="LOOPC">#REF!</definedName>
    <definedName name="LOOPD">#REF!</definedName>
    <definedName name="LOOPE">#REF!</definedName>
    <definedName name="LOOPF">#REF!</definedName>
    <definedName name="LOPE">#REF!</definedName>
    <definedName name="LP" localSheetId="20">'[52]CIRCUITOS CODENSA'!#REF!</definedName>
    <definedName name="LP" localSheetId="13">'[52]CIRCUITOS CODENSA'!#REF!</definedName>
    <definedName name="LP" localSheetId="14">'[52]CIRCUITOS CODENSA'!#REF!</definedName>
    <definedName name="LP" localSheetId="18">'[52]CIRCUITOS CODENSA'!#REF!</definedName>
    <definedName name="LP" localSheetId="17">'[52]CIRCUITOS CODENSA'!#REF!</definedName>
    <definedName name="LP" localSheetId="2">'[52]CIRCUITOS CODENSA'!#REF!</definedName>
    <definedName name="LP" localSheetId="15">'[52]CIRCUITOS CODENSA'!#REF!</definedName>
    <definedName name="Lp">#REF!</definedName>
    <definedName name="Lq" localSheetId="20">#REF!</definedName>
    <definedName name="Lq">#REF!</definedName>
    <definedName name="Lr" localSheetId="20">#REF!</definedName>
    <definedName name="Lr">#REF!</definedName>
    <definedName name="Ls">#REF!</definedName>
    <definedName name="Lt">#REF!</definedName>
    <definedName name="Lu">#REF!</definedName>
    <definedName name="LubeCostOutput">#REF!</definedName>
    <definedName name="LUBRICANTE">[31]Materiales!#REF!</definedName>
    <definedName name="LUGAR">'[18]APU-Preliminares'!#REF!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w">[13]Cálculo!$B$130</definedName>
    <definedName name="Lz">#REF!</definedName>
    <definedName name="m" localSheetId="20">#REF!</definedName>
    <definedName name="m" localSheetId="13">#REF!</definedName>
    <definedName name="m" localSheetId="14">#REF!</definedName>
    <definedName name="m" localSheetId="18">#REF!</definedName>
    <definedName name="m" localSheetId="17">#REF!</definedName>
    <definedName name="m" localSheetId="2">#REF!</definedName>
    <definedName name="m" localSheetId="15">#REF!</definedName>
    <definedName name="M">[120]TABLAS!$E$63:$E$78</definedName>
    <definedName name="M.D.O._Alistado_de_Pisos" localSheetId="20">#REF!</definedName>
    <definedName name="M.D.O._Alistado_de_Pisos">#REF!</definedName>
    <definedName name="M.D.O._Aseo_Durnate_la_Obra" localSheetId="20">#REF!</definedName>
    <definedName name="M.D.O._Aseo_Durnate_la_Obra">#REF!</definedName>
    <definedName name="M.D.O._Aseo_Final" localSheetId="20">#REF!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 comment="Mano de obra">[65]M.Obra!$B$35:$B$42</definedName>
    <definedName name="Ma" localSheetId="20">#REF!</definedName>
    <definedName name="Ma">#REF!</definedName>
    <definedName name="mac" localSheetId="13">#REF!</definedName>
    <definedName name="mac" localSheetId="19">#REF!</definedName>
    <definedName name="mac" localSheetId="14">#REF!</definedName>
    <definedName name="mac" localSheetId="18">#REF!</definedName>
    <definedName name="mac" localSheetId="17">#REF!</definedName>
    <definedName name="mac">#REF!</definedName>
    <definedName name="Maceta_de_500_gr">#REF!</definedName>
    <definedName name="Macetas">#REF!</definedName>
    <definedName name="MACRO">#REF!</definedName>
    <definedName name="MACRO1">#REF!</definedName>
    <definedName name="MACROMEDIDORES">#REF!</definedName>
    <definedName name="Madera_teca_suministro__instalacion__pulida_y_lacada">#REF!</definedName>
    <definedName name="Magnolio_1.50_m">#REF!</definedName>
    <definedName name="Maint_Labour_Factor">[159]Index!$U$62</definedName>
    <definedName name="MaintManHours">[55]Parameters!$R$19</definedName>
    <definedName name="MAL" localSheetId="20">'[158]Estado Resumen'!#REF!&lt;2.5</definedName>
    <definedName name="MAL" localSheetId="13">'[158]Estado Resumen'!#REF!&lt;2.5</definedName>
    <definedName name="MAL" localSheetId="19">'[160]Estado Resumen'!#REF!&lt;2.5</definedName>
    <definedName name="MAL" localSheetId="14">'[158]Estado Resumen'!#REF!&lt;2.5</definedName>
    <definedName name="MAL" localSheetId="18">'[158]Estado Resumen'!#REF!&lt;2.5</definedName>
    <definedName name="MAL" localSheetId="17">'[158]Estado Resumen'!#REF!&lt;2.5</definedName>
    <definedName name="MAL" localSheetId="2">'[158]Estado Resumen'!#REF!&lt;2.5</definedName>
    <definedName name="MAL" localSheetId="15">'[158]Estado Resumen'!#REF!&lt;2.5</definedName>
    <definedName name="MAL">'[158]Estado Resumen'!#REF!&lt;2.5</definedName>
    <definedName name="MALLA" localSheetId="13">#REF!</definedName>
    <definedName name="MALLA" localSheetId="14">#REF!</definedName>
    <definedName name="MALLA" localSheetId="18">#REF!</definedName>
    <definedName name="MALLA" localSheetId="17">#REF!</definedName>
    <definedName name="MALLA">#REF!</definedName>
    <definedName name="Malla_electrosoldada_Q_3.1">#REF!</definedName>
    <definedName name="Malla_eslabonada">#REF!</definedName>
    <definedName name="Malla_IMT_30_Cal_12_e_2mm">#REF!</definedName>
    <definedName name="Mallas_electrosoldadas_M___063">#REF!</definedName>
    <definedName name="MALO" localSheetId="20">'[160]ESTADO VÍA-CRIT.TECNICO'!#REF!&lt;2.5</definedName>
    <definedName name="MALO" localSheetId="13">'[160]ESTADO VÍA-CRIT.TECNICO'!#REF!&lt;2.5</definedName>
    <definedName name="MALO" localSheetId="19">'[161]ESTADO VÍA-CRIT.TECNICO'!#REF!&lt;2.5</definedName>
    <definedName name="MALO" localSheetId="14">'[160]ESTADO VÍA-CRIT.TECNICO'!#REF!&lt;2.5</definedName>
    <definedName name="MALO" localSheetId="18">'[160]ESTADO VÍA-CRIT.TECNICO'!#REF!&lt;2.5</definedName>
    <definedName name="MALO" localSheetId="17">'[160]ESTADO VÍA-CRIT.TECNICO'!#REF!&lt;2.5</definedName>
    <definedName name="MALO" localSheetId="2">'[160]ESTADO VÍA-CRIT.TECNICO'!#REF!&lt;2.5</definedName>
    <definedName name="MALO" localSheetId="15">'[160]ESTADO VÍA-CRIT.TECNICO'!#REF!&lt;2.5</definedName>
    <definedName name="MALO">'[162]ESTADO VÍA-CRIT.TECNICO'!#REF!&lt;2.5</definedName>
    <definedName name="Manguera_para_Agua_1_2" localSheetId="20">#REF!</definedName>
    <definedName name="Manguera_para_Agua_1_2">#REF!</definedName>
    <definedName name="Manguera_para_Niveles_3_8" localSheetId="20">#REF!</definedName>
    <definedName name="Manguera_para_Niveles_3_8">#REF!</definedName>
    <definedName name="Mano_de_Obra_AA" localSheetId="20">#REF!</definedName>
    <definedName name="Mano_de_Obra_AA">#REF!</definedName>
    <definedName name="Mano_de_Obra_BB">#REF!</definedName>
    <definedName name="Mano_de_Obra_CC">#REF!</definedName>
    <definedName name="Mano_de_Obra_DD">#REF!</definedName>
    <definedName name="Mano_de_Oso_80_cm.">#REF!</definedName>
    <definedName name="MANODEOBRA">[32]M.Obra!$A$21:$I$50</definedName>
    <definedName name="mantenimiento" localSheetId="13">'[163]COSTOS OFICINA'!#REF!</definedName>
    <definedName name="mantenimiento" localSheetId="14">'[163]COSTOS OFICINA'!#REF!</definedName>
    <definedName name="mantenimiento" localSheetId="18">'[163]COSTOS OFICINA'!#REF!</definedName>
    <definedName name="mantenimiento" localSheetId="17">'[163]COSTOS OFICINA'!#REF!</definedName>
    <definedName name="mantenimiento" localSheetId="15">'[163]COSTOS OFICINA'!#REF!</definedName>
    <definedName name="mantenimiento">'[163]COSTOS OFICINA'!#REF!</definedName>
    <definedName name="MANTO">'[63]BASE DE DATOS ORIG'!#REF!</definedName>
    <definedName name="Manto_Fiber_GLass_600_XT" localSheetId="20">#REF!</definedName>
    <definedName name="Manto_Fiber_GLass_600_XT">#REF!</definedName>
    <definedName name="Manual_de_Operación_y_Mantenimiento" localSheetId="20">#REF!</definedName>
    <definedName name="Manual_de_Operación_y_Mantenimiento">#REF!</definedName>
    <definedName name="manufactures_lead_time" localSheetId="20">#REF!</definedName>
    <definedName name="manufactures_lead_time">#REF!</definedName>
    <definedName name="maq">[145]insumos!$G$8:$G$40</definedName>
    <definedName name="MAQUINAR">[76]Insum!$A$68:$H$98</definedName>
    <definedName name="Maquinaria">'[68]Maqui Equip'!$B$1:$B$65536</definedName>
    <definedName name="MAR" localSheetId="13">#REF!</definedName>
    <definedName name="MAR" localSheetId="14">#REF!</definedName>
    <definedName name="MAR" localSheetId="18">#REF!</definedName>
    <definedName name="MAR" localSheetId="17">#REF!</definedName>
    <definedName name="MAR">#REF!</definedName>
    <definedName name="mar00">[16]Dólar!#REF!</definedName>
    <definedName name="marc06">[16]Gastos!#REF!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Comercial">#REF!</definedName>
    <definedName name="MargenFinanciero">#REF!</definedName>
    <definedName name="Marmolina">#REF!</definedName>
    <definedName name="marol">#REF!</definedName>
    <definedName name="marol1">#REF!</definedName>
    <definedName name="Marquesinas_en_lamina_puntos_fijos">#REF!</definedName>
    <definedName name="Martillo_de_Bola">#REF!</definedName>
    <definedName name="Martillo_Pata_Cabra">#REF!</definedName>
    <definedName name="MastDetail">#REF!</definedName>
    <definedName name="MastHeading">#REF!</definedName>
    <definedName name="MAT" localSheetId="13">#REF!</definedName>
    <definedName name="MAT" localSheetId="14">#REF!</definedName>
    <definedName name="MAT" localSheetId="18">#REF!</definedName>
    <definedName name="MAT" localSheetId="17">#REF!</definedName>
    <definedName name="MAT">#REF!</definedName>
    <definedName name="MATBAS">'[18]APU-Preliminares'!#REF!</definedName>
    <definedName name="MATE">[117]Materiales!$A:$IV</definedName>
    <definedName name="Matela_MS2" localSheetId="20">#REF!</definedName>
    <definedName name="Matela_MS2">#REF!</definedName>
    <definedName name="MATER" localSheetId="19">[116]MATERIAL!$B$3:$B$580</definedName>
    <definedName name="MATER">[115]MATERIAL!$B$3:$B$580</definedName>
    <definedName name="MATERIA">'[18]APU-Preliminares'!#REF!</definedName>
    <definedName name="MATERIAL_AMARILLO_SELECCIONADO">[31]Materiales!#REF!</definedName>
    <definedName name="MATERIALES" localSheetId="20">[115]MATERIAL!$B$2:$D$580</definedName>
    <definedName name="MATERIALES" localSheetId="13">[115]MATERIAL!$B$2:$D$580</definedName>
    <definedName name="MATERIALES" localSheetId="19">[116]MATERIAL!$B$2:$D$580</definedName>
    <definedName name="MATERIALES" localSheetId="14">[115]MATERIAL!$B$2:$D$580</definedName>
    <definedName name="MATERIALES" localSheetId="18">[115]MATERIAL!$B$2:$D$580</definedName>
    <definedName name="MATERIALES" localSheetId="17">[115]MATERIAL!$B$2:$D$580</definedName>
    <definedName name="MATERIALES" localSheetId="2">[115]MATERIAL!$B$2:$D$580</definedName>
    <definedName name="MATERIALES" localSheetId="15">[115]MATERIAL!$B$2:$D$580</definedName>
    <definedName name="Materiales">#REF!</definedName>
    <definedName name="MaterialTub" localSheetId="20">#REF!</definedName>
    <definedName name="MaterialTub">#REF!</definedName>
    <definedName name="MATRIZRICS">'[164]RICS NUEVA HOJA DIARIA'!$A$1:$AB$42</definedName>
    <definedName name="MAY" localSheetId="13">#REF!</definedName>
    <definedName name="MAY" localSheetId="14">#REF!</definedName>
    <definedName name="MAY" localSheetId="18">#REF!</definedName>
    <definedName name="MAY" localSheetId="17">#REF!</definedName>
    <definedName name="MAY">#REF!</definedName>
    <definedName name="may00">[16]Dólar!#REF!</definedName>
    <definedName name="Mb">#REF!</definedName>
    <definedName name="MDC" localSheetId="13">#REF!</definedName>
    <definedName name="MDC" localSheetId="14">#REF!</definedName>
    <definedName name="MDC" localSheetId="18">#REF!</definedName>
    <definedName name="MDC" localSheetId="17">#REF!</definedName>
    <definedName name="MDC">#REF!</definedName>
    <definedName name="MDEO">#N/A</definedName>
    <definedName name="ME" localSheetId="13">#REF!</definedName>
    <definedName name="ME" localSheetId="14">#REF!</definedName>
    <definedName name="ME" localSheetId="18">#REF!</definedName>
    <definedName name="ME" localSheetId="17">#REF!</definedName>
    <definedName name="ME">#REF!</definedName>
    <definedName name="MECAP">'[4]Calamar 200%'!#REF!</definedName>
    <definedName name="Mecheros_Bunsen">#REF!</definedName>
    <definedName name="Medidores__Domestico__2">#REF!</definedName>
    <definedName name="Medidores__Incendio__1_1_2">#REF!</definedName>
    <definedName name="Megómetro">#REF!</definedName>
    <definedName name="MENRD">'[4]Calamar 200%'!#REF!</definedName>
    <definedName name="merchandCostos">#REF!</definedName>
    <definedName name="Merchandisig">#REF!</definedName>
    <definedName name="MES">#REF!</definedName>
    <definedName name="meses" localSheetId="13">#REF!</definedName>
    <definedName name="meses" localSheetId="14">#REF!</definedName>
    <definedName name="meses" localSheetId="18">#REF!</definedName>
    <definedName name="meses" localSheetId="17">#REF!</definedName>
    <definedName name="meses">#REF!</definedName>
    <definedName name="Mesones_de_atención_en_granito_color_gris_jaspe.">#REF!</definedName>
    <definedName name="Metal_Deck_Cal_22">#REF!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SumDetail">#REF!</definedName>
    <definedName name="MetSumHeading">#REF!</definedName>
    <definedName name="MEZCLADORA" localSheetId="13">#REF!</definedName>
    <definedName name="MEZCLADORA" localSheetId="14">#REF!</definedName>
    <definedName name="MEZCLADORA" localSheetId="18">#REF!</definedName>
    <definedName name="MEZCLADORA" localSheetId="17">#REF!</definedName>
    <definedName name="MEZCLADORA">#REF!</definedName>
    <definedName name="Mezcladora_de_2_bultos">#REF!</definedName>
    <definedName name="MEZCLADORA_DE_CONCRETO">[43]EQUIPO!$F$10</definedName>
    <definedName name="mf" localSheetId="20">#REF!</definedName>
    <definedName name="mf">#REF!</definedName>
    <definedName name="mhg" localSheetId="20">#REF!</definedName>
    <definedName name="mhg">#REF!</definedName>
    <definedName name="mht" localSheetId="20">#REF!</definedName>
    <definedName name="mht">#REF!</definedName>
    <definedName name="mhy">#REF!</definedName>
    <definedName name="MI" localSheetId="13">#REF!,#REF!,#REF!,#REF!,#REF!,#REF!,#REF!</definedName>
    <definedName name="MI" localSheetId="14">#REF!,#REF!,#REF!,#REF!,#REF!,#REF!,#REF!</definedName>
    <definedName name="MI" localSheetId="18">#REF!,#REF!,#REF!,#REF!,#REF!,#REF!,#REF!</definedName>
    <definedName name="MI" localSheetId="17">#REF!,#REF!,#REF!,#REF!,#REF!,#REF!,#REF!</definedName>
    <definedName name="MI">#REF!,#REF!,#REF!,#REF!,#REF!,#REF!,#REF!</definedName>
    <definedName name="Microtelefono">#REF!</definedName>
    <definedName name="Mill_Head_H2O.Total_Volume">#REF!</definedName>
    <definedName name="Mill_Screen_H2O.Total_Volume">#REF!</definedName>
    <definedName name="Mill_Weight">#REF!</definedName>
    <definedName name="Mine_Equip_Hrs">'[85]Mine Hours'!$A$11:$BX$30</definedName>
    <definedName name="Mine_Equip_Hrs_MARC">'[85]Mine Hours'!$A$94:$BX$112</definedName>
    <definedName name="Mine_Equip_Hrs_Remaining">'[165]Equipment Hours TODOS'!#REF!</definedName>
    <definedName name="Mineral" localSheetId="20">#REF!</definedName>
    <definedName name="Mineral">#REF!</definedName>
    <definedName name="MineUsed">[101]Sheet1!$M$18:$M$977</definedName>
    <definedName name="Minicargador" localSheetId="20">#REF!</definedName>
    <definedName name="Minicargador">#REF!</definedName>
    <definedName name="Miniecometro" localSheetId="20">#REF!</definedName>
    <definedName name="Miniecometro">#REF!</definedName>
    <definedName name="Mínimo" localSheetId="13">#REF!</definedName>
    <definedName name="Mínimo" localSheetId="14">#REF!</definedName>
    <definedName name="Mínimo" localSheetId="18">#REF!</definedName>
    <definedName name="Mínimo" localSheetId="17">#REF!</definedName>
    <definedName name="Mínimo">#REF!</definedName>
    <definedName name="mju">#REF!</definedName>
    <definedName name="mku">#REF!</definedName>
    <definedName name="ML" localSheetId="13">#REF!,#REF!,#REF!,#REF!,#REF!,#REF!,#REF!</definedName>
    <definedName name="ML" localSheetId="14">#REF!,#REF!,#REF!,#REF!,#REF!,#REF!,#REF!</definedName>
    <definedName name="ML" localSheetId="18">#REF!,#REF!,#REF!,#REF!,#REF!,#REF!,#REF!</definedName>
    <definedName name="ML" localSheetId="17">#REF!,#REF!,#REF!,#REF!,#REF!,#REF!,#REF!</definedName>
    <definedName name="ML">#REF!,#REF!,#REF!,#REF!,#REF!,#REF!,#REF!</definedName>
    <definedName name="mm">#REF!</definedName>
    <definedName name="MMH">'[166]MMH WORKINGS'!$A$1:$A$65536</definedName>
    <definedName name="MMHBS" localSheetId="20">#REF!</definedName>
    <definedName name="MMHBS">#REF!</definedName>
    <definedName name="mmhcosts">'[167]Cost Ledger 30-6-99'!$A$1:$C$84</definedName>
    <definedName name="MMHJUN02" localSheetId="20">#REF!</definedName>
    <definedName name="MMHJUN02">#REF!</definedName>
    <definedName name="mmhmarch2000" localSheetId="20">#REF!</definedName>
    <definedName name="mmhmarch2000">#REF!</definedName>
    <definedName name="MMJV" localSheetId="20">#REF!</definedName>
    <definedName name="MMJV">#REF!</definedName>
    <definedName name="mmm">#REF!</definedName>
    <definedName name="Mmto">#REF!</definedName>
    <definedName name="MNO">#REF!</definedName>
    <definedName name="MO" localSheetId="20">'[52]CIRCUITOS CODENSA'!#REF!</definedName>
    <definedName name="MO" localSheetId="13">'[52]CIRCUITOS CODENSA'!#REF!</definedName>
    <definedName name="MO" localSheetId="14">'[52]CIRCUITOS CODENSA'!#REF!</definedName>
    <definedName name="MO" localSheetId="18">'[52]CIRCUITOS CODENSA'!#REF!</definedName>
    <definedName name="MO" localSheetId="17">'[52]CIRCUITOS CODENSA'!#REF!</definedName>
    <definedName name="MO" localSheetId="2">'[52]CIRCUITOS CODENSA'!#REF!</definedName>
    <definedName name="MO" localSheetId="15">'[52]CIRCUITOS CODENSA'!#REF!</definedName>
    <definedName name="MO">#REF!</definedName>
    <definedName name="mobil06">[16]Gastos!#REF!</definedName>
    <definedName name="MOMATECA">#REF!</definedName>
    <definedName name="MONETARY">#REF!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rtero14">'[90]APU''s'!#REF!</definedName>
    <definedName name="mortero15">'[90]APU''s'!#REF!</definedName>
    <definedName name="MOTO" localSheetId="13">#REF!</definedName>
    <definedName name="MOTO" localSheetId="19">'[136]Actual Data (STX)'!$A$1:$B$8</definedName>
    <definedName name="MOTO" localSheetId="14">#REF!</definedName>
    <definedName name="MOTO" localSheetId="18">#REF!</definedName>
    <definedName name="MOTO" localSheetId="17">#REF!</definedName>
    <definedName name="MOTO">#REF!</definedName>
    <definedName name="MOTO3">'[136]Actual Data (STX)'!$A$10:$B$17</definedName>
    <definedName name="Motobomba_de_3" localSheetId="20">#REF!</definedName>
    <definedName name="Motobomba_de_3">#REF!</definedName>
    <definedName name="Motor">'[136]Actual Data (MAP)'!$B$1:$C$8</definedName>
    <definedName name="motosierra" localSheetId="13">[77]Mater!#REF!</definedName>
    <definedName name="motosierra" localSheetId="14">[77]Mater!#REF!</definedName>
    <definedName name="motosierra" localSheetId="18">[77]Mater!#REF!</definedName>
    <definedName name="motosierra" localSheetId="17">[77]Mater!#REF!</definedName>
    <definedName name="motosierra">[77]Mater!#REF!</definedName>
    <definedName name="mpdirint">[23]Datos!$B$18</definedName>
    <definedName name="MPMDetail">#REF!</definedName>
    <definedName name="MPMHeading">#REF!</definedName>
    <definedName name="mprelecon">[23]Datos!$B$15</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 localSheetId="13">'[52]CIRCUITOS CODENSA'!#REF!</definedName>
    <definedName name="MU" localSheetId="14">'[52]CIRCUITOS CODENSA'!#REF!</definedName>
    <definedName name="MU" localSheetId="18">'[52]CIRCUITOS CODENSA'!#REF!</definedName>
    <definedName name="MU" localSheetId="17">'[52]CIRCUITOS CODENSA'!#REF!</definedName>
    <definedName name="MU">'[52]CIRCUITOS CODENSA'!#REF!</definedName>
    <definedName name="MUENT">'[4]Calamar 200%'!#REF!</definedName>
    <definedName name="Multimetro">#REF!</definedName>
    <definedName name="MUÑAED">'[4]Calamar 200%'!#REF!</definedName>
    <definedName name="MUPTT5D">'[4]Calamar 200%'!#REF!</definedName>
    <definedName name="MURT5D">'[4]Calamar 200%'!#REF!</definedName>
    <definedName name="MUSPT5D">'[4]Calamar 200%'!#REF!</definedName>
    <definedName name="MUSS5D">'[4]Calamar 200%'!#REF!</definedName>
    <definedName name="MXSMAR">#REF!</definedName>
    <definedName name="MZ" localSheetId="13">'[52]CIRCUITOS CODENSA'!#REF!</definedName>
    <definedName name="MZ" localSheetId="14">'[52]CIRCUITOS CODENSA'!#REF!</definedName>
    <definedName name="MZ" localSheetId="18">'[52]CIRCUITOS CODENSA'!#REF!</definedName>
    <definedName name="MZ" localSheetId="17">'[52]CIRCUITOS CODENSA'!#REF!</definedName>
    <definedName name="MZ">'[52]CIRCUITOS CODENSA'!#REF!</definedName>
    <definedName name="N" localSheetId="20">IF(ISERROR([0]!Na),"",[0]!Na)</definedName>
    <definedName name="N" localSheetId="13">IF(ISERROR([0]!Na),"",[0]!Na)</definedName>
    <definedName name="N" localSheetId="14">IF(ISERROR([0]!Na),"",[0]!Na)</definedName>
    <definedName name="N" localSheetId="18">IF(ISERROR([0]!Na),"",[0]!Na)</definedName>
    <definedName name="N" localSheetId="17">IF(ISERROR([0]!Na),"",[0]!Na)</definedName>
    <definedName name="N" localSheetId="2">IF(ISERROR([0]!Na),"",[0]!Na)</definedName>
    <definedName name="N" localSheetId="15">IF(ISERROR([0]!Na),"",[0]!Na)</definedName>
    <definedName name="N">IF(ISERROR([0]!Na),"",[0]!Na)</definedName>
    <definedName name="N11.4" localSheetId="20">#REF!</definedName>
    <definedName name="N11.4">#REF!</definedName>
    <definedName name="N115KV" localSheetId="20">#REF!</definedName>
    <definedName name="N115KV">#REF!</definedName>
    <definedName name="N220V">#REF!</definedName>
    <definedName name="N34.5">#REF!</definedName>
    <definedName name="Na">#REF!</definedName>
    <definedName name="nb">#REF!</definedName>
    <definedName name="nbnbv">#REF!</definedName>
    <definedName name="nbv">#REF!</definedName>
    <definedName name="Nc">#REF!</definedName>
    <definedName name="Nd">#REF!</definedName>
    <definedName name="Ne">#REF!</definedName>
    <definedName name="Necesidad_entorchado_Zonas">#REF!</definedName>
    <definedName name="Nett_Rev_COL_Nom">[86]W_REV!$H$115:$AP$115</definedName>
    <definedName name="Nevera" localSheetId="20">#REF!</definedName>
    <definedName name="Nevera">#REF!</definedName>
    <definedName name="NHG" localSheetId="20">#REF!</definedName>
    <definedName name="NHG">#REF!</definedName>
    <definedName name="nic_nis">[168]Hoja1!$A$1:$IV$65536</definedName>
    <definedName name="ninguno" localSheetId="13">#REF!</definedName>
    <definedName name="ninguno" localSheetId="14">#REF!</definedName>
    <definedName name="ninguno" localSheetId="18">#REF!</definedName>
    <definedName name="ninguno" localSheetId="17">#REF!</definedName>
    <definedName name="ninguno">#REF!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EL">'[63]BASE DE DATOS ORIG'!#REF!</definedName>
    <definedName name="Nivel_14" localSheetId="20">#REF!</definedName>
    <definedName name="Nivel_14">#REF!</definedName>
    <definedName name="Nivel1" localSheetId="20">#REF!</definedName>
    <definedName name="Nivel1">#REF!</definedName>
    <definedName name="Nivel2" localSheetId="20">#REF!</definedName>
    <definedName name="Nivel2">#REF!</definedName>
    <definedName name="Nivel3">#REF!</definedName>
    <definedName name="Nivel4">#REF!</definedName>
    <definedName name="NJH">#REF!</definedName>
    <definedName name="NM" localSheetId="13">#REF!</definedName>
    <definedName name="NM" localSheetId="14">#REF!</definedName>
    <definedName name="NM" localSheetId="18">#REF!</definedName>
    <definedName name="NM" localSheetId="17">#REF!</definedName>
    <definedName name="nm">#REF!</definedName>
    <definedName name="NNN" localSheetId="20">[26]!absc</definedName>
    <definedName name="NNN" localSheetId="13">[26]!absc</definedName>
    <definedName name="NNN" localSheetId="19">[27]!absc</definedName>
    <definedName name="NNN" localSheetId="14">[26]!absc</definedName>
    <definedName name="NNN" localSheetId="18">[26]!absc</definedName>
    <definedName name="NNN" localSheetId="17">[26]!absc</definedName>
    <definedName name="NNN" localSheetId="2">[26]!absc</definedName>
    <definedName name="NNN" localSheetId="15">[26]!absc</definedName>
    <definedName name="NNN" localSheetId="8">[6]!absc</definedName>
    <definedName name="NNN" localSheetId="7">[6]!absc</definedName>
    <definedName name="NNN" localSheetId="9">[6]!absc</definedName>
    <definedName name="NNN" localSheetId="10">[6]!absc</definedName>
    <definedName name="NNN" localSheetId="5">[6]!absc</definedName>
    <definedName name="NNN" localSheetId="4">[6]!absc</definedName>
    <definedName name="NNN" localSheetId="3">[6]!absc</definedName>
    <definedName name="NNN" localSheetId="6">[6]!absc</definedName>
    <definedName name="NNN" localSheetId="1">[6]!absc</definedName>
    <definedName name="NNN" localSheetId="0">[6]!absc</definedName>
    <definedName name="NNN">[6]!absc</definedName>
    <definedName name="NO">#REF!</definedName>
    <definedName name="NOA_4">#REF!</definedName>
    <definedName name="NOA_7">#REF!</definedName>
    <definedName name="NoFacturable" localSheetId="13">#REF!</definedName>
    <definedName name="NoFacturable" localSheetId="19">'[51]PERSONAL Y OTROS'!$P$46</definedName>
    <definedName name="NoFacturable" localSheetId="14">#REF!</definedName>
    <definedName name="NoFacturable" localSheetId="18">#REF!</definedName>
    <definedName name="NoFacturable" localSheetId="17">#REF!</definedName>
    <definedName name="NoFacturable">#REF!</definedName>
    <definedName name="NOMBRE" localSheetId="13">#REF!</definedName>
    <definedName name="NOMBRE" localSheetId="19">#REF!</definedName>
    <definedName name="NOMBRE" localSheetId="14">#REF!</definedName>
    <definedName name="NOMBRE" localSheetId="18">#REF!</definedName>
    <definedName name="NOMBRE" localSheetId="17">#REF!</definedName>
    <definedName name="NOMBRE">#REF!</definedName>
    <definedName name="NOMINA">#REF!</definedName>
    <definedName name="Nomina06">[16]Gastos!#REF!</definedName>
    <definedName name="NoRepAtEnd">#REF!</definedName>
    <definedName name="Norte">#REF!</definedName>
    <definedName name="North_sales">[71]Royalties!#REF!</definedName>
    <definedName name="NOV" localSheetId="13">#REF!</definedName>
    <definedName name="NOV" localSheetId="14">#REF!</definedName>
    <definedName name="NOV" localSheetId="18">#REF!</definedName>
    <definedName name="NOV" localSheetId="17">#REF!</definedName>
    <definedName name="NOV">#REF!</definedName>
    <definedName name="nov00">[16]Dólar!#REF!</definedName>
    <definedName name="nr">#REF!</definedName>
    <definedName name="nt">#REF!</definedName>
    <definedName name="NUEVO">#REF!</definedName>
    <definedName name="Num_Pmt_Per_Year">#REF!</definedName>
    <definedName name="Number_of_Payments" localSheetId="20">MATCH(0.01,End_Bal,-1)+1</definedName>
    <definedName name="Number_of_Payments">MATCH(0.01,End_Bal,-1)+1</definedName>
    <definedName name="NUNI" localSheetId="13">#REF!</definedName>
    <definedName name="NUNI" localSheetId="14">#REF!</definedName>
    <definedName name="NUNI" localSheetId="18">#REF!</definedName>
    <definedName name="NUNI" localSheetId="17">#REF!</definedName>
    <definedName name="NUNI">#REF!</definedName>
    <definedName name="ñl">#REF!</definedName>
    <definedName name="ññ">#REF!</definedName>
    <definedName name="ÑÑÑ">#REF!</definedName>
    <definedName name="ñok">#REF!</definedName>
    <definedName name="ñp">#REF!</definedName>
    <definedName name="ñpo">#REF!</definedName>
    <definedName name="obj">[23]Datos!$B$4</definedName>
    <definedName name="OBJETO.CONTRATO">[93]VARIABLES!$C$8</definedName>
    <definedName name="Obra" localSheetId="20">[91]Datos!$B$1</definedName>
    <definedName name="Obra" localSheetId="13">[91]Datos!$B$1</definedName>
    <definedName name="Obra" localSheetId="14">[91]Datos!$B$1</definedName>
    <definedName name="Obra" localSheetId="18">[91]Datos!$B$1</definedName>
    <definedName name="Obra" localSheetId="17">[91]Datos!$B$1</definedName>
    <definedName name="Obra" localSheetId="2">[91]Datos!$B$1</definedName>
    <definedName name="Obra" localSheetId="15">[91]Datos!$B$1</definedName>
    <definedName name="Obra">#REF!</definedName>
    <definedName name="OBS_Data_Col" localSheetId="20" hidden="1">#REF!</definedName>
    <definedName name="OBS_Data_Col" hidden="1">#REF!</definedName>
    <definedName name="OCEquipData" localSheetId="20">#REF!</definedName>
    <definedName name="OCEquipData">#REF!</definedName>
    <definedName name="OCT" localSheetId="13">#REF!</definedName>
    <definedName name="OCT" localSheetId="14">#REF!</definedName>
    <definedName name="OCT" localSheetId="18">#REF!</definedName>
    <definedName name="OCT" localSheetId="17">#REF!</definedName>
    <definedName name="OCT">#REF!</definedName>
    <definedName name="oct00">[16]Dólar!#REF!</definedName>
    <definedName name="OFFICE_ENTITY">#REF!</definedName>
    <definedName name="OFI" localSheetId="13">#REF!</definedName>
    <definedName name="OFI" localSheetId="14">#REF!</definedName>
    <definedName name="OFI" localSheetId="18">#REF!</definedName>
    <definedName name="OFI" localSheetId="17">#REF!</definedName>
    <definedName name="OFI">#REF!</definedName>
    <definedName name="Oficial">#REF!</definedName>
    <definedName name="Oficina" localSheetId="13">#REF!</definedName>
    <definedName name="Oficina" localSheetId="19">'[51]PERSONAL Y OTROS'!$P$64</definedName>
    <definedName name="Oficina" localSheetId="14">#REF!</definedName>
    <definedName name="Oficina" localSheetId="18">#REF!</definedName>
    <definedName name="Oficina" localSheetId="17">#REF!</definedName>
    <definedName name="Oficina">#REF!</definedName>
    <definedName name="OHaulCostOutput">#REF!</definedName>
    <definedName name="ojuojoijojoijdlf">#REF!</definedName>
    <definedName name="om">'[10]CALCULO POI'!$B$120:$C$154</definedName>
    <definedName name="oo" localSheetId="20">#REF!</definedName>
    <definedName name="oo">#REF!</definedName>
    <definedName name="ooo" localSheetId="13">#REF!</definedName>
    <definedName name="ooo" localSheetId="19">#REF!</definedName>
    <definedName name="ooo" localSheetId="14">#REF!</definedName>
    <definedName name="ooo" localSheetId="18">#REF!</definedName>
    <definedName name="ooo" localSheetId="17">#REF!</definedName>
    <definedName name="ooo">#REF!</definedName>
    <definedName name="OP">#REF!</definedName>
    <definedName name="Openingpb" hidden="1">#REF!</definedName>
    <definedName name="OpEquip">#REF!</definedName>
    <definedName name="OpexFac">[55]Sensitivities!$I$12</definedName>
    <definedName name="Option">[71]Title!$L$28</definedName>
    <definedName name="Orden">[169]Hoja2!$C$2:$C$6</definedName>
    <definedName name="OreToStorage.Check_tonne_error" localSheetId="20">#REF!</definedName>
    <definedName name="OreToStorage.Check_tonne_error">#REF!</definedName>
    <definedName name="OreToStorage.Check_Tonnes" localSheetId="20">#REF!</definedName>
    <definedName name="OreToStorage.Check_Tonnes">#REF!</definedName>
    <definedName name="OreToStorage.Check_Volume" localSheetId="20">#REF!</definedName>
    <definedName name="OreToStorage.Check_Volume">#REF!</definedName>
    <definedName name="OreToStorage.Pulp_Density">#REF!</definedName>
    <definedName name="Organizador_de_Cables_de_Puenteo">#REF!</definedName>
    <definedName name="OrigenConsultoria" localSheetId="13">#REF!</definedName>
    <definedName name="OrigenConsultoria" localSheetId="14">#REF!</definedName>
    <definedName name="OrigenConsultoria" localSheetId="18">#REF!</definedName>
    <definedName name="OrigenConsultoria" localSheetId="17">#REF!</definedName>
    <definedName name="OrigenConsultoria">#REF!</definedName>
    <definedName name="OrigenObra" localSheetId="13">#REF!</definedName>
    <definedName name="OrigenObra" localSheetId="19">'[51]IMPUESTOS Y VR TOTAL'!$F$27</definedName>
    <definedName name="OrigenObra" localSheetId="14">#REF!</definedName>
    <definedName name="OrigenObra" localSheetId="18">#REF!</definedName>
    <definedName name="OrigenObra" localSheetId="17">#REF!</definedName>
    <definedName name="OrigenObra">#REF!</definedName>
    <definedName name="Orinal_Mediano_Ref._08860">#REF!</definedName>
    <definedName name="ORO" localSheetId="13">#REF!</definedName>
    <definedName name="ORO" localSheetId="14">#REF!</definedName>
    <definedName name="ORO" localSheetId="18">#REF!</definedName>
    <definedName name="ORO" localSheetId="17">#REF!</definedName>
    <definedName name="ORO">#REF!</definedName>
    <definedName name="os">#REF!</definedName>
    <definedName name="OtherCosts">#REF!</definedName>
    <definedName name="OTR">[170]Otros!$A:$IV</definedName>
    <definedName name="OTRO">[117]Otros!$A:$IV</definedName>
    <definedName name="otro2">[117]Otros!$A:$IV</definedName>
    <definedName name="otros">'[66]Datos del 2005 CONTRATO'!#REF!</definedName>
    <definedName name="OTROS10">'[4]Calamar 200%'!#REF!</definedName>
    <definedName name="OTROS11">'[4]Calamar 200%'!#REF!</definedName>
    <definedName name="OTROS12">'[4]Calamar 200%'!#REF!</definedName>
    <definedName name="OTROS15">'[4]Calamar 200%'!#REF!</definedName>
    <definedName name="OTROS4">'[4]Calamar 200%'!#REF!</definedName>
    <definedName name="OTROS7">'[4]Calamar 200%'!#REF!</definedName>
    <definedName name="OTROS8">'[4]Calamar 200%'!#REF!</definedName>
    <definedName name="OtrosServicios">#REF!</definedName>
    <definedName name="OtrosServiciosCostos">#REF!</definedName>
    <definedName name="ØuRn1v">[171]Cálculo!#REF!</definedName>
    <definedName name="ØuRn2v">[171]Cálculo!#REF!</definedName>
    <definedName name="OWNER" localSheetId="20" hidden="1">#REF!</definedName>
    <definedName name="OWNER" hidden="1">#REF!</definedName>
    <definedName name="P">[120]TABLAS!$C$252:$C$256</definedName>
    <definedName name="p.BS" localSheetId="20" hidden="1">#REF!</definedName>
    <definedName name="p.BS" hidden="1">#REF!</definedName>
    <definedName name="p.BSAssumptions" localSheetId="20" hidden="1">#REF!</definedName>
    <definedName name="p.BSAssumptions" hidden="1">#REF!</definedName>
    <definedName name="p.CapStructure" localSheetId="20"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ManoObra">#REF!</definedName>
    <definedName name="P.Materiales">#REF!</definedName>
    <definedName name="p.OpeningBS" hidden="1">#REF!</definedName>
    <definedName name="p.TaxCalculation" hidden="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 localSheetId="20">[99]PRESUPUESTO!#REF!</definedName>
    <definedName name="PA" localSheetId="13">[99]PRESUPUESTO!#REF!</definedName>
    <definedName name="PA" localSheetId="14">[99]PRESUPUESTO!#REF!</definedName>
    <definedName name="PA" localSheetId="18">[99]PRESUPUESTO!#REF!</definedName>
    <definedName name="PA" localSheetId="17">[99]PRESUPUESTO!#REF!</definedName>
    <definedName name="PA" localSheetId="2">[99]PRESUPUESTO!#REF!</definedName>
    <definedName name="PA" localSheetId="15">[99]PRESUPUESTO!#REF!</definedName>
    <definedName name="Pa">#REF!</definedName>
    <definedName name="Pabmeril_Pliego_9_x11" localSheetId="20">#REF!</definedName>
    <definedName name="Pabmeril_Pliego_9_x11">#REF!</definedName>
    <definedName name="PAG">#N/A</definedName>
    <definedName name="PagoFinanciero" localSheetId="20">#REF!</definedName>
    <definedName name="PagoFinanciero">#REF!</definedName>
    <definedName name="pagos">#REF!</definedName>
    <definedName name="Pala_de_Punta_Redonda_de_10_Lb">#REF!</definedName>
    <definedName name="Palas">#REF!</definedName>
    <definedName name="PANEL">'[63]BASE DE DATOS ORIG'!#REF!</definedName>
    <definedName name="Papelera_AI_Ref._CA_08R" localSheetId="20">#REF!</definedName>
    <definedName name="Papelera_AI_Ref._CA_08R">#REF!</definedName>
    <definedName name="Paral_Telescópico_2_2_m" localSheetId="20">#REF!</definedName>
    <definedName name="Paral_Telescópico_2_2_m">#REF!</definedName>
    <definedName name="Paral_Telescópico_2_4" localSheetId="20">#REF!</definedName>
    <definedName name="Paral_Telescópico_2_4">#REF!</definedName>
    <definedName name="Parales_estrcuturales_para_presiana_Luxalon">#REF!</definedName>
    <definedName name="PARAMETROS">#N/A</definedName>
    <definedName name="Pararayos_Ionizante__Incluye_Bajante_y_Pozo_de_Tierra">#REF!</definedName>
    <definedName name="Pared_en_Dry_Wall_E.10_CM">#REF!</definedName>
    <definedName name="Pared_en_sistema_dray_wall_e_0.15">#REF!</definedName>
    <definedName name="pasamanos" localSheetId="13">#REF!</definedName>
    <definedName name="pasamanos" localSheetId="14">#REF!</definedName>
    <definedName name="pasamanos" localSheetId="18">#REF!</definedName>
    <definedName name="pasamanos" localSheetId="17">#REF!</definedName>
    <definedName name="pasamanos">#REF!</definedName>
    <definedName name="PASO" localSheetId="20" hidden="1">{#N/A,#N/A,TRUE,"INGENIERIA";#N/A,#N/A,TRUE,"COMPRAS";#N/A,#N/A,TRUE,"DIRECCION";#N/A,#N/A,TRUE,"RESUMEN"}</definedName>
    <definedName name="PASO" hidden="1">{#N/A,#N/A,TRUE,"INGENIERIA";#N/A,#N/A,TRUE,"COMPRAS";#N/A,#N/A,TRUE,"DIRECCION";#N/A,#N/A,TRUE,"RESUMEN"}</definedName>
    <definedName name="Pasos_escalera_nariz__L__especial_de_Moore_o_similar__tono_coral">#REF!</definedName>
    <definedName name="PASS" localSheetId="20" hidden="1">{#N/A,#N/A,TRUE,"INGENIERIA";#N/A,#N/A,TRUE,"COMPRAS";#N/A,#N/A,TRUE,"DIRECCION";#N/A,#N/A,TRUE,"RESUMEN"}</definedName>
    <definedName name="PASS" hidden="1">{#N/A,#N/A,TRUE,"INGENIERIA";#N/A,#N/A,TRUE,"COMPRAS";#N/A,#N/A,TRUE,"DIRECCION";#N/A,#N/A,TRUE,"RESUMEN"}</definedName>
    <definedName name="Patch_Panel_de_16_Puertos_RJ_45_Cat._5E">#REF!</definedName>
    <definedName name="Patch_Panel_de_32_Puertos_RJ_45_Cat._5E">#REF!</definedName>
    <definedName name="pavimento" localSheetId="13">#REF!</definedName>
    <definedName name="pavimento" localSheetId="14">#REF!</definedName>
    <definedName name="pavimento" localSheetId="18">#REF!</definedName>
    <definedName name="pavimento" localSheetId="17">#REF!</definedName>
    <definedName name="pavimento">#REF!</definedName>
    <definedName name="Pay_Num">#REF!</definedName>
    <definedName name="Payment_Date" localSheetId="20">DATE(YEAR([0]!Loan_Start),MONTH([0]!Loan_Start)+Payment_Number,DAY([0]!Loan_Start))</definedName>
    <definedName name="Payment_Date" localSheetId="8">DATE(YEAR([0]!Loan_Start),MONTH([0]!Loan_Start)+Payment_Number,DAY([0]!Loan_Start))</definedName>
    <definedName name="Payment_Date" localSheetId="7">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5">DATE(YEAR([0]!Loan_Start),MONTH([0]!Loan_Start)+Payment_Number,DAY([0]!Loan_Start))</definedName>
    <definedName name="Payment_Date" localSheetId="4">DATE(YEAR([0]!Loan_Start),MONTH([0]!Loan_Start)+Payment_Number,DAY([0]!Loan_Start))</definedName>
    <definedName name="Payment_Date" localSheetId="3">DATE(YEAR([0]!Loan_Start),MONTH([0]!Loan_Start)+Payment_Number,DAY([0]!Loan_Start))</definedName>
    <definedName name="Payment_Date" localSheetId="6">DATE(YEAR([0]!Loan_Start),MONTH([0]!Loan_Start)+Payment_Number,DAY([0]!Loan_Start))</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DATE(YEAR([0]!Loan_Start),MONTH([0]!Loan_Start)+Payment_Number,DAY([0]!Loan_Start))</definedName>
    <definedName name="payment_terms" localSheetId="20">#REF!</definedName>
    <definedName name="payment_terms">#REF!</definedName>
    <definedName name="PB" localSheetId="20">[99]PRESUPUESTO!#REF!</definedName>
    <definedName name="PB" localSheetId="13">[99]PRESUPUESTO!#REF!</definedName>
    <definedName name="PB" localSheetId="14">[99]PRESUPUESTO!#REF!</definedName>
    <definedName name="PB" localSheetId="18">[99]PRESUPUESTO!#REF!</definedName>
    <definedName name="PB" localSheetId="17">[99]PRESUPUESTO!#REF!</definedName>
    <definedName name="PB" localSheetId="2">[99]PRESUPUESTO!#REF!</definedName>
    <definedName name="PB" localSheetId="15">[99]PRESUPUESTO!#REF!</definedName>
    <definedName name="Pb">#REF!</definedName>
    <definedName name="PC" localSheetId="20">[99]PRESUPUESTO!#REF!</definedName>
    <definedName name="PC" localSheetId="13">[99]PRESUPUESTO!#REF!</definedName>
    <definedName name="PC" localSheetId="14">[99]PRESUPUESTO!#REF!</definedName>
    <definedName name="PC" localSheetId="18">[99]PRESUPUESTO!#REF!</definedName>
    <definedName name="PC" localSheetId="17">[99]PRESUPUESTO!#REF!</definedName>
    <definedName name="PC" localSheetId="2">[99]PRESUPUESTO!#REF!</definedName>
    <definedName name="PC" localSheetId="15">[99]PRESUPUESTO!#REF!</definedName>
    <definedName name="Pc">#REF!</definedName>
    <definedName name="PCMP">'[4]Calamar 200%'!#REF!</definedName>
    <definedName name="Pd">#REF!</definedName>
    <definedName name="PE" localSheetId="20">[99]PRESUPUESTO!#REF!</definedName>
    <definedName name="PE" localSheetId="13">[99]PRESUPUESTO!#REF!</definedName>
    <definedName name="PE" localSheetId="14">[99]PRESUPUESTO!#REF!</definedName>
    <definedName name="PE" localSheetId="18">[99]PRESUPUESTO!#REF!</definedName>
    <definedName name="PE" localSheetId="17">[99]PRESUPUESTO!#REF!</definedName>
    <definedName name="PE" localSheetId="2">[99]PRESUPUESTO!#REF!</definedName>
    <definedName name="PE" localSheetId="15">[99]PRESUPUESTO!#REF!</definedName>
    <definedName name="Pe">#REF!</definedName>
    <definedName name="PEDRD">'[4]Calamar 200%'!#REF!</definedName>
    <definedName name="pedro">#REF!</definedName>
    <definedName name="Pegacor">#REF!</definedName>
    <definedName name="Pegante_Colbón">#REF!</definedName>
    <definedName name="PEGUE">'[18]APU-Preliminares'!#REF!</definedName>
    <definedName name="PELDAÑOS">'[4]Calamar 200%'!#REF!</definedName>
    <definedName name="Percha_en_AI_Doble_Ref._FB_5502">#REF!</definedName>
    <definedName name="perDate">[135]Parameters!$E$9:$E$38</definedName>
    <definedName name="PeriodInc">[71]Index!$L$57</definedName>
    <definedName name="PERIODO">[35]CUMPLIMIENTO!$M$5</definedName>
    <definedName name="perLabel">[135]Parameters!$C$9:$C$38</definedName>
    <definedName name="Persianas_Luxalon_Cortasol_84RLSL5" localSheetId="20">#REF!</definedName>
    <definedName name="Persianas_Luxalon_Cortasol_84RLSL5">#REF!</definedName>
    <definedName name="PersonalProfesional" localSheetId="13">#REF!</definedName>
    <definedName name="PersonalProfesional" localSheetId="14">#REF!</definedName>
    <definedName name="PersonalProfesional" localSheetId="18">#REF!</definedName>
    <definedName name="PersonalProfesional" localSheetId="17">#REF!</definedName>
    <definedName name="PersonalProfesional">#REF!</definedName>
    <definedName name="PERSONALTABLA1.1.1">'[10]CALCULO COSTOS DE OPERACIÓN'!$B$50:$AJ$85</definedName>
    <definedName name="PERSONALTABLA1.2">'[10]INFORMACIÓN REFERENCIA'!$B$477:$F$489</definedName>
    <definedName name="PERSONALTABLA1.3">'[10]INFORMACIÓN REFERENCIA'!$B$494:$F$506</definedName>
    <definedName name="PersonalTecnico" localSheetId="13">#REF!</definedName>
    <definedName name="PersonalTecnico" localSheetId="14">#REF!</definedName>
    <definedName name="PersonalTecnico" localSheetId="18">#REF!</definedName>
    <definedName name="PersonalTecnico" localSheetId="17">#REF!</definedName>
    <definedName name="PersonalTecnico">#REF!</definedName>
    <definedName name="PESO14.2" localSheetId="13">#REF!</definedName>
    <definedName name="PESO14.2" localSheetId="14">#REF!</definedName>
    <definedName name="PESO14.2" localSheetId="18">#REF!</definedName>
    <definedName name="PESO14.2" localSheetId="17">#REF!</definedName>
    <definedName name="PESO14.2">#REF!</definedName>
    <definedName name="PESO14.3" localSheetId="13">#REF!</definedName>
    <definedName name="PESO14.3" localSheetId="14">#REF!</definedName>
    <definedName name="PESO14.3" localSheetId="18">#REF!</definedName>
    <definedName name="PESO14.3" localSheetId="17">#REF!</definedName>
    <definedName name="PESO14.3">#REF!</definedName>
    <definedName name="PESO14.4" localSheetId="13">#REF!</definedName>
    <definedName name="PESO14.4" localSheetId="14">#REF!</definedName>
    <definedName name="PESO14.4" localSheetId="18">#REF!</definedName>
    <definedName name="PESO14.4" localSheetId="17">#REF!</definedName>
    <definedName name="PESO14.4">#REF!</definedName>
    <definedName name="PetSumDetail">#REF!</definedName>
    <definedName name="PetSumHeading">#REF!</definedName>
    <definedName name="PetTotalDetail">#REF!</definedName>
    <definedName name="PetTotalHeading">#REF!</definedName>
    <definedName name="Pica">#REF!</definedName>
    <definedName name="Piedra">#REF!</definedName>
    <definedName name="Piedra_Media_Zonga">#REF!</definedName>
    <definedName name="pies">#REF!</definedName>
    <definedName name="PILOTE">#REF!</definedName>
    <definedName name="Pintura_blanca_para_trafico">#REF!</definedName>
    <definedName name="Pintura_electrostática">#REF!</definedName>
    <definedName name="Pinza_de_Corte_y_Punta">#REF!</definedName>
    <definedName name="Piso_olimpia_base_20___20">#REF!</definedName>
    <definedName name="Pistola_de_entrorchar">#REF!</definedName>
    <definedName name="PL" localSheetId="13">[99]PRESUPUESTO!#REF!</definedName>
    <definedName name="PL" localSheetId="14">[99]PRESUPUESTO!#REF!</definedName>
    <definedName name="PL" localSheetId="18">[99]PRESUPUESTO!#REF!</definedName>
    <definedName name="PL" localSheetId="17">[99]PRESUPUESTO!#REF!</definedName>
    <definedName name="PL">[99]PRESUPUESTO!#REF!</definedName>
    <definedName name="plan" localSheetId="20">#REF!</definedName>
    <definedName name="plan">#REF!</definedName>
    <definedName name="Plan_Vallejo_Sens">'[78]Inputs-SUMMARY'!$H$279:$BR$279</definedName>
    <definedName name="Plancha" localSheetId="20">#REF!</definedName>
    <definedName name="Plancha">#REF!</definedName>
    <definedName name="Plancha_compactadora___Rana" localSheetId="20">#REF!</definedName>
    <definedName name="Plancha_compactadora___Rana">#REF!</definedName>
    <definedName name="Planchón_Ordinario_3_M" localSheetId="20">#REF!</definedName>
    <definedName name="Planchón_Ordinario_3_M">#REF!</definedName>
    <definedName name="Planos_Record">#REF!</definedName>
    <definedName name="Planta_eléctrica">#REF!</definedName>
    <definedName name="Planta_Telefonica_Digital_de_10_Lineas_Troncales_20_Extensiones_y_5_Directos">#REF!</definedName>
    <definedName name="PLANTASALCANTARILLADO1.1">'[10]INFORMACIÓN REFERENCIA'!$B$313:$I$324</definedName>
    <definedName name="PLANTASALCANTARILLADOTABLA1.7">'[10]INFORMACIÓN REFERENCIA'!$B$393:$C$404</definedName>
    <definedName name="PLANTASTRATAMIENTOTABLA5.1">'[10]INFORMACIÓN REFERENCIA'!$B$216:$F$220</definedName>
    <definedName name="PLANTASTRATAMIENTOTABLA5.2" localSheetId="20">#REF!</definedName>
    <definedName name="PLANTASTRATAMIENTOTABLA5.2">#REF!</definedName>
    <definedName name="PlanVallejo" localSheetId="20">#REF!</definedName>
    <definedName name="PlanVallejo">#REF!</definedName>
    <definedName name="Plaquetas_en_concreto_0_40_x_0_40_tipo_IDU" localSheetId="20">#REF!</definedName>
    <definedName name="Plaquetas_en_concreto_0_40_x_0_40_tipo_IDU">#REF!</definedName>
    <definedName name="Platina_hierro_1_2__x_1_8">#REF!</definedName>
    <definedName name="PLAZO">'[18]APU-Preliminares'!#REF!</definedName>
    <definedName name="PlazoEnMeses" localSheetId="13">#REF!</definedName>
    <definedName name="PlazoEnMeses" localSheetId="19">'[51]PERSONAL Y OTROS'!$D$10</definedName>
    <definedName name="PlazoEnMeses" localSheetId="14">#REF!</definedName>
    <definedName name="PlazoEnMeses" localSheetId="18">#REF!</definedName>
    <definedName name="PlazoEnMeses" localSheetId="17">#REF!</definedName>
    <definedName name="PlazoEnMeses">#REF!</definedName>
    <definedName name="Plegable" localSheetId="13">#REF!</definedName>
    <definedName name="Plegable" localSheetId="14">#REF!</definedName>
    <definedName name="Plegable" localSheetId="18">#REF!</definedName>
    <definedName name="Plegable" localSheetId="17">#REF!</definedName>
    <definedName name="Plegable">#REF!</definedName>
    <definedName name="PLUG" hidden="1">#REF!</definedName>
    <definedName name="PMT" localSheetId="13">#REF!</definedName>
    <definedName name="PMT" localSheetId="14">#REF!</definedName>
    <definedName name="PMT" localSheetId="18">#REF!</definedName>
    <definedName name="PMT" localSheetId="17">#REF!</definedName>
    <definedName name="PMT">#REF!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POZOS">'[10]CALCULO POI'!$B$118:$I$154</definedName>
    <definedName name="Poncahdora" localSheetId="20">#REF!</definedName>
    <definedName name="Poncahdora">#REF!</definedName>
    <definedName name="POO" localSheetId="20">#REF!</definedName>
    <definedName name="POO">#REF!</definedName>
    <definedName name="PorcAdicCostoLlantasCliente" localSheetId="20">#REF!</definedName>
    <definedName name="PorcAdicCostoLlantasCliente">#REF!</definedName>
    <definedName name="PorcAdicCostoMtto">#REF!</definedName>
    <definedName name="PorcCostosOcultos">#REF!</definedName>
    <definedName name="Porcelanato_Gris_Dolphin_Ref.">#REF!</definedName>
    <definedName name="PorcentajeUtilidad">'[51]COSTEO TOTAL OBRA'!$B$29</definedName>
    <definedName name="PorContribConduct" localSheetId="20">#REF!</definedName>
    <definedName name="PorContribConduct">#REF!</definedName>
    <definedName name="PorContribImpRod" localSheetId="20">#REF!</definedName>
    <definedName name="PorContribImpRod">#REF!</definedName>
    <definedName name="PorContribLlantas" localSheetId="20">#REF!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carretes">#REF!</definedName>
    <definedName name="Porta_Papel_Doble_con_Tapa_Ref._B_288">#REF!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9M">'[4]Calamar 200%'!#REF!</definedName>
    <definedName name="POZOSACTUAL">'[10]INFORMACIÓN REFERENCIA'!$B$23:$M$34</definedName>
    <definedName name="pozosconduccion">'[10]INFORMACIÓN REFERENCIA'!$B$122:$F$133</definedName>
    <definedName name="pp" localSheetId="20">#REF!</definedName>
    <definedName name="pp">#REF!</definedName>
    <definedName name="PPLA">'[4]Calamar 200%'!#REF!</definedName>
    <definedName name="pppppppppppp">#REF!</definedName>
    <definedName name="PPPPPPPPPPPPEE">#REF!</definedName>
    <definedName name="Pproponente_1">#REF!</definedName>
    <definedName name="Pproponente_2">#REF!</definedName>
    <definedName name="Pproponente1">#REF!</definedName>
    <definedName name="Pproponente2">#REF!</definedName>
    <definedName name="PPtoNorte">#REF!</definedName>
    <definedName name="PR" localSheetId="20">#N/A</definedName>
    <definedName name="PR">IF([0]!Loan_Amount*'Cadena de valor'!Interest_Rate*[0]!Loan_Years*[0]!Loan_Start&gt;0,1,0)</definedName>
    <definedName name="pre" localSheetId="13">#REF!</definedName>
    <definedName name="pre" localSheetId="14">#REF!</definedName>
    <definedName name="pre" localSheetId="18">#REF!</definedName>
    <definedName name="pre" localSheetId="17">#REF!</definedName>
    <definedName name="PRE">#REF!</definedName>
    <definedName name="PRECIO">#REF!</definedName>
    <definedName name="Precio_Mínimo">#REF!</definedName>
    <definedName name="Precio_Mínimo_USD">#REF!</definedName>
    <definedName name="precio2">#REF!</definedName>
    <definedName name="precios">#REF!</definedName>
    <definedName name="PRELIMINAR" localSheetId="13">#REF!</definedName>
    <definedName name="PRELIMINAR" localSheetId="14">#REF!</definedName>
    <definedName name="PRELIMINAR" localSheetId="18">#REF!</definedName>
    <definedName name="PRELIMINAR" localSheetId="17">#REF!</definedName>
    <definedName name="PRELIMINAR">#REF!</definedName>
    <definedName name="PRES">#REF!</definedName>
    <definedName name="PREST" localSheetId="13">#REF!</definedName>
    <definedName name="PREST" localSheetId="14">#REF!</definedName>
    <definedName name="PREST" localSheetId="18">#REF!</definedName>
    <definedName name="PREST" localSheetId="17">#REF!</definedName>
    <definedName name="PREST">#REF!</definedName>
    <definedName name="PRESTACIONES_SOCIALES">'[43]Datos iniciales '!$C$32</definedName>
    <definedName name="PrestacionesSeguridadOtros" localSheetId="13">#REF!</definedName>
    <definedName name="PrestacionesSeguridadOtros" localSheetId="19">'[51]FM (2)'!$E$8:$E$22</definedName>
    <definedName name="PrestacionesSeguridadOtros" localSheetId="14">#REF!</definedName>
    <definedName name="PrestacionesSeguridadOtros" localSheetId="18">#REF!</definedName>
    <definedName name="PrestacionesSeguridadOtros" localSheetId="17">#REF!</definedName>
    <definedName name="PrestacionesSeguridadOtros">#REF!</definedName>
    <definedName name="Presu">'[10]CALCULO POI'!#REF!</definedName>
    <definedName name="PRESUP" localSheetId="20">#REF!</definedName>
    <definedName name="PRESUP">#REF!</definedName>
    <definedName name="Presupuest" localSheetId="20">#REF!</definedName>
    <definedName name="Presupuest">#REF!</definedName>
    <definedName name="PRESUPUESTADO" localSheetId="13">#REF!</definedName>
    <definedName name="PRESUPUESTADO" localSheetId="14">#REF!</definedName>
    <definedName name="PRESUPUESTADO" localSheetId="18">#REF!</definedName>
    <definedName name="PRESUPUESTADO" localSheetId="17">#REF!</definedName>
    <definedName name="PRESUPUESTADO">#REF!</definedName>
    <definedName name="presupuesto" localSheetId="13">#N/A</definedName>
    <definedName name="presupuesto" localSheetId="14">#N/A</definedName>
    <definedName name="presupuesto" localSheetId="18">#N/A</definedName>
    <definedName name="presupuesto" localSheetId="17">#N/A</definedName>
    <definedName name="presupuesto" localSheetId="15">#N/A</definedName>
    <definedName name="PRESUPUESTO">#REF!</definedName>
    <definedName name="PResupuestos">'[172]CtaGeneral-A'!$F$12:$AH$131</definedName>
    <definedName name="Pretales_para_postes_Largos" localSheetId="20">#REF!</definedName>
    <definedName name="Pretales_para_postes_Largos">#REF!</definedName>
    <definedName name="PrevFleet" localSheetId="20">#REF!</definedName>
    <definedName name="PrevFleet">#REF!</definedName>
    <definedName name="PRICES_FIRM" localSheetId="20">#REF!</definedName>
    <definedName name="PRICES_FIRM">#REF!</definedName>
    <definedName name="PRIMERA" localSheetId="20">'[18]APU-Preliminares'!#REF!</definedName>
    <definedName name="PRIMERA">'[18]APU-Preliminares'!#REF!</definedName>
    <definedName name="Princ" localSheetId="20">#REF!</definedName>
    <definedName name="Princ">#REF!</definedName>
    <definedName name="PRINT_AREA">#N/A</definedName>
    <definedName name="Print_Area_MI" localSheetId="20">#REF!</definedName>
    <definedName name="PRINT_AREA_MI" localSheetId="13">#N/A</definedName>
    <definedName name="Print_Area_MI" localSheetId="19">#REF!</definedName>
    <definedName name="Print_Area_MI" localSheetId="14">#REF!</definedName>
    <definedName name="PRINT_AREA_MI" localSheetId="18">#N/A</definedName>
    <definedName name="Print_Area_MI" localSheetId="17">#REF!</definedName>
    <definedName name="Print_Area_MI" localSheetId="2">#REF!</definedName>
    <definedName name="PRINT_AREA_MI" localSheetId="15">#N/A</definedName>
    <definedName name="Print_Area_MI">#REF!</definedName>
    <definedName name="Print_Area_Reset" localSheetId="20">OFFSET('Adicional Caracterización'!Full_Print,0,0,'Adicional Caracterización'!Last_Row)</definedName>
    <definedName name="Print_Area_Reset">OFFSET([0]!Full_Print,0,0,[0]!Last_Row)</definedName>
    <definedName name="PRINT_TITLES">#N/A</definedName>
    <definedName name="PRINT_TITLES_MI">#N/A</definedName>
    <definedName name="PRINT2" localSheetId="20">[173]Report!#REF!</definedName>
    <definedName name="PRINT2">[173]Report!#REF!</definedName>
    <definedName name="PrintEnd" localSheetId="20" hidden="1">#REF!</definedName>
    <definedName name="PrintEnd" hidden="1">#REF!</definedName>
    <definedName name="PrintStart" localSheetId="20" hidden="1">#REF!</definedName>
    <definedName name="PrintStart" hidden="1">#REF!</definedName>
    <definedName name="PrintTitle" localSheetId="20">#REF!</definedName>
    <definedName name="PrintTitle">#REF!</definedName>
    <definedName name="Prioridad">[174]Sheet1!$D$2:$D$4</definedName>
    <definedName name="prod">[16]Gastos!#REF!</definedName>
    <definedName name="prod1">[16]Gastos!#REF!</definedName>
    <definedName name="prod98">[16]Gastos!#REF!</definedName>
    <definedName name="prodcal">[16]Gastos!#REF!</definedName>
    <definedName name="prodeco">[142]LISTAS!#REF!</definedName>
    <definedName name="prodhati">[16]Gastos!#REF!</definedName>
    <definedName name="PRODUCCIONACTUAL">'[10]INFORMACIÓN REFERENCIA'!$B$8:$C$19</definedName>
    <definedName name="PRODUCTCARB" localSheetId="20">#REF!</definedName>
    <definedName name="PRODUCTCARB">#REF!</definedName>
    <definedName name="PRODUCTEST" localSheetId="20">#REF!</definedName>
    <definedName name="PRODUCTEST">#REF!</definedName>
    <definedName name="PROF" localSheetId="20">#REF!</definedName>
    <definedName name="PROF">#REF!</definedName>
    <definedName name="Profesional" localSheetId="13">#REF!</definedName>
    <definedName name="Profesional" localSheetId="19">'[51]PERSONAL Y OTROS'!$P$12</definedName>
    <definedName name="Profesional" localSheetId="14">#REF!</definedName>
    <definedName name="Profesional" localSheetId="18">#REF!</definedName>
    <definedName name="Profesional" localSheetId="17">#REF!</definedName>
    <definedName name="Profesional">#REF!</definedName>
    <definedName name="profit_margin">#REF!</definedName>
    <definedName name="Profundidad">#REF!</definedName>
    <definedName name="Project">#REF!</definedName>
    <definedName name="PROJECT_CURRENCY">#REF!</definedName>
    <definedName name="Project_Name">#REF!</definedName>
    <definedName name="Project_name_1">#REF!</definedName>
    <definedName name="Project_name_2">#REF!</definedName>
    <definedName name="PROP">[40]DATOS!$D$7</definedName>
    <definedName name="PROPONE" localSheetId="13">#REF!</definedName>
    <definedName name="PROPONE" localSheetId="14">#REF!</definedName>
    <definedName name="PROPONE" localSheetId="18">#REF!</definedName>
    <definedName name="PROPONE" localSheetId="17">#REF!</definedName>
    <definedName name="PROPONE">#REF!</definedName>
    <definedName name="Proponente">#REF!</definedName>
    <definedName name="PROTUB">'[4]Calamar 200%'!#REF!</definedName>
    <definedName name="proveedorbd">OFFSET('[30]Parte 13-saldo de proveedores A'!$D$7,,,COUNTA('[30]Parte 13-saldo de proveedores A'!$D$7:$D$1048576))</definedName>
    <definedName name="PROYECCION">#REF!</definedName>
    <definedName name="PROYECCIONDEMANDATABLA1">[10]DEMANDABASEAND!$B$7:$F$19</definedName>
    <definedName name="PROYECTOS">[10]REFERENCIAS!$A$3:$F$25</definedName>
    <definedName name="prueba" localSheetId="20">#REF!</definedName>
    <definedName name="prueba" localSheetId="13">#REF!</definedName>
    <definedName name="prueba" localSheetId="19">#REF!</definedName>
    <definedName name="prueba" localSheetId="14">#REF!</definedName>
    <definedName name="prueba" localSheetId="18">#REF!</definedName>
    <definedName name="prueba" localSheetId="17">#REF!</definedName>
    <definedName name="prueba" localSheetId="2">#REF!</definedName>
    <definedName name="prueba" localSheetId="15">#REF!</definedName>
    <definedName name="PRUEBA">#N/A</definedName>
    <definedName name="PRUEBA2" localSheetId="13">#REF!</definedName>
    <definedName name="PRUEBA2" localSheetId="14">#REF!</definedName>
    <definedName name="PRUEBA2" localSheetId="18">#REF!</definedName>
    <definedName name="PRUEBA2" localSheetId="17">#REF!</definedName>
    <definedName name="PRUEBA2">#REF!</definedName>
    <definedName name="PTTTT" localSheetId="20" hidden="1">{#N/A,#N/A,TRUE,"INGENIERIA";#N/A,#N/A,TRUE,"COMPRAS";#N/A,#N/A,TRUE,"DIRECCION";#N/A,#N/A,TRUE,"RESUMEN"}</definedName>
    <definedName name="PTTTT" hidden="1">{#N/A,#N/A,TRUE,"INGENIERIA";#N/A,#N/A,TRUE,"COMPRAS";#N/A,#N/A,TRUE,"DIRECCION";#N/A,#N/A,TRUE,"RESUMEN"}</definedName>
    <definedName name="PUENTES">'[4]Calamar 200%'!#REF!</definedName>
    <definedName name="Puentes_metalicos_Según_Diseño">#REF!</definedName>
    <definedName name="PUENTES1">'[4]Calamar 200%'!#REF!</definedName>
    <definedName name="PUENTES2">'[4]Calamar 200%'!#REF!</definedName>
    <definedName name="PUENTES3">'[4]Calamar 200%'!#REF!</definedName>
    <definedName name="PUENTES4">'[4]Calamar 200%'!#REF!</definedName>
    <definedName name="PUENTES5">'[4]Calamar 200%'!#REF!</definedName>
    <definedName name="PUENTES6">'[4]Calamar 200%'!#REF!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llCords">'[136]Actual Data (MAP)'!$B$31:$C$131</definedName>
    <definedName name="PUNT">[39]INSUMOS!$D$688</definedName>
    <definedName name="Punteros">#REF!</definedName>
    <definedName name="Puntilla_acerada_1.5">#REF!</definedName>
    <definedName name="Puntilla_con_Cabeza_1">#REF!</definedName>
    <definedName name="Puntilla_con_Cabeza_2">#REF!</definedName>
    <definedName name="Puntilla_sin_Cabeza_1">#REF!</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C">[175]Datos!#REF!</definedName>
    <definedName name="Q" localSheetId="13">#REF!</definedName>
    <definedName name="Q" localSheetId="19">#REF!</definedName>
    <definedName name="Q" localSheetId="14">#REF!</definedName>
    <definedName name="Q" localSheetId="18">#REF!</definedName>
    <definedName name="Q" localSheetId="17">#REF!</definedName>
    <definedName name="q">#REF!</definedName>
    <definedName name="qdefqfqwreqwerqw" localSheetId="13">[34]Insumos!#REF!</definedName>
    <definedName name="qdefqfqwreqwerqw" localSheetId="14">[34]Insumos!#REF!</definedName>
    <definedName name="qdefqfqwreqwerqw" localSheetId="18">[34]Insumos!#REF!</definedName>
    <definedName name="qdefqfqwreqwerqw" localSheetId="17">[34]Insumos!#REF!</definedName>
    <definedName name="qdefqfqwreqwerqw">[34]Insumos!#REF!</definedName>
    <definedName name="QE">[119]TARIF2002!#REF!</definedName>
    <definedName name="QE_TE">[119]TARIF2002!#REF!</definedName>
    <definedName name="QI">[119]TARIF2002!#REF!</definedName>
    <definedName name="QI_TI">[119]TARIF2002!#REF!</definedName>
    <definedName name="QMAXDIARIO">'[10]CALCULO POI'!$B$118:$C$154</definedName>
    <definedName name="QN">[119]TARIF2002!#REF!</definedName>
    <definedName name="QN_QI">[119]TARIF2002!#REF!</definedName>
    <definedName name="QNS">[119]TARIF2002!#REF!</definedName>
    <definedName name="QPROM">[10]TARIFAS!$C$570</definedName>
    <definedName name="qq">#REF!</definedName>
    <definedName name="qqq" localSheetId="13">#REF!</definedName>
    <definedName name="qqq" localSheetId="14">#REF!</definedName>
    <definedName name="qqq" localSheetId="18">#REF!</definedName>
    <definedName name="qqq" localSheetId="17">#REF!</definedName>
    <definedName name="qqq">#REF!</definedName>
    <definedName name="qqqqqqqqqqqqqqqq">#REF!</definedName>
    <definedName name="QRS">#REF!</definedName>
    <definedName name="Quality_PvT">#REF!</definedName>
    <definedName name="QualityF">#REF!</definedName>
    <definedName name="quantity">#REF!</definedName>
    <definedName name="QUIMICOSTABLA1.3.1">'[10]CALCULO COSTOS DE OPERACIÓN'!$B$176:$J$211</definedName>
    <definedName name="QUINTA">'[18]APU-Preliminares'!#REF!</definedName>
    <definedName name="qw">#REF!</definedName>
    <definedName name="QWE" hidden="1">'[14]ETAPA 50 SMMLV'!#REF!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JON" localSheetId="13">#REF!</definedName>
    <definedName name="RAJON" localSheetId="14">#REF!</definedName>
    <definedName name="RAJON" localSheetId="18">#REF!</definedName>
    <definedName name="RAJON" localSheetId="17">#REF!</definedName>
    <definedName name="RAJON">#REF!</definedName>
    <definedName name="rango">#REF!</definedName>
    <definedName name="Rate1">[176]Summary!$D$6</definedName>
    <definedName name="rate2">[176]Summary!$D$7</definedName>
    <definedName name="ratio" localSheetId="20">#REF!</definedName>
    <definedName name="ratio">#REF!</definedName>
    <definedName name="Rb" localSheetId="20">#REF!</definedName>
    <definedName name="Rb">#REF!</definedName>
    <definedName name="Rd" localSheetId="20">#REF!</definedName>
    <definedName name="Rd">#REF!</definedName>
    <definedName name="RD_CP" localSheetId="20">'[177]Working Cap Movemts'!#REF!</definedName>
    <definedName name="RD_CP">'[177]Working Cap Movemts'!#REF!</definedName>
    <definedName name="RD_CP_VL" localSheetId="20">'[177]Working Cap Movemts'!#REF!</definedName>
    <definedName name="RD_CP_VL">'[177]Working Cap Movemts'!#REF!</definedName>
    <definedName name="rds" localSheetId="20">#REF!</definedName>
    <definedName name="rds">#REF!</definedName>
    <definedName name="Re" localSheetId="20">#REF!</definedName>
    <definedName name="Re">#REF!</definedName>
    <definedName name="RE4NTA">[56]EQUIPOS!$D$8</definedName>
    <definedName name="rec">[178]Propuesta!#REF!</definedName>
    <definedName name="RECEBO" localSheetId="13">#REF!</definedName>
    <definedName name="RECEBO" localSheetId="14">#REF!</definedName>
    <definedName name="RECEBO" localSheetId="18">#REF!</definedName>
    <definedName name="RECEBO" localSheetId="17">#REF!</definedName>
    <definedName name="RECEBO">#REF!</definedName>
    <definedName name="Recebo_común">#REF!</definedName>
    <definedName name="Recurso">[174]Sheet1!$B$2:$B$3</definedName>
    <definedName name="RECURSOS">'[179]REC-COD,'!$A$1:$D$962</definedName>
    <definedName name="REDESALCANTARILLADOTABLA1.2">'[10]INFORMACIÓN REFERENCIA'!$B$330:$F$341</definedName>
    <definedName name="REDESALCANTARILLADOTABLA1.4">'[10]INFORMACIÓN REFERENCIA'!$B$352:$F$364</definedName>
    <definedName name="REDESALCANTARILLADOTABLA1.5" localSheetId="20">#REF!</definedName>
    <definedName name="REDESALCANTARILLADOTABLA1.5">#REF!</definedName>
    <definedName name="REDESTABLA6.1">'[10]INFORMACIÓN REFERENCIA'!$B$245:$E$256</definedName>
    <definedName name="REDESTABLA6.2">'[10]INFORMACIÓN REFERENCIA'!$B$260:$K$272</definedName>
    <definedName name="REDESTABLA6.3">'[10]INFORMACIÓN REFERENCIA'!$B$276:$C$287</definedName>
    <definedName name="Reducer">'[136]Actual Data (MAP)'!$B$11:$C$18</definedName>
    <definedName name="REFCA">'[4]Calamar 200%'!#REF!</definedName>
    <definedName name="REFCA1">'[4]Calamar 200%'!#REF!</definedName>
    <definedName name="REFERENCIAPROYECTOS">[10]REFERENCIAS!$A$3:$F$24</definedName>
    <definedName name="REFMAR" localSheetId="20">#REF!</definedName>
    <definedName name="REFMAR">#REF!</definedName>
    <definedName name="REG" localSheetId="20">'[158]Estado Resumen'!XFC1&gt;2.5</definedName>
    <definedName name="REG" localSheetId="13">'[158]Estado Resumen'!XFC1&gt;2.5</definedName>
    <definedName name="REG" localSheetId="19">'[4]Calamar 200%'!#REF!</definedName>
    <definedName name="REG" localSheetId="14">'[158]Estado Resumen'!XFC1&gt;2.5</definedName>
    <definedName name="REG" localSheetId="18">'[158]Estado Resumen'!XFC1&gt;2.5</definedName>
    <definedName name="REG" localSheetId="17">'[158]Estado Resumen'!XFC1&gt;2.5</definedName>
    <definedName name="REG" localSheetId="2">'[158]Estado Resumen'!XFC1&gt;2.5</definedName>
    <definedName name="REG" localSheetId="15">'[158]Estado Resumen'!XFC1&gt;2.5</definedName>
    <definedName name="REG">#REF!</definedName>
    <definedName name="REGBT">#N/A</definedName>
    <definedName name="Regional" localSheetId="20">#REF!</definedName>
    <definedName name="Regional" localSheetId="13">#REF!</definedName>
    <definedName name="Regional" localSheetId="14">#REF!</definedName>
    <definedName name="Regional" localSheetId="18">#REF!</definedName>
    <definedName name="Regional" localSheetId="17">#REF!</definedName>
    <definedName name="Regional" localSheetId="2">#REF!</definedName>
    <definedName name="Regional" localSheetId="15">#REF!</definedName>
    <definedName name="regional">[62]CARRETERAS!$A$2</definedName>
    <definedName name="registro_aparatos" localSheetId="20">#REF!</definedName>
    <definedName name="registro_aparatos">#REF!</definedName>
    <definedName name="Registro_Toya_3_4" localSheetId="20">#REF!</definedName>
    <definedName name="Registro_Toya_3_4">#REF!</definedName>
    <definedName name="Regulador_Trifasico_de_1_KVA" localSheetId="20">#REF!</definedName>
    <definedName name="Regulador_Trifasico_de_1_KVA">#REF!</definedName>
    <definedName name="Regulador_Trifasico_de_20_KVA">#REF!</definedName>
    <definedName name="Regulador_Trifasico_de_9_KVA">#REF!</definedName>
    <definedName name="REGULAR" localSheetId="20">'[160]ESTADO VÍA-CRIT.TECNICO'!XFC1&gt;2.5</definedName>
    <definedName name="REGULAR" localSheetId="13">'[160]ESTADO VÍA-CRIT.TECNICO'!XFC1&gt;2.5</definedName>
    <definedName name="REGULAR" localSheetId="19">'[161]ESTADO VÍA-CRIT.TECNICO'!XFC1&gt;2.5</definedName>
    <definedName name="REGULAR" localSheetId="14">'[160]ESTADO VÍA-CRIT.TECNICO'!XFC1&gt;2.5</definedName>
    <definedName name="REGULAR" localSheetId="18">'[160]ESTADO VÍA-CRIT.TECNICO'!XFC1&gt;2.5</definedName>
    <definedName name="REGULAR" localSheetId="17">'[160]ESTADO VÍA-CRIT.TECNICO'!XFC1&gt;2.5</definedName>
    <definedName name="REGULAR" localSheetId="2">'[160]ESTADO VÍA-CRIT.TECNICO'!XFC1&gt;2.5</definedName>
    <definedName name="REGULAR" localSheetId="15">'[160]ESTADO VÍA-CRIT.TECNICO'!XFC1&gt;2.5</definedName>
    <definedName name="REGULAR">'[162]ESTADO VÍA-CRIT.TECNICO'!XFC1&gt;2.5</definedName>
    <definedName name="Rejilla_sifón_S_4.5_x_3.5" localSheetId="20">#REF!</definedName>
    <definedName name="Rejilla_sifón_S_4.5_x_3.5">#REF!</definedName>
    <definedName name="Rejilla_sosco" localSheetId="20">#REF!</definedName>
    <definedName name="Rejilla_sosco">#REF!</definedName>
    <definedName name="Rejillas_prefabricadas_baños_y_circulaciones_0_10___0_15" localSheetId="20">#REF!</definedName>
    <definedName name="Rejillas_prefabricadas_baños_y_circulaciones_0_10___0_15">#REF!</definedName>
    <definedName name="relecon">[23]Datos!$B$14</definedName>
    <definedName name="rell" localSheetId="20">#REF!</definedName>
    <definedName name="rell" localSheetId="13">#REF!</definedName>
    <definedName name="rell" localSheetId="14">#REF!</definedName>
    <definedName name="rell" localSheetId="18">#REF!</definedName>
    <definedName name="rell" localSheetId="17">#REF!</definedName>
    <definedName name="rell">#REF!</definedName>
    <definedName name="RELLG" localSheetId="13">#REF!</definedName>
    <definedName name="RELLG" localSheetId="14">#REF!</definedName>
    <definedName name="RELLG" localSheetId="18">#REF!</definedName>
    <definedName name="RELLG" localSheetId="17">#REF!</definedName>
    <definedName name="RELLG">#REF!</definedName>
    <definedName name="relo">#REF!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2">#REF!</definedName>
    <definedName name="Rendimiento1">#REF!</definedName>
    <definedName name="REP.CONTRATANTE">[93]VARIABLES!$C$11</definedName>
    <definedName name="REP.CONTRATISTA">[93]VARIABLES!$C$10</definedName>
    <definedName name="Reparaciones_en_PVC_A.LL._2" localSheetId="20">#REF!</definedName>
    <definedName name="Reparaciones_en_PVC_A.LL._2">#REF!</definedName>
    <definedName name="Reparaciones_en_PVC_A.LL._3" localSheetId="20">#REF!</definedName>
    <definedName name="Reparaciones_en_PVC_A.LL._3">#REF!</definedName>
    <definedName name="Reparaciones_en_PVC_A.LL._4" localSheetId="20">#REF!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CAJA">'[4]Calamar 200%'!#REF!</definedName>
    <definedName name="REPENT">'[4]Calamar 200%'!#REF!</definedName>
    <definedName name="REPGRES">'[4]Calamar 200%'!#REF!</definedName>
    <definedName name="Repisa_Ordinario">#REF!</definedName>
    <definedName name="REPOSICIONACU">'[10]INFORMACIÓN REFERENCIA'!$B$674:$H$685</definedName>
    <definedName name="REPOSICIONACUREDES">'[10]INFORMACIÓN REFERENCIA'!$B$688:$D$699</definedName>
    <definedName name="REPOSICIONALC">'[10]INFORMACIÓN REFERENCIA'!$B$704:$D$715</definedName>
    <definedName name="REPOSICIONALCREDES">'[10]INFORMACIÓN REFERENCIA'!$B$718:$O$729</definedName>
    <definedName name="req" localSheetId="20">#REF!</definedName>
    <definedName name="req">#REF!</definedName>
    <definedName name="Required_Delivery" localSheetId="20">#REF!</definedName>
    <definedName name="Required_Delivery">#REF!</definedName>
    <definedName name="Reserva" localSheetId="20">[16]Gastos!#REF!</definedName>
    <definedName name="Reserva">[16]Gastos!#REF!</definedName>
    <definedName name="residente">'[62]GENERALIDADES '!$E$9</definedName>
    <definedName name="Resistenciaconductor" localSheetId="20">[97]Modelo!#REF!</definedName>
    <definedName name="Resistenciaconductor" localSheetId="13">[97]Modelo!#REF!</definedName>
    <definedName name="Resistenciaconductor" localSheetId="14">[97]Modelo!#REF!</definedName>
    <definedName name="Resistenciaconductor" localSheetId="18">[97]Modelo!#REF!</definedName>
    <definedName name="Resistenciaconductor" localSheetId="17">[97]Modelo!#REF!</definedName>
    <definedName name="Resistenciaconductor" localSheetId="2">[97]Modelo!#REF!</definedName>
    <definedName name="Resistenciaconductor" localSheetId="15">[97]Modelo!#REF!</definedName>
    <definedName name="Resistenciaconductor">[97]Modelo!#REF!</definedName>
    <definedName name="Responsible">'[38]2009 Jagua'!$G$2:$G$27</definedName>
    <definedName name="RESU">#REF!</definedName>
    <definedName name="resumen">#REF!</definedName>
    <definedName name="RESUMENALCANTARILLADO">#REF!</definedName>
    <definedName name="ResumenAPU">[121]ResumenMaterial!$A$12:$AB$169</definedName>
    <definedName name="RESUMENCOSTOSOPERACIÓN">'[10]CALCULO COSTOS DE OPERACIÓN'!$B$6:$Q$41</definedName>
    <definedName name="RESUMENINVERSIONESACU">'[10]CALCULO POI'!$A$6:$M$41</definedName>
    <definedName name="RESUMENINVERSIONESACUEDUCTO">'[10]CALCULO POI'!$A$6:$M$41</definedName>
    <definedName name="RESUMENINVERSIONESALC">'[10]CALCULO POI'!$A$202:$K$237</definedName>
    <definedName name="RESUMENMODELODEMANDA" localSheetId="20">#REF!</definedName>
    <definedName name="RESUMENMODELODEMANDA">#REF!</definedName>
    <definedName name="RESUMENOPTIMIZACIONACU">'[10]CALCULO POI'!$A$46:$L$81</definedName>
    <definedName name="RESUMENOPTIMIZACIONALC">'[10]CALCULO POI'!$A$242:$I$277</definedName>
    <definedName name="RETAEREO">'[4]Calamar 200%'!#REF!</definedName>
    <definedName name="RETCADIR">'[4]Calamar 200%'!#REF!</definedName>
    <definedName name="reten">[16]Gastos!#REF!</definedName>
    <definedName name="RETIRO">'[4]Calamar 200%'!#REF!</definedName>
    <definedName name="RETIROV" localSheetId="13">#REF!</definedName>
    <definedName name="RETIROV" localSheetId="14">#REF!</definedName>
    <definedName name="RETIROV" localSheetId="18">#REF!</definedName>
    <definedName name="RETIROV" localSheetId="17">#REF!</definedName>
    <definedName name="RETIROV">#REF!</definedName>
    <definedName name="RETMDF">'[4]Calamar 200%'!#REF!</definedName>
    <definedName name="RETRO" localSheetId="13">#REF!</definedName>
    <definedName name="RETRO" localSheetId="14">#REF!</definedName>
    <definedName name="RETRO" localSheetId="18">#REF!</definedName>
    <definedName name="RETRO" localSheetId="17">#REF!</definedName>
    <definedName name="RETRO">#REF!</definedName>
    <definedName name="Retro_excavadora">#REF!</definedName>
    <definedName name="Return">'[136]Actual Data (MAP)'!$L$31:$M$131</definedName>
    <definedName name="ReturnSTX">'[136]Actual Data (STX)'!$I$19:$J$119</definedName>
    <definedName name="Rf" localSheetId="20">#REF!</definedName>
    <definedName name="Rf">#REF!</definedName>
    <definedName name="rfref" localSheetId="13">#REF!</definedName>
    <definedName name="rfref" localSheetId="19">#REF!</definedName>
    <definedName name="rfref" localSheetId="14">#REF!</definedName>
    <definedName name="rfref" localSheetId="18">#REF!</definedName>
    <definedName name="rfref" localSheetId="17">#REF!</definedName>
    <definedName name="rfref">#REF!</definedName>
    <definedName name="Rg">#REF!</definedName>
    <definedName name="Rh">#REF!</definedName>
    <definedName name="Ri">#REF!</definedName>
    <definedName name="Ripio">#REF!</definedName>
    <definedName name="RiskInd">[180]RefTables!$K$2:$K$26</definedName>
    <definedName name="RiskRanking">[180]RefTables!$L$2:$L$26</definedName>
    <definedName name="Rk" localSheetId="20">#REF!</definedName>
    <definedName name="Rk">#REF!</definedName>
    <definedName name="rl" localSheetId="20">#REF!</definedName>
    <definedName name="rl">#REF!</definedName>
    <definedName name="rlo" localSheetId="20">#REF!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ostOutput">#REF!</definedName>
    <definedName name="rmcPeriod">9501</definedName>
    <definedName name="Rmm">#REF!</definedName>
    <definedName name="Rn">#REF!</definedName>
    <definedName name="rñ">#REF!</definedName>
    <definedName name="Ro">#REF!</definedName>
    <definedName name="RoA_N">[86]ASSUMPTIONS!#REF!</definedName>
    <definedName name="ROCA">'[18]APU-Preliminares'!#REF!</definedName>
    <definedName name="rolando">#REF!</definedName>
    <definedName name="Roster1">[55]Parameters!$O$30</definedName>
    <definedName name="Roster2">[55]Parameters!$P$30</definedName>
    <definedName name="Roster3">[55]Parameters!$Q$30</definedName>
    <definedName name="Roster4">[55]Parameters!$R$30</definedName>
    <definedName name="Rosters">[55]Parameters!$O$26:$R$29</definedName>
    <definedName name="ROTPACA">'[4]Calamar 200%'!#REF!</definedName>
    <definedName name="Rows2Unhide" hidden="1">#REF!</definedName>
    <definedName name="Roy_price_sens">'[78]Inputs-SUMMARY'!$H$266:$BR$266</definedName>
    <definedName name="Royal_Col_Nom">[86]W_OPEX!$H$220:$AP$220</definedName>
    <definedName name="royalphalumi">[181]datosluminariasRoyAlPHa!$A$1:$A$65536</definedName>
    <definedName name="Royalty_CDC_LLC">[71]Royalties!#REF!</definedName>
    <definedName name="Royalty_CZN_SA">[71]Royalties!#REF!</definedName>
    <definedName name="Royalty_total">[71]Royalties!#REF!</definedName>
    <definedName name="Rp" localSheetId="20">#REF!</definedName>
    <definedName name="Rp">#REF!</definedName>
    <definedName name="Rq" localSheetId="20">#REF!</definedName>
    <definedName name="Rq">#REF!</definedName>
    <definedName name="rr" localSheetId="20">#REF!</definedName>
    <definedName name="rr">#REF!</definedName>
    <definedName name="rrrr" localSheetId="13">#REF!</definedName>
    <definedName name="rrrr" localSheetId="14">#REF!</definedName>
    <definedName name="rrrr" localSheetId="18">#REF!</definedName>
    <definedName name="rrrr" localSheetId="17">#REF!</definedName>
    <definedName name="rrrr">#REF!</definedName>
    <definedName name="rrrrrrrr">#REF!</definedName>
    <definedName name="Rs">#REF!</definedName>
    <definedName name="rt">#REF!</definedName>
    <definedName name="RT4P">'[4]Calamar 200%'!#REF!</definedName>
    <definedName name="RT6P">'[4]Calamar 200%'!#REF!</definedName>
    <definedName name="RT9P">'[4]Calamar 200%'!#REF!</definedName>
    <definedName name="rte">#REF!</definedName>
    <definedName name="rty">#REF!</definedName>
    <definedName name="RUTA0">#REF!</definedName>
    <definedName name="RUTA00">#REF!</definedName>
    <definedName name="RUTA000">#REF!</definedName>
    <definedName name="RUTA1">#REF!</definedName>
    <definedName name="RUTA10">#REF!</definedName>
    <definedName name="RUTA11">#REF!</definedName>
    <definedName name="RUTA12">#REF!</definedName>
    <definedName name="RUTA13">#REF!</definedName>
    <definedName name="RUTA14">#REF!</definedName>
    <definedName name="RUTA15">#REF!</definedName>
    <definedName name="RUTA16">#REF!</definedName>
    <definedName name="RUTA17">#REF!</definedName>
    <definedName name="RUTA18">#REF!</definedName>
    <definedName name="RUTA2">#REF!</definedName>
    <definedName name="RUTA22">#REF!</definedName>
    <definedName name="RUTA23">#REF!</definedName>
    <definedName name="RUTA3">#REF!</definedName>
    <definedName name="RUTA4">#REF!</definedName>
    <definedName name="RUTA5">#REF!</definedName>
    <definedName name="RUTA6">#REF!</definedName>
    <definedName name="RUTA7">#REF!</definedName>
    <definedName name="RUTA8">#REF!</definedName>
    <definedName name="Rv">#REF!</definedName>
    <definedName name="RW">[182]items!$C$4:$J$248</definedName>
    <definedName name="Rx" localSheetId="20">#REF!</definedName>
    <definedName name="Rx">#REF!</definedName>
    <definedName name="ry" localSheetId="20">#REF!</definedName>
    <definedName name="ry">#REF!</definedName>
    <definedName name="Rz" localSheetId="20">#REF!</definedName>
    <definedName name="Rz">#REF!</definedName>
    <definedName name="S" localSheetId="13">#REF!</definedName>
    <definedName name="S" localSheetId="19">#REF!</definedName>
    <definedName name="S" localSheetId="14">#REF!</definedName>
    <definedName name="S" localSheetId="18">#REF!</definedName>
    <definedName name="S" localSheetId="17">#REF!</definedName>
    <definedName name="S">#REF!</definedName>
    <definedName name="SA" localSheetId="20">[99]PRESUPUESTO!#REF!</definedName>
    <definedName name="SA" localSheetId="13">[99]PRESUPUESTO!#REF!</definedName>
    <definedName name="SA" localSheetId="14">[99]PRESUPUESTO!#REF!</definedName>
    <definedName name="SA" localSheetId="18">[99]PRESUPUESTO!#REF!</definedName>
    <definedName name="SA" localSheetId="17">[99]PRESUPUESTO!#REF!</definedName>
    <definedName name="SA" localSheetId="2">[99]PRESUPUESTO!#REF!</definedName>
    <definedName name="SA" localSheetId="15">[99]PRESUPUESTO!#REF!</definedName>
    <definedName name="Sa">#REF!</definedName>
    <definedName name="SADASDFSDF" localSheetId="20">#REF!</definedName>
    <definedName name="SADASDFSDF">#REF!</definedName>
    <definedName name="Salarios" localSheetId="13">#REF!</definedName>
    <definedName name="Salarios" localSheetId="14">#REF!</definedName>
    <definedName name="Salarios" localSheetId="18">#REF!</definedName>
    <definedName name="Salarios" localSheetId="17">#REF!</definedName>
    <definedName name="Salarios">#REF!</definedName>
    <definedName name="Saldo_Capital">#REF!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ARDINELV" localSheetId="13">#REF!</definedName>
    <definedName name="SARDINELV" localSheetId="14">#REF!</definedName>
    <definedName name="SARDINELV" localSheetId="18">#REF!</definedName>
    <definedName name="SARDINELV" localSheetId="17">#REF!</definedName>
    <definedName name="SARDINELV">#REF!</definedName>
    <definedName name="sasa">'[10]CALCULO POI'!#REF!</definedName>
    <definedName name="SB" localSheetId="20">[99]PRESUPUESTO!#REF!</definedName>
    <definedName name="SB" localSheetId="13">[99]PRESUPUESTO!#REF!</definedName>
    <definedName name="SB" localSheetId="14">[99]PRESUPUESTO!#REF!</definedName>
    <definedName name="SB" localSheetId="18">[99]PRESUPUESTO!#REF!</definedName>
    <definedName name="SB" localSheetId="17">[99]PRESUPUESTO!#REF!</definedName>
    <definedName name="SB" localSheetId="2">[99]PRESUPUESTO!#REF!</definedName>
    <definedName name="SB" localSheetId="15">[99]PRESUPUESTO!#REF!</definedName>
    <definedName name="Sb">#REF!</definedName>
    <definedName name="sbe" localSheetId="20">#REF!</definedName>
    <definedName name="sbe">#REF!</definedName>
    <definedName name="SC" localSheetId="20">[99]PRESUPUESTO!#REF!</definedName>
    <definedName name="SC" localSheetId="13">[99]PRESUPUESTO!#REF!</definedName>
    <definedName name="SC" localSheetId="14">[99]PRESUPUESTO!#REF!</definedName>
    <definedName name="SC" localSheetId="18">[99]PRESUPUESTO!#REF!</definedName>
    <definedName name="SC" localSheetId="17">[99]PRESUPUESTO!#REF!</definedName>
    <definedName name="SC" localSheetId="2">[99]PRESUPUESTO!#REF!</definedName>
    <definedName name="SC" localSheetId="15">[99]PRESUPUESTO!#REF!</definedName>
    <definedName name="sc">#REF!</definedName>
    <definedName name="Sched_Pay" localSheetId="20">#REF!</definedName>
    <definedName name="Sched_Pay">#REF!</definedName>
    <definedName name="Scheduled_Extra_Payments" localSheetId="20">#REF!</definedName>
    <definedName name="Scheduled_Extra_Payments">#REF!</definedName>
    <definedName name="Scheduled_Monthly_Payment">#REF!</definedName>
    <definedName name="SContLab">#REF!</definedName>
    <definedName name="SContParts">#REF!</definedName>
    <definedName name="scope">#REF!</definedName>
    <definedName name="scope1">'[53]REF - Listas'!$D$32:$D$38</definedName>
    <definedName name="sd" localSheetId="20">#REF!</definedName>
    <definedName name="sd">#REF!</definedName>
    <definedName name="SDE" localSheetId="20">#REF!</definedName>
    <definedName name="SDE">#REF!</definedName>
    <definedName name="sdf" localSheetId="13">#REF!</definedName>
    <definedName name="sdf" localSheetId="19">#REF!</definedName>
    <definedName name="sdf" localSheetId="14">#REF!</definedName>
    <definedName name="sdf" localSheetId="18">#REF!</definedName>
    <definedName name="sdf" localSheetId="17">#REF!</definedName>
    <definedName name="sdf">#REF!</definedName>
    <definedName name="sdfsd">#REF!</definedName>
    <definedName name="sdsd">#REF!</definedName>
    <definedName name="SE" localSheetId="20">[99]PRESUPUESTO!#REF!</definedName>
    <definedName name="SE" localSheetId="13">[99]PRESUPUESTO!#REF!</definedName>
    <definedName name="SE" localSheetId="14">[99]PRESUPUESTO!#REF!</definedName>
    <definedName name="SE" localSheetId="18">[99]PRESUPUESTO!#REF!</definedName>
    <definedName name="SE" localSheetId="17">[99]PRESUPUESTO!#REF!</definedName>
    <definedName name="SE" localSheetId="2">[99]PRESUPUESTO!#REF!</definedName>
    <definedName name="SE" localSheetId="15">[99]PRESUPUESTO!#REF!</definedName>
    <definedName name="Se">#REF!</definedName>
    <definedName name="sec">[23]Datos!$B$12</definedName>
    <definedName name="Seccionador_de_Maniobras_de_17.5_KV_630_A">#REF!</definedName>
    <definedName name="SEGREG">'[4]Calamar 200%'!#REF!</definedName>
    <definedName name="Segueta_con_Marco">#REF!</definedName>
    <definedName name="Seguetas">#REF!</definedName>
    <definedName name="SEGUNDA">'[18]APU-Preliminares'!#REF!</definedName>
    <definedName name="Seguro">#REF!</definedName>
    <definedName name="SeguroCostos">#REF!</definedName>
    <definedName name="SEM_DEL_MES">#REF!</definedName>
    <definedName name="Semanas_mes">#REF!</definedName>
    <definedName name="sencount" hidden="1">1</definedName>
    <definedName name="SEP" localSheetId="13">#REF!</definedName>
    <definedName name="SEP" localSheetId="14">#REF!</definedName>
    <definedName name="SEP" localSheetId="18">#REF!</definedName>
    <definedName name="SEP" localSheetId="17">#REF!</definedName>
    <definedName name="SEP">#REF!</definedName>
    <definedName name="sep00">[16]Dólar!#REF!</definedName>
    <definedName name="Sepjv2">#REF!</definedName>
    <definedName name="septdetail">#REF!</definedName>
    <definedName name="septtb">#REF!</definedName>
    <definedName name="SequenceF">#REF!</definedName>
    <definedName name="Servicio_de_Volqueta">#REF!</definedName>
    <definedName name="servicioingreso">#REF!</definedName>
    <definedName name="ServicioSurentingExpress">#REF!</definedName>
    <definedName name="servicioutilidad">#REF!</definedName>
    <definedName name="ServicioVehSustituto">#REF!</definedName>
    <definedName name="SF" localSheetId="20">'[52]CIRCUITOS CODENSA'!#REF!</definedName>
    <definedName name="SF" localSheetId="13">'[52]CIRCUITOS CODENSA'!#REF!</definedName>
    <definedName name="SF" localSheetId="14">'[52]CIRCUITOS CODENSA'!#REF!</definedName>
    <definedName name="SF" localSheetId="18">'[52]CIRCUITOS CODENSA'!#REF!</definedName>
    <definedName name="SF" localSheetId="17">'[52]CIRCUITOS CODENSA'!#REF!</definedName>
    <definedName name="SF" localSheetId="2">'[52]CIRCUITOS CODENSA'!#REF!</definedName>
    <definedName name="SF" localSheetId="15">'[52]CIRCUITOS CODENSA'!#REF!</definedName>
    <definedName name="Sf">#REF!</definedName>
    <definedName name="Sg" localSheetId="20">#REF!</definedName>
    <definedName name="Sg">#REF!</definedName>
    <definedName name="SGET" localSheetId="20">#REF!</definedName>
    <definedName name="SGET">#REF!</definedName>
    <definedName name="SGI_V_INDICES_CIRCUITO_CAUSA" localSheetId="13">#REF!</definedName>
    <definedName name="SGI_V_INDICES_CIRCUITO_CAUSA" localSheetId="14">#REF!</definedName>
    <definedName name="SGI_V_INDICES_CIRCUITO_CAUSA" localSheetId="18">#REF!</definedName>
    <definedName name="SGI_V_INDICES_CIRCUITO_CAUSA" localSheetId="17">#REF!</definedName>
    <definedName name="SGI_V_INDICES_CIRCUITO_CAUSA">#REF!</definedName>
    <definedName name="Sh">#REF!</definedName>
    <definedName name="Share">[111]Cover!#REF!</definedName>
    <definedName name="ship_terms" localSheetId="20">#REF!</definedName>
    <definedName name="ship_terms">#REF!</definedName>
    <definedName name="SHIP_VIA" localSheetId="20">#REF!</definedName>
    <definedName name="SHIP_VIA">#REF!</definedName>
    <definedName name="Shovel_1" localSheetId="20">#REF!</definedName>
    <definedName name="Shovel_1">#REF!</definedName>
    <definedName name="Shovel_2">#REF!</definedName>
    <definedName name="Shovel_3">#REF!</definedName>
    <definedName name="Shovel_4">#REF!</definedName>
    <definedName name="Shovel_5">#REF!</definedName>
    <definedName name="show_all">'[183]Mine variance - tree'!#REF!</definedName>
    <definedName name="si" localSheetId="13">#REF!</definedName>
    <definedName name="si" localSheetId="14">#REF!</definedName>
    <definedName name="si" localSheetId="18">#REF!</definedName>
    <definedName name="si" localSheetId="17">#REF!</definedName>
    <definedName name="si">#REF!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'[18]APU-Preliminares'!#REF!</definedName>
    <definedName name="sifones_cromados">#REF!</definedName>
    <definedName name="Sika_impermeabilizante_integral">#REF!</definedName>
    <definedName name="Sika_transparente">#REF!</definedName>
    <definedName name="silla_y_250x110">[31]Materiales!#REF!</definedName>
    <definedName name="SILLA_YEE_160x110">[31]Materiales!#REF!</definedName>
    <definedName name="SILLA_YEE_160x160">[31]Materiales!#REF!</definedName>
    <definedName name="SILLA_YEE_200x110">[31]Materiales!#REF!</definedName>
    <definedName name="SILLA_YEE_200x160">[31]Materiales!#REF!</definedName>
    <definedName name="SILLA_YEE_24x160">[31]Materiales!#REF!</definedName>
    <definedName name="SILLA_YEE_250x110">[31]Materiales!#REF!</definedName>
    <definedName name="SILLA_YEE_250x160">[31]Materiales!#REF!</definedName>
    <definedName name="SILLA_YEE_27x160">[31]Materiales!#REF!</definedName>
    <definedName name="SILLA_YEE_315x110">[31]Materiales!#REF!</definedName>
    <definedName name="SILLA_YEE_315x160">[31]Materiales!#REF!</definedName>
    <definedName name="SILLA_YEE_355x110">[31]Materiales!#REF!</definedName>
    <definedName name="SILLA_YEE_355x160">[31]Materiales!#REF!</definedName>
    <definedName name="SILLA_YEE_400x160">[31]Materiales!#REF!</definedName>
    <definedName name="SILLA_YEE_450x160">[31]Materiales!#REF!</definedName>
    <definedName name="Silletería_Tandem.">#REF!</definedName>
    <definedName name="Sim_Model_Input_1">[177]HL!#REF!</definedName>
    <definedName name="Sim_Model_Input_4">[177]HL!#REF!</definedName>
    <definedName name="Sim_Model_Output_1">[177]HL!#REF!</definedName>
    <definedName name="SIMP">'[18]APU-Preliminares'!#REF!</definedName>
    <definedName name="SIMP1">'[18]APU-Preliminares'!#REF!</definedName>
    <definedName name="SIMP2">'[18]APU-Preliminares'!#REF!</definedName>
    <definedName name="SISTIER">'[4]Calamar 200%'!#REF!</definedName>
    <definedName name="Sitio">[174]Sheet1!$C$2:$C$4</definedName>
    <definedName name="SJ" localSheetId="20">'[52]CIRCUITOS CODENSA'!#REF!</definedName>
    <definedName name="SJ" localSheetId="13">'[52]CIRCUITOS CODENSA'!#REF!</definedName>
    <definedName name="SJ" localSheetId="14">'[52]CIRCUITOS CODENSA'!#REF!</definedName>
    <definedName name="SJ" localSheetId="18">'[52]CIRCUITOS CODENSA'!#REF!</definedName>
    <definedName name="SJ" localSheetId="17">'[52]CIRCUITOS CODENSA'!#REF!</definedName>
    <definedName name="SJ" localSheetId="2">'[52]CIRCUITOS CODENSA'!#REF!</definedName>
    <definedName name="SJ" localSheetId="15">'[52]CIRCUITOS CODENSA'!#REF!</definedName>
    <definedName name="SJ">'[52]CIRCUITOS CODENSA'!#REF!</definedName>
    <definedName name="sk" localSheetId="20">#REF!</definedName>
    <definedName name="sk">#REF!</definedName>
    <definedName name="SL" localSheetId="20">[99]PRESUPUESTO!#REF!</definedName>
    <definedName name="SL" localSheetId="13">[99]PRESUPUESTO!#REF!</definedName>
    <definedName name="SL" localSheetId="14">[99]PRESUPUESTO!#REF!</definedName>
    <definedName name="SL" localSheetId="18">[99]PRESUPUESTO!#REF!</definedName>
    <definedName name="SL" localSheetId="17">[99]PRESUPUESTO!#REF!</definedName>
    <definedName name="SL" localSheetId="2">[99]PRESUPUESTO!#REF!</definedName>
    <definedName name="SL" localSheetId="15">[99]PRESUPUESTO!#REF!</definedName>
    <definedName name="SL">[99]PRESUPUESTO!#REF!</definedName>
    <definedName name="SLube" localSheetId="20">#REF!</definedName>
    <definedName name="SLube">#REF!</definedName>
    <definedName name="SM" localSheetId="20">'[52]CIRCUITOS CODENSA'!#REF!</definedName>
    <definedName name="SM" localSheetId="13">'[52]CIRCUITOS CODENSA'!#REF!</definedName>
    <definedName name="SM" localSheetId="14">'[52]CIRCUITOS CODENSA'!#REF!</definedName>
    <definedName name="SM" localSheetId="18">'[52]CIRCUITOS CODENSA'!#REF!</definedName>
    <definedName name="SM" localSheetId="17">'[52]CIRCUITOS CODENSA'!#REF!</definedName>
    <definedName name="SM" localSheetId="2">'[52]CIRCUITOS CODENSA'!#REF!</definedName>
    <definedName name="SM" localSheetId="15">'[52]CIRCUITOS CODENSA'!#REF!</definedName>
    <definedName name="sm">#REF!</definedName>
    <definedName name="sn" localSheetId="20">#REF!</definedName>
    <definedName name="sn">#REF!</definedName>
    <definedName name="snw" localSheetId="20">#REF!</definedName>
    <definedName name="snw">#REF!</definedName>
    <definedName name="sñ">#REF!</definedName>
    <definedName name="so">#REF!</definedName>
    <definedName name="Soat">#REF!</definedName>
    <definedName name="SoatCostos">#REF!</definedName>
    <definedName name="SOCIAL" localSheetId="13">#REF!</definedName>
    <definedName name="SOCIAL" localSheetId="14">#REF!</definedName>
    <definedName name="SOCIAL" localSheetId="18">#REF!</definedName>
    <definedName name="SOCIAL" localSheetId="17">#REF!</definedName>
    <definedName name="SOCIAL">#REF!</definedName>
    <definedName name="SOHaul">#REF!</definedName>
    <definedName name="SOL">#REF!</definedName>
    <definedName name="soladov" localSheetId="13">#REF!</definedName>
    <definedName name="soladov" localSheetId="14">#REF!</definedName>
    <definedName name="soladov" localSheetId="18">#REF!</definedName>
    <definedName name="soladov" localSheetId="17">#REF!</definedName>
    <definedName name="soladov">#REF!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nda_en_fibra_de_vidrio">#REF!</definedName>
    <definedName name="Soporte_Colgante_Tipo_Clevis_de_1_2__a_1_1_2">#REF!</definedName>
    <definedName name="Soporte_Colgante_Tipo_Clevis_de_2__a_4">#REF!</definedName>
    <definedName name="Soporte_Colgante_Tipo_Clevis_de_6">#REF!</definedName>
    <definedName name="SOSO" hidden="1">'[14]ETAPA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PT4P">'[4]Calamar 200%'!#REF!</definedName>
    <definedName name="SPT6P">'[4]Calamar 200%'!#REF!</definedName>
    <definedName name="SPT9P">'[4]Calamar 200%'!#REF!</definedName>
    <definedName name="sr">#REF!</definedName>
    <definedName name="SRandM">#REF!</definedName>
    <definedName name="Ss" localSheetId="13">#REF!</definedName>
    <definedName name="Ss" localSheetId="14">#REF!</definedName>
    <definedName name="Ss" localSheetId="18">#REF!</definedName>
    <definedName name="Ss" localSheetId="17">#REF!</definedName>
    <definedName name="ss">#REF!</definedName>
    <definedName name="SS4P">'[4]Calamar 200%'!#REF!</definedName>
    <definedName name="SS6P">'[4]Calamar 200%'!#REF!</definedName>
    <definedName name="SS9P">'[4]Calamar 200%'!#REF!</definedName>
    <definedName name="SSDSD">#REF!</definedName>
    <definedName name="SSENT4">'[4]Calamar 200%'!#REF!</definedName>
    <definedName name="SSENT6">'[4]Calamar 200%'!#REF!</definedName>
    <definedName name="SSENT9">'[4]Calamar 200%'!#REF!</definedName>
    <definedName name="sss">#REF!</definedName>
    <definedName name="ssss">#REF!</definedName>
    <definedName name="sssss">#REF!</definedName>
    <definedName name="ssssssssss">#REF!</definedName>
    <definedName name="sssssssssss">#REF!</definedName>
    <definedName name="ssssssssssssssssssss">#REF!</definedName>
    <definedName name="st" localSheetId="13">#REF!</definedName>
    <definedName name="st" localSheetId="14">#REF!</definedName>
    <definedName name="st" localSheetId="18">#REF!</definedName>
    <definedName name="st" localSheetId="17">#REF!</definedName>
    <definedName name="st">#REF!</definedName>
    <definedName name="Standby">#REF!</definedName>
    <definedName name="StandbyCostos">#REF!</definedName>
    <definedName name="StartBid">#REF!</definedName>
    <definedName name="StartItems">#REF!</definedName>
    <definedName name="StartPeriod">[184]Index!$S$41</definedName>
    <definedName name="StartRates" localSheetId="20">#REF!</definedName>
    <definedName name="StartRates">#REF!</definedName>
    <definedName name="StartTags" localSheetId="20">#REF!</definedName>
    <definedName name="StartTags">#REF!</definedName>
    <definedName name="status">'[137]LISTS-FOR INTERNAL USE ONLY'!$B$8:$B$13</definedName>
    <definedName name="statusofexecution" localSheetId="20">#REF!</definedName>
    <definedName name="statusofexecution">#REF!</definedName>
    <definedName name="STOCK_CODE" localSheetId="20">#REF!</definedName>
    <definedName name="STOCK_CODE">#REF!</definedName>
    <definedName name="stock_oreganal" localSheetId="20">[86]INPUT_TEMP!#REF!</definedName>
    <definedName name="stock_oreganal">[86]INPUT_TEMP!#REF!</definedName>
    <definedName name="StorageTank_Height" localSheetId="20">#REF!</definedName>
    <definedName name="StorageTank_Height">#REF!</definedName>
    <definedName name="StorageTank_Radius" localSheetId="20">#REF!</definedName>
    <definedName name="StorageTank_Radius">#REF!</definedName>
    <definedName name="StorageTank_TotalVolume" localSheetId="20">#REF!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'[4]Calamar 200%'!#REF!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IP">'[4]Calamar 200%'!#REF!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ub" hidden="1">#REF!</definedName>
    <definedName name="Stub_Header1" hidden="1">#REF!</definedName>
    <definedName name="Stub_Header2" hidden="1">#REF!</definedName>
    <definedName name="Stub_Header3" hidden="1">#REF!</definedName>
    <definedName name="STyre">#REF!</definedName>
    <definedName name="SU" localSheetId="20">'[52]CIRCUITOS CODENSA'!#REF!</definedName>
    <definedName name="SU" localSheetId="13">'[52]CIRCUITOS CODENSA'!#REF!</definedName>
    <definedName name="SU" localSheetId="14">'[52]CIRCUITOS CODENSA'!#REF!</definedName>
    <definedName name="SU" localSheetId="18">'[52]CIRCUITOS CODENSA'!#REF!</definedName>
    <definedName name="SU" localSheetId="17">'[52]CIRCUITOS CODENSA'!#REF!</definedName>
    <definedName name="SU" localSheetId="2">'[52]CIRCUITOS CODENSA'!#REF!</definedName>
    <definedName name="SU" localSheetId="15">'[52]CIRCUITOS CODENSA'!#REF!</definedName>
    <definedName name="SU">'[52]CIRCUITOS CODENSA'!#REF!</definedName>
    <definedName name="Sub_Contrato_a_Todo_Costo_Alfombra" localSheetId="20">#REF!</definedName>
    <definedName name="Sub_Contrato_a_Todo_Costo_Alfombra">#REF!</definedName>
    <definedName name="Sub_Contrato_a_Todo_Costo_Cielo_Raso" localSheetId="20">#REF!</definedName>
    <definedName name="Sub_Contrato_a_Todo_Costo_Cielo_Raso">#REF!</definedName>
    <definedName name="SUBBASE" localSheetId="13">#REF!</definedName>
    <definedName name="SUBBASE" localSheetId="14">#REF!</definedName>
    <definedName name="SUBBASE" localSheetId="18">#REF!</definedName>
    <definedName name="SUBBASE" localSheetId="17">#REF!</definedName>
    <definedName name="SUBBASE">#REF!</definedName>
    <definedName name="Subestacion_Tipo_Pedestal_225_Kva__11400_208_120V_60Hz_D_Y5_N._CTS_523">#REF!</definedName>
    <definedName name="SUBESTACIONES" localSheetId="20">'[185]OBRAS SES'!#REF!</definedName>
    <definedName name="SUBESTACIONES" localSheetId="13">'[185]OBRAS SES'!#REF!</definedName>
    <definedName name="SUBESTACIONES" localSheetId="14">'[185]OBRAS SES'!#REF!</definedName>
    <definedName name="SUBESTACIONES" localSheetId="18">'[185]OBRAS SES'!#REF!</definedName>
    <definedName name="SUBESTACIONES" localSheetId="17">'[185]OBRAS SES'!#REF!</definedName>
    <definedName name="SUBESTACIONES" localSheetId="2">'[185]OBRAS SES'!#REF!</definedName>
    <definedName name="SUBESTACIONES" localSheetId="15">'[185]OBRAS SES'!#REF!</definedName>
    <definedName name="SUBESTACIONES">'[185]OBRAS SES'!#REF!</definedName>
    <definedName name="SUBPRODUCTOS" localSheetId="13">#REF!</definedName>
    <definedName name="SUBPRODUCTOS" localSheetId="14">#REF!</definedName>
    <definedName name="SUBPRODUCTOS" localSheetId="18">#REF!</definedName>
    <definedName name="SUBPRODUCTOS" localSheetId="17">#REF!</definedName>
    <definedName name="SUBPRODUCTOS">#REF!</definedName>
    <definedName name="SUBTOTALMAT">'[99]2,2,6,1 Pilotes 0,30'!$I$19</definedName>
    <definedName name="SUELDOS">'[147]Base Datos Sueldo'!$B$7:$C$26</definedName>
    <definedName name="suma">[186]Hoja1!$F$60</definedName>
    <definedName name="Suministro__Transporte__Instalacion_Canalizacion_de_80x40__N._CODENSA" localSheetId="20">#REF!</definedName>
    <definedName name="Suministro__Transporte__Instalacion_Canalizacion_de_80x40__N._CODENSA">#REF!</definedName>
    <definedName name="Suministro__Transporte_e_Instalacion_de_Postes_de_Concreto_12_m_Tipo_AP" localSheetId="20">#REF!</definedName>
    <definedName name="Suministro__Transporte_e_Instalacion_de_Postes_de_Concreto_12_m_Tipo_AP">#REF!</definedName>
    <definedName name="Suministro__Transporte_e_Instalacion_de_Postes_Metalicos_de_9_m" localSheetId="20">#REF!</definedName>
    <definedName name="Suministro__Transporte_e_Instalacion_de_Postes_Metalicos_de_9_m">#REF!</definedName>
    <definedName name="Supervía" localSheetId="20" hidden="1">{#N/A,#N/A,TRUE,"0001";#N/A,#N/A,TRUE,"0002";#N/A,#N/A,TRUE,"0003";#N/A,#N/A,TRUE,"0004";#N/A,#N/A,TRUE,"0005";#N/A,#N/A,TRUE,"0006";#N/A,#N/A,TRUE,"0007";#N/A,#N/A,TRUE,"0008";#N/A,#N/A,TRUE,"0009";#N/A,#N/A,TRUE,"0010"}</definedName>
    <definedName name="Supervía" localSheetId="18"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t" localSheetId="20">#REF!</definedName>
    <definedName name="t" localSheetId="13">#REF!</definedName>
    <definedName name="t" localSheetId="19">[27]!absc</definedName>
    <definedName name="t" localSheetId="14">#REF!</definedName>
    <definedName name="t" localSheetId="18">#REF!</definedName>
    <definedName name="t" localSheetId="17">#REF!</definedName>
    <definedName name="t" localSheetId="2">#REF!</definedName>
    <definedName name="t" localSheetId="15">#REF!</definedName>
    <definedName name="t" localSheetId="8">[6]!absc</definedName>
    <definedName name="t" localSheetId="7">[6]!absc</definedName>
    <definedName name="t" localSheetId="9">[6]!absc</definedName>
    <definedName name="t" localSheetId="10">[6]!absc</definedName>
    <definedName name="t" localSheetId="5">[6]!absc</definedName>
    <definedName name="t" localSheetId="4">[6]!absc</definedName>
    <definedName name="t" localSheetId="3">[6]!absc</definedName>
    <definedName name="t" localSheetId="6">[6]!absc</definedName>
    <definedName name="t" localSheetId="1">[6]!absc</definedName>
    <definedName name="t" localSheetId="0">[6]!absc</definedName>
    <definedName name="t">[6]!absc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 localSheetId="20">[99]PRESUPUESTO!#REF!</definedName>
    <definedName name="TA" localSheetId="13">[99]PRESUPUESTO!#REF!</definedName>
    <definedName name="TA" localSheetId="14">[99]PRESUPUESTO!#REF!</definedName>
    <definedName name="TA" localSheetId="18">[99]PRESUPUESTO!#REF!</definedName>
    <definedName name="TA" localSheetId="17">[99]PRESUPUESTO!#REF!</definedName>
    <definedName name="TA" localSheetId="2">[99]PRESUPUESTO!#REF!</definedName>
    <definedName name="TA" localSheetId="15">[99]PRESUPUESTO!#REF!</definedName>
    <definedName name="Ta">#REF!</definedName>
    <definedName name="TA5B1">'[187]ESTADO RED TEC'!$M$10</definedName>
    <definedName name="Tab_Elec">[134]Inputs!$J$25</definedName>
    <definedName name="Tab_Expense">[134]Inputs!$P$127:$Q$161</definedName>
    <definedName name="Tab_Process">[134]Inputs!$N$127:$O$173</definedName>
    <definedName name="Tab_Respons">[134]Inputs!$L$127:$M$139</definedName>
    <definedName name="TABLA" localSheetId="20">[39]INSUMOS!$D$793</definedName>
    <definedName name="TABLA" localSheetId="13">[39]INSUMOS!$D$793</definedName>
    <definedName name="TABLA" localSheetId="19">#REF!</definedName>
    <definedName name="TABLA" localSheetId="14">[39]INSUMOS!$D$793</definedName>
    <definedName name="TABLA" localSheetId="18">[39]INSUMOS!$D$793</definedName>
    <definedName name="TABLA" localSheetId="17">[39]INSUMOS!$D$793</definedName>
    <definedName name="TABLA" localSheetId="2">[39]INSUMOS!$D$793</definedName>
    <definedName name="TABLA" localSheetId="15">[39]INSUMOS!$D$793</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MI">[10]BS.DATOS!$Q$5:$X$17</definedName>
    <definedName name="TABLA_DE_CONTENIDO__A1" localSheetId="20">#REF!</definedName>
    <definedName name="TABLA_DE_CONTENIDO__A1">#REF!</definedName>
    <definedName name="TABLA_RN">[10]BS.DATOS!$AA$5:$AH$17</definedName>
    <definedName name="TABLA1" localSheetId="20">#REF!</definedName>
    <definedName name="TABLA1">#REF!</definedName>
    <definedName name="tabla2" localSheetId="13">#REF!</definedName>
    <definedName name="tabla2" localSheetId="14">#REF!</definedName>
    <definedName name="tabla2" localSheetId="18">#REF!</definedName>
    <definedName name="tabla2" localSheetId="17">#REF!</definedName>
    <definedName name="tabla2">#REF!</definedName>
    <definedName name="tablaDeDTFS">#REF!</definedName>
    <definedName name="TablaR">#REF!</definedName>
    <definedName name="TABLE">'[188]ALTERN 1310'!#REF!</definedName>
    <definedName name="TABLE___0" localSheetId="20">#REF!</definedName>
    <definedName name="TABLE___0">#REF!</definedName>
    <definedName name="TABLE___0___0" localSheetId="20">#REF!</definedName>
    <definedName name="TABLE___0___0">#REF!</definedName>
    <definedName name="TABLE_2" localSheetId="20">'[188]ALTERN 1310'!#REF!</definedName>
    <definedName name="TABLE_2">'[188]ALTERN 1310'!#REF!</definedName>
    <definedName name="TABLE_2___0" localSheetId="20">#REF!</definedName>
    <definedName name="TABLE_2___0">#REF!</definedName>
    <definedName name="TABLE_2___0___0" localSheetId="20">#REF!</definedName>
    <definedName name="TABLE_2___0___0">#REF!</definedName>
    <definedName name="Tablero_Control_Alumbrado_1_contactores_Trifasicos_20A__3_interruptores_de_codillo_15A" localSheetId="20">#REF!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Detail">#REF!</definedName>
    <definedName name="TACHeading">#REF!</definedName>
    <definedName name="Taco_Termo_magnético_Unipolar_HQP_30A">#REF!</definedName>
    <definedName name="TAED0">'[4]Calamar 200%'!#REF!</definedName>
    <definedName name="TAED1">'[4]Calamar 200%'!#REF!</definedName>
    <definedName name="TAED10">'[4]Calamar 200%'!#REF!</definedName>
    <definedName name="TAED2">'[4]Calamar 200%'!#REF!</definedName>
    <definedName name="TAED3">'[4]Calamar 200%'!#REF!</definedName>
    <definedName name="TAED4">'[4]Calamar 200%'!#REF!</definedName>
    <definedName name="TAED5">'[4]Calamar 200%'!#REF!</definedName>
    <definedName name="TAED6">'[4]Calamar 200%'!#REF!</definedName>
    <definedName name="TAED9">'[4]Calamar 200%'!#REF!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JO">'[18]APU-Preliminares'!#REF!</definedName>
    <definedName name="TAJO1">'[18]APU-Preliminares'!#REF!</definedName>
    <definedName name="Taladro_electrico_3_8">#REF!</definedName>
    <definedName name="TANQUE" localSheetId="13">#REF!</definedName>
    <definedName name="TANQUE" localSheetId="14">#REF!</definedName>
    <definedName name="TANQUE" localSheetId="18">#REF!</definedName>
    <definedName name="TANQUE" localSheetId="17">#REF!</definedName>
    <definedName name="TANQUE">#REF!</definedName>
    <definedName name="Tanques_Hidro_Acumuladores">#REF!</definedName>
    <definedName name="TANQUES4.1">#REF!</definedName>
    <definedName name="TAPA_ALCANTARILLA_ARO_Y_CONTRAARO">[31]Materiales!#REF!</definedName>
    <definedName name="Tapa_Registro_R20x20">#REF!</definedName>
    <definedName name="Tapaporos_nogal">#REF!</definedName>
    <definedName name="TarifaMT">[51]TarifaMT!$A$5:$O$36</definedName>
    <definedName name="TARIFAS_SUBSIDIOS" localSheetId="20">#REF!</definedName>
    <definedName name="TARIFAS_SUBSIDIOS">#REF!</definedName>
    <definedName name="TARIFAS1" localSheetId="20">#REF!</definedName>
    <definedName name="TARIFAS1">#REF!</definedName>
    <definedName name="TAS5DIR" localSheetId="20">'[4]Calamar 200%'!#REF!</definedName>
    <definedName name="TAS5DIR">'[4]Calamar 200%'!#REF!</definedName>
    <definedName name="Tasa_Efectiva_Mensual_Fondeo" localSheetId="20">#REF!</definedName>
    <definedName name="Tasa_Efectiva_Mensual_Fondeo">#REF!</definedName>
    <definedName name="Tax_Rate_Col">'[78]Inputs-SUMMARY'!$H$466:$BR$466</definedName>
    <definedName name="Taxpb" localSheetId="20" hidden="1">#REF!</definedName>
    <definedName name="Taxpb" hidden="1">#REF!</definedName>
    <definedName name="TB" localSheetId="20">[99]PRESUPUESTO!#REF!</definedName>
    <definedName name="TB" localSheetId="13">[99]PRESUPUESTO!#REF!</definedName>
    <definedName name="TB" localSheetId="14">[99]PRESUPUESTO!#REF!</definedName>
    <definedName name="TB" localSheetId="18">[99]PRESUPUESTO!#REF!</definedName>
    <definedName name="TB" localSheetId="17">[99]PRESUPUESTO!#REF!</definedName>
    <definedName name="TB" localSheetId="2">[99]PRESUPUESTO!#REF!</definedName>
    <definedName name="TB" localSheetId="15">[99]PRESUPUESTO!#REF!</definedName>
    <definedName name="tb">#REF!</definedName>
    <definedName name="TBCUR">[189]Sheet4!$A$2:$E$235</definedName>
    <definedName name="TBMAYINT" localSheetId="20">#REF!</definedName>
    <definedName name="TBMAYINT">#REF!</definedName>
    <definedName name="tbres" localSheetId="20">#REF!</definedName>
    <definedName name="tbres">#REF!</definedName>
    <definedName name="TBV1A" localSheetId="20">#REF!</definedName>
    <definedName name="TBV1A">#REF!</definedName>
    <definedName name="TC" localSheetId="20">[99]PRESUPUESTO!#REF!</definedName>
    <definedName name="TC" localSheetId="13">[99]PRESUPUESTO!#REF!</definedName>
    <definedName name="TC" localSheetId="14">[99]PRESUPUESTO!#REF!</definedName>
    <definedName name="TC" localSheetId="18">[99]PRESUPUESTO!#REF!</definedName>
    <definedName name="TC" localSheetId="17">[99]PRESUPUESTO!#REF!</definedName>
    <definedName name="TC" localSheetId="2">[99]PRESUPUESTO!#REF!</definedName>
    <definedName name="TC" localSheetId="15">[99]PRESUPUESTO!#REF!</definedName>
    <definedName name="Tc">#REF!</definedName>
    <definedName name="TCA5DIR">'[4]Calamar 200%'!#REF!</definedName>
    <definedName name="Td">#REF!</definedName>
    <definedName name="TE" localSheetId="20">[99]PRESUPUESTO!#REF!</definedName>
    <definedName name="TE" localSheetId="13">[99]PRESUPUESTO!#REF!</definedName>
    <definedName name="TE" localSheetId="14">[99]PRESUPUESTO!#REF!</definedName>
    <definedName name="TE" localSheetId="18">[99]PRESUPUESTO!#REF!</definedName>
    <definedName name="TE" localSheetId="17">[99]PRESUPUESTO!#REF!</definedName>
    <definedName name="TE" localSheetId="2">[99]PRESUPUESTO!#REF!</definedName>
    <definedName name="TE" localSheetId="15">[99]PRESUPUESTO!#REF!</definedName>
    <definedName name="Te">#REF!</definedName>
    <definedName name="TechAccept" localSheetId="20">#REF!</definedName>
    <definedName name="TechAccept">#REF!</definedName>
    <definedName name="Tecnico" localSheetId="13">#REF!</definedName>
    <definedName name="Tecnico" localSheetId="19">'[51]PERSONAL Y OTROS'!$P$34</definedName>
    <definedName name="Tecnico" localSheetId="14">#REF!</definedName>
    <definedName name="Tecnico" localSheetId="18">#REF!</definedName>
    <definedName name="Tecnico" localSheetId="17">#REF!</definedName>
    <definedName name="Tecnico">#REF!</definedName>
    <definedName name="tecpro06">[16]Gastos!#REF!</definedName>
    <definedName name="Teja_eternit_No_6">#REF!</definedName>
    <definedName name="TEMP2">'[113]Cost Codes'!$B$4:$G$361</definedName>
    <definedName name="TENCAENT">'[4]Calamar 200%'!#REF!</definedName>
    <definedName name="TENPCM">'[4]Calamar 200%'!#REF!</definedName>
    <definedName name="TENSO">'[18]APU-Preliminares'!#REF!</definedName>
    <definedName name="TERCERA">'[18]APU-Preliminares'!#REF!</definedName>
    <definedName name="TERMINADORA" localSheetId="13">#REF!</definedName>
    <definedName name="TERMINADORA" localSheetId="14">#REF!</definedName>
    <definedName name="TERMINADORA" localSheetId="18">#REF!</definedName>
    <definedName name="TERMINADORA" localSheetId="17">#REF!</definedName>
    <definedName name="TERMINADORA">#REF!</definedName>
    <definedName name="TesSumHeading">#REF!</definedName>
    <definedName name="test">#REF!</definedName>
    <definedName name="TexSumDetail">#REF!</definedName>
    <definedName name="TexSumHeading">#REF!</definedName>
    <definedName name="Tf">#REF!</definedName>
    <definedName name="Tg">#REF!</definedName>
    <definedName name="th">#REF!</definedName>
    <definedName name="Thiner">#REF!</definedName>
    <definedName name="Ti">#REF!</definedName>
    <definedName name="TIENT">'[4]Calamar 200%'!#REF!</definedName>
    <definedName name="TIERRA">'[4]Calamar 200%'!#REF!</definedName>
    <definedName name="Tintilla_para_madera">#REF!</definedName>
    <definedName name="TIPO" localSheetId="19">#REF!</definedName>
    <definedName name="Tipo">[174]Sheet1!$A$2:$A$6</definedName>
    <definedName name="tipo_pintura" localSheetId="20">#REF!</definedName>
    <definedName name="tipo_pintura">#REF!</definedName>
    <definedName name="TipoCosteo" localSheetId="13">#REF!</definedName>
    <definedName name="TipoCosteo" localSheetId="19">'[51]PERSONAL Y OTROS'!$D$8</definedName>
    <definedName name="TipoCosteo" localSheetId="14">#REF!</definedName>
    <definedName name="TipoCosteo" localSheetId="18">#REF!</definedName>
    <definedName name="TipoCosteo" localSheetId="17">#REF!</definedName>
    <definedName name="TipoCosteo">#REF!</definedName>
    <definedName name="TipoCosteoNivelRiesgo" localSheetId="13">#REF!</definedName>
    <definedName name="TipoCosteoNivelRiesgo" localSheetId="19">'[51]INFORMACION DEL FP'!$L$32:$M$36</definedName>
    <definedName name="TipoCosteoNivelRiesgo" localSheetId="14">#REF!</definedName>
    <definedName name="TipoCosteoNivelRiesgo" localSheetId="18">#REF!</definedName>
    <definedName name="TipoCosteoNivelRiesgo" localSheetId="17">#REF!</definedName>
    <definedName name="TipoCosteoNivelRiesgo">#REF!</definedName>
    <definedName name="TIPODB">'[4]Calamar 200%'!#REF!</definedName>
    <definedName name="TIPODB3">'[4]Calamar 200%'!#REF!</definedName>
    <definedName name="TIPODB4">'[4]Calamar 200%'!#REF!</definedName>
    <definedName name="TiposCampamentos" localSheetId="13">#REF!</definedName>
    <definedName name="TiposCampamentos" localSheetId="19">'[51]PERSONAL Y OTROS'!$A$245:$A$258</definedName>
    <definedName name="TiposCampamentos" localSheetId="14">#REF!</definedName>
    <definedName name="TiposCampamentos" localSheetId="18">#REF!</definedName>
    <definedName name="TiposCampamentos" localSheetId="17">#REF!</definedName>
    <definedName name="TiposCampamentos">#REF!</definedName>
    <definedName name="TiposEnsayos" localSheetId="13">#REF!</definedName>
    <definedName name="TiposEnsayos" localSheetId="19">'[51]PERSONAL Y OTROS'!$A$209:$A$227</definedName>
    <definedName name="TiposEnsayos" localSheetId="14">#REF!</definedName>
    <definedName name="TiposEnsayos" localSheetId="18">#REF!</definedName>
    <definedName name="TiposEnsayos" localSheetId="17">#REF!</definedName>
    <definedName name="TiposEnsayos">#REF!</definedName>
    <definedName name="TiposEquipos" localSheetId="13">#REF!</definedName>
    <definedName name="TiposEquipos" localSheetId="19">'[51]PERSONAL Y OTROS'!$A$196:$A$206</definedName>
    <definedName name="TiposEquipos" localSheetId="14">#REF!</definedName>
    <definedName name="TiposEquipos" localSheetId="18">#REF!</definedName>
    <definedName name="TiposEquipos" localSheetId="17">#REF!</definedName>
    <definedName name="TiposEquipos">#REF!</definedName>
    <definedName name="TiposOficina" localSheetId="13">#REF!</definedName>
    <definedName name="TiposOficina" localSheetId="14">#REF!</definedName>
    <definedName name="TiposOficina" localSheetId="18">#REF!</definedName>
    <definedName name="TiposOficina" localSheetId="17">#REF!</definedName>
    <definedName name="TiposOficina">#REF!</definedName>
    <definedName name="TiposPersonalProfesional" localSheetId="13">#REF!</definedName>
    <definedName name="TiposPersonalProfesional" localSheetId="19">'[51]PERSONAL Y OTROS'!$A$134:$A$163</definedName>
    <definedName name="TiposPersonalProfesional" localSheetId="14">#REF!</definedName>
    <definedName name="TiposPersonalProfesional" localSheetId="18">#REF!</definedName>
    <definedName name="TiposPersonalProfesional" localSheetId="17">#REF!</definedName>
    <definedName name="TiposPersonalProfesional">#REF!</definedName>
    <definedName name="TiposPersonalTecnico" localSheetId="13">#REF!</definedName>
    <definedName name="TiposPersonalTecnico" localSheetId="19">'[51]PERSONAL Y OTROS'!$A$166:$A$178</definedName>
    <definedName name="TiposPersonalTecnico" localSheetId="14">#REF!</definedName>
    <definedName name="TiposPersonalTecnico" localSheetId="18">#REF!</definedName>
    <definedName name="TiposPersonalTecnico" localSheetId="17">#REF!</definedName>
    <definedName name="TiposPersonalTecnico">#REF!</definedName>
    <definedName name="TIPOTDP4">'[4]Calamar 200%'!#REF!</definedName>
    <definedName name="tipov">#REF!</definedName>
    <definedName name="Tiras_Alistado_3_x_3_x_3">#REF!</definedName>
    <definedName name="TIT">#REF!</definedName>
    <definedName name="Titlepb" hidden="1">#REF!</definedName>
    <definedName name="TITU">#REF!</definedName>
    <definedName name="TITULO" localSheetId="13">#REF!</definedName>
    <definedName name="TITULO" localSheetId="14">#REF!</definedName>
    <definedName name="TITULO" localSheetId="18">#REF!</definedName>
    <definedName name="TITULO" localSheetId="17">#REF!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L" localSheetId="20">[99]PRESUPUESTO!#REF!</definedName>
    <definedName name="TL" localSheetId="13">[99]PRESUPUESTO!#REF!</definedName>
    <definedName name="TL" localSheetId="14">[99]PRESUPUESTO!#REF!</definedName>
    <definedName name="TL" localSheetId="18">[99]PRESUPUESTO!#REF!</definedName>
    <definedName name="TL" localSheetId="17">[99]PRESUPUESTO!#REF!</definedName>
    <definedName name="TL" localSheetId="2">[99]PRESUPUESTO!#REF!</definedName>
    <definedName name="TL" localSheetId="15">[99]PRESUPUESTO!#REF!</definedName>
    <definedName name="tl">#REF!</definedName>
    <definedName name="Tll" localSheetId="20">#REF!</definedName>
    <definedName name="Tll">#REF!</definedName>
    <definedName name="Tm" localSheetId="20">#REF!</definedName>
    <definedName name="Tm">#REF!</definedName>
    <definedName name="tn">#REF!</definedName>
    <definedName name="Tñ">#REF!</definedName>
    <definedName name="To" localSheetId="13">#REF!</definedName>
    <definedName name="To" localSheetId="14">#REF!</definedName>
    <definedName name="To" localSheetId="18">#REF!</definedName>
    <definedName name="To" localSheetId="17">#REF!</definedName>
    <definedName name="To">#REF!</definedName>
    <definedName name="Toma_telefónica">#REF!</definedName>
    <definedName name="Toma_Trifásica">#REF!</definedName>
    <definedName name="TOPO" localSheetId="13">#REF!</definedName>
    <definedName name="TOPO" localSheetId="14">#REF!</definedName>
    <definedName name="TOPO" localSheetId="18">#REF!</definedName>
    <definedName name="TOPO" localSheetId="17">#REF!</definedName>
    <definedName name="TOPO">#REF!</definedName>
    <definedName name="Tornillo_para_Madera_1__No.6">#REF!</definedName>
    <definedName name="Tornillo_para_madera_2__No_9">#REF!</definedName>
    <definedName name="TOT">#REF!</definedName>
    <definedName name="Tot_Con_Ins">[86]W_OPEX!#REF!</definedName>
    <definedName name="Tot_EA_CAPEX">[86]W_CAPEX!#REF!</definedName>
    <definedName name="Tot_Elect">'[190]5. ELECTRICO'!#REF!</definedName>
    <definedName name="Tot_Elect1">'[191]5. ELECTRICO'!#REF!</definedName>
    <definedName name="Tot_Ops_Ins">[86]W_OPEX!#REF!</definedName>
    <definedName name="Total" localSheetId="13">#REF!</definedName>
    <definedName name="Total" localSheetId="14">#REF!</definedName>
    <definedName name="Total" localSheetId="18">#REF!</definedName>
    <definedName name="Total" localSheetId="17">#REF!</definedName>
    <definedName name="TOTAL">#REF!</definedName>
    <definedName name="TOTAL_CIVIL">#REF!</definedName>
    <definedName name="TOTAL_ELECTRICO">'[190]5. ELECTRICO'!#REF!</definedName>
    <definedName name="Total_Kilometro_típico_aereo_11.4_kV" localSheetId="13">'[192]c2.5y2.6'!#REF!</definedName>
    <definedName name="Total_Kilometro_típico_aereo_11.4_kV" localSheetId="14">'[192]c2.5y2.6'!#REF!</definedName>
    <definedName name="Total_Kilometro_típico_aereo_11.4_kV" localSheetId="18">'[192]c2.5y2.6'!#REF!</definedName>
    <definedName name="Total_Kilometro_típico_aereo_11.4_kV" localSheetId="17">'[192]c2.5y2.6'!#REF!</definedName>
    <definedName name="Total_Kilometro_típico_aereo_11.4_kV">'[192]c2.5y2.6'!#REF!</definedName>
    <definedName name="Total_Kilometro_típico_aereo_34.5_kV" localSheetId="13">'[192]c2.5y2.6'!#REF!</definedName>
    <definedName name="Total_Kilometro_típico_aereo_34.5_kV" localSheetId="14">'[192]c2.5y2.6'!#REF!</definedName>
    <definedName name="Total_Kilometro_típico_aereo_34.5_kV" localSheetId="18">'[192]c2.5y2.6'!#REF!</definedName>
    <definedName name="Total_Kilometro_típico_aereo_34.5_kV" localSheetId="17">'[192]c2.5y2.6'!#REF!</definedName>
    <definedName name="Total_Kilometro_típico_aereo_34.5_kV">'[192]c2.5y2.6'!#REF!</definedName>
    <definedName name="Total_Kilometro_típico_aereo_rural_11.4kV" localSheetId="14">'[192]c2.5y2.6'!#REF!</definedName>
    <definedName name="Total_Kilometro_típico_aereo_rural_11.4kV" localSheetId="17">'[192]c2.5y2.6'!#REF!</definedName>
    <definedName name="Total_Kilometro_típico_aereo_rural_11.4kV">'[192]c2.5y2.6'!#REF!</definedName>
    <definedName name="Total_Kilometro_típico_aereo_rural_34.5kV" localSheetId="14">'[192]c2.5y2.6'!#REF!</definedName>
    <definedName name="Total_Kilometro_típico_aereo_rural_34.5kV" localSheetId="17">'[192]c2.5y2.6'!#REF!</definedName>
    <definedName name="Total_Kilometro_típico_aereo_rural_34.5kV">'[192]c2.5y2.6'!#REF!</definedName>
    <definedName name="Total_Kilometro_típico_subterraneo_11.4_kV" localSheetId="14">'[192]c2.5y2.6'!#REF!</definedName>
    <definedName name="Total_Kilometro_típico_subterraneo_11.4_kV" localSheetId="17">'[192]c2.5y2.6'!#REF!</definedName>
    <definedName name="Total_Kilometro_típico_subterraneo_11.4_kV">'[192]c2.5y2.6'!#REF!</definedName>
    <definedName name="Total_Kilometro_típico_subterraneo_34.5_kV" localSheetId="14">'[192]c2.5y2.6'!#REF!</definedName>
    <definedName name="Total_Kilometro_típico_subterraneo_34.5_kV" localSheetId="17">'[192]c2.5y2.6'!#REF!</definedName>
    <definedName name="Total_Kilometro_típico_subterraneo_34.5_kV">'[192]c2.5y2.6'!#REF!</definedName>
    <definedName name="Total_Pay" localSheetId="20">#REF!</definedName>
    <definedName name="Total_Pay">#REF!</definedName>
    <definedName name="TOTAL_SERVICIOS" localSheetId="20">#REF!</definedName>
    <definedName name="TOTAL_SERVICIOS">#REF!</definedName>
    <definedName name="TotalBidCost" localSheetId="20">#REF!</definedName>
    <definedName name="TotalBidCost">#REF!</definedName>
    <definedName name="TotalCalidad" localSheetId="13">#REF!</definedName>
    <definedName name="TotalCalidad" localSheetId="19">'[51]PERSONAL Y OTROS'!$O$54:$O$62</definedName>
    <definedName name="TotalCalidad" localSheetId="14">#REF!</definedName>
    <definedName name="TotalCalidad" localSheetId="18">#REF!</definedName>
    <definedName name="TotalCalidad" localSheetId="17">#REF!</definedName>
    <definedName name="TotalCalidad">#REF!</definedName>
    <definedName name="TotalCam" localSheetId="13">#REF!</definedName>
    <definedName name="TotalCam" localSheetId="19">'[51]PERSONAL Y OTROS'!$O$106:$O$116</definedName>
    <definedName name="TotalCam" localSheetId="14">#REF!</definedName>
    <definedName name="TotalCam" localSheetId="18">#REF!</definedName>
    <definedName name="TotalCam" localSheetId="17">#REF!</definedName>
    <definedName name="TotalCam">#REF!</definedName>
    <definedName name="TotalContratoConIva" localSheetId="19">'[51]COSTEO TOTAL OBRA'!$D$37</definedName>
    <definedName name="TotalContratoConIva">'[96]COSTEO TOTAL OBRA'!$D$37</definedName>
    <definedName name="TotalContratoSinIVA" localSheetId="19">'[51]COSTEO TOTAL OBRA'!$D$33</definedName>
    <definedName name="TotalContratoSinIVA">'[96]COSTEO TOTAL OBRA'!$D$33</definedName>
    <definedName name="TotalCost" localSheetId="20">#REF!</definedName>
    <definedName name="TotalCost">#REF!</definedName>
    <definedName name="TotalCostosDirectos" localSheetId="20">#REF!</definedName>
    <definedName name="TotalCostosDirectos">#REF!</definedName>
    <definedName name="TotalEns" localSheetId="13">#REF!</definedName>
    <definedName name="TotalEns" localSheetId="19">'[51]PERSONAL Y OTROS'!$O$96:$O$103</definedName>
    <definedName name="TotalEns" localSheetId="14">#REF!</definedName>
    <definedName name="TotalEns" localSheetId="18">#REF!</definedName>
    <definedName name="TotalEns" localSheetId="17">#REF!</definedName>
    <definedName name="TotalEns">#REF!</definedName>
    <definedName name="TotalEqu" localSheetId="13">#REF!</definedName>
    <definedName name="TotalEqu" localSheetId="19">'[51]PERSONAL Y OTROS'!$O$75:$O$81</definedName>
    <definedName name="TotalEqu" localSheetId="14">#REF!</definedName>
    <definedName name="TotalEqu" localSheetId="18">#REF!</definedName>
    <definedName name="TotalEqu" localSheetId="17">#REF!</definedName>
    <definedName name="TotalEqu">#REF!</definedName>
    <definedName name="totales">#REF!</definedName>
    <definedName name="TotalImpuestosObra" localSheetId="13">#REF!</definedName>
    <definedName name="TotalImpuestosObra" localSheetId="19">'[51]IMPUESTOS Y VR TOTAL'!$F$10</definedName>
    <definedName name="TotalImpuestosObra" localSheetId="14">#REF!</definedName>
    <definedName name="TotalImpuestosObra" localSheetId="18">#REF!</definedName>
    <definedName name="TotalImpuestosObra" localSheetId="17">#REF!</definedName>
    <definedName name="TotalImpuestosObra">#REF!</definedName>
    <definedName name="TotalItemsCost">#REF!</definedName>
    <definedName name="TotalNoFacturable" localSheetId="13">#REF!</definedName>
    <definedName name="TotalNoFacturable" localSheetId="19">'[51]PERSONAL Y OTROS'!$O$47:$O$51</definedName>
    <definedName name="TotalNoFacturable" localSheetId="14">#REF!</definedName>
    <definedName name="TotalNoFacturable" localSheetId="18">#REF!</definedName>
    <definedName name="TotalNoFacturable" localSheetId="17">#REF!</definedName>
    <definedName name="TotalNoFacturable">#REF!</definedName>
    <definedName name="TotalOfi" localSheetId="13">#REF!</definedName>
    <definedName name="TotalOfi" localSheetId="19">'[51]PERSONAL Y OTROS'!$O$65:$O$72</definedName>
    <definedName name="TotalOfi" localSheetId="14">#REF!</definedName>
    <definedName name="TotalOfi" localSheetId="18">#REF!</definedName>
    <definedName name="TotalOfi" localSheetId="17">#REF!</definedName>
    <definedName name="TotalOfi">#REF!</definedName>
    <definedName name="TotalPaginaPersonal" localSheetId="13">#REF!</definedName>
    <definedName name="TotalPaginaPersonal" localSheetId="19">'[51]PERSONAL Y OTROS'!$O$10</definedName>
    <definedName name="TotalPaginaPersonal" localSheetId="14">#REF!</definedName>
    <definedName name="TotalPaginaPersonal" localSheetId="18">#REF!</definedName>
    <definedName name="TotalPaginaPersonal" localSheetId="17">#REF!</definedName>
    <definedName name="TotalPaginaPersonal">#REF!</definedName>
    <definedName name="TotalPickedCost">#REF!</definedName>
    <definedName name="TotalPro" localSheetId="13">#REF!</definedName>
    <definedName name="TotalPro" localSheetId="19">'[51]PERSONAL Y OTROS'!$O$14:$O$32</definedName>
    <definedName name="TotalPro" localSheetId="14">#REF!</definedName>
    <definedName name="TotalPro" localSheetId="18">#REF!</definedName>
    <definedName name="TotalPro" localSheetId="17">#REF!</definedName>
    <definedName name="TotalPro">#REF!</definedName>
    <definedName name="TotalTec" localSheetId="13">#REF!</definedName>
    <definedName name="TotalTec" localSheetId="19">'[51]PERSONAL Y OTROS'!$O$35:$O$44</definedName>
    <definedName name="TotalTec" localSheetId="14">#REF!</definedName>
    <definedName name="TotalTec" localSheetId="18">#REF!</definedName>
    <definedName name="TotalTec" localSheetId="17">#REF!</definedName>
    <definedName name="TotalTec">#REF!</definedName>
    <definedName name="TotalTram" localSheetId="13">#REF!</definedName>
    <definedName name="TotalTram" localSheetId="19">'[51]PERSONAL Y OTROS'!$O$84:$O$86</definedName>
    <definedName name="TotalTram" localSheetId="14">#REF!</definedName>
    <definedName name="TotalTram" localSheetId="18">#REF!</definedName>
    <definedName name="TotalTram" localSheetId="17">#REF!</definedName>
    <definedName name="TotalTram">#REF!</definedName>
    <definedName name="TotalVia" localSheetId="13">#REF!</definedName>
    <definedName name="TotalVia" localSheetId="19">'[51]PERSONAL Y OTROS'!$O$89:$O$93</definedName>
    <definedName name="TotalVia" localSheetId="14">#REF!</definedName>
    <definedName name="TotalVia" localSheetId="18">#REF!</definedName>
    <definedName name="TotalVia" localSheetId="17">#REF!</definedName>
    <definedName name="TotalVia">#REF!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xement_1_A_Impermeabilizante_Integral">#REF!</definedName>
    <definedName name="Tp">#REF!</definedName>
    <definedName name="TPTCON">'[18]APU-Preliminares'!#REF!</definedName>
    <definedName name="tpte">#REF!</definedName>
    <definedName name="tptee">#REF!</definedName>
    <definedName name="TPTUB">'[18]APU-Preliminares'!#REF!</definedName>
    <definedName name="Tq">#REF!</definedName>
    <definedName name="Tr">#REF!</definedName>
    <definedName name="TRAB">[39]INSUMOS!$D$932</definedName>
    <definedName name="Trafico_liviano_espesor_6_cm._Ref._R25CE_Fibrit">#REF!</definedName>
    <definedName name="TRAFO">#N/A</definedName>
    <definedName name="Tramite" localSheetId="13">#REF!</definedName>
    <definedName name="Tramite" localSheetId="19">'[51]PERSONAL Y OTROS'!$P$83</definedName>
    <definedName name="Tramite" localSheetId="14">#REF!</definedName>
    <definedName name="Tramite" localSheetId="18">#REF!</definedName>
    <definedName name="Tramite" localSheetId="17">#REF!</definedName>
    <definedName name="Tramite">#REF!</definedName>
    <definedName name="Tramites">#REF!</definedName>
    <definedName name="TramitesCostos">#REF!</definedName>
    <definedName name="Transfer_Price">'[78]Inputs-SUMMARY'!$H$464:$BR$464</definedName>
    <definedName name="TRANSPORI" localSheetId="20" hidden="1">{#N/A,#N/A,TRUE,"INGENIERIA";#N/A,#N/A,TRUE,"COMPRAS";#N/A,#N/A,TRUE,"DIRECCION";#N/A,#N/A,TRUE,"RESUMEN"}</definedName>
    <definedName name="TRANSPORI" hidden="1">{#N/A,#N/A,TRUE,"INGENIERIA";#N/A,#N/A,TRUE,"COMPRAS";#N/A,#N/A,TRUE,"DIRECCION";#N/A,#N/A,TRUE,"RESUMEN"}</definedName>
    <definedName name="TRANSPORT">'[18]APU-Preliminares'!#REF!</definedName>
    <definedName name="TRANSPORTE" localSheetId="19" hidden="1">{#N/A,#N/A,TRUE,"INGENIERIA";#N/A,#N/A,TRUE,"COMPRAS";#N/A,#N/A,TRUE,"DIRECCION";#N/A,#N/A,TRUE,"RESUMEN"}</definedName>
    <definedName name="Transporte">[99]Trans!$A$12:$I$65</definedName>
    <definedName name="Transporte_Andamio" localSheetId="20">#REF!</definedName>
    <definedName name="Transporte_Andamio">#REF!</definedName>
    <definedName name="TRANSPORTE_ARENA">[43]Transporte!$F$8</definedName>
    <definedName name="TRANSPORTE_DE_CEMENTO">[43]Transporte!$F$13</definedName>
    <definedName name="TRANSPORTE_DE_TRITURADO">[43]Transporte!$F$9</definedName>
    <definedName name="Traperos" localSheetId="20">#REF!</definedName>
    <definedName name="Traperos">#REF!</definedName>
    <definedName name="TRAT" localSheetId="20">[193]desmonte!$E$48</definedName>
    <definedName name="TRAT" localSheetId="13">[193]desmonte!$E$48</definedName>
    <definedName name="TRAT" localSheetId="19">[194]desmonte!$E$48</definedName>
    <definedName name="TRAT" localSheetId="14">[193]desmonte!$E$48</definedName>
    <definedName name="TRAT" localSheetId="18">[193]desmonte!$E$48</definedName>
    <definedName name="TRAT" localSheetId="17">[193]desmonte!$E$48</definedName>
    <definedName name="TRAT" localSheetId="2">[193]desmonte!$E$48</definedName>
    <definedName name="TRAT" localSheetId="15">[193]desmonte!$E$48</definedName>
    <definedName name="TRAT">[195]desmonte!$E$48</definedName>
    <definedName name="Triplex_Andes_Pizano_14_mm" localSheetId="20">#REF!</definedName>
    <definedName name="Triplex_Andes_Pizano_14_mm">#REF!</definedName>
    <definedName name="TRITURADO_PILCUAN">[43]MATERIALES!$F$73</definedName>
    <definedName name="TRM" localSheetId="19">[196]MARCAS!#REF!</definedName>
    <definedName name="TRM">'[197]Cuadro p. Capital Vs estimado'!$G$1</definedName>
    <definedName name="TROCH">'[18]APU-Preliminares'!#REF!</definedName>
    <definedName name="Troughing">'[136]Actual Data (MAP)'!$H$31:$I$131</definedName>
    <definedName name="TroughingSTX">'[136]Actual Data (STX)'!$B$19:$C$119</definedName>
    <definedName name="Ts" localSheetId="20">#REF!</definedName>
    <definedName name="Ts">#REF!</definedName>
    <definedName name="tt" localSheetId="20">#REF!</definedName>
    <definedName name="tt">#REF!</definedName>
    <definedName name="TTA" localSheetId="13">[99]PRESUPUESTO!#REF!</definedName>
    <definedName name="TTA" localSheetId="14">[99]PRESUPUESTO!#REF!</definedName>
    <definedName name="TTA" localSheetId="18">[99]PRESUPUESTO!#REF!</definedName>
    <definedName name="TTA" localSheetId="17">[99]PRESUPUESTO!#REF!</definedName>
    <definedName name="TTA" localSheetId="15">[99]PRESUPUESTO!#REF!</definedName>
    <definedName name="TTA">[99]PRESUPUESTO!#REF!</definedName>
    <definedName name="TTB" localSheetId="13">[99]PRESUPUESTO!#REF!</definedName>
    <definedName name="TTB" localSheetId="14">[99]PRESUPUESTO!#REF!</definedName>
    <definedName name="TTB" localSheetId="18">[99]PRESUPUESTO!#REF!</definedName>
    <definedName name="TTB" localSheetId="17">[99]PRESUPUESTO!#REF!</definedName>
    <definedName name="TTB">[99]PRESUPUESTO!#REF!</definedName>
    <definedName name="TTC" localSheetId="13">[99]PRESUPUESTO!#REF!</definedName>
    <definedName name="TTC" localSheetId="14">[99]PRESUPUESTO!#REF!</definedName>
    <definedName name="TTC" localSheetId="18">[99]PRESUPUESTO!#REF!</definedName>
    <definedName name="TTC" localSheetId="17">[99]PRESUPUESTO!#REF!</definedName>
    <definedName name="TTC">[99]PRESUPUESTO!#REF!</definedName>
    <definedName name="TTCostOutput" localSheetId="20">#REF!</definedName>
    <definedName name="TTCostOutput">#REF!</definedName>
    <definedName name="TTE" localSheetId="13">[99]PRESUPUESTO!#REF!</definedName>
    <definedName name="TTE" localSheetId="14">[99]PRESUPUESTO!#REF!</definedName>
    <definedName name="TTE" localSheetId="18">[99]PRESUPUESTO!#REF!</definedName>
    <definedName name="TTE" localSheetId="17">[99]PRESUPUESTO!#REF!</definedName>
    <definedName name="TTE">[99]PRESUPUESTO!#REF!</definedName>
    <definedName name="TTL" localSheetId="13">[99]PRESUPUESTO!#REF!</definedName>
    <definedName name="TTL" localSheetId="14">[99]PRESUPUESTO!#REF!</definedName>
    <definedName name="TTL" localSheetId="18">[99]PRESUPUESTO!#REF!</definedName>
    <definedName name="TTL" localSheetId="17">[99]PRESUPUESTO!#REF!</definedName>
    <definedName name="TTL">[99]PRESUPUESTO!#REF!</definedName>
    <definedName name="TTT" localSheetId="13">#REF!</definedName>
    <definedName name="TTT" localSheetId="14">#REF!</definedName>
    <definedName name="TTT" localSheetId="18">#REF!</definedName>
    <definedName name="TTT" localSheetId="17">#REF!</definedName>
    <definedName name="TTT">#REF!</definedName>
    <definedName name="TTTT">#REF!</definedName>
    <definedName name="ttttt">[1]PJ!#REF!</definedName>
    <definedName name="TTTTTTTT">#REF!</definedName>
    <definedName name="TU" localSheetId="20">'[52]CIRCUITOS CODENSA'!#REF!</definedName>
    <definedName name="TU" localSheetId="13">'[52]CIRCUITOS CODENSA'!#REF!</definedName>
    <definedName name="TU" localSheetId="14">'[52]CIRCUITOS CODENSA'!#REF!</definedName>
    <definedName name="TU" localSheetId="18">'[52]CIRCUITOS CODENSA'!#REF!</definedName>
    <definedName name="TU" localSheetId="17">'[52]CIRCUITOS CODENSA'!#REF!</definedName>
    <definedName name="TU" localSheetId="2">'[52]CIRCUITOS CODENSA'!#REF!</definedName>
    <definedName name="TU" localSheetId="15">'[52]CIRCUITOS CODENSA'!#REF!</definedName>
    <definedName name="Tu">#REF!</definedName>
    <definedName name="TUB">'[4]Calamar 200%'!#REF!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10">[31]Materiales!#REF!</definedName>
    <definedName name="TUBERIA_PVC_12">[31]Materiales!#REF!</definedName>
    <definedName name="TUBERIA_PVC_14">[31]Materiales!#REF!</definedName>
    <definedName name="TUBERIA_PVC_16">[31]Materiales!#REF!</definedName>
    <definedName name="TUBERIA_PVC_18">[31]Materiales!#REF!</definedName>
    <definedName name="TUBERIA_PVC_20">[31]Materiales!#REF!</definedName>
    <definedName name="TUBERIA_PVC_24">[31]Materiales!#REF!</definedName>
    <definedName name="TUBERIA_PVC_27">[31]Materiales!#REF!</definedName>
    <definedName name="TUBERIA_PVC_30">[31]Materiales!#REF!</definedName>
    <definedName name="TUBERIA_PVC_4">[31]Materiales!#REF!</definedName>
    <definedName name="TUBERIA_PVC_6">[31]Materiales!#REF!</definedName>
    <definedName name="TUBERIA_PVC_8">[31]Materiales!#REF!</definedName>
    <definedName name="TUBLUB">'[4]Calamar 200%'!#REF!</definedName>
    <definedName name="TUBLUB3">'[4]Calamar 200%'!#REF!</definedName>
    <definedName name="TUBLUB4">'[4]Calamar 200%'!#REF!</definedName>
    <definedName name="TUBO" localSheetId="13">#REF!</definedName>
    <definedName name="TUBO" localSheetId="14">#REF!</definedName>
    <definedName name="TUBO" localSheetId="18">#REF!</definedName>
    <definedName name="TUBO" localSheetId="17">#REF!</definedName>
    <definedName name="TUBO">#REF!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w">#REF!</definedName>
    <definedName name="Tx">#REF!</definedName>
    <definedName name="ty">#REF!</definedName>
    <definedName name="TYPE">#REF!</definedName>
    <definedName name="typeofcommittment">#REF!</definedName>
    <definedName name="tytfy">#REF!</definedName>
    <definedName name="tyu">#REF!</definedName>
    <definedName name="Tz">#REF!</definedName>
    <definedName name="U" localSheetId="13">#REF!</definedName>
    <definedName name="U" localSheetId="14">#REF!</definedName>
    <definedName name="U" localSheetId="18">#REF!</definedName>
    <definedName name="U" localSheetId="17">#REF!</definedName>
    <definedName name="U">#REF!</definedName>
    <definedName name="Ua">#REF!</definedName>
    <definedName name="Ub">#REF!</definedName>
    <definedName name="Ubicación">#REF!</definedName>
    <definedName name="Uc">#REF!</definedName>
    <definedName name="Ud">#REF!</definedName>
    <definedName name="Ue">#REF!</definedName>
    <definedName name="Uf">#REF!</definedName>
    <definedName name="UFInanzas">[172]Cuentas!$P$11:$P$111</definedName>
    <definedName name="Ug" localSheetId="20">#REF!</definedName>
    <definedName name="Ug">#REF!</definedName>
    <definedName name="UGEquipData" localSheetId="20">#REF!</definedName>
    <definedName name="UGEquipData">#REF!</definedName>
    <definedName name="Uh" localSheetId="20">#REF!</definedName>
    <definedName name="Uh">#REF!</definedName>
    <definedName name="ui">#REF!</definedName>
    <definedName name="Uj">#REF!</definedName>
    <definedName name="ujyyu">#REF!</definedName>
    <definedName name="Uk">#REF!</definedName>
    <definedName name="Ull">#REF!</definedName>
    <definedName name="UM" localSheetId="20">'[52]CIRCUITOS CODENSA'!#REF!</definedName>
    <definedName name="UM" localSheetId="13">'[52]CIRCUITOS CODENSA'!#REF!</definedName>
    <definedName name="UM" localSheetId="14">'[52]CIRCUITOS CODENSA'!#REF!</definedName>
    <definedName name="UM" localSheetId="18">'[52]CIRCUITOS CODENSA'!#REF!</definedName>
    <definedName name="UM" localSheetId="17">'[52]CIRCUITOS CODENSA'!#REF!</definedName>
    <definedName name="UM" localSheetId="2">'[52]CIRCUITOS CODENSA'!#REF!</definedName>
    <definedName name="UM" localSheetId="15">'[52]CIRCUITOS CODENSA'!#REF!</definedName>
    <definedName name="Um">#REF!</definedName>
    <definedName name="UMina">[85]Cuentas!$Q$11:$Q$46</definedName>
    <definedName name="Un" localSheetId="20">#REF!</definedName>
    <definedName name="Un">#REF!</definedName>
    <definedName name="UN_APU">IF(LEN([79]apu!XFB1)=2,"",IF([79]apu!XFB1="","",IF(ISERROR(SEARCH("-",[79]apu!$B1,3)),VLOOKUP([79]apu!$B1,[79]Insumos!XFD$1:B$65536,3,0),VLOOKUP([79]apu!XFB1,'[79]Ppto completo'!$D$1:$F$65536,3,FALSE))))</definedName>
    <definedName name="UN_AUX">IF([79]Auxiliares!$B1="","",VLOOKUP([79]Auxiliares!$B1,[79]Insumos!$D$1:$F$65536,3,FALSE))</definedName>
    <definedName name="UNIDAD1">[106]ITEMS!$C$2</definedName>
    <definedName name="UNIDAD521">[107]ITEMS!$C$522</definedName>
    <definedName name="Unidades" localSheetId="20">[198]Presup_Cancha!$J$14:$J$18</definedName>
    <definedName name="Unidades" localSheetId="13">[198]Presup_Cancha!$J$14:$J$18</definedName>
    <definedName name="Unidades" localSheetId="19">[116]Presup_Cancha!$J$14:$J$18</definedName>
    <definedName name="Unidades" localSheetId="14">[198]Presup_Cancha!$J$14:$J$18</definedName>
    <definedName name="Unidades" localSheetId="18">[198]Presup_Cancha!$J$14:$J$18</definedName>
    <definedName name="Unidades" localSheetId="17">[198]Presup_Cancha!$J$14:$J$18</definedName>
    <definedName name="Unidades" localSheetId="2">[198]Presup_Cancha!$J$14:$J$18</definedName>
    <definedName name="Unidades" localSheetId="15">[198]Presup_Cancha!$J$14:$J$18</definedName>
    <definedName name="unidades">[60]Listado!$AI$2:$AI$61</definedName>
    <definedName name="UNION">'[18]APU-Preliminares'!#REF!</definedName>
    <definedName name="Unit" hidden="1">#REF!</definedName>
    <definedName name="UNITARIO">[199]Unitarios!$A$3:$D$13</definedName>
    <definedName name="Unitarios" localSheetId="20">#REF!</definedName>
    <definedName name="Unitarios">#REF!</definedName>
    <definedName name="units">'[105]REF - Listas'!$G$10:$G$18</definedName>
    <definedName name="Uñ" localSheetId="20">#REF!</definedName>
    <definedName name="Uñ">#REF!</definedName>
    <definedName name="Uo" localSheetId="20">#REF!</definedName>
    <definedName name="Uo">#REF!</definedName>
    <definedName name="Up" localSheetId="20">#REF!</definedName>
    <definedName name="Up">#REF!</definedName>
    <definedName name="UPlanta">[85]Cuentas!$T$11:$T$56</definedName>
    <definedName name="Uq" localSheetId="20">#REF!</definedName>
    <definedName name="Uq">#REF!</definedName>
    <definedName name="Ur" localSheetId="20">#REF!</definedName>
    <definedName name="Ur">#REF!</definedName>
    <definedName name="US" localSheetId="20">'[52]CIRCUITOS CODENSA'!#REF!</definedName>
    <definedName name="US" localSheetId="13">'[52]CIRCUITOS CODENSA'!#REF!</definedName>
    <definedName name="us" localSheetId="19">#REF!</definedName>
    <definedName name="US" localSheetId="14">'[52]CIRCUITOS CODENSA'!#REF!</definedName>
    <definedName name="US" localSheetId="18">'[52]CIRCUITOS CODENSA'!#REF!</definedName>
    <definedName name="US" localSheetId="17">'[52]CIRCUITOS CODENSA'!#REF!</definedName>
    <definedName name="US" localSheetId="2">'[52]CIRCUITOS CODENSA'!#REF!</definedName>
    <definedName name="US" localSheetId="15">'[52]CIRCUITOS CODENSA'!#REF!</definedName>
    <definedName name="Us">#REF!</definedName>
    <definedName name="UsTexDetail" localSheetId="20">#REF!</definedName>
    <definedName name="UsTexDetail">#REF!</definedName>
    <definedName name="UsTexHeading" localSheetId="20">#REF!</definedName>
    <definedName name="UsTexHeading">#REF!</definedName>
    <definedName name="ut">#REF!</definedName>
    <definedName name="Ut_Un">#REF!</definedName>
    <definedName name="uti">[23]Datos!$B$21</definedName>
    <definedName name="UTIL" localSheetId="13">#REF!</definedName>
    <definedName name="UTIL" localSheetId="14">#REF!</definedName>
    <definedName name="UTIL" localSheetId="18">#REF!</definedName>
    <definedName name="UTIL" localSheetId="17">#REF!</definedName>
    <definedName name="Util">#REF!</definedName>
    <definedName name="UtilidadMensual">#REF!</definedName>
    <definedName name="UtilidadObra" localSheetId="13">#REF!</definedName>
    <definedName name="UtilidadObra" localSheetId="19">'[51]IMPUESTOS Y VR TOTAL'!$F$7</definedName>
    <definedName name="UtilidadObra" localSheetId="14">#REF!</definedName>
    <definedName name="UtilidadObra" localSheetId="18">#REF!</definedName>
    <definedName name="UtilidadObra" localSheetId="17">#REF!</definedName>
    <definedName name="UtilidadObra">#REF!</definedName>
    <definedName name="UTMAR">#REF!</definedName>
    <definedName name="uu">#REF!</definedName>
    <definedName name="uuuu" hidden="1">#REF!</definedName>
    <definedName name="uuuuutiyt">#REF!</definedName>
    <definedName name="uuuuuu">#REF!</definedName>
    <definedName name="uuuuuuuuuu">#REF!</definedName>
    <definedName name="Uv">#REF!</definedName>
    <definedName name="Uw">#REF!</definedName>
    <definedName name="uxd">#REF!</definedName>
    <definedName name="uy">#REF!</definedName>
    <definedName name="Uz">#REF!</definedName>
    <definedName name="v" localSheetId="13">#REF!</definedName>
    <definedName name="v" localSheetId="19">#REF!</definedName>
    <definedName name="v" localSheetId="14">#REF!</definedName>
    <definedName name="v" localSheetId="18">#REF!</definedName>
    <definedName name="v" localSheetId="17">#REF!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[200]Dólar!#REF!</definedName>
    <definedName name="valhati">[16]Gastos!#REF!</definedName>
    <definedName name="VALLA">'[18]APU-Preliminares'!#REF!</definedName>
    <definedName name="Valla_Informativa_Licencia_2.00X1.00">#REF!</definedName>
    <definedName name="Vallas_de_señalización">#REF!</definedName>
    <definedName name="Vallas_informativas">#REF!</definedName>
    <definedName name="Valor_alicate_Redes">#REF!</definedName>
    <definedName name="Valor_antenaya">#REF!</definedName>
    <definedName name="Valor_Apisonador">#REF!</definedName>
    <definedName name="Valor_barra">#REF!</definedName>
    <definedName name="Valor_barra_redes">#REF!</definedName>
    <definedName name="Valor_Boquilla">#REF!</definedName>
    <definedName name="Valor_broca_lamina">#REF!</definedName>
    <definedName name="VAlor_broca_lamina_redes">#REF!</definedName>
    <definedName name="Valor_broca_Muro">#REF!</definedName>
    <definedName name="Valor_broca_muro_redes">#REF!</definedName>
    <definedName name="Valor_broca_rede">#REF!</definedName>
    <definedName name="Valor_Camión">#REF!</definedName>
    <definedName name="valor_camioneta">#REF!</definedName>
    <definedName name="Valor_Campresor">#REF!</definedName>
    <definedName name="Valor_Carpa">#REF!</definedName>
    <definedName name="Valor_carretilla_redes">#REF!</definedName>
    <definedName name="Valor_carrtilla">#REF!</definedName>
    <definedName name="Valor_Cilindro">#REF!</definedName>
    <definedName name="Valor_Cinta">#REF!</definedName>
    <definedName name="Valor_Cinta_metálica">#REF!</definedName>
    <definedName name="Valor_cinta_metrica_redes">#REF!</definedName>
    <definedName name="Valor_cinturon_redes">#REF!</definedName>
    <definedName name="Valor_cizalla_redes">#REF!</definedName>
    <definedName name="Valor_Colombinas">#REF!</definedName>
    <definedName name="Valor_Cono">#REF!</definedName>
    <definedName name="valor_consumibles">#REF!</definedName>
    <definedName name="Valor_Corona">#REF!</definedName>
    <definedName name="Valor_Cortadora">#REF!</definedName>
    <definedName name="Valor_cortafrio_redes">#REF!</definedName>
    <definedName name="valor_cuadrilla">#REF!</definedName>
    <definedName name="Valor_desornillador_estrella1">#REF!</definedName>
    <definedName name="Valor_destonillador_redes">#REF!</definedName>
    <definedName name="Valor_destornillador_estrella">#REF!</definedName>
    <definedName name="Valor_destornillador_pala">#REF!</definedName>
    <definedName name="Valor_destornillador_pala_redes">#REF!</definedName>
    <definedName name="valor_destornillador_pala1">#REF!</definedName>
    <definedName name="Valor_destornillador_pequeño">#REF!</definedName>
    <definedName name="Valor_devanadora">#REF!</definedName>
    <definedName name="Valor_diferencial">#REF!</definedName>
    <definedName name="Valor_Dynatel">#REF!</definedName>
    <definedName name="Valor_ecometro">#REF!</definedName>
    <definedName name="Valor_entrochadora">#REF!</definedName>
    <definedName name="valor_equipos">#REF!</definedName>
    <definedName name="Valor_escalera_1cuerpo">#REF!</definedName>
    <definedName name="Valor_escalera1Cuerpo_redes">#REF!</definedName>
    <definedName name="Valor_escalera3Cuerpos_redes">#REF!</definedName>
    <definedName name="Valor_flexometro">#REF!</definedName>
    <definedName name="valor_flexometro_oocc">#REF!</definedName>
    <definedName name="Valor_Generador_Tonos">#REF!</definedName>
    <definedName name="Valor_grua">#REF!</definedName>
    <definedName name="valor_hoyadora">#REF!</definedName>
    <definedName name="VALOR_KILO">[201]Materiales!$C$3</definedName>
    <definedName name="Valor_Llana" localSheetId="20">#REF!</definedName>
    <definedName name="Valor_Llana">#REF!</definedName>
    <definedName name="Valor_llave_expansión" localSheetId="20">#REF!</definedName>
    <definedName name="Valor_llave_expansión">#REF!</definedName>
    <definedName name="Valor_maceta" localSheetId="20">#REF!</definedName>
    <definedName name="Valor_maceta">#REF!</definedName>
    <definedName name="Valor_maceta_redes">#REF!</definedName>
    <definedName name="Valor_martillo_bola">#REF!</definedName>
    <definedName name="Valor_martillo_pata">#REF!</definedName>
    <definedName name="Valor_Martillo_pata_redes">#REF!</definedName>
    <definedName name="Valor_Megómetro">#REF!</definedName>
    <definedName name="Valor_mezcladora">#REF!</definedName>
    <definedName name="Valor_Microteléfono">#REF!</definedName>
    <definedName name="Valor_minicargador">#REF!</definedName>
    <definedName name="Valor_Miniecometro">#REF!</definedName>
    <definedName name="Valor_motobomba">#REF!</definedName>
    <definedName name="Valor_MS2">#REF!</definedName>
    <definedName name="Valor_Multimetro">#REF!</definedName>
    <definedName name="Valor_nivel">#REF!</definedName>
    <definedName name="Valor_nivel_redes">#REF!</definedName>
    <definedName name="valor_nomina1">#REF!</definedName>
    <definedName name="valor_nomina2">#REF!</definedName>
    <definedName name="valor_nomina3">#REF!</definedName>
    <definedName name="Valor_pala">#REF!</definedName>
    <definedName name="Valor_pica">#REF!</definedName>
    <definedName name="Valor_pinzas_redes">#REF!</definedName>
    <definedName name="Valor_PLanta">#REF!</definedName>
    <definedName name="valor_Ponchadora">#REF!</definedName>
    <definedName name="Valor_portacarrete">#REF!</definedName>
    <definedName name="Valor_pretales">#REF!</definedName>
    <definedName name="valor_rana">#REF!</definedName>
    <definedName name="VALOR_SALARIO_MINIMO_ACTUAL">'[43]Datos iniciales '!$C$19</definedName>
    <definedName name="Valor_segueta" localSheetId="20">#REF!</definedName>
    <definedName name="Valor_segueta">#REF!</definedName>
    <definedName name="Valor_segueta_redes" localSheetId="20">#REF!</definedName>
    <definedName name="Valor_segueta_redes">#REF!</definedName>
    <definedName name="Valor_Sonda" localSheetId="20">#REF!</definedName>
    <definedName name="Valor_Sonda">#REF!</definedName>
    <definedName name="Valor_Taladro_eléctrico">#REF!</definedName>
    <definedName name="Valor_Valla_inf">#REF!</definedName>
    <definedName name="Valor_Valla_Seña">#REF!</definedName>
    <definedName name="VAlor_volqueta">#REF!</definedName>
    <definedName name="Valor_zunchadora">#REF!</definedName>
    <definedName name="valor1" localSheetId="13">#REF!</definedName>
    <definedName name="valor1" localSheetId="14">#REF!</definedName>
    <definedName name="valor1" localSheetId="18">#REF!</definedName>
    <definedName name="valor1" localSheetId="17">#REF!</definedName>
    <definedName name="valor1">#REF!</definedName>
    <definedName name="valor2" localSheetId="13">#REF!</definedName>
    <definedName name="valor2" localSheetId="14">#REF!</definedName>
    <definedName name="valor2" localSheetId="18">#REF!</definedName>
    <definedName name="valor2" localSheetId="17">#REF!</definedName>
    <definedName name="valor2">#REF!</definedName>
    <definedName name="VALOR3" localSheetId="13">#REF!</definedName>
    <definedName name="VALOR3" localSheetId="14">#REF!</definedName>
    <definedName name="VALOR3" localSheetId="18">#REF!</definedName>
    <definedName name="VALOR3" localSheetId="17">#REF!</definedName>
    <definedName name="VALOR3">#REF!</definedName>
    <definedName name="Valoracion" localSheetId="13">#REF!</definedName>
    <definedName name="Valoracion" localSheetId="14">#REF!</definedName>
    <definedName name="Valoracion" localSheetId="18">#REF!</definedName>
    <definedName name="Valoracion" localSheetId="17">#REF!</definedName>
    <definedName name="Valoracion">#REF!</definedName>
    <definedName name="VALORACIÓN" localSheetId="13">#REF!</definedName>
    <definedName name="VALORACIÓN" localSheetId="14">#REF!</definedName>
    <definedName name="VALORACIÓN" localSheetId="18">#REF!</definedName>
    <definedName name="VALORACIÓN" localSheetId="17">#REF!</definedName>
    <definedName name="VALORACIÓN">#REF!</definedName>
    <definedName name="valorcal">[16]Gastos!#REF!</definedName>
    <definedName name="ValoresCanon">#REF!</definedName>
    <definedName name="ValoresIva">#REF!</definedName>
    <definedName name="ValorFuturoFcro">#REF!</definedName>
    <definedName name="ValorImpuestoTimbre">#REF!</definedName>
    <definedName name="ValorTotConsultoria" localSheetId="13">#REF!</definedName>
    <definedName name="ValorTotConsultoria" localSheetId="14">#REF!</definedName>
    <definedName name="ValorTotConsultoria" localSheetId="18">#REF!</definedName>
    <definedName name="ValorTotConsultoria" localSheetId="17">#REF!</definedName>
    <definedName name="ValorTotConsultoria">#REF!</definedName>
    <definedName name="Values_Entered" localSheetId="20">#N/A</definedName>
    <definedName name="Values_Entered">IF(Loan_Amount*'Cadena de valor'!Interest_Rate*Loan_Years*Loan_Start&gt;0,1,0)</definedName>
    <definedName name="Valvula_de_Paso_Directo_125_PSIG_Vapor__200_PSIG_Agua_1" localSheetId="20">#REF!</definedName>
    <definedName name="Valvula_de_Paso_Directo_125_PSIG_Vapor__200_PSIG_Agua_1">#REF!</definedName>
    <definedName name="Valvula_de_Paso_Directo_125_PSIG_Vapor__200_PSIG_Agua_1_1_2" localSheetId="20">#REF!</definedName>
    <definedName name="Valvula_de_Paso_Directo_125_PSIG_Vapor__200_PSIG_Agua_1_1_2">#REF!</definedName>
    <definedName name="Valvula_de_Paso_Directo_125_PSIG_Vapor__200_PSIG_Agua_1_1_4" localSheetId="20">#REF!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Equip">'[71]Equip Data'!#REF!</definedName>
    <definedName name="variacion">[41]Datos!$B$8</definedName>
    <definedName name="Varios">#REF!</definedName>
    <definedName name="Varios2">#REF!</definedName>
    <definedName name="VarRange">'[71]Equip Data'!#REF!</definedName>
    <definedName name="VAT" localSheetId="20">#REF!</definedName>
    <definedName name="VAT">#REF!</definedName>
    <definedName name="vaton">[16]Gastos!#REF!</definedName>
    <definedName name="vb">#REF!</definedName>
    <definedName name="vc">#REF!</definedName>
    <definedName name="vck">#REF!</definedName>
    <definedName name="vd">#REF!</definedName>
    <definedName name="VE" localSheetId="20">'[52]CIRCUITOS CODENSA'!#REF!</definedName>
    <definedName name="VE" localSheetId="13">'[52]CIRCUITOS CODENSA'!#REF!</definedName>
    <definedName name="VE" localSheetId="14">'[52]CIRCUITOS CODENSA'!#REF!</definedName>
    <definedName name="VE" localSheetId="18">'[52]CIRCUITOS CODENSA'!#REF!</definedName>
    <definedName name="VE" localSheetId="17">'[52]CIRCUITOS CODENSA'!#REF!</definedName>
    <definedName name="VE" localSheetId="2">'[52]CIRCUITOS CODENSA'!#REF!</definedName>
    <definedName name="VE" localSheetId="15">'[52]CIRCUITOS CODENSA'!#REF!</definedName>
    <definedName name="Ve">#REF!</definedName>
    <definedName name="VENDOR_ID" localSheetId="20">#REF!</definedName>
    <definedName name="VENDOR_ID">#REF!</definedName>
    <definedName name="Vendor_name" localSheetId="20">#REF!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ifier">#REF!</definedName>
    <definedName name="Vf">#REF!</definedName>
    <definedName name="vfggchbh">#REF!</definedName>
    <definedName name="vfgtfgvfgv">#REF!</definedName>
    <definedName name="vfn">#REF!</definedName>
    <definedName name="vg">#REF!</definedName>
    <definedName name="Vh">#REF!</definedName>
    <definedName name="VI" localSheetId="13">'[52]CIRCUITOS CODENSA'!#REF!</definedName>
    <definedName name="VI" localSheetId="14">'[52]CIRCUITOS CODENSA'!#REF!</definedName>
    <definedName name="VI" localSheetId="18">'[52]CIRCUITOS CODENSA'!#REF!</definedName>
    <definedName name="VI" localSheetId="17">'[52]CIRCUITOS CODENSA'!#REF!</definedName>
    <definedName name="VI">'[52]CIRCUITOS CODENSA'!#REF!</definedName>
    <definedName name="via" localSheetId="20" hidden="1">{"via1",#N/A,TRUE,"general";"via2",#N/A,TRUE,"general";"via3",#N/A,TRUE,"general"}</definedName>
    <definedName name="via" localSheetId="18" hidden="1">{"via1",#N/A,TRUE,"general";"via2",#N/A,TRUE,"general";"via3",#N/A,TRUE,"general"}</definedName>
    <definedName name="via" hidden="1">{"via1",#N/A,TRUE,"general";"via2",#N/A,TRUE,"general";"via3",#N/A,TRUE,"general"}</definedName>
    <definedName name="Viajes" localSheetId="13">#REF!</definedName>
    <definedName name="Viajes" localSheetId="19">'[51]PERSONAL Y OTROS'!$P$88</definedName>
    <definedName name="Viajes" localSheetId="14">#REF!</definedName>
    <definedName name="Viajes" localSheetId="18">#REF!</definedName>
    <definedName name="Viajes" localSheetId="17">#REF!</definedName>
    <definedName name="Viajes">#REF!</definedName>
    <definedName name="VIAS" localSheetId="13">#REF!</definedName>
    <definedName name="VIAS" localSheetId="14">#REF!</definedName>
    <definedName name="VIAS" localSheetId="18">#REF!</definedName>
    <definedName name="VIAS" localSheetId="17">#REF!</definedName>
    <definedName name="VIAS">#REF!</definedName>
    <definedName name="VIBRA">[39]INSUMOS!$D$1404</definedName>
    <definedName name="VIBRADOR" localSheetId="13">#REF!</definedName>
    <definedName name="VIBRADOR" localSheetId="14">#REF!</definedName>
    <definedName name="VIBRADOR" localSheetId="18">#REF!</definedName>
    <definedName name="VIBRADOR" localSheetId="17">#REF!</definedName>
    <definedName name="VIBRADOR">#REF!</definedName>
    <definedName name="Vibrador_a_Gasolina">#REF!</definedName>
    <definedName name="VIBRADOR_CONCRETO">[43]EQUIPO!$F$13</definedName>
    <definedName name="VIBRO" localSheetId="13">#REF!</definedName>
    <definedName name="VIBRO" localSheetId="14">#REF!</definedName>
    <definedName name="VIBRO" localSheetId="18">#REF!</definedName>
    <definedName name="VIBRO" localSheetId="17">#REF!</definedName>
    <definedName name="VIBRO">#REF!</definedName>
    <definedName name="Vibrocompactador_a_gasolina">#REF!</definedName>
    <definedName name="Viniltex">#REF!</definedName>
    <definedName name="Viniltex_blanco">#REF!</definedName>
    <definedName name="VJ" localSheetId="13">#REF!,#REF!,#REF!,#REF!,#REF!,#REF!,#REF!</definedName>
    <definedName name="VJ" localSheetId="14">#REF!,#REF!,#REF!,#REF!,#REF!,#REF!,#REF!</definedName>
    <definedName name="VJ" localSheetId="18">#REF!,#REF!,#REF!,#REF!,#REF!,#REF!,#REF!</definedName>
    <definedName name="VJ" localSheetId="17">#REF!,#REF!,#REF!,#REF!,#REF!,#REF!,#REF!</definedName>
    <definedName name="VJ">#REF!,#REF!,#REF!,#REF!,#REF!,#REF!,#REF!</definedName>
    <definedName name="vjkgvif" localSheetId="20">OFFSET('Adicional Caracterización'!Full_Print,0,0,'Adicional Caracterización'!Last_Row)</definedName>
    <definedName name="vjkgvif">OFFSET([0]!Full_Print,0,0,[0]!Last_Row)</definedName>
    <definedName name="vm">#REF!</definedName>
    <definedName name="VOLQUETA" localSheetId="13">#REF!</definedName>
    <definedName name="VOLQUETA" localSheetId="14">#REF!</definedName>
    <definedName name="VOLQUETA" localSheetId="18">#REF!</definedName>
    <definedName name="VOLQUETA" localSheetId="17">#REF!</definedName>
    <definedName name="VOLQUETA">#REF!</definedName>
    <definedName name="Volqueta_3.00_m">#REF!</definedName>
    <definedName name="Volqueta_de_3_m3">#REF!</definedName>
    <definedName name="Volqueta_Viaje_6_m3">#REF!</definedName>
    <definedName name="VPD">[10]TARIFAS!$C$569</definedName>
    <definedName name="VPDACUE">#REF!</definedName>
    <definedName name="VPI">[10]TARIFAS!$C$567</definedName>
    <definedName name="VPNIngresos">#REF!</definedName>
    <definedName name="VPNSurenting">#REF!</definedName>
    <definedName name="VR_CON_IVA">[79]Insumos!$I1*(1+[79]Insumos!$H1)</definedName>
    <definedName name="vr_equipos" localSheetId="20">#REF!</definedName>
    <definedName name="vr_equipos">#REF!</definedName>
    <definedName name="VR_SIN_IVA">VLOOKUP([79]Insumos!$D1,[79]Auxiliares!$B$1:$G$65536,6,FALSE)</definedName>
    <definedName name="VR_TOT" localSheetId="20">IF(LG=2,IF(SCQ=0,"",SCQ/2),"")</definedName>
    <definedName name="VR_TOT" localSheetId="13">IF(LG=2,IF(SCQ=0,"",SCQ/2),"")</definedName>
    <definedName name="VR_TOT" localSheetId="14">IF(LG=2,IF(SCQ=0,"",SCQ/2),"")</definedName>
    <definedName name="VR_TOT" localSheetId="18">IF(LG=2,IF(SCQ=0,"",SCQ/2),"")</definedName>
    <definedName name="VR_TOT" localSheetId="17">IF(LG=2,IF(SCQ=0,"",SCQ/2),"")</definedName>
    <definedName name="VR_TOT" localSheetId="2">IF(LG=2,IF(SCQ=0,"",SCQ/2),"")</definedName>
    <definedName name="VR_TOT" localSheetId="15">IF(LG=2,IF(SCQ=0,"",SCQ/2),"")</definedName>
    <definedName name="VR_TOT" localSheetId="8">IF(LG=2,IF(SCQ=0,"",SCQ/2),"")</definedName>
    <definedName name="VR_TOT" localSheetId="7">IF(LG=2,IF(SCQ=0,"",SCQ/2),"")</definedName>
    <definedName name="VR_TOT" localSheetId="9">IF(LG=2,IF(SCQ=0,"",SCQ/2),"")</definedName>
    <definedName name="VR_TOT" localSheetId="10">IF(LG=2,IF(SCQ=0,"",SCQ/2),"")</definedName>
    <definedName name="VR_TOT" localSheetId="5">IF(LG=2,IF(SCQ=0,"",SCQ/2),"")</definedName>
    <definedName name="VR_TOT" localSheetId="4">IF(LG=2,IF(SCQ=0,"",SCQ/2),"")</definedName>
    <definedName name="VR_TOT" localSheetId="3">IF(LG=2,IF(SCQ=0,"",SCQ/2),"")</definedName>
    <definedName name="VR_TOT" localSheetId="6">IF(LG=2,IF(SCQ=0,"",SCQ/2),"")</definedName>
    <definedName name="VR_TOT" localSheetId="1">IF(LG=2,IF(SCQ=0,"",SCQ/2),"")</definedName>
    <definedName name="VR_TOT" localSheetId="0">IF(LG=2,IF(SCQ=0,"",SCQ/2),"")</definedName>
    <definedName name="VR_TOT">IF(LG=2,IF(SCQ=0,"",SCQ/2),"")</definedName>
    <definedName name="VR_TOT_APU">IF([79]apu!$E1="","",IF([79]apu!$B1=[79]apu!$A1,SUMIF([79]apu!XEY2:XEY10001,[79]apu!XEY1,[79]apu!A2:A10001),ROUNDUP([79]apu!$D1*[79]apu!$F1,0)))</definedName>
    <definedName name="VR_TOT_AUX">IF([79]Auxiliares!XFC1="","",IF([79]Auxiliares!$B1=[79]Auxiliares!$A1,SUMIF([79]Auxiliares!XEY2:XEY9997,[79]Auxiliares!XEY1,[79]Auxiliares!A2:A9997),ROUNDUP([79]Auxiliares!$D1*[79]Auxiliares!$F1,0)))</definedName>
    <definedName name="VR_UN" localSheetId="20">IF(ISERROR(V_U),"",V_U)</definedName>
    <definedName name="VR_UN" localSheetId="13">IF(ISERROR(V_U),"",V_U)</definedName>
    <definedName name="VR_UN" localSheetId="14">IF(ISERROR(V_U),"",V_U)</definedName>
    <definedName name="VR_UN" localSheetId="18">IF(ISERROR(V_U),"",V_U)</definedName>
    <definedName name="VR_UN" localSheetId="17">IF(ISERROR(V_U),"",V_U)</definedName>
    <definedName name="VR_UN" localSheetId="2">IF(ISERROR(V_U),"",V_U)</definedName>
    <definedName name="VR_UN" localSheetId="15">IF(ISERROR(V_U),"",V_U)</definedName>
    <definedName name="VR_UN" localSheetId="8">IF(ISERROR(V_U),"",V_U)</definedName>
    <definedName name="VR_UN" localSheetId="7">IF(ISERROR(V_U),"",V_U)</definedName>
    <definedName name="VR_UN" localSheetId="9">IF(ISERROR(V_U),"",V_U)</definedName>
    <definedName name="VR_UN" localSheetId="10">IF(ISERROR(V_U),"",V_U)</definedName>
    <definedName name="VR_UN" localSheetId="5">IF(ISERROR(V_U),"",V_U)</definedName>
    <definedName name="VR_UN" localSheetId="4">IF(ISERROR(V_U),"",V_U)</definedName>
    <definedName name="VR_UN" localSheetId="3">IF(ISERROR(V_U),"",V_U)</definedName>
    <definedName name="VR_UN" localSheetId="6">IF(ISERROR(V_U),"",V_U)</definedName>
    <definedName name="VR_UN" localSheetId="1">IF(ISERROR(V_U),"",V_U)</definedName>
    <definedName name="VR_UN" localSheetId="0">IF(ISERROR(V_U),"",V_U)</definedName>
    <definedName name="VR_UN">IF(ISERROR(V_U),"",V_U)</definedName>
    <definedName name="VR_UN_APU">IF(LEN([79]apu!$B1)=2,"",IF([79]apu!$B1="","",IF(ISERROR(SEARCH("-",[79]apu!$B1,3)),VLOOKUP([79]apu!$B1,[79]Insumos!$D$1:$I$65536,4,FALSE),"")))</definedName>
    <definedName name="VR_UN_AUX">IF([79]Auxiliares!$D1="","",VLOOKUP([79]Auxiliares!$B1,[79]Insumos!$D$1:$J$65536,4,0))</definedName>
    <definedName name="VR_UN_PPTO">IF(LEN('[79]Ppto completo'!$D1)=9,VLOOKUP('[79]Ppto completo'!$D1,[79]apu!$B$1:$G$65536,6,FALSE),"")</definedName>
    <definedName name="VRA">[10]TARIFAS!$C$566</definedName>
    <definedName name="vrbasad1">[23]Datos!$B$6</definedName>
    <definedName name="vrbasad2">[23]Datos!$B$7</definedName>
    <definedName name="vrbasin">[23]Datos!$B$5</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v">#REF!</definedName>
    <definedName name="VVV" localSheetId="20">#REF!</definedName>
    <definedName name="VVV" localSheetId="13">#REF!</definedName>
    <definedName name="VVV" localSheetId="19">#REF!</definedName>
    <definedName name="VVV" localSheetId="14">#REF!</definedName>
    <definedName name="VVV" localSheetId="18">#REF!</definedName>
    <definedName name="VVV" localSheetId="17">#REF!</definedName>
    <definedName name="VVV">#REF!</definedName>
    <definedName name="w" localSheetId="20" hidden="1">#REF!</definedName>
    <definedName name="w" localSheetId="13" hidden="1">#REF!</definedName>
    <definedName name="w" localSheetId="19" hidden="1">#REF!</definedName>
    <definedName name="w" localSheetId="14" hidden="1">#REF!</definedName>
    <definedName name="w" localSheetId="18" hidden="1">#REF!</definedName>
    <definedName name="w" localSheetId="17" hidden="1">#REF!</definedName>
    <definedName name="w" localSheetId="2" hidden="1">#REF!</definedName>
    <definedName name="w" localSheetId="15" hidden="1">#REF!</definedName>
    <definedName name="w">'[121]Análisis Unit'!#REF!</definedName>
    <definedName name="Waste_DB" localSheetId="20">#REF!</definedName>
    <definedName name="Waste_DB">#REF!</definedName>
    <definedName name="Waste1" localSheetId="20">#REF!</definedName>
    <definedName name="Waste1">#REF!</definedName>
    <definedName name="Waste2" localSheetId="20">#REF!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 localSheetId="19">'[45]Res-Accide-10'!$S$2:$S$7</definedName>
    <definedName name="WER">'[42]Res-Accide-10'!$S$2:$S$7</definedName>
    <definedName name="WGET">#REF!</definedName>
    <definedName name="WILSON" localSheetId="20">'[42]Res-Accide-10'!#REF!</definedName>
    <definedName name="WILSON" localSheetId="13">'[42]Res-Accide-10'!#REF!</definedName>
    <definedName name="WILSON" localSheetId="19">'[45]Res-Accide-10'!#REF!</definedName>
    <definedName name="WILSON" localSheetId="14">'[42]Res-Accide-10'!#REF!</definedName>
    <definedName name="WILSON" localSheetId="18">'[42]Res-Accide-10'!#REF!</definedName>
    <definedName name="WILSON" localSheetId="17">'[42]Res-Accide-10'!#REF!</definedName>
    <definedName name="WILSON" localSheetId="15">'[42]Res-Accide-10'!#REF!</definedName>
    <definedName name="WILSON">'[42]Res-Accide-10'!#REF!</definedName>
    <definedName name="Wire">#REF!</definedName>
    <definedName name="wj">#REF!</definedName>
    <definedName name="wl">#REF!</definedName>
    <definedName name="WLube">#REF!</definedName>
    <definedName name="WOHaul">#REF!</definedName>
    <definedName name="WRandM">#REF!</definedName>
    <definedName name="wrn.ar." localSheetId="20" hidden="1">{#N/A,#N/A,TRUE,"CODIGO DEPENDENCIA"}</definedName>
    <definedName name="wrn.ar." localSheetId="13" hidden="1">{#N/A,#N/A,TRUE,"CODIGO DEPENDENCIA"}</definedName>
    <definedName name="wrn.ar." localSheetId="19" hidden="1">{#N/A,#N/A,TRUE,"CODIGO DEPENDENCIA"}</definedName>
    <definedName name="wrn.ar." localSheetId="14" hidden="1">{#N/A,#N/A,TRUE,"CODIGO DEPENDENCIA"}</definedName>
    <definedName name="wrn.ar." localSheetId="18" hidden="1">{#N/A,#N/A,TRUE,"CODIGO DEPENDENCIA"}</definedName>
    <definedName name="wrn.ar." localSheetId="17" hidden="1">{#N/A,#N/A,TRUE,"CODIGO DEPENDENCIA"}</definedName>
    <definedName name="wrn.ar." localSheetId="2" hidden="1">{#N/A,#N/A,TRUE,"CODIGO DEPENDENCIA"}</definedName>
    <definedName name="wrn.ar." localSheetId="15" hidden="1">{#N/A,#N/A,TRUE,"CODIGO DEPENDENCIA"}</definedName>
    <definedName name="wrn.ar." hidden="1">{#N/A,#N/A,TRUE,"CODIGO DEPENDENCIA"}</definedName>
    <definedName name="wrn.Financial._.Statements." localSheetId="2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2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0" hidden="1">{"TAB1",#N/A,TRUE,"GENERAL";"TAB2",#N/A,TRUE,"GENERAL";"TAB3",#N/A,TRUE,"GENERAL";"TAB4",#N/A,TRUE,"GENERAL";"TAB5",#N/A,TRUE,"GENERAL"}</definedName>
    <definedName name="wrn.GENERAL." localSheetId="18" hidden="1">{"TAB1",#N/A,TRUE,"GENERAL";"TAB2",#N/A,TRUE,"GENERAL";"TAB3",#N/A,TRUE,"GENERAL";"TAB4",#N/A,TRUE,"GENERAL";"TAB5",#N/A,TRUE,"GENERAL"}</definedName>
    <definedName name="wrn.GENERAL." hidden="1">{"TAB1",#N/A,TRUE,"GENERAL";"TAB2",#N/A,TRUE,"GENERAL";"TAB3",#N/A,TRUE,"GENERAL";"TAB4",#N/A,TRUE,"GENERAL";"TAB5",#N/A,TRUE,"GENERAL"}</definedName>
    <definedName name="wrn.GERENCIA." localSheetId="20" hidden="1">{#N/A,#N/A,TRUE,"INGENIERIA";#N/A,#N/A,TRUE,"COMPRAS";#N/A,#N/A,TRUE,"DIRECCION";#N/A,#N/A,TRUE,"RESUMEN"}</definedName>
    <definedName name="wrn.GERENCIA." hidden="1">{#N/A,#N/A,TRUE,"INGENIERIA";#N/A,#N/A,TRUE,"COMPRAS";#N/A,#N/A,TRUE,"DIRECCION";#N/A,#N/A,TRUE,"RESUMEN"}</definedName>
    <definedName name="wrn.Restructuring._.Summaries." localSheetId="20" hidden="1">{#N/A,#N/A,TRUE,"Transaction Summary";#N/A,#N/A,TRUE,"Restructuring Sensitivities";#N/A,#N/A,TRUE,"DCF";#N/A,#N/A,TRUE,"IRR";#N/A,#N/A,TRUE,"Debt Capacity"}</definedName>
    <definedName name="wrn.Restructuring._.Summaries." localSheetId="18"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20" hidden="1">{"via1",#N/A,TRUE,"general";"via2",#N/A,TRUE,"general";"via3",#N/A,TRUE,"general"}</definedName>
    <definedName name="wrn.via." localSheetId="18" hidden="1">{"via1",#N/A,TRUE,"general";"via2",#N/A,TRUE,"general";"via3",#N/A,TRUE,"general"}</definedName>
    <definedName name="wrn.via." hidden="1">{"via1",#N/A,TRUE,"general";"via2",#N/A,TRUE,"general";"via3",#N/A,TRUE,"general"}</definedName>
    <definedName name="ws">#REF!</definedName>
    <definedName name="WSERWEER" localSheetId="13">'[116]COSTOS OFICINA'!#REF!</definedName>
    <definedName name="WSERWEER" localSheetId="19">'[116]COSTOS OFICINA'!#REF!</definedName>
    <definedName name="WSERWEER" localSheetId="14">'[116]COSTOS OFICINA'!#REF!</definedName>
    <definedName name="WSERWEER" localSheetId="18">'[116]COSTOS OFICINA'!#REF!</definedName>
    <definedName name="WSERWEER" localSheetId="17">'[116]COSTOS OFICINA'!#REF!</definedName>
    <definedName name="WSERWEER">'[116]COSTOS OFICINA'!#REF!</definedName>
    <definedName name="WTyre" localSheetId="20">#REF!</definedName>
    <definedName name="WTyre">#REF!</definedName>
    <definedName name="ww" localSheetId="20">#REF!</definedName>
    <definedName name="ww">#REF!</definedName>
    <definedName name="www" localSheetId="13">#REF!</definedName>
    <definedName name="www" localSheetId="14">#REF!</definedName>
    <definedName name="www" localSheetId="18">#REF!</definedName>
    <definedName name="www" localSheetId="17">#REF!</definedName>
    <definedName name="www">#REF!</definedName>
    <definedName name="WWWW" localSheetId="13">#REF!</definedName>
    <definedName name="WWWW" localSheetId="18">#REF!</definedName>
    <definedName name="WWWW">#REF!</definedName>
    <definedName name="wwwwwwwwww">#REF!</definedName>
    <definedName name="wwwwwwwwwwww">#REF!</definedName>
    <definedName name="x" localSheetId="13">#REF!</definedName>
    <definedName name="x" localSheetId="14">#REF!</definedName>
    <definedName name="x" localSheetId="18">#REF!</definedName>
    <definedName name="x" localSheetId="17">#REF!</definedName>
    <definedName name="x">#REF!</definedName>
    <definedName name="xb">#REF!</definedName>
    <definedName name="XMesCalidades" localSheetId="13">#REF!</definedName>
    <definedName name="XMesCalidades" localSheetId="14">#REF!</definedName>
    <definedName name="XMesCalidades" localSheetId="18">#REF!</definedName>
    <definedName name="XMesCalidades" localSheetId="17">#REF!</definedName>
    <definedName name="XMesCalidades">#REF!</definedName>
    <definedName name="XMesNoFacturables" localSheetId="13">#REF!</definedName>
    <definedName name="XMesNoFacturables" localSheetId="14">#REF!</definedName>
    <definedName name="XMesNoFacturables" localSheetId="18">#REF!</definedName>
    <definedName name="XMesNoFacturables" localSheetId="17">#REF!</definedName>
    <definedName name="XMesNoFacturables">#REF!</definedName>
    <definedName name="XMesPersonalPromedio" localSheetId="13">#REF!</definedName>
    <definedName name="XMesPersonalPromedio" localSheetId="19">'[51]FM (2)'!$E$8</definedName>
    <definedName name="XMesPersonalPromedio" localSheetId="14">#REF!</definedName>
    <definedName name="XMesPersonalPromedio" localSheetId="18">#REF!</definedName>
    <definedName name="XMesPersonalPromedio" localSheetId="17">#REF!</definedName>
    <definedName name="XMesPersonalPromedio">#REF!</definedName>
    <definedName name="XMesProfesionales" localSheetId="13">#REF!</definedName>
    <definedName name="XMesProfesionales" localSheetId="19">'[51]PERSONAL Y OTROS'!$I$33</definedName>
    <definedName name="XMesProfesionales" localSheetId="14">#REF!</definedName>
    <definedName name="XMesProfesionales" localSheetId="18">#REF!</definedName>
    <definedName name="XMesProfesionales" localSheetId="17">#REF!</definedName>
    <definedName name="XMesProfesionales">#REF!</definedName>
    <definedName name="XMesTecnicos" localSheetId="13">#REF!</definedName>
    <definedName name="XMesTecnicos" localSheetId="19">'[51]PERSONAL Y OTROS'!$I$45</definedName>
    <definedName name="XMesTecnicos" localSheetId="14">#REF!</definedName>
    <definedName name="XMesTecnicos" localSheetId="18">#REF!</definedName>
    <definedName name="XMesTecnicos" localSheetId="17">#REF!</definedName>
    <definedName name="XMesTecnicos">#REF!</definedName>
    <definedName name="xo">#REF!</definedName>
    <definedName name="xvrcsdrasxz">#REF!</definedName>
    <definedName name="xx" localSheetId="20">[202]PERSONAL!$D$10</definedName>
    <definedName name="xx" localSheetId="13">[202]PERSONAL!$D$10</definedName>
    <definedName name="xx" localSheetId="19">[202]PERSONAL!$D$10</definedName>
    <definedName name="xx" localSheetId="14">[202]PERSONAL!$D$10</definedName>
    <definedName name="xx" localSheetId="18">[202]PERSONAL!$D$10</definedName>
    <definedName name="xx" localSheetId="17">[202]PERSONAL!$D$10</definedName>
    <definedName name="xx" localSheetId="2">[202]PERSONAL!$D$10</definedName>
    <definedName name="xx" localSheetId="15">[202]PERSONAL!$D$10</definedName>
    <definedName name="xx">#REF!</definedName>
    <definedName name="xxx" localSheetId="13">#REF!</definedName>
    <definedName name="xxx" localSheetId="14">#REF!</definedName>
    <definedName name="xxx" localSheetId="18">#REF!</definedName>
    <definedName name="xxx" localSheetId="17">#REF!</definedName>
    <definedName name="XXX">#REF!</definedName>
    <definedName name="XXXX" localSheetId="20" hidden="1">{"'Hoja1'!$A$1465:$C$1482","'Hoja1'!$A$1485:$C$1502"}</definedName>
    <definedName name="XXXX" hidden="1">{"'Hoja1'!$A$1465:$C$1482","'Hoja1'!$A$1485:$C$1502"}</definedName>
    <definedName name="XXXXX" localSheetId="2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localSheetId="20" hidden="1">{#N/A,#N/A,TRUE,"INGENIERIA";#N/A,#N/A,TRUE,"COMPRAS";#N/A,#N/A,TRUE,"DIRECCION";#N/A,#N/A,TRUE,"RESUMEN"}</definedName>
    <definedName name="XXXXXX" hidden="1">{#N/A,#N/A,TRUE,"INGENIERIA";#N/A,#N/A,TRUE,"COMPRAS";#N/A,#N/A,TRUE,"DIRECCION";#N/A,#N/A,TRUE,"RESUMEN"}</definedName>
    <definedName name="XXXXXXXXXX" localSheetId="13">#REF!</definedName>
    <definedName name="XXXXXXXXXX" localSheetId="19">#REF!</definedName>
    <definedName name="XXXXXXXXXX" localSheetId="14">#REF!</definedName>
    <definedName name="XXXXXXXXXX" localSheetId="18">#REF!</definedName>
    <definedName name="XXXXXXXXXX" localSheetId="17">#REF!</definedName>
    <definedName name="XXXXXXXXXX">#REF!</definedName>
    <definedName name="XXXXXXXXXXXX" localSheetId="13">#REF!</definedName>
    <definedName name="XXXXXXXXXXXX" localSheetId="19">#REF!</definedName>
    <definedName name="XXXXXXXXXXXX" localSheetId="14">#REF!</definedName>
    <definedName name="XXXXXXXXXXXX" localSheetId="18">#REF!</definedName>
    <definedName name="XXXXXXXXXXXX" localSheetId="17">#REF!</definedName>
    <definedName name="XXXXXXXXXXXX">#REF!</definedName>
    <definedName name="xyz" hidden="1">#REF!</definedName>
    <definedName name="xzczxczxc">#REF!</definedName>
    <definedName name="y" localSheetId="13">#REF!</definedName>
    <definedName name="y" localSheetId="14">#REF!</definedName>
    <definedName name="y" localSheetId="18">#REF!</definedName>
    <definedName name="y" localSheetId="17">#REF!</definedName>
    <definedName name="y">#REF!</definedName>
    <definedName name="Year">#REF!</definedName>
    <definedName name="years">[86]ASSUMPTIONS!$H$7:$AP$7</definedName>
    <definedName name="yesno">'[105]REF - Listas'!$B$26:$B$27</definedName>
    <definedName name="Yeso" localSheetId="20">#REF!</definedName>
    <definedName name="Yeso">#REF!</definedName>
    <definedName name="yn" localSheetId="20">#REF!</definedName>
    <definedName name="yn">#REF!</definedName>
    <definedName name="YTD.ROM1_PercentFed" localSheetId="20">#REF!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y">#REF!</definedName>
    <definedName name="YYY">#REF!</definedName>
    <definedName name="yyyyyy" hidden="1">[1]MI!#REF!</definedName>
    <definedName name="z" localSheetId="13">#REF!</definedName>
    <definedName name="z" localSheetId="19">#REF!</definedName>
    <definedName name="z" localSheetId="14">#REF!</definedName>
    <definedName name="z" localSheetId="18">#REF!</definedName>
    <definedName name="z" localSheetId="17">#REF!</definedName>
    <definedName name="z">#REF!</definedName>
    <definedName name="ZAN10">'[4]Calamar 200%'!#REF!</definedName>
    <definedName name="ZAN11">'[4]Calamar 200%'!#REF!</definedName>
    <definedName name="ZAN3">'[4]Calamar 200%'!#REF!</definedName>
    <definedName name="ZAN4">'[4]Calamar 200%'!#REF!</definedName>
    <definedName name="ZAN5">'[4]Calamar 200%'!#REF!</definedName>
    <definedName name="ZAN6">'[4]Calamar 200%'!#REF!</definedName>
    <definedName name="ZAN7">'[4]Calamar 200%'!#REF!</definedName>
    <definedName name="ZAN8">'[4]Calamar 200%'!#REF!</definedName>
    <definedName name="ZAN9">'[4]Calamar 200%'!#REF!</definedName>
    <definedName name="zc">#REF!</definedName>
    <definedName name="zd">#REF!</definedName>
    <definedName name="zdr">#REF!</definedName>
    <definedName name="Zocalo_en_acero_inoxidable_e_0_10_ML">#REF!</definedName>
    <definedName name="zorra" localSheetId="20" hidden="1">{"'Parámetros'!$A$3:$C$3"}</definedName>
    <definedName name="zorra" localSheetId="18" hidden="1">{"'Parámetros'!$A$3:$C$3"}</definedName>
    <definedName name="zorra" hidden="1">{"'Parámetros'!$A$3:$C$3"}</definedName>
    <definedName name="Zorra_Metalica__Ruedas_de_Caucho">#REF!</definedName>
    <definedName name="Zunchadora">#REF!</definedName>
    <definedName name="zx">#REF!</definedName>
    <definedName name="zz">#REF!</definedName>
    <definedName name="ZZZZZZZZZZZ" localSheetId="20">'[49]A. P. U.'!#REF!</definedName>
    <definedName name="ZZZZZZZZZZZ" localSheetId="13">'[49]A. P. U.'!#REF!</definedName>
    <definedName name="ZZZZZZZZZZZ" localSheetId="19">'[74]A. P. U.'!#REF!</definedName>
    <definedName name="ZZZZZZZZZZZ" localSheetId="14">'[49]A. P. U.'!#REF!</definedName>
    <definedName name="ZZZZZZZZZZZ" localSheetId="18">'[49]A. P. U.'!#REF!</definedName>
    <definedName name="ZZZZZZZZZZZ" localSheetId="17">'[49]A. P. U.'!#REF!</definedName>
    <definedName name="ZZZZZZZZZZZ" localSheetId="2">'[49]A. P. U.'!#REF!</definedName>
    <definedName name="ZZZZZZZZZZZ" localSheetId="15">'[49]A. P. U.'!#REF!</definedName>
    <definedName name="ZZZZZZZZZZZ">'[75]A.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ET_WF"/>
      </xcalcf:calcFeatures>
    </ext>
  </extLst>
</workbook>
</file>

<file path=xl/calcChain.xml><?xml version="1.0" encoding="utf-8"?>
<calcChain xmlns="http://schemas.openxmlformats.org/spreadsheetml/2006/main">
  <c r="M243" i="11" l="1"/>
  <c r="O45" i="6" l="1"/>
  <c r="D45" i="6"/>
  <c r="N45" i="6" s="1"/>
  <c r="I72" i="15"/>
  <c r="I70" i="15"/>
  <c r="I71" i="15" s="1"/>
  <c r="I69" i="15"/>
  <c r="I68" i="15"/>
  <c r="I66" i="15"/>
  <c r="I63" i="15"/>
  <c r="I37" i="15"/>
  <c r="F37" i="15"/>
  <c r="I36" i="15"/>
  <c r="F36" i="15"/>
  <c r="I35" i="15"/>
  <c r="F35" i="15"/>
  <c r="I34" i="15"/>
  <c r="I33" i="15"/>
  <c r="I32" i="15"/>
  <c r="I40" i="15" s="1"/>
  <c r="F34" i="15"/>
  <c r="F33" i="15"/>
  <c r="F32" i="15"/>
  <c r="I26" i="15"/>
  <c r="F26" i="15"/>
  <c r="I25" i="15"/>
  <c r="F25" i="15"/>
  <c r="I24" i="15"/>
  <c r="F24" i="15"/>
  <c r="I22" i="15"/>
  <c r="I13" i="15"/>
  <c r="I14" i="15"/>
  <c r="I12" i="15"/>
  <c r="I11" i="15"/>
  <c r="I10" i="15"/>
  <c r="I9" i="15"/>
  <c r="I8" i="15"/>
  <c r="F14" i="15"/>
  <c r="F12" i="15"/>
  <c r="F11" i="15"/>
  <c r="F10" i="15"/>
  <c r="F9" i="15"/>
  <c r="F8" i="15"/>
  <c r="I7" i="15"/>
  <c r="I15" i="15" s="1"/>
  <c r="F7" i="15"/>
  <c r="I73" i="15"/>
  <c r="P45" i="6" l="1"/>
  <c r="I45" i="6"/>
  <c r="S45" i="6" s="1"/>
  <c r="J45" i="6"/>
  <c r="K45" i="6"/>
  <c r="L45" i="6"/>
  <c r="M45" i="6"/>
  <c r="I28" i="15"/>
  <c r="F75" i="15" s="1"/>
  <c r="N30" i="2" l="1"/>
  <c r="M78" i="11" l="1"/>
  <c r="L15" i="25" s="1"/>
  <c r="N15" i="25" s="1"/>
  <c r="O15" i="25" s="1"/>
  <c r="M76" i="11"/>
  <c r="L15" i="24" s="1"/>
  <c r="N15" i="24" s="1"/>
  <c r="O15" i="24" s="1"/>
  <c r="M74" i="11"/>
  <c r="L15" i="23" s="1"/>
  <c r="N15" i="23" s="1"/>
  <c r="O15" i="23" s="1"/>
  <c r="M72" i="11"/>
  <c r="L15" i="22" s="1"/>
  <c r="N15" i="22" s="1"/>
  <c r="O15" i="22" s="1"/>
  <c r="M70" i="11"/>
  <c r="L15" i="21" s="1"/>
  <c r="N15" i="21" s="1"/>
  <c r="O15" i="21" s="1"/>
  <c r="M68" i="11"/>
  <c r="L15" i="20" s="1"/>
  <c r="N15" i="20" s="1"/>
  <c r="O15" i="20" s="1"/>
  <c r="M66" i="11"/>
  <c r="L15" i="19" s="1"/>
  <c r="N15" i="19" s="1"/>
  <c r="O15" i="19" s="1"/>
  <c r="M64" i="11"/>
  <c r="L15" i="18" s="1"/>
  <c r="N15" i="18" s="1"/>
  <c r="O15" i="18" s="1"/>
  <c r="M62" i="11"/>
  <c r="L15" i="17" s="1"/>
  <c r="N15" i="17" s="1"/>
  <c r="O15" i="17" s="1"/>
  <c r="M60" i="11"/>
  <c r="L15" i="16" s="1"/>
  <c r="N15" i="16" s="1"/>
  <c r="O15" i="16" s="1"/>
  <c r="M437" i="11" l="1"/>
  <c r="M436" i="11"/>
  <c r="M435" i="11"/>
  <c r="M434" i="11"/>
  <c r="M433" i="11"/>
  <c r="M432" i="11"/>
  <c r="M431" i="11"/>
  <c r="M430" i="11"/>
  <c r="M428" i="11"/>
  <c r="M427" i="11"/>
  <c r="M426" i="11"/>
  <c r="M425" i="11"/>
  <c r="M424" i="11"/>
  <c r="M423" i="11"/>
  <c r="M422" i="11"/>
  <c r="M421" i="11"/>
  <c r="M317" i="11"/>
  <c r="M316" i="11"/>
  <c r="M314" i="11"/>
  <c r="M313" i="11"/>
  <c r="M261" i="11"/>
  <c r="M260" i="11"/>
  <c r="M258" i="11"/>
  <c r="M257" i="11"/>
  <c r="M255" i="11"/>
  <c r="M254" i="11" s="1"/>
  <c r="L20" i="23" s="1"/>
  <c r="N20" i="23" s="1"/>
  <c r="M210" i="11"/>
  <c r="M209" i="11"/>
  <c r="M208" i="11"/>
  <c r="M206" i="11"/>
  <c r="M205" i="11"/>
  <c r="M204" i="11"/>
  <c r="M145" i="11"/>
  <c r="M144" i="11"/>
  <c r="M143" i="11"/>
  <c r="M142" i="11" s="1"/>
  <c r="L16" i="25" s="1"/>
  <c r="N16" i="25" s="1"/>
  <c r="O16" i="25" s="1"/>
  <c r="M141" i="11"/>
  <c r="M140" i="11"/>
  <c r="M139" i="11"/>
  <c r="M33" i="11"/>
  <c r="L14" i="24" s="1"/>
  <c r="N14" i="24" s="1"/>
  <c r="M31" i="11"/>
  <c r="L14" i="23" s="1"/>
  <c r="N14" i="23" s="1"/>
  <c r="M419" i="11"/>
  <c r="M418" i="11"/>
  <c r="M417" i="11"/>
  <c r="M416" i="11"/>
  <c r="M415" i="11"/>
  <c r="M414" i="11"/>
  <c r="M413" i="11"/>
  <c r="M412" i="11"/>
  <c r="M411" i="11" s="1"/>
  <c r="L22" i="23" s="1"/>
  <c r="N22" i="23" s="1"/>
  <c r="O22" i="23" s="1"/>
  <c r="M409" i="11"/>
  <c r="M408" i="11"/>
  <c r="M407" i="11"/>
  <c r="M406" i="11"/>
  <c r="M405" i="11"/>
  <c r="M404" i="11"/>
  <c r="M403" i="11"/>
  <c r="M402" i="11"/>
  <c r="M311" i="11"/>
  <c r="M310" i="11"/>
  <c r="M309" i="11" s="1"/>
  <c r="L21" i="23" s="1"/>
  <c r="N21" i="23" s="1"/>
  <c r="M308" i="11"/>
  <c r="M307" i="11"/>
  <c r="M306" i="11" s="1"/>
  <c r="L21" i="22" s="1"/>
  <c r="N21" i="22" s="1"/>
  <c r="M253" i="11"/>
  <c r="M252" i="11" s="1"/>
  <c r="L20" i="22" s="1"/>
  <c r="N20" i="22" s="1"/>
  <c r="M202" i="11"/>
  <c r="M201" i="11"/>
  <c r="M200" i="11"/>
  <c r="M198" i="11"/>
  <c r="M197" i="11"/>
  <c r="M196" i="11"/>
  <c r="M195" i="11" s="1"/>
  <c r="L19" i="22" s="1"/>
  <c r="N19" i="22" s="1"/>
  <c r="M137" i="11"/>
  <c r="M136" i="11"/>
  <c r="M135" i="11"/>
  <c r="M134" i="11" s="1"/>
  <c r="L16" i="23" s="1"/>
  <c r="N16" i="23" s="1"/>
  <c r="O16" i="23" s="1"/>
  <c r="M133" i="11"/>
  <c r="M132" i="11"/>
  <c r="M131" i="11"/>
  <c r="M130" i="11" s="1"/>
  <c r="L16" i="22" s="1"/>
  <c r="N16" i="22" s="1"/>
  <c r="O16" i="22" s="1"/>
  <c r="M35" i="11"/>
  <c r="L14" i="25" s="1"/>
  <c r="N14" i="25" s="1"/>
  <c r="M29" i="11"/>
  <c r="L14" i="22" s="1"/>
  <c r="N14" i="22" s="1"/>
  <c r="M312" i="11" l="1"/>
  <c r="L21" i="24" s="1"/>
  <c r="N21" i="24" s="1"/>
  <c r="M315" i="11"/>
  <c r="M259" i="11"/>
  <c r="L20" i="25" s="1"/>
  <c r="N20" i="25" s="1"/>
  <c r="M256" i="11"/>
  <c r="L20" i="24" s="1"/>
  <c r="N20" i="24" s="1"/>
  <c r="M429" i="11"/>
  <c r="L21" i="25"/>
  <c r="N21" i="25" s="1"/>
  <c r="M420" i="11"/>
  <c r="L22" i="24" s="1"/>
  <c r="N22" i="24" s="1"/>
  <c r="O22" i="24" s="1"/>
  <c r="M199" i="11"/>
  <c r="L19" i="23" s="1"/>
  <c r="N19" i="23" s="1"/>
  <c r="N23" i="23" s="1"/>
  <c r="N17" i="23"/>
  <c r="N26" i="23" s="1"/>
  <c r="N27" i="23" s="1"/>
  <c r="N28" i="23" s="1"/>
  <c r="O28" i="23" s="1"/>
  <c r="O14" i="23"/>
  <c r="N23" i="22"/>
  <c r="M401" i="11"/>
  <c r="L22" i="22" s="1"/>
  <c r="N22" i="22" s="1"/>
  <c r="O22" i="22" s="1"/>
  <c r="N17" i="22"/>
  <c r="O14" i="22"/>
  <c r="M203" i="11"/>
  <c r="L19" i="24" s="1"/>
  <c r="N19" i="24" s="1"/>
  <c r="M138" i="11"/>
  <c r="L16" i="24" s="1"/>
  <c r="N16" i="24" s="1"/>
  <c r="O16" i="24" s="1"/>
  <c r="N17" i="25"/>
  <c r="O14" i="25"/>
  <c r="N17" i="24"/>
  <c r="O14" i="24"/>
  <c r="M207" i="11"/>
  <c r="L19" i="25" s="1"/>
  <c r="N19" i="25" s="1"/>
  <c r="M399" i="11"/>
  <c r="M398" i="11"/>
  <c r="M397" i="11"/>
  <c r="M396" i="11"/>
  <c r="M395" i="11"/>
  <c r="M394" i="11"/>
  <c r="M393" i="11"/>
  <c r="M392" i="11"/>
  <c r="M390" i="11"/>
  <c r="M389" i="11"/>
  <c r="M388" i="11"/>
  <c r="M387" i="11"/>
  <c r="M386" i="11"/>
  <c r="M385" i="11"/>
  <c r="M384" i="11"/>
  <c r="M383" i="11"/>
  <c r="M381" i="11"/>
  <c r="M380" i="11"/>
  <c r="M379" i="11"/>
  <c r="M378" i="11"/>
  <c r="M377" i="11"/>
  <c r="M376" i="11"/>
  <c r="M375" i="11"/>
  <c r="M374" i="11"/>
  <c r="M373" i="11" s="1"/>
  <c r="L22" i="19" s="1"/>
  <c r="N22" i="19" s="1"/>
  <c r="O22" i="19" s="1"/>
  <c r="M372" i="11"/>
  <c r="M371" i="11"/>
  <c r="M370" i="11"/>
  <c r="M369" i="11"/>
  <c r="M368" i="11"/>
  <c r="M367" i="11"/>
  <c r="M366" i="11"/>
  <c r="M365" i="11"/>
  <c r="M363" i="11"/>
  <c r="M362" i="11"/>
  <c r="M361" i="11"/>
  <c r="M360" i="11"/>
  <c r="M359" i="11"/>
  <c r="M358" i="11"/>
  <c r="M357" i="11"/>
  <c r="M356" i="11"/>
  <c r="M305" i="11"/>
  <c r="M304" i="11"/>
  <c r="M303" i="11" s="1"/>
  <c r="L21" i="21" s="1"/>
  <c r="N21" i="21" s="1"/>
  <c r="M302" i="11"/>
  <c r="M301" i="11"/>
  <c r="M300" i="11" s="1"/>
  <c r="L21" i="20" s="1"/>
  <c r="N21" i="20" s="1"/>
  <c r="M299" i="11"/>
  <c r="M298" i="11"/>
  <c r="M297" i="11" s="1"/>
  <c r="L21" i="19" s="1"/>
  <c r="N21" i="19" s="1"/>
  <c r="M296" i="11"/>
  <c r="M295" i="11"/>
  <c r="M294" i="11" s="1"/>
  <c r="L21" i="18" s="1"/>
  <c r="N21" i="18" s="1"/>
  <c r="M293" i="11"/>
  <c r="M292" i="11"/>
  <c r="M251" i="11"/>
  <c r="M250" i="11" s="1"/>
  <c r="L20" i="21" s="1"/>
  <c r="N20" i="21" s="1"/>
  <c r="M249" i="11"/>
  <c r="M248" i="11" s="1"/>
  <c r="L20" i="20" s="1"/>
  <c r="N20" i="20" s="1"/>
  <c r="M247" i="11"/>
  <c r="M246" i="11" s="1"/>
  <c r="L20" i="19" s="1"/>
  <c r="N20" i="19" s="1"/>
  <c r="M245" i="11"/>
  <c r="M244" i="11" s="1"/>
  <c r="L20" i="18" s="1"/>
  <c r="N20" i="18" s="1"/>
  <c r="M242" i="11"/>
  <c r="M194" i="11"/>
  <c r="M193" i="11"/>
  <c r="M192" i="11"/>
  <c r="M190" i="11"/>
  <c r="M189" i="11"/>
  <c r="M188" i="11"/>
  <c r="M187" i="11" s="1"/>
  <c r="L19" i="20" s="1"/>
  <c r="N19" i="20" s="1"/>
  <c r="M186" i="11"/>
  <c r="M185" i="11"/>
  <c r="M184" i="11"/>
  <c r="M182" i="11"/>
  <c r="M181" i="11"/>
  <c r="M180" i="11"/>
  <c r="M178" i="11"/>
  <c r="M177" i="11"/>
  <c r="M176" i="11"/>
  <c r="M129" i="11"/>
  <c r="M128" i="11"/>
  <c r="M127" i="11"/>
  <c r="M126" i="11" s="1"/>
  <c r="L16" i="21" s="1"/>
  <c r="N16" i="21" s="1"/>
  <c r="O16" i="21" s="1"/>
  <c r="M125" i="11"/>
  <c r="M124" i="11"/>
  <c r="M123" i="11"/>
  <c r="M121" i="11"/>
  <c r="M120" i="11"/>
  <c r="M119" i="11"/>
  <c r="M117" i="11"/>
  <c r="M116" i="11"/>
  <c r="M115" i="11"/>
  <c r="M114" i="11" s="1"/>
  <c r="L16" i="18" s="1"/>
  <c r="N16" i="18" s="1"/>
  <c r="O16" i="18" s="1"/>
  <c r="M113" i="11"/>
  <c r="M112" i="11"/>
  <c r="M111" i="11"/>
  <c r="M118" i="11" l="1"/>
  <c r="L16" i="19" s="1"/>
  <c r="N16" i="19" s="1"/>
  <c r="O16" i="19" s="1"/>
  <c r="M179" i="11"/>
  <c r="L19" i="18" s="1"/>
  <c r="N19" i="18" s="1"/>
  <c r="M241" i="11"/>
  <c r="L20" i="17" s="1"/>
  <c r="N20" i="17" s="1"/>
  <c r="N23" i="24"/>
  <c r="N26" i="24" s="1"/>
  <c r="N27" i="24" s="1"/>
  <c r="N28" i="24" s="1"/>
  <c r="O28" i="24" s="1"/>
  <c r="M291" i="11"/>
  <c r="L21" i="17" s="1"/>
  <c r="N21" i="17" s="1"/>
  <c r="M364" i="11"/>
  <c r="L22" i="18" s="1"/>
  <c r="N22" i="18" s="1"/>
  <c r="O22" i="18" s="1"/>
  <c r="M391" i="11"/>
  <c r="L22" i="21" s="1"/>
  <c r="N22" i="21" s="1"/>
  <c r="O22" i="21" s="1"/>
  <c r="N23" i="18"/>
  <c r="N26" i="22"/>
  <c r="N27" i="22" s="1"/>
  <c r="N28" i="22" s="1"/>
  <c r="O28" i="22" s="1"/>
  <c r="M191" i="11"/>
  <c r="L19" i="21" s="1"/>
  <c r="N19" i="21" s="1"/>
  <c r="N23" i="21" s="1"/>
  <c r="M122" i="11"/>
  <c r="L16" i="20" s="1"/>
  <c r="N16" i="20" s="1"/>
  <c r="O16" i="20" s="1"/>
  <c r="M183" i="11"/>
  <c r="L19" i="19" s="1"/>
  <c r="N19" i="19" s="1"/>
  <c r="N23" i="19" s="1"/>
  <c r="M355" i="11"/>
  <c r="L22" i="17" s="1"/>
  <c r="N22" i="17" s="1"/>
  <c r="O22" i="17" s="1"/>
  <c r="M382" i="11"/>
  <c r="L22" i="20" s="1"/>
  <c r="N22" i="20" s="1"/>
  <c r="O22" i="20" s="1"/>
  <c r="L22" i="25"/>
  <c r="N22" i="25" s="1"/>
  <c r="O22" i="25" s="1"/>
  <c r="M175" i="11"/>
  <c r="L19" i="17" s="1"/>
  <c r="N19" i="17" s="1"/>
  <c r="M110" i="11"/>
  <c r="L16" i="17"/>
  <c r="N16" i="17" s="1"/>
  <c r="O16" i="17" s="1"/>
  <c r="M81" i="11"/>
  <c r="M27" i="11"/>
  <c r="L14" i="21" s="1"/>
  <c r="N14" i="21" s="1"/>
  <c r="M25" i="11"/>
  <c r="L14" i="20" s="1"/>
  <c r="N14" i="20" s="1"/>
  <c r="M23" i="11"/>
  <c r="L14" i="19" s="1"/>
  <c r="N14" i="19" s="1"/>
  <c r="N23" i="25" l="1"/>
  <c r="N26" i="25" s="1"/>
  <c r="N27" i="25" s="1"/>
  <c r="N28" i="25" s="1"/>
  <c r="O28" i="25" s="1"/>
  <c r="O14" i="20"/>
  <c r="N17" i="20"/>
  <c r="N23" i="17"/>
  <c r="N17" i="19"/>
  <c r="O14" i="19"/>
  <c r="N26" i="19"/>
  <c r="N27" i="19" s="1"/>
  <c r="N28" i="19" s="1"/>
  <c r="O28" i="19" s="1"/>
  <c r="O14" i="21"/>
  <c r="N17" i="21"/>
  <c r="N26" i="21"/>
  <c r="N27" i="21" s="1"/>
  <c r="N28" i="21" s="1"/>
  <c r="O28" i="21" s="1"/>
  <c r="N23" i="20"/>
  <c r="M21" i="11"/>
  <c r="L14" i="18" s="1"/>
  <c r="N14" i="18" s="1"/>
  <c r="N26" i="20" l="1"/>
  <c r="N27" i="20" s="1"/>
  <c r="N28" i="20" s="1"/>
  <c r="O28" i="20" s="1"/>
  <c r="O14" i="18"/>
  <c r="N17" i="18"/>
  <c r="N26" i="18" s="1"/>
  <c r="N27" i="18" s="1"/>
  <c r="N28" i="18" s="1"/>
  <c r="O28" i="18" s="1"/>
  <c r="M19" i="11"/>
  <c r="L14" i="17" s="1"/>
  <c r="N14" i="17" s="1"/>
  <c r="N17" i="17" l="1"/>
  <c r="N26" i="17" s="1"/>
  <c r="N27" i="17" s="1"/>
  <c r="N28" i="17" s="1"/>
  <c r="O28" i="17" s="1"/>
  <c r="O14" i="17"/>
  <c r="H53" i="8"/>
  <c r="J52" i="8" s="1"/>
  <c r="H35" i="5"/>
  <c r="D56" i="8"/>
  <c r="H56" i="8" s="1"/>
  <c r="D41" i="7" s="1"/>
  <c r="D55" i="8"/>
  <c r="H55" i="8" s="1"/>
  <c r="D39" i="7" s="1"/>
  <c r="D16" i="8"/>
  <c r="G16" i="8" s="1"/>
  <c r="I16" i="8" s="1"/>
  <c r="D15" i="8"/>
  <c r="G15" i="8" s="1"/>
  <c r="I15" i="8" s="1"/>
  <c r="D13" i="8"/>
  <c r="G13" i="8" s="1"/>
  <c r="I13" i="8" s="1"/>
  <c r="D12" i="8"/>
  <c r="G12" i="8" s="1"/>
  <c r="I12" i="8" s="1"/>
  <c r="G37" i="12"/>
  <c r="H37" i="12" s="1"/>
  <c r="J37" i="12" s="1"/>
  <c r="J41" i="12" s="1"/>
  <c r="J31" i="12"/>
  <c r="J32" i="12"/>
  <c r="J23" i="12"/>
  <c r="J24" i="12"/>
  <c r="J26" i="12"/>
  <c r="J13" i="12"/>
  <c r="J14" i="12"/>
  <c r="J15" i="12"/>
  <c r="U12" i="13"/>
  <c r="U13" i="13"/>
  <c r="U14" i="13"/>
  <c r="U15" i="13"/>
  <c r="U16" i="13"/>
  <c r="U17" i="13"/>
  <c r="U18" i="13"/>
  <c r="U19" i="13"/>
  <c r="U20" i="13"/>
  <c r="U21" i="13"/>
  <c r="I45" i="8"/>
  <c r="J39" i="8"/>
  <c r="F24" i="5" s="1"/>
  <c r="H24" i="5" s="1"/>
  <c r="I32" i="8"/>
  <c r="J26" i="8" s="1"/>
  <c r="G17" i="8"/>
  <c r="I17" i="8" s="1"/>
  <c r="H36" i="5"/>
  <c r="H30" i="5"/>
  <c r="H31" i="5"/>
  <c r="H32" i="5"/>
  <c r="H33" i="5"/>
  <c r="H34" i="5"/>
  <c r="F58" i="5"/>
  <c r="H58" i="5" s="1"/>
  <c r="F8" i="14"/>
  <c r="E9" i="14"/>
  <c r="F9" i="14" s="1"/>
  <c r="E10" i="14"/>
  <c r="F10" i="14" s="1"/>
  <c r="E13" i="14"/>
  <c r="F13" i="14" s="1"/>
  <c r="E14" i="14"/>
  <c r="F14" i="14" s="1"/>
  <c r="E15" i="14"/>
  <c r="F15" i="14" s="1"/>
  <c r="E16" i="14"/>
  <c r="F16" i="14"/>
  <c r="D37" i="6"/>
  <c r="M353" i="11"/>
  <c r="M351" i="11"/>
  <c r="M290" i="11"/>
  <c r="M109" i="11"/>
  <c r="M107" i="11"/>
  <c r="M354" i="11"/>
  <c r="M352" i="11"/>
  <c r="M350" i="11"/>
  <c r="M349" i="11"/>
  <c r="M348" i="11"/>
  <c r="M347" i="11"/>
  <c r="M289" i="11"/>
  <c r="M240" i="11"/>
  <c r="M239" i="11"/>
  <c r="M238" i="11" s="1"/>
  <c r="M174" i="11"/>
  <c r="M173" i="11"/>
  <c r="M172" i="11"/>
  <c r="M108" i="11"/>
  <c r="M17" i="11"/>
  <c r="L14" i="16" s="1"/>
  <c r="N14" i="16" s="1"/>
  <c r="O14" i="16" s="1"/>
  <c r="K15" i="9"/>
  <c r="M15" i="9"/>
  <c r="K11" i="9"/>
  <c r="K12" i="9" s="1"/>
  <c r="C29" i="7"/>
  <c r="C27" i="7"/>
  <c r="M19" i="6"/>
  <c r="M171" i="11" l="1"/>
  <c r="F17" i="14"/>
  <c r="J13" i="8"/>
  <c r="M106" i="11"/>
  <c r="M346" i="11"/>
  <c r="L19" i="16"/>
  <c r="N19" i="16" s="1"/>
  <c r="M214" i="11"/>
  <c r="L20" i="16"/>
  <c r="M264" i="11"/>
  <c r="M288" i="11"/>
  <c r="P39" i="7"/>
  <c r="P37" i="7" s="1"/>
  <c r="N39" i="7"/>
  <c r="M39" i="7"/>
  <c r="L39" i="7"/>
  <c r="K39" i="7"/>
  <c r="J39" i="7"/>
  <c r="O39" i="7"/>
  <c r="I39" i="7"/>
  <c r="N41" i="7"/>
  <c r="M41" i="7"/>
  <c r="K41" i="7"/>
  <c r="L41" i="7"/>
  <c r="J41" i="7"/>
  <c r="I41" i="7"/>
  <c r="P41" i="7"/>
  <c r="O41" i="7"/>
  <c r="P37" i="6"/>
  <c r="S37" i="6" s="1"/>
  <c r="U22" i="13"/>
  <c r="N28" i="2" s="1"/>
  <c r="D41" i="6" s="1"/>
  <c r="J33" i="12"/>
  <c r="J27" i="12"/>
  <c r="J19" i="12"/>
  <c r="M83" i="11"/>
  <c r="L15" i="2"/>
  <c r="M38" i="11"/>
  <c r="L14" i="2" s="1"/>
  <c r="F18" i="5"/>
  <c r="H18" i="5" s="1"/>
  <c r="F20" i="5"/>
  <c r="H20" i="5" s="1"/>
  <c r="F23" i="5"/>
  <c r="H23" i="5" s="1"/>
  <c r="D23" i="7"/>
  <c r="J17" i="8"/>
  <c r="D31" i="7" s="1"/>
  <c r="J12" i="8"/>
  <c r="J16" i="8"/>
  <c r="D29" i="7" s="1"/>
  <c r="J54" i="8"/>
  <c r="H37" i="5"/>
  <c r="F19" i="14"/>
  <c r="D35" i="7"/>
  <c r="I18" i="8"/>
  <c r="D37" i="7"/>
  <c r="J15" i="8"/>
  <c r="D27" i="7" s="1"/>
  <c r="F11" i="14"/>
  <c r="D25" i="7" l="1"/>
  <c r="L21" i="16"/>
  <c r="M322" i="11"/>
  <c r="M324" i="11" s="1"/>
  <c r="L16" i="16"/>
  <c r="N16" i="16" s="1"/>
  <c r="M148" i="11"/>
  <c r="M150" i="11" s="1"/>
  <c r="L16" i="2" s="1"/>
  <c r="L22" i="16"/>
  <c r="N22" i="16" s="1"/>
  <c r="O22" i="16" s="1"/>
  <c r="M440" i="11"/>
  <c r="M442" i="11" s="1"/>
  <c r="L22" i="2" s="1"/>
  <c r="L21" i="2"/>
  <c r="N21" i="16"/>
  <c r="L20" i="2"/>
  <c r="N20" i="16"/>
  <c r="D21" i="7"/>
  <c r="J21" i="7" s="1"/>
  <c r="J18" i="8"/>
  <c r="N41" i="6"/>
  <c r="M41" i="6"/>
  <c r="L41" i="6"/>
  <c r="K41" i="6"/>
  <c r="J41" i="6"/>
  <c r="I41" i="6"/>
  <c r="P41" i="6"/>
  <c r="O41" i="6"/>
  <c r="O37" i="7"/>
  <c r="J37" i="7"/>
  <c r="N37" i="7"/>
  <c r="O35" i="7"/>
  <c r="O33" i="7" s="1"/>
  <c r="M35" i="7"/>
  <c r="M33" i="7" s="1"/>
  <c r="L35" i="7"/>
  <c r="L33" i="7" s="1"/>
  <c r="K35" i="7"/>
  <c r="K33" i="7" s="1"/>
  <c r="J35" i="7"/>
  <c r="J33" i="7" s="1"/>
  <c r="N35" i="7"/>
  <c r="N33" i="7" s="1"/>
  <c r="P35" i="7"/>
  <c r="P33" i="7" s="1"/>
  <c r="I35" i="7"/>
  <c r="K31" i="7"/>
  <c r="J31" i="7"/>
  <c r="I31" i="7"/>
  <c r="P31" i="7"/>
  <c r="N31" i="7"/>
  <c r="M31" i="7"/>
  <c r="L31" i="7"/>
  <c r="O31" i="7"/>
  <c r="P29" i="7"/>
  <c r="K29" i="7"/>
  <c r="J29" i="7"/>
  <c r="I29" i="7"/>
  <c r="O29" i="7"/>
  <c r="N29" i="7"/>
  <c r="L29" i="7"/>
  <c r="M29" i="7"/>
  <c r="O27" i="7"/>
  <c r="M27" i="7"/>
  <c r="P27" i="7"/>
  <c r="N27" i="7"/>
  <c r="K27" i="7"/>
  <c r="J27" i="7"/>
  <c r="I27" i="7"/>
  <c r="L27" i="7"/>
  <c r="L23" i="7"/>
  <c r="J23" i="7"/>
  <c r="N23" i="7"/>
  <c r="K23" i="7"/>
  <c r="I23" i="7"/>
  <c r="P23" i="7"/>
  <c r="M23" i="7"/>
  <c r="O23" i="7"/>
  <c r="S39" i="7"/>
  <c r="I37" i="7"/>
  <c r="S41" i="7"/>
  <c r="M266" i="11"/>
  <c r="H25" i="5"/>
  <c r="H39" i="5" s="1"/>
  <c r="J44" i="12"/>
  <c r="M27" i="2" s="1"/>
  <c r="N27" i="2" s="1"/>
  <c r="L19" i="2"/>
  <c r="M216" i="11"/>
  <c r="M40" i="11"/>
  <c r="M37" i="7"/>
  <c r="J66" i="8"/>
  <c r="L37" i="7"/>
  <c r="K37" i="7"/>
  <c r="D33" i="7"/>
  <c r="S41" i="6" l="1"/>
  <c r="N23" i="16"/>
  <c r="O16" i="16"/>
  <c r="N17" i="16"/>
  <c r="K21" i="7"/>
  <c r="K19" i="7" s="1"/>
  <c r="D19" i="7"/>
  <c r="P21" i="7"/>
  <c r="N21" i="7"/>
  <c r="N19" i="7" s="1"/>
  <c r="O21" i="7"/>
  <c r="O19" i="7" s="1"/>
  <c r="L21" i="7"/>
  <c r="L19" i="7" s="1"/>
  <c r="M21" i="7"/>
  <c r="M19" i="7" s="1"/>
  <c r="I21" i="7"/>
  <c r="N25" i="7"/>
  <c r="O25" i="7"/>
  <c r="S31" i="7"/>
  <c r="S35" i="7"/>
  <c r="S37" i="7"/>
  <c r="S23" i="7"/>
  <c r="S27" i="7"/>
  <c r="P25" i="7"/>
  <c r="P19" i="7"/>
  <c r="S29" i="7"/>
  <c r="D39" i="6"/>
  <c r="J19" i="7"/>
  <c r="H63" i="8"/>
  <c r="H62" i="8"/>
  <c r="H61" i="8"/>
  <c r="H60" i="8"/>
  <c r="H59" i="8"/>
  <c r="K25" i="7"/>
  <c r="I25" i="7"/>
  <c r="N20" i="2"/>
  <c r="D31" i="6" s="1"/>
  <c r="M25" i="7"/>
  <c r="I33" i="7"/>
  <c r="S33" i="7" s="1"/>
  <c r="N19" i="2"/>
  <c r="D29" i="6" s="1"/>
  <c r="J25" i="7"/>
  <c r="L25" i="7"/>
  <c r="S21" i="7" l="1"/>
  <c r="T21" i="7" s="1"/>
  <c r="N26" i="16"/>
  <c r="N27" i="16" s="1"/>
  <c r="N28" i="16" s="1"/>
  <c r="O28" i="16" s="1"/>
  <c r="I19" i="7"/>
  <c r="K29" i="6"/>
  <c r="J29" i="6"/>
  <c r="O29" i="6"/>
  <c r="L29" i="6"/>
  <c r="I29" i="6"/>
  <c r="P29" i="6"/>
  <c r="N29" i="6"/>
  <c r="M29" i="6"/>
  <c r="P31" i="6"/>
  <c r="K31" i="6"/>
  <c r="O31" i="6"/>
  <c r="J31" i="6"/>
  <c r="N31" i="6"/>
  <c r="I31" i="6"/>
  <c r="L31" i="6"/>
  <c r="M31" i="6"/>
  <c r="O39" i="6"/>
  <c r="P39" i="6"/>
  <c r="I39" i="6"/>
  <c r="N39" i="6"/>
  <c r="M39" i="6"/>
  <c r="L39" i="6"/>
  <c r="K39" i="6"/>
  <c r="J39" i="6"/>
  <c r="S19" i="7"/>
  <c r="T19" i="7" s="1"/>
  <c r="S25" i="7"/>
  <c r="T23" i="7"/>
  <c r="T27" i="7" s="1"/>
  <c r="J58" i="8"/>
  <c r="J64" i="8" s="1"/>
  <c r="J67" i="8" s="1"/>
  <c r="J68" i="8" s="1"/>
  <c r="J69" i="8" s="1"/>
  <c r="N22" i="2"/>
  <c r="D35" i="6" s="1"/>
  <c r="N16" i="2"/>
  <c r="D25" i="6" s="1"/>
  <c r="N14" i="2"/>
  <c r="D21" i="6" s="1"/>
  <c r="N15" i="2"/>
  <c r="D23" i="6" s="1"/>
  <c r="T29" i="7" l="1"/>
  <c r="T31" i="7" s="1"/>
  <c r="T35" i="7" s="1"/>
  <c r="T39" i="7" s="1"/>
  <c r="T41" i="7" s="1"/>
  <c r="S39" i="6"/>
  <c r="D19" i="6"/>
  <c r="S31" i="6"/>
  <c r="S29" i="6"/>
  <c r="I23" i="6"/>
  <c r="S23" i="6" s="1"/>
  <c r="O15" i="2"/>
  <c r="O16" i="2"/>
  <c r="I25" i="6"/>
  <c r="O22" i="2"/>
  <c r="O14" i="2"/>
  <c r="T25" i="7"/>
  <c r="T33" i="7" s="1"/>
  <c r="T37" i="7" s="1"/>
  <c r="D45" i="7"/>
  <c r="D47" i="7"/>
  <c r="J70" i="8"/>
  <c r="N21" i="2"/>
  <c r="D33" i="6" s="1"/>
  <c r="N17" i="2"/>
  <c r="M9" i="9" s="1"/>
  <c r="N35" i="6" l="1"/>
  <c r="I35" i="6"/>
  <c r="M35" i="6"/>
  <c r="P35" i="6"/>
  <c r="L35" i="6"/>
  <c r="K35" i="6"/>
  <c r="J35" i="6"/>
  <c r="O35" i="6"/>
  <c r="N33" i="6"/>
  <c r="L33" i="6"/>
  <c r="K33" i="6"/>
  <c r="J33" i="6"/>
  <c r="I33" i="6"/>
  <c r="P33" i="6"/>
  <c r="O33" i="6"/>
  <c r="M33" i="6"/>
  <c r="I47" i="7"/>
  <c r="P47" i="7"/>
  <c r="O47" i="7"/>
  <c r="L47" i="7"/>
  <c r="N47" i="7"/>
  <c r="M47" i="7"/>
  <c r="K47" i="7"/>
  <c r="J47" i="7"/>
  <c r="N45" i="7"/>
  <c r="N43" i="7" s="1"/>
  <c r="J45" i="7"/>
  <c r="J43" i="7" s="1"/>
  <c r="M45" i="7"/>
  <c r="M43" i="7" s="1"/>
  <c r="K45" i="7"/>
  <c r="K43" i="7" s="1"/>
  <c r="P45" i="7"/>
  <c r="P43" i="7" s="1"/>
  <c r="O45" i="7"/>
  <c r="O43" i="7" s="1"/>
  <c r="I45" i="7"/>
  <c r="L45" i="7"/>
  <c r="L43" i="7" s="1"/>
  <c r="J25" i="6"/>
  <c r="J19" i="6" s="1"/>
  <c r="D43" i="7"/>
  <c r="D50" i="7" s="1"/>
  <c r="N23" i="2"/>
  <c r="M10" i="9" s="1"/>
  <c r="I21" i="6"/>
  <c r="N32" i="2"/>
  <c r="D9" i="7"/>
  <c r="E25" i="7" s="1"/>
  <c r="S35" i="6" l="1"/>
  <c r="S33" i="6"/>
  <c r="N50" i="7"/>
  <c r="N53" i="7" s="1"/>
  <c r="O50" i="7"/>
  <c r="O53" i="7" s="1"/>
  <c r="S45" i="7"/>
  <c r="T45" i="7" s="1"/>
  <c r="M50" i="7"/>
  <c r="M53" i="7" s="1"/>
  <c r="M55" i="7" s="1"/>
  <c r="P50" i="7"/>
  <c r="P53" i="7" s="1"/>
  <c r="I43" i="7"/>
  <c r="S43" i="7" s="1"/>
  <c r="T43" i="7" s="1"/>
  <c r="S47" i="7"/>
  <c r="S25" i="6"/>
  <c r="N26" i="2"/>
  <c r="N29" i="2" s="1"/>
  <c r="N33" i="2" s="1"/>
  <c r="K50" i="7"/>
  <c r="K53" i="7" s="1"/>
  <c r="K55" i="7" s="1"/>
  <c r="L50" i="7"/>
  <c r="L53" i="7" s="1"/>
  <c r="L55" i="7" s="1"/>
  <c r="J50" i="7"/>
  <c r="J53" i="7" s="1"/>
  <c r="J55" i="7" s="1"/>
  <c r="S21" i="6"/>
  <c r="T21" i="6" s="1"/>
  <c r="T23" i="6" s="1"/>
  <c r="I19" i="6"/>
  <c r="E37" i="7"/>
  <c r="E19" i="7"/>
  <c r="E33" i="7"/>
  <c r="D43" i="6"/>
  <c r="D27" i="6" s="1"/>
  <c r="M11" i="9"/>
  <c r="M12" i="9" s="1"/>
  <c r="E50" i="7"/>
  <c r="I50" i="7"/>
  <c r="E43" i="7"/>
  <c r="O55" i="7" l="1"/>
  <c r="N55" i="7"/>
  <c r="P55" i="7"/>
  <c r="T25" i="6"/>
  <c r="T29" i="6" s="1"/>
  <c r="T31" i="6" s="1"/>
  <c r="O33" i="2"/>
  <c r="F46" i="5"/>
  <c r="P43" i="6"/>
  <c r="O43" i="6"/>
  <c r="I43" i="6"/>
  <c r="K43" i="6"/>
  <c r="N43" i="6"/>
  <c r="M43" i="6"/>
  <c r="L43" i="6"/>
  <c r="J43" i="6"/>
  <c r="S50" i="7"/>
  <c r="T50" i="7" s="1"/>
  <c r="D48" i="6"/>
  <c r="D10" i="5"/>
  <c r="T47" i="7"/>
  <c r="T19" i="6"/>
  <c r="I53" i="7"/>
  <c r="L27" i="6" l="1"/>
  <c r="L48" i="6" s="1"/>
  <c r="L50" i="6" s="1"/>
  <c r="N27" i="6"/>
  <c r="N48" i="6" s="1"/>
  <c r="N50" i="6" s="1"/>
  <c r="K27" i="6"/>
  <c r="K48" i="6" s="1"/>
  <c r="K50" i="6" s="1"/>
  <c r="P27" i="6"/>
  <c r="P48" i="6" s="1"/>
  <c r="P50" i="6" s="1"/>
  <c r="J27" i="6"/>
  <c r="J48" i="6" s="1"/>
  <c r="J50" i="6" s="1"/>
  <c r="M27" i="6"/>
  <c r="M48" i="6" s="1"/>
  <c r="M50" i="6" s="1"/>
  <c r="S43" i="6"/>
  <c r="I27" i="6"/>
  <c r="I48" i="6" s="1"/>
  <c r="O27" i="6"/>
  <c r="O48" i="6" s="1"/>
  <c r="O50" i="6" s="1"/>
  <c r="I54" i="7"/>
  <c r="J54" i="7" s="1"/>
  <c r="K54" i="7" s="1"/>
  <c r="L54" i="7" s="1"/>
  <c r="M54" i="7" s="1"/>
  <c r="N54" i="7" s="1"/>
  <c r="O54" i="7" s="1"/>
  <c r="P54" i="7" s="1"/>
  <c r="I55" i="7"/>
  <c r="I56" i="7" s="1"/>
  <c r="J56" i="7" s="1"/>
  <c r="K56" i="7" s="1"/>
  <c r="L56" i="7" s="1"/>
  <c r="M56" i="7" s="1"/>
  <c r="N56" i="7" s="1"/>
  <c r="O56" i="7" s="1"/>
  <c r="P56" i="7" s="1"/>
  <c r="T33" i="6"/>
  <c r="T35" i="6" s="1"/>
  <c r="T37" i="6" s="1"/>
  <c r="T39" i="6" s="1"/>
  <c r="T41" i="6" s="1"/>
  <c r="S48" i="6" l="1"/>
  <c r="S27" i="6"/>
  <c r="T27" i="6" s="1"/>
  <c r="T43" i="6"/>
  <c r="T45" i="6" s="1"/>
  <c r="I50" i="6"/>
  <c r="I51" i="6" l="1"/>
  <c r="J51" i="6" s="1"/>
  <c r="K51" i="6" s="1"/>
  <c r="L51" i="6" s="1"/>
  <c r="M51" i="6" s="1"/>
  <c r="N51" i="6" s="1"/>
  <c r="O51" i="6" s="1"/>
  <c r="P51" i="6" s="1"/>
  <c r="F49" i="5" l="1"/>
  <c r="H49" i="5" s="1"/>
  <c r="H40" i="5"/>
  <c r="H46" i="5" l="1"/>
  <c r="F47" i="5"/>
  <c r="H47" i="5" s="1"/>
  <c r="F48" i="5"/>
  <c r="D55" i="5" s="1"/>
  <c r="D9" i="6"/>
  <c r="F50" i="5"/>
  <c r="H50" i="5" s="1"/>
  <c r="P52" i="6" l="1"/>
  <c r="O52" i="6"/>
  <c r="N52" i="6"/>
  <c r="E19" i="6"/>
  <c r="D54" i="5"/>
  <c r="F54" i="5" s="1"/>
  <c r="H54" i="5" s="1"/>
  <c r="E48" i="6"/>
  <c r="M52" i="6"/>
  <c r="L52" i="6"/>
  <c r="I52" i="6"/>
  <c r="I53" i="6" s="1"/>
  <c r="H48" i="5"/>
  <c r="H51" i="5" s="1"/>
  <c r="E27" i="6"/>
  <c r="K52" i="6"/>
  <c r="J52" i="6"/>
  <c r="D56" i="5"/>
  <c r="F55" i="5"/>
  <c r="H55" i="5" s="1"/>
  <c r="J53" i="6" l="1"/>
  <c r="K53" i="6" s="1"/>
  <c r="L53" i="6" s="1"/>
  <c r="M53" i="6" s="1"/>
  <c r="N53" i="6" s="1"/>
  <c r="O53" i="6" s="1"/>
  <c r="P53" i="6" s="1"/>
  <c r="D57" i="5"/>
  <c r="F57" i="5" s="1"/>
  <c r="H57" i="5" s="1"/>
  <c r="F56" i="5"/>
  <c r="H56" i="5" s="1"/>
  <c r="H59" i="5" l="1"/>
  <c r="H61" i="5" l="1"/>
  <c r="H62" i="5" s="1"/>
  <c r="H63" i="5" s="1"/>
  <c r="H66" i="5" s="1"/>
  <c r="H73" i="5" s="1"/>
</calcChain>
</file>

<file path=xl/sharedStrings.xml><?xml version="1.0" encoding="utf-8"?>
<sst xmlns="http://schemas.openxmlformats.org/spreadsheetml/2006/main" count="1913" uniqueCount="529">
  <si>
    <t>LÍNEA
 ESTRATÉGICA</t>
  </si>
  <si>
    <t>PROGRAMA</t>
  </si>
  <si>
    <t>SUBPROGRAMA</t>
  </si>
  <si>
    <t>META DE PRODUCTO</t>
  </si>
  <si>
    <t>OBJETIVO ESPECIFICO</t>
  </si>
  <si>
    <t xml:space="preserve">PRODUCTO </t>
  </si>
  <si>
    <t>UNIDAD  DE MEDIDA</t>
  </si>
  <si>
    <t xml:space="preserve">CANTIDAD </t>
  </si>
  <si>
    <t>PRESUPUESTO ELABORADO POR:</t>
  </si>
  <si>
    <t>V/R UNITARIO ($)</t>
  </si>
  <si>
    <t>DIRECCIONAMIENTO ESTRATÉGICO Y ARTICULACIÓN GERENCIAL</t>
  </si>
  <si>
    <t>PRESUPUESTO PARA PROYECTOS DE INVERSIÓN</t>
  </si>
  <si>
    <t>NOMBRE DEL PROYECTO</t>
  </si>
  <si>
    <t>Item de Pago</t>
  </si>
  <si>
    <t>AIU</t>
  </si>
  <si>
    <t>VALOR TOTAL OBRA CIVIL</t>
  </si>
  <si>
    <t>Especificacion O Norma Tecnica</t>
  </si>
  <si>
    <t>ACTIVIDAD</t>
  </si>
  <si>
    <t xml:space="preserve">INSUMO </t>
  </si>
  <si>
    <t>V/R TOTAL ($)</t>
  </si>
  <si>
    <t>PRELIMINARES, EXCAVACIONES, RELLENOS</t>
  </si>
  <si>
    <t>CONFORMACIÓN DE LA CALZADA EXISTENTE</t>
  </si>
  <si>
    <t>Maquinaria y equipo</t>
  </si>
  <si>
    <t>M2</t>
  </si>
  <si>
    <t>Materiales</t>
  </si>
  <si>
    <t>M3</t>
  </si>
  <si>
    <t>EXCAVACIONES VARIAS EN MATERIAL COMÚN SECO A MANO (INCLUYE RETIRO DE SOBRANTES A UNA DISTANCIA MENOR DE 5 KM)</t>
  </si>
  <si>
    <t>Mano de obra no calificada</t>
  </si>
  <si>
    <t xml:space="preserve">CONCRETOS </t>
  </si>
  <si>
    <t>CONCRETO CICLÓPEO CLASE G, 2000 PSI 40% RAJÓN PARA BASES</t>
  </si>
  <si>
    <t xml:space="preserve">CUNETA DE CONCRETO CLASE E, 2500 PSI FUNDIDA EN EL LUGAR </t>
  </si>
  <si>
    <t>SUMINISTRO FIGURADO Y ARMADO DE ACERO DE REFUERZO 60000 PSI</t>
  </si>
  <si>
    <t>KG</t>
  </si>
  <si>
    <t>SUBTOTAL</t>
  </si>
  <si>
    <t>2. + COMPETITIVIDAD</t>
  </si>
  <si>
    <t>Rutas para el progreso</t>
  </si>
  <si>
    <t>Vías motor del desarrollo</t>
  </si>
  <si>
    <t>Construir un millón de m2 de placa huella.</t>
  </si>
  <si>
    <t>Deterioro de la superficie de rodadura.</t>
  </si>
  <si>
    <t>Placa huella construida</t>
  </si>
  <si>
    <t>VALOR COSTO DIRECTO</t>
  </si>
  <si>
    <t>Ancho</t>
  </si>
  <si>
    <t>Total</t>
  </si>
  <si>
    <t>Cantidad</t>
  </si>
  <si>
    <t>Vigas</t>
  </si>
  <si>
    <t>SUB BASE GRANULAR</t>
  </si>
  <si>
    <t>CONCRETOS CLASE D, f´c =3000 psi (placas)</t>
  </si>
  <si>
    <t>DESGLOSE DEL A.I.U.</t>
  </si>
  <si>
    <t>TERMINO  DE EJECUCIÓN DE OBRA ( MESES )</t>
  </si>
  <si>
    <t>FACTOR PRESTACIONAL PERSONAL</t>
  </si>
  <si>
    <t>A. ADMINISTRACIÓN</t>
  </si>
  <si>
    <t>CANTIDAD</t>
  </si>
  <si>
    <t xml:space="preserve">DESCRIPCION DEL CARGO </t>
  </si>
  <si>
    <t>DEDICACIÓN MES</t>
  </si>
  <si>
    <t xml:space="preserve"> SALARIO MENSUAL </t>
  </si>
  <si>
    <t>FACTOR PRESTACIONAL</t>
  </si>
  <si>
    <t>PLAZO CONSTRUCCION</t>
  </si>
  <si>
    <t>CANTIDAD DE PERSONAL / DEDICACION/SALARIO / PLAZO/FACTOR PRESTACIONAL</t>
  </si>
  <si>
    <t>A</t>
  </si>
  <si>
    <t>B</t>
  </si>
  <si>
    <t>C</t>
  </si>
  <si>
    <t>D</t>
  </si>
  <si>
    <t>E</t>
  </si>
  <si>
    <t>F = A * B * C * D * E</t>
  </si>
  <si>
    <t xml:space="preserve">1.1 PERSONAL PROFESIONAL Y ESPECIALISTAS </t>
  </si>
  <si>
    <t>Director de Obra</t>
  </si>
  <si>
    <t>Funciones:</t>
  </si>
  <si>
    <t>(Dirigir, coordinar, verificar la ejecución de todas las actividades de obras en los plazos requeridos por el contratante. Esto incluye la coordinación de todas las áreas técnicas, así como las solicitudes provenientes de la parte administrativa, jurídica, legal y social en los que hubiere necesidad de su participación. Producción de informes de acuerdo a las solicitudes de la entidad contratante. Participación en comités. Entrega de productos, y seguimiento del plan de calidad de la empresa).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</si>
  <si>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Ingeniero Residente  del proyecto</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</si>
  <si>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del Director de Obra.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</si>
  <si>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1.2 PERSONAL ADMINISTRATIVO</t>
  </si>
  <si>
    <t>Secretaria</t>
  </si>
  <si>
    <t>SUBTOTAL COSTOS  DE PERSONAL</t>
  </si>
  <si>
    <t xml:space="preserve">2. GASTOS OPERACIONALES </t>
  </si>
  <si>
    <t>DESCRIPCION</t>
  </si>
  <si>
    <t>COSTO MES</t>
  </si>
  <si>
    <t>DURACION MESES</t>
  </si>
  <si>
    <t>VALOR ($)</t>
  </si>
  <si>
    <t>OTROS GASTOS</t>
  </si>
  <si>
    <t>Pago servicios Publicos durante la ejecucion del proyecto</t>
  </si>
  <si>
    <t>Registro Fotografico, Videos, Informes</t>
  </si>
  <si>
    <t>Registro y elaboracion planos record</t>
  </si>
  <si>
    <t>Toma de Densidades</t>
  </si>
  <si>
    <t xml:space="preserve">Rotura de Cilindros </t>
  </si>
  <si>
    <t>SUBTOTAL GASTOS OPERACIONALES MENSUALES</t>
  </si>
  <si>
    <t>TOTAL COSTOS PERSONAL + GASTOS OPERACIONALES POR EL TÉRMINO DE EJECUCIÓN</t>
  </si>
  <si>
    <t>TOTAL COSTOS PERSONAL + GASTOS OPERACIONALES POR EL TÉRMINO DE EJECUCIÓN EN PORCENTAJE DEL COSTO DIRECTO</t>
  </si>
  <si>
    <t>TOTAL IMPUESTOS Y GARANTÍAS DE LEGALIZACION DE CONTRATO EN PORCENTAJE DEL COSTO DIRECTO</t>
  </si>
  <si>
    <t>A. ADMINISTRACIÓN (1 + 2 + 3)</t>
  </si>
  <si>
    <t xml:space="preserve">I. IMPREVISTOS </t>
  </si>
  <si>
    <t>U. UTILIDAD</t>
  </si>
  <si>
    <t>A.I.U. (ADMINISTRACIÓN, IMPREVISTOS Y UTILIDAD)</t>
  </si>
  <si>
    <t>SUMATORIA DE (A+I+U)</t>
  </si>
  <si>
    <t>CRONOGRAMA Y FLUJO DE FONDOS</t>
  </si>
  <si>
    <t>DATOS GENERALES</t>
  </si>
  <si>
    <t>Valor total del Proyecto(miles):</t>
  </si>
  <si>
    <t xml:space="preserve">Duración: </t>
  </si>
  <si>
    <t>ITEM</t>
  </si>
  <si>
    <t>VALOR  ITEM</t>
  </si>
  <si>
    <t>% TOTAL OBRA</t>
  </si>
  <si>
    <t>TOTAL</t>
  </si>
  <si>
    <t>ACUMULADO</t>
  </si>
  <si>
    <t>PROCESO CONTRACTUAL</t>
  </si>
  <si>
    <t>1,0</t>
  </si>
  <si>
    <t>2,0</t>
  </si>
  <si>
    <t>3,0</t>
  </si>
  <si>
    <t>LIQUIDACION</t>
  </si>
  <si>
    <t>COSTO DEL PROYECTO</t>
  </si>
  <si>
    <t>TOTAL MES</t>
  </si>
  <si>
    <t>TOTAL ACUMULADO</t>
  </si>
  <si>
    <t>% MES</t>
  </si>
  <si>
    <t>% ACUMULADO</t>
  </si>
  <si>
    <t>Nota: cifras en miles de pesos</t>
  </si>
  <si>
    <t>Ruta critica</t>
  </si>
  <si>
    <t>CARACTERIZACIÓN VIAL</t>
  </si>
  <si>
    <t>ENTIDAD</t>
  </si>
  <si>
    <t>INTERVENTORIA</t>
  </si>
  <si>
    <t>CARACTERUZACION VIAL</t>
  </si>
  <si>
    <t>CRONOGRAMA Y FLUJO DE FONDOS INTERVENTORIA</t>
  </si>
  <si>
    <t>Valor total del Proyecto (miles):</t>
  </si>
  <si>
    <t>1.1</t>
  </si>
  <si>
    <t>COSTOS DIRECTOS DE PERSONAL</t>
  </si>
  <si>
    <t>1.1.1</t>
  </si>
  <si>
    <t>Director de Interventoría</t>
  </si>
  <si>
    <t>1.1.2</t>
  </si>
  <si>
    <t xml:space="preserve">Ingeniero Residente </t>
  </si>
  <si>
    <t>PERSONAL DE APOYO</t>
  </si>
  <si>
    <t>Liquidacion</t>
  </si>
  <si>
    <t>COSTO INTERVENTORIA</t>
  </si>
  <si>
    <t xml:space="preserve">CÁLCULO DETALLADO DEL VALOR DE LA INTERVENTORÍA </t>
  </si>
  <si>
    <t>N°</t>
  </si>
  <si>
    <t>CONCEPTO</t>
  </si>
  <si>
    <t>F</t>
  </si>
  <si>
    <t>G</t>
  </si>
  <si>
    <t>SUELDO MES BÁSICO</t>
  </si>
  <si>
    <t>% DE DEDICACIÓN</t>
  </si>
  <si>
    <t>VALOR MES (A * B * C)</t>
  </si>
  <si>
    <t>N° DE MESES</t>
  </si>
  <si>
    <t>TOTAL PARCIAL
(D * E)</t>
  </si>
  <si>
    <t>TOTAL PERSONAL X FACTOR MULTIPLICADOR</t>
  </si>
  <si>
    <t>PERSONAL</t>
  </si>
  <si>
    <t>PERSONAL DE SUPERVISIÓN</t>
  </si>
  <si>
    <t>Director de Interventoría (Cat. 2)</t>
  </si>
  <si>
    <t>Contador</t>
  </si>
  <si>
    <t>Auxiliar de oficina</t>
  </si>
  <si>
    <t>SUBTOTAL COSTOS DE PERSONAL</t>
  </si>
  <si>
    <t>CALCULO DEL FACTOR MULTIPLICADOR</t>
  </si>
  <si>
    <t>OTROS COSTOS DIRECTOS</t>
  </si>
  <si>
    <t>%</t>
  </si>
  <si>
    <t>NÓMINA BASE DE CÁLCULO</t>
  </si>
  <si>
    <t>Seguridad social SALUD</t>
  </si>
  <si>
    <t>Seguridad social PENSIÓN</t>
  </si>
  <si>
    <t>Afiliacion a riesgos Laborales</t>
  </si>
  <si>
    <t>Caja de Compensacion</t>
  </si>
  <si>
    <t>Cesantías</t>
  </si>
  <si>
    <t>Intereses sobre cesantías</t>
  </si>
  <si>
    <t>Prima anual</t>
  </si>
  <si>
    <t>Vacaciones</t>
  </si>
  <si>
    <t>GASTOS DIRECTOS</t>
  </si>
  <si>
    <t>subtotal</t>
  </si>
  <si>
    <t>Alquiler de oficina</t>
  </si>
  <si>
    <t>GASTOS GENERALES</t>
  </si>
  <si>
    <t xml:space="preserve">Fallo de cilindros </t>
  </si>
  <si>
    <t>GASTOS DE PERFECCIONAMIENTO</t>
  </si>
  <si>
    <t>SUBTOTAL OTROS COSTOS DIRECTOS</t>
  </si>
  <si>
    <t>RESUMEN GENERAL</t>
  </si>
  <si>
    <t>SUBTOTAL COSTOS DE PRESONAL</t>
  </si>
  <si>
    <t>contador</t>
  </si>
  <si>
    <t>AVAL</t>
  </si>
  <si>
    <t>Nombre del proyecto</t>
  </si>
  <si>
    <t xml:space="preserve">Mejoramiento de vías terciarias </t>
  </si>
  <si>
    <t>Código del proyecto</t>
  </si>
  <si>
    <t>Objetivo general proyecto</t>
  </si>
  <si>
    <t>Mejorar la intercomunicación terrestre de una parte de la población rural de la entidad territorial</t>
  </si>
  <si>
    <t>Causa directa (1)</t>
  </si>
  <si>
    <t>Objetivo específico (1)</t>
  </si>
  <si>
    <t xml:space="preserve">Producto  </t>
  </si>
  <si>
    <t>Unidad de medida</t>
  </si>
  <si>
    <t>Código CPC</t>
  </si>
  <si>
    <t>Producto CPC</t>
  </si>
  <si>
    <t xml:space="preserve">Actividad </t>
  </si>
  <si>
    <t>Código CIIU</t>
  </si>
  <si>
    <t>Actividad CIIU</t>
  </si>
  <si>
    <t>Costo Unitario Anual</t>
  </si>
  <si>
    <t>Costo Total (Incluye AIU)</t>
  </si>
  <si>
    <t xml:space="preserve">Deterioro de las vías terciarias del municipio
</t>
  </si>
  <si>
    <t>Mejorar vías terciarias del municipio</t>
  </si>
  <si>
    <t>Vía terciaria mejorada</t>
  </si>
  <si>
    <t>km</t>
  </si>
  <si>
    <t>Otros servicios de gestión, excepto los servicios de administración de proyectos de construcción</t>
  </si>
  <si>
    <t>Realizar obras preliminares</t>
  </si>
  <si>
    <t>Implementar el mejoramiento de vías terciarias para la estructura de pavimento</t>
  </si>
  <si>
    <t>Desarrollar la interventoría del proyecto</t>
  </si>
  <si>
    <t>Costo total construcción</t>
  </si>
  <si>
    <t>Costo de mantenimiento anual</t>
  </si>
  <si>
    <t>Causa directa (2)</t>
  </si>
  <si>
    <t>Objetivo específico (2)</t>
  </si>
  <si>
    <t>VALOR TOTAL</t>
  </si>
  <si>
    <t>PRECONTRACTUAL</t>
  </si>
  <si>
    <t>CONSTRUCCION</t>
  </si>
  <si>
    <t>Ingenieros  Residentes de de Interventoría  (Cat. 5)</t>
  </si>
  <si>
    <t>ICCU</t>
  </si>
  <si>
    <t>CONCRETO CLASE E, 2500 PSI PARA BASES</t>
  </si>
  <si>
    <t>REPUBLICA DE COLOMBIA</t>
  </si>
  <si>
    <t>DEPARATAMENTO DE CUNDINAMARCA</t>
  </si>
  <si>
    <t>ALCALDIA MUNICIPAL</t>
  </si>
  <si>
    <t>MEMORIAS DE  CALCULO DE CANTIDADES DE  OBRA</t>
  </si>
  <si>
    <r>
      <t>(4)</t>
    </r>
    <r>
      <rPr>
        <sz val="10"/>
        <rFont val="Arial"/>
        <family val="2"/>
      </rPr>
      <t xml:space="preserve"> Item No.</t>
    </r>
  </si>
  <si>
    <r>
      <t>(5)</t>
    </r>
    <r>
      <rPr>
        <sz val="10"/>
        <rFont val="Arial"/>
        <family val="2"/>
      </rPr>
      <t xml:space="preserve"> Unidad</t>
    </r>
  </si>
  <si>
    <r>
      <t>(6)</t>
    </r>
    <r>
      <rPr>
        <sz val="10"/>
        <rFont val="Arial"/>
        <family val="2"/>
      </rPr>
      <t xml:space="preserve"> Descripción</t>
    </r>
  </si>
  <si>
    <r>
      <t>(7)</t>
    </r>
    <r>
      <rPr>
        <sz val="10"/>
        <rFont val="Arial"/>
        <family val="2"/>
      </rPr>
      <t xml:space="preserve"> Zona</t>
    </r>
  </si>
  <si>
    <t>SECTOR</t>
  </si>
  <si>
    <r>
      <t>(9)</t>
    </r>
    <r>
      <rPr>
        <sz val="10"/>
        <rFont val="Arial"/>
        <family val="2"/>
      </rPr>
      <t xml:space="preserve"> Fecha</t>
    </r>
  </si>
  <si>
    <t>CUNDINAMARCA</t>
  </si>
  <si>
    <r>
      <t>(10)</t>
    </r>
    <r>
      <rPr>
        <sz val="10"/>
        <rFont val="Arial"/>
        <family val="2"/>
      </rPr>
      <t xml:space="preserve"> Area para Dibujo</t>
    </r>
  </si>
  <si>
    <r>
      <t>(11)</t>
    </r>
    <r>
      <rPr>
        <sz val="10"/>
        <rFont val="Arial"/>
        <family val="2"/>
      </rPr>
      <t xml:space="preserve"> </t>
    </r>
    <r>
      <rPr>
        <b/>
        <sz val="10"/>
        <rFont val="Arial"/>
        <family val="2"/>
      </rPr>
      <t>Localización</t>
    </r>
  </si>
  <si>
    <t>Dimensiones</t>
  </si>
  <si>
    <r>
      <t>(15)</t>
    </r>
    <r>
      <rPr>
        <b/>
        <sz val="10"/>
        <rFont val="Arial"/>
        <family val="2"/>
      </rPr>
      <t>Medida Total</t>
    </r>
  </si>
  <si>
    <r>
      <t>(14)</t>
    </r>
    <r>
      <rPr>
        <sz val="10"/>
        <rFont val="Arial"/>
        <family val="2"/>
      </rPr>
      <t xml:space="preserve"> Longitud</t>
    </r>
  </si>
  <si>
    <t>Espesor</t>
  </si>
  <si>
    <r>
      <t>(14)</t>
    </r>
    <r>
      <rPr>
        <sz val="10"/>
        <rFont val="Arial"/>
        <family val="2"/>
      </rPr>
      <t xml:space="preserve"> Cantidad</t>
    </r>
  </si>
  <si>
    <r>
      <t xml:space="preserve"> </t>
    </r>
    <r>
      <rPr>
        <b/>
        <sz val="10"/>
        <rFont val="Arial"/>
        <family val="2"/>
      </rPr>
      <t>Subtotal:</t>
    </r>
  </si>
  <si>
    <t>Vienen</t>
  </si>
  <si>
    <r>
      <t>(20)</t>
    </r>
    <r>
      <rPr>
        <b/>
        <sz val="10"/>
        <rFont val="Arial"/>
        <family val="2"/>
      </rPr>
      <t xml:space="preserve"> Reviso</t>
    </r>
  </si>
  <si>
    <t xml:space="preserve">Huellas </t>
  </si>
  <si>
    <t>Rampa acceso</t>
  </si>
  <si>
    <t>Kg</t>
  </si>
  <si>
    <t>Peso</t>
  </si>
  <si>
    <t>No. Veces</t>
  </si>
  <si>
    <t>VIGAS</t>
  </si>
  <si>
    <t>CUNETAS</t>
  </si>
  <si>
    <t>RAMPAS</t>
  </si>
  <si>
    <t>Ciclopeo Centro</t>
  </si>
  <si>
    <t>Ciclopeo Sobre anchos</t>
  </si>
  <si>
    <t>cuneta</t>
  </si>
  <si>
    <t>Bordillo</t>
  </si>
  <si>
    <t>losa longitudinal</t>
  </si>
  <si>
    <t>losa transversal</t>
  </si>
  <si>
    <t>vigas longitudinal</t>
  </si>
  <si>
    <t>vigas flejes transversal</t>
  </si>
  <si>
    <t>cuneta longitudinal</t>
  </si>
  <si>
    <t>cuneta transversal</t>
  </si>
  <si>
    <t>rampa de acceso longitudinal</t>
  </si>
  <si>
    <t>rampa de acceso transversal</t>
  </si>
  <si>
    <t>6.1</t>
  </si>
  <si>
    <t>3.2</t>
  </si>
  <si>
    <t>2.13</t>
  </si>
  <si>
    <t>4.8</t>
  </si>
  <si>
    <t>4.25</t>
  </si>
  <si>
    <t>4.29</t>
  </si>
  <si>
    <t>4.22</t>
  </si>
  <si>
    <t>PRESTACIONES SOCIALES OBRA</t>
  </si>
  <si>
    <t>Dotacion</t>
  </si>
  <si>
    <t>FIC</t>
  </si>
  <si>
    <t>Examenes de ingreso, ausencias justificadas, Indemnizaciones, etc. )</t>
  </si>
  <si>
    <t>Subsidio de Transporte</t>
  </si>
  <si>
    <t>Asesor Juridico</t>
  </si>
  <si>
    <t>GASTOS ADMINISTRATIVOS</t>
  </si>
  <si>
    <t>PLAN DE MANEJO DE TRANSITO</t>
  </si>
  <si>
    <t>PLAN DE MANEJO DE AMBIENTAL</t>
  </si>
  <si>
    <t>REPÚBLICA DE COLOMBIA</t>
  </si>
  <si>
    <t>PRESUPUESTO OFICIAL DE OBRAS DE MITIGACION AMBIENTAL Y SOCIAL</t>
  </si>
  <si>
    <t xml:space="preserve">No. </t>
  </si>
  <si>
    <t>NOMBRE DEL INSUMO O ITEM</t>
  </si>
  <si>
    <t>MEDIDA A EJECUTAR</t>
  </si>
  <si>
    <t>CANTD</t>
  </si>
  <si>
    <t>UND</t>
  </si>
  <si>
    <t>V. UNITARIO</t>
  </si>
  <si>
    <t xml:space="preserve">PROGRAMA </t>
  </si>
  <si>
    <t xml:space="preserve">PROYECTO </t>
  </si>
  <si>
    <t>CTRL</t>
  </si>
  <si>
    <t>PREV</t>
  </si>
  <si>
    <t>MITI</t>
  </si>
  <si>
    <t>CORR</t>
  </si>
  <si>
    <t>MES 1</t>
  </si>
  <si>
    <t>MES 2</t>
  </si>
  <si>
    <t>MES 3</t>
  </si>
  <si>
    <t>MES 4</t>
  </si>
  <si>
    <t>MES 5</t>
  </si>
  <si>
    <t>TOTAL MESES</t>
  </si>
  <si>
    <t>Programa de Manejo de Residuos emisiones y efluentes</t>
  </si>
  <si>
    <t>Plan de Manejo para escombreras y botaderos</t>
  </si>
  <si>
    <t>X</t>
  </si>
  <si>
    <t xml:space="preserve">control de emisiones gaseosas, material particulado, ruido y vibraciones </t>
  </si>
  <si>
    <t>control de la gestion de residuos solidos y peligrosos</t>
  </si>
  <si>
    <t>Programa de Control Ambiental de la obra</t>
  </si>
  <si>
    <t>Control de Excavaciones, remocion del suelo y cobertura vegetal</t>
  </si>
  <si>
    <t>Control del acopio y utilizacion de materiales e insumos</t>
  </si>
  <si>
    <t>brigada de aseo (incluye mano de obra y herramienta menor)</t>
  </si>
  <si>
    <t>Programa de Gestion Ambiental de la Obra</t>
  </si>
  <si>
    <t>Capacitacion ambiental al personal de la obra</t>
  </si>
  <si>
    <t xml:space="preserve">Capacitacion Tecnica, Ambiental, Salud Ocupacional y social </t>
  </si>
  <si>
    <t>Programa de Gestion Social</t>
  </si>
  <si>
    <t>proyeto de Atencion a la comunidad</t>
  </si>
  <si>
    <t>Funcionamiento del SAU</t>
  </si>
  <si>
    <t>Manejo de Infraestructura, Predios y servicios Publicos</t>
  </si>
  <si>
    <t>Proyecto de informacion y divulgacion</t>
  </si>
  <si>
    <t>Socializaciones</t>
  </si>
  <si>
    <t>COSTO TOTAL AMBIENTAL Y SOCIAL</t>
  </si>
  <si>
    <t>meses</t>
  </si>
  <si>
    <t xml:space="preserve">OBJETO :  </t>
  </si>
  <si>
    <t xml:space="preserve">                     </t>
  </si>
  <si>
    <t>ITEM:</t>
  </si>
  <si>
    <t>UNIDAD:</t>
  </si>
  <si>
    <t>MES</t>
  </si>
  <si>
    <t>I. EQUIPO</t>
  </si>
  <si>
    <t>DESCRIPCIÓN</t>
  </si>
  <si>
    <t>Tipo</t>
  </si>
  <si>
    <t>T-Hora</t>
  </si>
  <si>
    <t>Rend.</t>
  </si>
  <si>
    <t>V.Unitario</t>
  </si>
  <si>
    <t>Mes</t>
  </si>
  <si>
    <t>Herramienta Menor</t>
  </si>
  <si>
    <t>Gl</t>
  </si>
  <si>
    <t>SUB-TOTAL</t>
  </si>
  <si>
    <t>II. MATERIALES EN OBRA</t>
  </si>
  <si>
    <t>Unidad</t>
  </si>
  <si>
    <t>P.Unitario</t>
  </si>
  <si>
    <t>Tela verde de h=2,1 Mts para senderos peatonales</t>
  </si>
  <si>
    <t>ML</t>
  </si>
  <si>
    <t>Cercos en madera de 2,1 mts para senderos peatonales</t>
  </si>
  <si>
    <t>III. TRANSPORTE</t>
  </si>
  <si>
    <t>MATERIAL</t>
  </si>
  <si>
    <t>V-P ó Cantidad</t>
  </si>
  <si>
    <t>Distancia</t>
  </si>
  <si>
    <t>M3-KM</t>
  </si>
  <si>
    <t>Tarifa</t>
  </si>
  <si>
    <t>Transporte de Señales</t>
  </si>
  <si>
    <t>transporte de tela y cercos</t>
  </si>
  <si>
    <t>IV. MANO DE OBRA</t>
  </si>
  <si>
    <t>Jornal</t>
  </si>
  <si>
    <t>Prest. (80%)</t>
  </si>
  <si>
    <t>J-Total</t>
  </si>
  <si>
    <t xml:space="preserve">2 paleteros </t>
  </si>
  <si>
    <t>TOTAL COSTO DIRECTO</t>
  </si>
  <si>
    <t>3. IMPUESTOS Y GARANTÍAS</t>
  </si>
  <si>
    <t>3.1 IMPUESTOS</t>
  </si>
  <si>
    <t>VR. BASE</t>
  </si>
  <si>
    <t>IMPUESTO %</t>
  </si>
  <si>
    <t xml:space="preserve">ESTAMPILLA PRO-CULTURA </t>
  </si>
  <si>
    <t>IMPUESTO DE SEGURIDAD</t>
  </si>
  <si>
    <t>SUBTOTAL IMPUESTOS</t>
  </si>
  <si>
    <t>3.2 GARANTIAS</t>
  </si>
  <si>
    <t>% ASEGURADO</t>
  </si>
  <si>
    <t>VR. ASEGURADO</t>
  </si>
  <si>
    <t>VALOR TOTAL ($)</t>
  </si>
  <si>
    <t>G.UNICA</t>
  </si>
  <si>
    <t>CUMPLIMIENTO</t>
  </si>
  <si>
    <t>CALIDAD DE BIENES</t>
  </si>
  <si>
    <t>SALARIOS Y PRESTACIONES SOCIALES</t>
  </si>
  <si>
    <t>ESTABILIDAD Y CALIDAD DE LA OBRA</t>
  </si>
  <si>
    <t>RESPONSABILIDAD CIVIL EXTRACONTRACTUAL</t>
  </si>
  <si>
    <t>400 S.L.M.V</t>
  </si>
  <si>
    <t>SUBTOTAL GARANTÍAS</t>
  </si>
  <si>
    <t>TOTAL IMPUESTOS Y GARANTÍAS</t>
  </si>
  <si>
    <t>TOTAL IMPUESTOS Y GARANTÍAS EN PORCENTAJE DEL COSTO DIRECTO</t>
  </si>
  <si>
    <t>ESTAMPILLA PRO-DEPORTE</t>
  </si>
  <si>
    <t>MANEJO DE TRANSITO</t>
  </si>
  <si>
    <t>PLAN DE MANEJO AMBIENTAL</t>
  </si>
  <si>
    <t>1.2.1</t>
  </si>
  <si>
    <t>1.2.3</t>
  </si>
  <si>
    <t>1.2.4</t>
  </si>
  <si>
    <t>1.2</t>
  </si>
  <si>
    <t>Alquiler de Oficina</t>
  </si>
  <si>
    <t>Estampillas</t>
  </si>
  <si>
    <t>ESTAMPILLA ADULTO MAYOR</t>
  </si>
  <si>
    <t>COSTO TOTAL * km</t>
  </si>
  <si>
    <t>GASTOS OPERACIONALES</t>
  </si>
  <si>
    <t>Transportes</t>
  </si>
  <si>
    <t>Cámara</t>
  </si>
  <si>
    <t xml:space="preserve">Computador Portátil </t>
  </si>
  <si>
    <t>Alquiler GPS y equipos topográficos</t>
  </si>
  <si>
    <t>GASTOS PERSONAL</t>
  </si>
  <si>
    <t>Conductor</t>
  </si>
  <si>
    <t>Ingeniero de levantamiento de campo</t>
  </si>
  <si>
    <t>Ingeniero SIG</t>
  </si>
  <si>
    <t>V.PARCIAL</t>
  </si>
  <si>
    <t>Duración (mes)</t>
  </si>
  <si>
    <t>Dedicación</t>
  </si>
  <si>
    <t>V.M./BASE</t>
  </si>
  <si>
    <t>Longitud a caracterizar (km)</t>
  </si>
  <si>
    <t>Valla Informativa tipo invias 2mx5m</t>
  </si>
  <si>
    <t>PRESTACIONES SOCIALES OFICINA</t>
  </si>
  <si>
    <t>IVA 19%</t>
  </si>
  <si>
    <t>Alquiler oficina</t>
  </si>
  <si>
    <t>Nota: Los valores anteriormente presentadoS incluyen un personal ambiental quien ejecutara las anteriores labores.</t>
  </si>
  <si>
    <t xml:space="preserve"> PRESUPUESTO DE CARACTERIZACIÓN VIAL</t>
  </si>
  <si>
    <t>De acuerdo con la resolución 0412 26 de febrero de 2020 para quien realice la caracterización vial, deberá cumplir con lo establecido en el ministerio de transporte.</t>
  </si>
  <si>
    <t>IVA</t>
  </si>
  <si>
    <t>INGENIERO CIVIL</t>
  </si>
  <si>
    <t>PRESPUESTO PMT</t>
  </si>
  <si>
    <t>ESTAMPILLA PRO FAMILIAR</t>
  </si>
  <si>
    <t>VALOR OBRA CIVIL</t>
  </si>
  <si>
    <t>VEREDA PEÑAS DE CAJON SECTOR LA CABECERA</t>
  </si>
  <si>
    <t>VEREDA PALACIO SECTOR EL TENDIDO</t>
  </si>
  <si>
    <t>VEREDA CHIPAQUIN SECTOR CHIPAQUIN</t>
  </si>
  <si>
    <t>VEREDA OJO DE AGUA SECTOR LA ESCUELA</t>
  </si>
  <si>
    <t>VEREDA NOVOA SECTOR LA Y</t>
  </si>
  <si>
    <t>VEREDA SANTA BARBARA SECTOR LA QUINTA</t>
  </si>
  <si>
    <t>MUNICIPIO DE SUTATAUSA</t>
  </si>
  <si>
    <t>NIT. 899999476-1</t>
  </si>
  <si>
    <t>OBJETO: MEJORAMIENTO DE LAS VIAS RURALES DE LAS VEREDAS PEÑAS DE CAJON SECTOR LA CABECERA, VEREDA PALACIO SECTOR EL TENDIDO, VEREDA CHIPAQUIN SECTOR CHIPAQUIN, VEREDA OJO DE AGUA SECTOR LA ESCUELA, VEREDA NOVOA SECTOR LA Y VEREDA SANTA BARBARA SECTOR LA QUINTA DEL MUNICIPIO DE SUTATAUSA CUNDINAMARCA</t>
  </si>
  <si>
    <t xml:space="preserve">ING. NESTOR MARQUEZ CARRILLO  </t>
  </si>
  <si>
    <t xml:space="preserve">Secretario de Planeación e infraestructura  </t>
  </si>
  <si>
    <t>ALCALDIA MUNICIPAL DE SUTATAUSA</t>
  </si>
  <si>
    <t xml:space="preserve"> 6 de obra </t>
  </si>
  <si>
    <t>6 meses</t>
  </si>
  <si>
    <t>AÑO 2025</t>
  </si>
  <si>
    <t>VEREDA CHIRCAL TRAMO 1</t>
  </si>
  <si>
    <t>VEREDA CHIRCAL TRAMO 2</t>
  </si>
  <si>
    <t>VEREDA SANTA CHIRCAL TRAMO 1</t>
  </si>
  <si>
    <t>VEREDA SANTA CHIRCAL TRAMO 2</t>
  </si>
  <si>
    <t>MES 6</t>
  </si>
  <si>
    <t>SST</t>
  </si>
  <si>
    <t>10 Km</t>
  </si>
  <si>
    <t>MES 7</t>
  </si>
  <si>
    <t>MES 8</t>
  </si>
  <si>
    <t>Alquiler de 2 vallas de cerramiento incluye instalacion y retiro</t>
  </si>
  <si>
    <t>Alquiler de 2 señales verticales (desvio y cierres) Inlcuye instalacion y retiro</t>
  </si>
  <si>
    <t>PRESUPUESTO DEL SISTEMA DE SEGURIDAD Y SALUD  EN EL TRABAJO</t>
  </si>
  <si>
    <t>CATEGORIA</t>
  </si>
  <si>
    <t>ACTIVIDADES</t>
  </si>
  <si>
    <t>CANTIDAD/MES</t>
  </si>
  <si>
    <t>V/UNITARIO</t>
  </si>
  <si>
    <t>V/TOTAL MES</t>
  </si>
  <si>
    <t>V/TOTAL ANUAL</t>
  </si>
  <si>
    <t>OBSERVACIONES</t>
  </si>
  <si>
    <t>1.  DIVULGACIÓN -CONSCIENTIZACIÓN - MOTIVACIÓN 
(Polìticas, Procedimientos, Manuales, Instructivos, Guìas, Campañas de prevenciòn y promoción, campaña soy capaz, entre otros)</t>
  </si>
  <si>
    <t xml:space="preserve">Carteleras informativas: Impresiones  "Motivación-Información" </t>
  </si>
  <si>
    <t>Impresiones hojas a color: 300</t>
  </si>
  <si>
    <t xml:space="preserve">Plegables, volantes, folletos </t>
  </si>
  <si>
    <t xml:space="preserve">Papeleria "Documentación SST- Formatos" </t>
  </si>
  <si>
    <t>Impresiones hojas blanco y negro:100</t>
  </si>
  <si>
    <t>2. INDUCCIÓN  Y REINDUCCIÓN EN SST</t>
  </si>
  <si>
    <t>Papeleria (impresiones)para actividades de formación , socializaciones y capacitaciones</t>
  </si>
  <si>
    <t>Impresiones hojas a color: 300  Impresiones hojas blanco y negro:100</t>
  </si>
  <si>
    <t xml:space="preserve">3. SEÑALIZACIÓN </t>
  </si>
  <si>
    <t xml:space="preserve">Bolsillo de laminación * 100 spirat </t>
  </si>
  <si>
    <t>Papel para laminadora</t>
  </si>
  <si>
    <t>4. EPSO L220</t>
  </si>
  <si>
    <t>Tinta para impresora Epson l220 a color</t>
  </si>
  <si>
    <t>4. CONVIVENCIA</t>
  </si>
  <si>
    <t>Buzones de sugerencias</t>
  </si>
  <si>
    <t>…..</t>
  </si>
  <si>
    <t>5.PLAN DE E3MERGENCIA</t>
  </si>
  <si>
    <t>5. RECURSOS</t>
  </si>
  <si>
    <t xml:space="preserve">Reparaciones estructurales y cubiertas </t>
  </si>
  <si>
    <t>……</t>
  </si>
  <si>
    <t>6.  SUBPROGRAMA DE MEDICINA PREVENTIVA Y DEL TRABAJO (evaluaciones medicas)</t>
  </si>
  <si>
    <t xml:space="preserve">
EXÁMENES MÉDICOS DE INGRESO, PERIODICO Y DE RETIRO POR CARGOS:
</t>
  </si>
  <si>
    <t>*</t>
  </si>
  <si>
    <t>Gerente y departamento de calidad:  examen m.o con énfasis osteomuscular y  visiometría.</t>
  </si>
  <si>
    <t xml:space="preserve">20,000                      13,000          </t>
  </si>
  <si>
    <t xml:space="preserve">Personal administrativo y coordinadores de campo: examen m.o con énfasis osteomuscular y  visiometría. </t>
  </si>
  <si>
    <t>20,000                      13,000</t>
  </si>
  <si>
    <t xml:space="preserve">Personal de servicios generales: examen m.o con énfasis osteomuscular, visiometría, </t>
  </si>
  <si>
    <t>20,000                      13,000             6,000                6,000                   6,000</t>
  </si>
  <si>
    <t xml:space="preserve">Conductores: examen m.o con énfasis osteomuscular,  visiometría, audiometría, Glicemia, Perfil lipídico. </t>
  </si>
  <si>
    <t>20,000                      13,000                   13,000            6,000               21,000</t>
  </si>
  <si>
    <t xml:space="preserve">SUBTOTAL:      </t>
  </si>
  <si>
    <t>7. PROGRAMA DE ELEMENTOS DE PROTECCIÓN PERSONAL</t>
  </si>
  <si>
    <t xml:space="preserve"> DOTACIONES PERSONAL OPERATIVO - EPP:  </t>
  </si>
  <si>
    <t xml:space="preserve">Guantes de caucho </t>
  </si>
  <si>
    <t>Gafas de seguridad lentes oscuros y claro</t>
  </si>
  <si>
    <t>Impermeable 2 piezas y Tipo Carpa En Pvc Medidas De 1.90cm</t>
  </si>
  <si>
    <t>9. PROGRAMA DE VIGILANCIA EPIDEMIOLOGICA PVE</t>
  </si>
  <si>
    <t xml:space="preserve">vacunación </t>
  </si>
  <si>
    <t>Anual</t>
  </si>
  <si>
    <t>SUBTOTAL:      $ 0</t>
  </si>
  <si>
    <t>10. PLANES DE EMERGENCIA</t>
  </si>
  <si>
    <t>Extintor Multiproposito 20 lb</t>
  </si>
  <si>
    <t>Recarga extintores</t>
  </si>
  <si>
    <t xml:space="preserve">Señalización </t>
  </si>
  <si>
    <t>BOTIQUIN  ,</t>
  </si>
  <si>
    <t xml:space="preserve"> CAMILLA DE PRIMEROS AUXILIOS</t>
  </si>
  <si>
    <t>QUIT DE EMERGENCIA</t>
  </si>
  <si>
    <t>11.  EQUIPO DE PRIMEROS AUXILIOS</t>
  </si>
  <si>
    <t xml:space="preserve">ELEMENTOS PARA BOTIQUÍN: </t>
  </si>
  <si>
    <t>Gasas esteriles</t>
  </si>
  <si>
    <t>Caja*100</t>
  </si>
  <si>
    <t>Rollo de micropore</t>
  </si>
  <si>
    <t>Vendas elasticas 5x5</t>
  </si>
  <si>
    <t>Vendas fijas 5x5</t>
  </si>
  <si>
    <t>Paquete baja lengua</t>
  </si>
  <si>
    <t>Caja de curas</t>
  </si>
  <si>
    <t>Yodo povidona solucion</t>
  </si>
  <si>
    <t>Yodo povidona espuma</t>
  </si>
  <si>
    <t>Sulfaplata</t>
  </si>
  <si>
    <t>Caja de guantes latex</t>
  </si>
  <si>
    <t>Agua oxigenada</t>
  </si>
  <si>
    <t>Tijeras</t>
  </si>
  <si>
    <t>Suero fisiologico</t>
  </si>
  <si>
    <t>Alcohol</t>
  </si>
  <si>
    <t>Copitos</t>
  </si>
  <si>
    <t>Paquete de algodón</t>
  </si>
  <si>
    <t>Espadrapo</t>
  </si>
  <si>
    <t>Botiquin para vehiculo</t>
  </si>
  <si>
    <t>Jeringas</t>
  </si>
  <si>
    <t>solo venden caja por 100</t>
  </si>
  <si>
    <t xml:space="preserve">Linterna </t>
  </si>
  <si>
    <t>12. CAPACITACIONES</t>
  </si>
  <si>
    <t>…...</t>
  </si>
  <si>
    <t>Refrigerios, reuniones de los comites de  COPASST, EMERGENCIAS</t>
  </si>
  <si>
    <t>COPASST SE REUNE UNA VEZ AL MES
EMERGENCIAS CADA 3 MESES</t>
  </si>
  <si>
    <t>Capacitacion para brigada de emergencias.</t>
  </si>
  <si>
    <t>Anual Orientado por ARL SURA</t>
  </si>
  <si>
    <t>Curso alturas + Examenes de altura</t>
  </si>
  <si>
    <t xml:space="preserve">Anual orientado por ARL </t>
  </si>
  <si>
    <t>Viaticos para capacitaciones, brindadas por ARL  en su plan de formación a empresas en los diferentes temas de SST</t>
  </si>
  <si>
    <t xml:space="preserve">Viaticos y alimentación ´para asistir cada comité de acuerdo a la formación brindada por ARL </t>
  </si>
  <si>
    <t xml:space="preserve">Actividades de Bienestar Estilo de Vida Saludable y orden y aseo </t>
  </si>
  <si>
    <t xml:space="preserve">SUBTOTAL </t>
  </si>
  <si>
    <t>13. PROFESIONAL Y PASANTE SST</t>
  </si>
  <si>
    <t>Pago Profesional</t>
  </si>
  <si>
    <t>__________________________________________________________________________</t>
  </si>
  <si>
    <t>CANTIDAD/MENSUAL</t>
  </si>
  <si>
    <t>Realización Por el trabajo</t>
  </si>
  <si>
    <t xml:space="preserve">SUBTOTAL:  </t>
  </si>
  <si>
    <t>PRESUPUESTO SST</t>
  </si>
  <si>
    <t>8 meses</t>
  </si>
  <si>
    <t>8 de obra</t>
  </si>
  <si>
    <t>FECHA ELABORACIÓN PRESUPUESTO: 22/05/2025</t>
  </si>
  <si>
    <t>OBJETO: MEJORAMIENTO DE LAS VIAS RURALES DE LAS VEREDAS PEÑAS DE CAJON SECTOR LA CABECERA, VEREDA PALACIO SECTOR EL TENDIDO, VEREDA CHIPAQUIN SECTOR CHIPAQUIN, VEREDA OJO DE AGUA SECTOR LA ESCUELA, VEREDA NOVOA SECTOR LA Y,  VEREDA SANTA BARBARA SECTOR LA QUINTA,  VEREDA PALACIO SECTOR ENTREPIEDRA Y VEREDA PEDREGAL SECTOR TRES ESQUINAS DEL MUNICIPIO DE SUTATAUSA CUNDINAMARCA</t>
  </si>
  <si>
    <t>VEREDA PALACIO SECTOR ENTREPIEDRA</t>
  </si>
  <si>
    <t>VEREDA PEDREGAL SECTOR TRES ESQUINAS</t>
  </si>
  <si>
    <t>MEJORAMIENTO DE LAS VIAS RURALES DE LAS VEREDAS PEÑAS DE CAJON SECTOR LA CABECERA, VEREDA PALACIO SECTOR EL TENDIDO, VEREDA CHIPAQUIN SECTOR CHIPAQUIN, VEREDA OJO DE AGUA SECTOR LA ESCUELA, VEREDA NOVOA SECTOR LA Y,  VEREDA SANTA BARBARA SECTOR LA QUINTA,  VEREDA PALACIO SECTOR ENTREPIEDRA Y VEREDA PEDREGAL SECTOR TRES ESQUINAS DEL MUNICIPIO DE SUTATAUSA CUNDINAMARCA</t>
  </si>
  <si>
    <t>22/05/2025</t>
  </si>
  <si>
    <t>INTERVENTORÍA TÉCNICA, ADMINISTRATIVA Y FINANCIERA PARA EL MEJORAMIENTO DE LAS VIAS RURALES DE LAS VEREDAS PEÑAS DE CAJON SECTOR LA CABECERA, VEREDA PALACIO SECTOR EL TENDIDO, VEREDA CHIPAQUIN SECTOR CHIPAQUIN, VEREDA OJO DE AGUA SECTOR LA ESCUELA, VEREDA NOVOA SECTOR LA Y,  VEREDA SANTA BARBARA SECTOR LA QUINTA,  VEREDA PALACIO SECTOR ENTREPIEDRA Y VEREDA PEDREGAL SECTOR TRES ESQUINAS DEL MUNICIPIO DE SUTATAUSA CUNDINAMARCA</t>
  </si>
  <si>
    <t>OBJETO:MEJORAMIENTO DE LAS VIAS RURALES DE LAS VEREDAS PEÑAS DE CAJON SECTOR LA CABECERA, VEREDA PALACIO SECTOR EL TENDIDO, VEREDA CHIPAQUIN SECTOR CHIPAQUIN, VEREDA OJO DE AGUA SECTOR LA ESCUELA, VEREDA NOVOA SECTOR LA Y,  VEREDA SANTA BARBARA SECTOR LA QUINTA,  VEREDA PALACIO SECTOR ENTREPIEDRA Y VEREDA PEDREGAL SECTOR TRES ESQUINAS DEL MUNICIPIO DE SUTATAUSA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</si>
</sst>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quot;$&quot;\ * #,##0.00_-;\-&quot;$&quot;\ * #,##0.00_-;_-&quot;$&quot;\ * &quot;-&quot;??_-;_-@_-"/>
    <numFmt numFmtId="43" formatCode="_-* #,##0.00_-;\-* #,##0.00_-;_-* &quot;-&quot;??_-;_-@_-"/>
    <numFmt numFmtId="164" formatCode="_-* #,##0.00\ &quot;€&quot;_-;\-* #,##0.00\ &quot;€&quot;_-;_-* &quot;-&quot;??\ &quot;€&quot;_-;_-@_-"/>
    <numFmt numFmtId="165" formatCode="_(* #,##0.00_);_(* \(#,##0.00\);_(* &quot;-&quot;??_);_(@_)"/>
    <numFmt numFmtId="166" formatCode="_(* #,##0_);_(* \(#,##0\);_(* &quot;-&quot;??_);_(@_)"/>
    <numFmt numFmtId="167" formatCode="0.000"/>
    <numFmt numFmtId="168" formatCode="0.00000"/>
    <numFmt numFmtId="169" formatCode="0.0"/>
    <numFmt numFmtId="170" formatCode="_-&quot;$&quot;\ * #,##0_-;\-&quot;$&quot;\ * #,##0_-;_-&quot;$&quot;\ * &quot;-&quot;??_-;_-@_-"/>
    <numFmt numFmtId="171" formatCode="[$$-240A]#,##0;[Red]\([$$-240A]#,##0\)"/>
    <numFmt numFmtId="172" formatCode="_(&quot;$&quot;\ * #,##0.00_);_(&quot;$&quot;\ * \(#,##0.00\);_(&quot;$&quot;\ * &quot;-&quot;??_);_(@_)"/>
    <numFmt numFmtId="173" formatCode="[$$-240A]\ #,##0.00"/>
    <numFmt numFmtId="174" formatCode="#,##0;[Red]#,##0"/>
    <numFmt numFmtId="175" formatCode="[$$-240A]#,##0.00;[Red]\([$$-240A]#,##0.00\)"/>
    <numFmt numFmtId="176" formatCode="_([$$-240A]\ * #,##0_);_([$$-240A]\ * \(#,##0\);_([$$-240A]\ * &quot;-&quot;??_);_(@_)"/>
    <numFmt numFmtId="177" formatCode="[$$-240A]\ #,##0.00;[Red][$$-240A]\ #,##0.00"/>
    <numFmt numFmtId="178" formatCode="0.0%"/>
    <numFmt numFmtId="179" formatCode="_ * #,##0_ ;_ * \-#,##0_ ;_ * &quot;-&quot;??_ ;_ @_ "/>
    <numFmt numFmtId="180" formatCode="_ * #,##0.00_ ;_ * \-#,##0.00_ ;_ * &quot;-&quot;??_ ;_ @_ "/>
    <numFmt numFmtId="181" formatCode="_ * #,##0.0_ ;_ * \-#,##0.0_ ;_ * &quot;-&quot;??_ ;_ @_ "/>
    <numFmt numFmtId="182" formatCode="_(&quot;$&quot;\ * #,##0_);_(&quot;$&quot;\ * \(#,##0\);_(&quot;$&quot;\ * &quot;-&quot;??_);_(@_)"/>
    <numFmt numFmtId="183" formatCode="_-&quot;$&quot;* #,##0.00_-;\-&quot;$&quot;* #,##0.00_-;_-&quot;$&quot;* &quot;-&quot;??_-;_-@_-"/>
    <numFmt numFmtId="184" formatCode="_-&quot;$&quot;* #,##0_-;\-&quot;$&quot;* #,##0_-;_-&quot;$&quot;* &quot;-&quot;??_-;_-@_-"/>
    <numFmt numFmtId="185" formatCode="#,##0.0"/>
    <numFmt numFmtId="186" formatCode="_-* #,##0.00\ _€_-;\-* #,##0.00\ _€_-;_-* &quot;-&quot;??\ _€_-;_-@_-"/>
    <numFmt numFmtId="187" formatCode="_-[$$-240A]\ * #,##0_ ;_-[$$-240A]\ * \-#,##0\ ;_-[$$-240A]\ * &quot;-&quot;??_ ;_-@_ "/>
    <numFmt numFmtId="188" formatCode="_-[$$-240A]\ * #,##0.00_ ;_-[$$-240A]\ * \-#,##0.00\ ;_-[$$-240A]\ * &quot;-&quot;??_ ;_-@_ "/>
    <numFmt numFmtId="189" formatCode="_-[$$-240A]\ * #,##0.00_-;\-[$$-240A]\ * #,##0.00_-;_-[$$-240A]\ * &quot;-&quot;??_-;_-@_-"/>
    <numFmt numFmtId="190" formatCode="_-&quot;$&quot;* #,##0_-;\-&quot;$&quot;* #,##0_-;_-&quot;$&quot;* &quot;-&quot;_-;_-@_-"/>
    <numFmt numFmtId="191" formatCode="_ * #,##0.000_ ;_ * \-#,##0.000_ ;_ * &quot;-&quot;??_ ;_ @_ "/>
    <numFmt numFmtId="192" formatCode="#,##0.00;[Red]#,##0.00"/>
    <numFmt numFmtId="193" formatCode="_(* #,##0.0_);_(* \(#,##0.0\);_(* &quot;-&quot;??_);_(@_)"/>
    <numFmt numFmtId="194" formatCode="0.000%"/>
    <numFmt numFmtId="195" formatCode="#,##0.000"/>
    <numFmt numFmtId="196" formatCode="[$$-240A]\ #,##0"/>
    <numFmt numFmtId="197" formatCode="&quot;$&quot;\ #,##0.00"/>
    <numFmt numFmtId="198" formatCode="_-* #,##0\ _€_-;\-* #,##0\ _€_-;_-* &quot;-&quot;??\ _€_-;_-@_-"/>
  </numFmts>
  <fonts count="85">
    <font>
      <sz val="11"/>
      <color theme="1"/>
      <name val="Calibri"/>
      <family val="2"/>
      <scheme val="minor"/>
    </font>
    <font>
      <sz val="11"/>
      <color theme="1"/>
      <name val="Calibri"/>
      <family val="2"/>
      <scheme val="minor"/>
    </font>
    <font>
      <b/>
      <sz val="16"/>
      <name val="Arial"/>
      <family val="2"/>
    </font>
    <font>
      <sz val="12"/>
      <color rgb="FFFF0000"/>
      <name val="Arial"/>
      <family val="2"/>
    </font>
    <font>
      <sz val="12"/>
      <name val="Arial"/>
      <family val="2"/>
    </font>
    <font>
      <b/>
      <sz val="12"/>
      <color indexed="8"/>
      <name val="Arial"/>
      <family val="2"/>
    </font>
    <font>
      <b/>
      <sz val="12"/>
      <name val="Arial"/>
      <family val="2"/>
    </font>
    <font>
      <b/>
      <sz val="12"/>
      <color rgb="FFFF0000"/>
      <name val="Arial"/>
      <family val="2"/>
    </font>
    <font>
      <b/>
      <sz val="12"/>
      <color theme="1"/>
      <name val="Arial"/>
      <family val="2"/>
    </font>
    <font>
      <sz val="12"/>
      <color theme="1"/>
      <name val="Arial"/>
      <family val="2"/>
    </font>
    <font>
      <sz val="14"/>
      <color theme="1"/>
      <name val="Arial"/>
      <family val="2"/>
    </font>
    <font>
      <sz val="14"/>
      <color rgb="FFFF0000"/>
      <name val="Arial"/>
      <family val="2"/>
    </font>
    <font>
      <sz val="14"/>
      <color rgb="FF0000FF"/>
      <name val="Arial"/>
      <family val="2"/>
    </font>
    <font>
      <b/>
      <sz val="14"/>
      <color theme="1"/>
      <name val="Arial"/>
      <family val="2"/>
    </font>
    <font>
      <b/>
      <i/>
      <sz val="12"/>
      <color theme="1"/>
      <name val="Arial"/>
      <family val="2"/>
    </font>
    <font>
      <b/>
      <sz val="13"/>
      <color theme="1"/>
      <name val="Arial"/>
      <family val="2"/>
    </font>
    <font>
      <b/>
      <sz val="18"/>
      <color theme="1"/>
      <name val="Arial"/>
      <family val="2"/>
    </font>
    <font>
      <b/>
      <sz val="16"/>
      <color theme="1"/>
      <name val="Arial"/>
      <family val="2"/>
    </font>
    <font>
      <sz val="12"/>
      <color indexed="8"/>
      <name val="Arial"/>
      <family val="2"/>
    </font>
    <font>
      <sz val="14"/>
      <name val="Arial"/>
      <family val="2"/>
    </font>
    <font>
      <b/>
      <sz val="14"/>
      <name val="Arial"/>
      <family val="2"/>
    </font>
    <font>
      <sz val="10"/>
      <name val="Arial"/>
      <family val="2"/>
    </font>
    <font>
      <sz val="11"/>
      <name val="Arial"/>
      <family val="2"/>
    </font>
    <font>
      <b/>
      <sz val="11"/>
      <name val="Arial"/>
      <family val="2"/>
    </font>
    <font>
      <sz val="8"/>
      <name val="Arial"/>
      <family val="2"/>
    </font>
    <font>
      <b/>
      <sz val="12"/>
      <color theme="1"/>
      <name val="Calibri"/>
      <family val="2"/>
      <scheme val="minor"/>
    </font>
    <font>
      <b/>
      <i/>
      <u/>
      <sz val="22"/>
      <name val="Arial"/>
      <family val="2"/>
    </font>
    <font>
      <b/>
      <sz val="10"/>
      <name val="Arial"/>
      <family val="2"/>
    </font>
    <font>
      <sz val="10"/>
      <color theme="1"/>
      <name val="Calibri"/>
      <family val="2"/>
      <scheme val="minor"/>
    </font>
    <font>
      <b/>
      <i/>
      <sz val="10"/>
      <name val="Arial"/>
      <family val="2"/>
    </font>
    <font>
      <sz val="10"/>
      <name val="Tahoma"/>
      <family val="2"/>
    </font>
    <font>
      <b/>
      <i/>
      <sz val="14"/>
      <name val="Arial"/>
      <family val="2"/>
    </font>
    <font>
      <b/>
      <i/>
      <sz val="12"/>
      <name val="Arial"/>
      <family val="2"/>
    </font>
    <font>
      <sz val="8"/>
      <name val="Verdana"/>
      <family val="2"/>
    </font>
    <font>
      <b/>
      <sz val="8"/>
      <name val="Verdana"/>
      <family val="2"/>
    </font>
    <font>
      <b/>
      <sz val="10"/>
      <name val="Verdana"/>
      <family val="2"/>
    </font>
    <font>
      <sz val="11"/>
      <color indexed="8"/>
      <name val="Calibri"/>
      <family val="2"/>
    </font>
    <font>
      <sz val="8"/>
      <color indexed="8"/>
      <name val="Arial"/>
      <family val="2"/>
    </font>
    <font>
      <sz val="8"/>
      <color theme="0"/>
      <name val="Arial"/>
      <family val="2"/>
    </font>
    <font>
      <b/>
      <sz val="8"/>
      <name val="Arial"/>
      <family val="2"/>
    </font>
    <font>
      <b/>
      <sz val="8"/>
      <color theme="0"/>
      <name val="Arial"/>
      <family val="2"/>
    </font>
    <font>
      <b/>
      <sz val="8"/>
      <color indexed="8"/>
      <name val="Arial"/>
      <family val="2"/>
    </font>
    <font>
      <b/>
      <sz val="11"/>
      <color theme="1"/>
      <name val="Arial"/>
      <family val="2"/>
    </font>
    <font>
      <b/>
      <sz val="9"/>
      <name val="Arial"/>
      <family val="2"/>
    </font>
    <font>
      <sz val="11"/>
      <color theme="1"/>
      <name val="Verdana"/>
      <family val="2"/>
    </font>
    <font>
      <b/>
      <sz val="16"/>
      <color theme="1"/>
      <name val="Verdana"/>
      <family val="2"/>
    </font>
    <font>
      <b/>
      <sz val="10"/>
      <color rgb="FFFFFFFF"/>
      <name val="Verdana"/>
      <family val="2"/>
    </font>
    <font>
      <sz val="10"/>
      <color theme="1"/>
      <name val="Verdana"/>
      <family val="2"/>
    </font>
    <font>
      <sz val="10"/>
      <color rgb="FF000000"/>
      <name val="Verdana"/>
      <family val="2"/>
    </font>
    <font>
      <b/>
      <sz val="10"/>
      <color rgb="FF000000"/>
      <name val="Verdana"/>
      <family val="2"/>
    </font>
    <font>
      <b/>
      <sz val="10"/>
      <color theme="1"/>
      <name val="Verdana"/>
      <family val="2"/>
    </font>
    <font>
      <sz val="10"/>
      <name val="Verdana"/>
      <family val="2"/>
    </font>
    <font>
      <sz val="11"/>
      <color theme="1"/>
      <name val="Arial"/>
      <family val="2"/>
    </font>
    <font>
      <b/>
      <vertAlign val="superscript"/>
      <sz val="14"/>
      <name val="Arial"/>
      <family val="2"/>
    </font>
    <font>
      <vertAlign val="superscript"/>
      <sz val="10"/>
      <name val="Arial"/>
      <family val="2"/>
    </font>
    <font>
      <vertAlign val="superscript"/>
      <sz val="14"/>
      <name val="Arial"/>
      <family val="2"/>
    </font>
    <font>
      <sz val="10"/>
      <color theme="1"/>
      <name val="Arial"/>
      <family val="2"/>
    </font>
    <font>
      <b/>
      <vertAlign val="superscript"/>
      <sz val="10"/>
      <name val="Arial"/>
      <family val="2"/>
    </font>
    <font>
      <sz val="7"/>
      <name val="Arial"/>
      <family val="2"/>
    </font>
    <font>
      <sz val="12"/>
      <color theme="1"/>
      <name val="Tahoma"/>
      <family val="2"/>
    </font>
    <font>
      <b/>
      <sz val="12"/>
      <color theme="1"/>
      <name val="Tahoma"/>
      <family val="2"/>
    </font>
    <font>
      <b/>
      <sz val="10"/>
      <color theme="1"/>
      <name val="Calibri"/>
      <family val="2"/>
      <scheme val="minor"/>
    </font>
    <font>
      <b/>
      <sz val="16"/>
      <name val="Verdana"/>
      <family val="2"/>
    </font>
    <font>
      <b/>
      <i/>
      <sz val="13"/>
      <color theme="1"/>
      <name val="Gotham Narrow Book"/>
      <family val="3"/>
    </font>
    <font>
      <sz val="12"/>
      <color rgb="FFFF0000"/>
      <name val="Gotham Narrow Book"/>
      <family val="3"/>
    </font>
    <font>
      <b/>
      <sz val="12"/>
      <color theme="1"/>
      <name val="Gotham Narrow Book"/>
      <family val="3"/>
    </font>
    <font>
      <sz val="12"/>
      <color theme="1"/>
      <name val="Gotham Narrow Book"/>
      <family val="3"/>
    </font>
    <font>
      <sz val="11"/>
      <color rgb="FF000000"/>
      <name val="Calibri"/>
      <family val="2"/>
    </font>
    <font>
      <b/>
      <sz val="12"/>
      <color theme="1"/>
      <name val="Verdana"/>
      <family val="2"/>
    </font>
    <font>
      <sz val="10"/>
      <name val="Arial"/>
      <family val="2"/>
    </font>
    <font>
      <b/>
      <sz val="22"/>
      <name val="Times New Roman"/>
      <family val="1"/>
    </font>
    <font>
      <b/>
      <sz val="15"/>
      <name val="Times New Roman"/>
      <family val="1"/>
    </font>
    <font>
      <b/>
      <sz val="13"/>
      <color theme="0"/>
      <name val="Times New Roman"/>
      <family val="1"/>
    </font>
    <font>
      <sz val="15"/>
      <name val="Times New Roman"/>
      <family val="1"/>
    </font>
    <font>
      <b/>
      <sz val="13"/>
      <name val="Times New Roman"/>
      <family val="1"/>
    </font>
    <font>
      <b/>
      <sz val="15"/>
      <name val="Arial"/>
      <family val="2"/>
    </font>
    <font>
      <sz val="12"/>
      <name val="Times New Roman"/>
      <family val="1"/>
    </font>
    <font>
      <sz val="15"/>
      <name val="Arial"/>
      <family val="2"/>
    </font>
    <font>
      <sz val="14"/>
      <name val="Times New Roman"/>
      <family val="1"/>
    </font>
    <font>
      <b/>
      <sz val="18"/>
      <name val="Times New Roman"/>
      <family val="1"/>
    </font>
    <font>
      <sz val="11"/>
      <name val="Times New Roman"/>
      <family val="1"/>
    </font>
    <font>
      <sz val="20"/>
      <name val="Arial"/>
      <family val="2"/>
    </font>
    <font>
      <b/>
      <sz val="13"/>
      <color rgb="FFFF0000"/>
      <name val="Times New Roman"/>
      <family val="1"/>
    </font>
    <font>
      <b/>
      <sz val="22"/>
      <color rgb="FFFF0000"/>
      <name val="Times New Roman"/>
      <family val="1"/>
    </font>
    <font>
      <b/>
      <sz val="10"/>
      <color theme="1"/>
      <name val="Arial"/>
      <family val="2"/>
    </font>
  </fonts>
  <fills count="20">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indexed="65"/>
        <bgColor indexed="64"/>
      </patternFill>
    </fill>
    <fill>
      <patternFill patternType="darkDown">
        <bgColor theme="3" tint="0.39991454817346722"/>
      </patternFill>
    </fill>
    <fill>
      <patternFill patternType="solid">
        <fgColor theme="0" tint="-0.249977111117893"/>
        <bgColor indexed="64"/>
      </patternFill>
    </fill>
    <fill>
      <patternFill patternType="darkUp">
        <bgColor indexed="13"/>
      </patternFill>
    </fill>
    <fill>
      <patternFill patternType="darkUp">
        <bgColor rgb="FFFF0000"/>
      </patternFill>
    </fill>
    <fill>
      <patternFill patternType="darkDown">
        <bgColor theme="3" tint="0.59996337778862885"/>
      </patternFill>
    </fill>
    <fill>
      <patternFill patternType="solid">
        <fgColor rgb="FF4F81BD"/>
        <bgColor indexed="64"/>
      </patternFill>
    </fill>
    <fill>
      <patternFill patternType="solid">
        <fgColor rgb="FFEEECE1"/>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0070C0"/>
        <bgColor indexed="64"/>
      </patternFill>
    </fill>
    <fill>
      <patternFill patternType="solid">
        <fgColor theme="6"/>
        <bgColor indexed="64"/>
      </patternFill>
    </fill>
  </fills>
  <borders count="9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auto="1"/>
      </left>
      <right style="double">
        <color auto="1"/>
      </right>
      <top style="double">
        <color auto="1"/>
      </top>
      <bottom style="double">
        <color auto="1"/>
      </bottom>
      <diagonal/>
    </border>
    <border>
      <left style="medium">
        <color indexed="64"/>
      </left>
      <right style="hair">
        <color indexed="8"/>
      </right>
      <top style="medium">
        <color indexed="64"/>
      </top>
      <bottom style="hair">
        <color indexed="8"/>
      </bottom>
      <diagonal/>
    </border>
    <border>
      <left style="hair">
        <color indexed="8"/>
      </left>
      <right style="hair">
        <color indexed="8"/>
      </right>
      <top style="medium">
        <color indexed="64"/>
      </top>
      <bottom style="hair">
        <color indexed="8"/>
      </bottom>
      <diagonal/>
    </border>
    <border>
      <left style="hair">
        <color indexed="8"/>
      </left>
      <right style="medium">
        <color indexed="64"/>
      </right>
      <top style="medium">
        <color indexed="64"/>
      </top>
      <bottom style="hair">
        <color indexed="8"/>
      </bottom>
      <diagonal/>
    </border>
    <border>
      <left style="medium">
        <color indexed="64"/>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right/>
      <top style="hair">
        <color indexed="8"/>
      </top>
      <bottom style="hair">
        <color indexed="8"/>
      </bottom>
      <diagonal/>
    </border>
    <border>
      <left/>
      <right style="medium">
        <color indexed="64"/>
      </right>
      <top style="hair">
        <color indexed="8"/>
      </top>
      <bottom style="hair">
        <color indexed="8"/>
      </bottom>
      <diagonal/>
    </border>
    <border>
      <left style="hair">
        <color indexed="8"/>
      </left>
      <right/>
      <top style="hair">
        <color indexed="8"/>
      </top>
      <bottom style="hair">
        <color indexed="8"/>
      </bottom>
      <diagonal/>
    </border>
    <border>
      <left style="medium">
        <color indexed="64"/>
      </left>
      <right style="hair">
        <color indexed="8"/>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style="double">
        <color indexed="8"/>
      </left>
      <right style="medium">
        <color indexed="64"/>
      </right>
      <top style="double">
        <color indexed="8"/>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style="thin">
        <color auto="1"/>
      </left>
      <right style="thin">
        <color auto="1"/>
      </right>
      <top/>
      <bottom/>
      <diagonal/>
    </border>
    <border>
      <left style="medium">
        <color auto="1"/>
      </left>
      <right style="thin">
        <color auto="1"/>
      </right>
      <top/>
      <bottom/>
      <diagonal/>
    </border>
    <border>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auto="1"/>
      </top>
      <bottom/>
      <diagonal/>
    </border>
    <border>
      <left style="medium">
        <color auto="1"/>
      </left>
      <right/>
      <top style="thin">
        <color auto="1"/>
      </top>
      <bottom/>
      <diagonal/>
    </border>
    <border>
      <left style="medium">
        <color auto="1"/>
      </left>
      <right/>
      <top style="thin">
        <color auto="1"/>
      </top>
      <bottom style="thin">
        <color auto="1"/>
      </bottom>
      <diagonal/>
    </border>
    <border>
      <left/>
      <right style="thin">
        <color auto="1"/>
      </right>
      <top style="medium">
        <color auto="1"/>
      </top>
      <bottom/>
      <diagonal/>
    </border>
    <border>
      <left style="medium">
        <color auto="1"/>
      </left>
      <right/>
      <top style="medium">
        <color auto="1"/>
      </top>
      <bottom style="thin">
        <color auto="1"/>
      </bottom>
      <diagonal/>
    </border>
    <border>
      <left style="medium">
        <color auto="1"/>
      </left>
      <right/>
      <top style="thin">
        <color auto="1"/>
      </top>
      <bottom style="medium">
        <color auto="1"/>
      </bottom>
      <diagonal/>
    </border>
    <border>
      <left/>
      <right style="medium">
        <color indexed="64"/>
      </right>
      <top/>
      <bottom style="thin">
        <color auto="1"/>
      </bottom>
      <diagonal/>
    </border>
    <border>
      <left style="medium">
        <color indexed="64"/>
      </left>
      <right/>
      <top/>
      <bottom style="thin">
        <color indexed="64"/>
      </bottom>
      <diagonal/>
    </border>
    <border>
      <left/>
      <right style="thin">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hair">
        <color auto="1"/>
      </top>
      <bottom style="hair">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hair">
        <color indexed="8"/>
      </right>
      <top style="hair">
        <color indexed="8"/>
      </top>
      <bottom/>
      <diagonal/>
    </border>
    <border>
      <left style="medium">
        <color indexed="64"/>
      </left>
      <right style="hair">
        <color indexed="8"/>
      </right>
      <top/>
      <bottom/>
      <diagonal/>
    </border>
    <border>
      <left style="medium">
        <color indexed="64"/>
      </left>
      <right style="hair">
        <color indexed="8"/>
      </right>
      <top/>
      <bottom style="hair">
        <color indexed="8"/>
      </bottom>
      <diagonal/>
    </border>
    <border>
      <left/>
      <right style="medium">
        <color indexed="64"/>
      </right>
      <top style="thin">
        <color indexed="64"/>
      </top>
      <bottom/>
      <diagonal/>
    </border>
    <border>
      <left style="thin">
        <color indexed="64"/>
      </left>
      <right style="medium">
        <color indexed="64"/>
      </right>
      <top/>
      <bottom/>
      <diagonal/>
    </border>
  </borders>
  <cellStyleXfs count="46">
    <xf numFmtId="0" fontId="0" fillId="0" borderId="0"/>
    <xf numFmtId="165"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1" fillId="0" borderId="0"/>
    <xf numFmtId="0" fontId="21" fillId="0" borderId="0"/>
    <xf numFmtId="0" fontId="21" fillId="0" borderId="0" applyBorder="0"/>
    <xf numFmtId="172" fontId="1" fillId="0" borderId="0" applyFont="0" applyFill="0" applyBorder="0" applyAlignment="0" applyProtection="0"/>
    <xf numFmtId="0" fontId="21" fillId="0" borderId="0" applyBorder="0"/>
    <xf numFmtId="176" fontId="1" fillId="0" borderId="0"/>
    <xf numFmtId="9" fontId="21" fillId="0" borderId="0" applyFill="0" applyBorder="0" applyAlignment="0" applyProtection="0"/>
    <xf numFmtId="0" fontId="21" fillId="0" borderId="0" applyFont="0" applyFill="0" applyBorder="0" applyAlignment="0" applyProtection="0"/>
    <xf numFmtId="0" fontId="21" fillId="0" borderId="0"/>
    <xf numFmtId="0" fontId="21" fillId="0" borderId="0"/>
    <xf numFmtId="0" fontId="21" fillId="0" borderId="0"/>
    <xf numFmtId="165" fontId="36" fillId="0" borderId="0" applyFont="0" applyFill="0" applyBorder="0" applyAlignment="0" applyProtection="0"/>
    <xf numFmtId="0" fontId="21" fillId="0" borderId="0" applyFont="0" applyFill="0" applyBorder="0" applyAlignment="0" applyProtection="0"/>
    <xf numFmtId="172" fontId="36" fillId="0" borderId="0" applyFont="0" applyFill="0" applyBorder="0" applyAlignment="0" applyProtection="0"/>
    <xf numFmtId="9" fontId="36" fillId="0" borderId="0" applyFont="0" applyFill="0" applyBorder="0" applyAlignment="0" applyProtection="0"/>
    <xf numFmtId="183" fontId="1" fillId="0" borderId="0" applyFont="0" applyFill="0" applyBorder="0" applyAlignment="0" applyProtection="0"/>
    <xf numFmtId="172" fontId="36" fillId="0" borderId="0" applyFont="0" applyFill="0" applyBorder="0" applyAlignment="0" applyProtection="0"/>
    <xf numFmtId="186" fontId="1" fillId="0" borderId="0" applyFont="0" applyFill="0" applyBorder="0" applyAlignment="0" applyProtection="0"/>
    <xf numFmtId="172" fontId="1" fillId="0" borderId="0" applyFont="0" applyFill="0" applyBorder="0" applyAlignment="0" applyProtection="0"/>
    <xf numFmtId="183" fontId="1" fillId="0" borderId="0" applyFont="0" applyFill="0" applyBorder="0" applyAlignment="0" applyProtection="0"/>
    <xf numFmtId="172" fontId="36" fillId="0" borderId="0" applyFont="0" applyFill="0" applyBorder="0" applyAlignment="0" applyProtection="0"/>
    <xf numFmtId="0" fontId="21" fillId="0" borderId="0"/>
    <xf numFmtId="0" fontId="36" fillId="0" borderId="0"/>
    <xf numFmtId="190" fontId="1" fillId="0" borderId="0" applyFont="0" applyFill="0" applyBorder="0" applyAlignment="0" applyProtection="0"/>
    <xf numFmtId="165" fontId="21" fillId="0" borderId="0" applyFont="0" applyFill="0" applyBorder="0" applyAlignment="0" applyProtection="0"/>
    <xf numFmtId="0" fontId="21" fillId="0" borderId="0" applyFont="0" applyFill="0" applyBorder="0" applyAlignment="0" applyProtection="0"/>
    <xf numFmtId="0" fontId="21" fillId="0" borderId="0"/>
    <xf numFmtId="164" fontId="1" fillId="0" borderId="0" applyFont="0" applyFill="0" applyBorder="0" applyAlignment="0" applyProtection="0"/>
    <xf numFmtId="180" fontId="21" fillId="0" borderId="0" applyFont="0" applyFill="0" applyBorder="0" applyAlignment="0" applyProtection="0"/>
    <xf numFmtId="172" fontId="1" fillId="0" borderId="0" applyFont="0" applyFill="0" applyBorder="0" applyAlignment="0" applyProtection="0"/>
    <xf numFmtId="0" fontId="67" fillId="0" borderId="0" applyNumberFormat="0" applyBorder="0" applyAlignment="0"/>
    <xf numFmtId="0" fontId="67" fillId="0" borderId="0" applyNumberFormat="0" applyBorder="0" applyAlignment="0"/>
    <xf numFmtId="0" fontId="21" fillId="0" borderId="0"/>
    <xf numFmtId="9" fontId="67" fillId="0" borderId="0" applyFont="0" applyFill="0" applyBorder="0" applyAlignment="0" applyProtection="0"/>
    <xf numFmtId="172" fontId="67" fillId="0" borderId="0" applyFont="0" applyFill="0" applyBorder="0" applyAlignment="0" applyProtection="0"/>
    <xf numFmtId="9" fontId="21" fillId="0" borderId="0" applyFont="0" applyFill="0" applyBorder="0" applyAlignment="0" applyProtection="0"/>
    <xf numFmtId="165" fontId="67" fillId="0" borderId="0" applyFont="0" applyFill="0" applyBorder="0" applyAlignment="0" applyProtection="0"/>
    <xf numFmtId="172" fontId="67" fillId="0" borderId="0" applyFont="0" applyFill="0" applyBorder="0" applyAlignment="0" applyProtection="0"/>
    <xf numFmtId="165" fontId="67" fillId="0" borderId="0" applyFont="0" applyFill="0" applyBorder="0" applyAlignment="0" applyProtection="0"/>
    <xf numFmtId="0" fontId="69" fillId="0" borderId="0"/>
    <xf numFmtId="186" fontId="21" fillId="0" borderId="0" applyFont="0" applyFill="0" applyBorder="0" applyAlignment="0" applyProtection="0"/>
    <xf numFmtId="164" fontId="21" fillId="0" borderId="0" applyFont="0" applyFill="0" applyBorder="0" applyAlignment="0" applyProtection="0"/>
  </cellStyleXfs>
  <cellXfs count="1367">
    <xf numFmtId="0" fontId="0" fillId="0" borderId="0" xfId="0"/>
    <xf numFmtId="0" fontId="3" fillId="0" borderId="0" xfId="0" applyFont="1"/>
    <xf numFmtId="0" fontId="7" fillId="0" borderId="0" xfId="0" applyFont="1" applyAlignment="1">
      <alignment vertical="center"/>
    </xf>
    <xf numFmtId="0" fontId="7" fillId="0" borderId="0" xfId="0" applyFont="1" applyAlignment="1">
      <alignment horizontal="center" vertical="center" wrapText="1"/>
    </xf>
    <xf numFmtId="0" fontId="9" fillId="3" borderId="0" xfId="0" applyFont="1" applyFill="1" applyAlignment="1">
      <alignment vertical="center"/>
    </xf>
    <xf numFmtId="0" fontId="9" fillId="0" borderId="0" xfId="0" applyFont="1" applyAlignment="1">
      <alignment vertical="center"/>
    </xf>
    <xf numFmtId="0" fontId="15" fillId="0" borderId="0" xfId="0" applyFont="1" applyAlignment="1">
      <alignment horizontal="left" vertical="center"/>
    </xf>
    <xf numFmtId="0" fontId="14" fillId="0" borderId="0" xfId="0" applyFont="1"/>
    <xf numFmtId="0" fontId="9" fillId="0" borderId="0" xfId="0" applyFont="1"/>
    <xf numFmtId="0" fontId="4" fillId="0" borderId="0" xfId="0" applyFont="1"/>
    <xf numFmtId="0" fontId="9" fillId="0" borderId="8" xfId="0" applyFont="1" applyBorder="1"/>
    <xf numFmtId="0" fontId="6" fillId="2" borderId="2" xfId="0" applyFont="1" applyFill="1" applyBorder="1" applyAlignment="1">
      <alignment horizontal="center" vertical="center" textRotation="90" wrapText="1"/>
    </xf>
    <xf numFmtId="0" fontId="14" fillId="0" borderId="2" xfId="0" applyFont="1" applyBorder="1" applyAlignment="1">
      <alignment horizontal="justify" vertical="center" wrapText="1"/>
    </xf>
    <xf numFmtId="0" fontId="10" fillId="3" borderId="2" xfId="0" applyFont="1" applyFill="1" applyBorder="1" applyAlignment="1">
      <alignment horizontal="justify" vertical="center" wrapText="1"/>
    </xf>
    <xf numFmtId="0" fontId="9" fillId="0" borderId="2" xfId="0" applyFont="1" applyBorder="1" applyAlignment="1">
      <alignment vertical="center" wrapText="1"/>
    </xf>
    <xf numFmtId="0" fontId="9" fillId="0" borderId="2" xfId="0" applyFont="1" applyBorder="1"/>
    <xf numFmtId="0" fontId="4" fillId="0" borderId="2" xfId="0" applyFont="1" applyBorder="1" applyAlignment="1">
      <alignment horizontal="center" vertical="center"/>
    </xf>
    <xf numFmtId="0" fontId="13" fillId="3" borderId="2" xfId="0" applyFont="1" applyFill="1" applyBorder="1" applyAlignment="1">
      <alignment horizontal="justify" vertical="center" wrapText="1"/>
    </xf>
    <xf numFmtId="0" fontId="10" fillId="3"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10" fillId="0" borderId="2" xfId="0" applyFont="1" applyBorder="1" applyAlignment="1">
      <alignment horizontal="center" vertical="center" wrapText="1"/>
    </xf>
    <xf numFmtId="0" fontId="13" fillId="3" borderId="2" xfId="0" applyFont="1" applyFill="1" applyBorder="1" applyAlignment="1">
      <alignment vertical="center" wrapText="1"/>
    </xf>
    <xf numFmtId="0" fontId="13" fillId="0" borderId="2" xfId="0" applyFont="1" applyBorder="1" applyAlignment="1">
      <alignment vertical="center" wrapText="1"/>
    </xf>
    <xf numFmtId="0" fontId="15" fillId="0" borderId="0" xfId="0" applyFont="1" applyAlignment="1">
      <alignment vertical="center"/>
    </xf>
    <xf numFmtId="0" fontId="13" fillId="3" borderId="2" xfId="0" applyFont="1" applyFill="1" applyBorder="1" applyAlignment="1">
      <alignment horizontal="center" vertical="center" wrapText="1"/>
    </xf>
    <xf numFmtId="166" fontId="11" fillId="3" borderId="2" xfId="0" applyNumberFormat="1" applyFont="1" applyFill="1" applyBorder="1" applyAlignment="1">
      <alignment vertical="center" wrapText="1"/>
    </xf>
    <xf numFmtId="166" fontId="12" fillId="3" borderId="2" xfId="1" applyNumberFormat="1" applyFont="1" applyFill="1" applyBorder="1" applyAlignment="1">
      <alignment vertical="center" wrapText="1"/>
    </xf>
    <xf numFmtId="3" fontId="7" fillId="0" borderId="0" xfId="0" applyNumberFormat="1" applyFont="1" applyAlignment="1">
      <alignment horizontal="center" vertical="center" wrapText="1"/>
    </xf>
    <xf numFmtId="3" fontId="9" fillId="0" borderId="0" xfId="0" applyNumberFormat="1" applyFont="1" applyAlignment="1">
      <alignment horizontal="center"/>
    </xf>
    <xf numFmtId="3" fontId="3" fillId="0" borderId="0" xfId="0" applyNumberFormat="1" applyFont="1" applyAlignment="1">
      <alignment horizontal="center"/>
    </xf>
    <xf numFmtId="3" fontId="7" fillId="0" borderId="0" xfId="0" applyNumberFormat="1" applyFont="1" applyAlignment="1">
      <alignment horizontal="center" vertical="center"/>
    </xf>
    <xf numFmtId="3" fontId="9" fillId="3" borderId="0" xfId="0" applyNumberFormat="1" applyFont="1" applyFill="1" applyAlignment="1">
      <alignment horizontal="center" vertical="center"/>
    </xf>
    <xf numFmtId="3" fontId="9" fillId="0" borderId="0" xfId="0" applyNumberFormat="1" applyFont="1" applyAlignment="1">
      <alignment horizontal="center" vertical="center"/>
    </xf>
    <xf numFmtId="166" fontId="19" fillId="0" borderId="2" xfId="0" applyNumberFormat="1" applyFont="1" applyBorder="1" applyAlignment="1">
      <alignment vertical="center" wrapText="1"/>
    </xf>
    <xf numFmtId="3" fontId="19" fillId="0" borderId="2" xfId="0" applyNumberFormat="1" applyFont="1" applyBorder="1" applyAlignment="1">
      <alignment horizontal="center" vertical="center" wrapText="1"/>
    </xf>
    <xf numFmtId="3" fontId="8" fillId="0" borderId="0" xfId="0" applyNumberFormat="1" applyFont="1" applyAlignment="1">
      <alignment horizontal="center"/>
    </xf>
    <xf numFmtId="3" fontId="8" fillId="0" borderId="0" xfId="0" applyNumberFormat="1" applyFont="1" applyAlignment="1">
      <alignment horizontal="center" vertical="center"/>
    </xf>
    <xf numFmtId="165" fontId="19" fillId="0" borderId="2" xfId="0" applyNumberFormat="1" applyFont="1" applyBorder="1" applyAlignment="1">
      <alignment vertical="center" wrapText="1"/>
    </xf>
    <xf numFmtId="165" fontId="19" fillId="3" borderId="2" xfId="1" applyFont="1" applyFill="1" applyBorder="1" applyAlignment="1">
      <alignment vertical="center" wrapText="1"/>
    </xf>
    <xf numFmtId="165" fontId="20" fillId="3" borderId="2" xfId="1" applyFont="1" applyFill="1" applyBorder="1" applyAlignment="1">
      <alignment vertical="center" wrapText="1"/>
    </xf>
    <xf numFmtId="0" fontId="9" fillId="0" borderId="2" xfId="0" applyFont="1" applyBorder="1" applyAlignment="1">
      <alignment horizontal="center" vertical="center" wrapText="1"/>
    </xf>
    <xf numFmtId="0" fontId="9" fillId="0" borderId="8" xfId="0" applyFont="1" applyBorder="1" applyAlignment="1">
      <alignment horizontal="center" vertical="center"/>
    </xf>
    <xf numFmtId="0" fontId="3" fillId="0" borderId="0" xfId="0" applyFont="1" applyAlignment="1">
      <alignment horizontal="center" vertical="center"/>
    </xf>
    <xf numFmtId="0" fontId="9" fillId="0" borderId="0" xfId="0" applyFont="1" applyAlignment="1">
      <alignment horizontal="center" vertical="center"/>
    </xf>
    <xf numFmtId="0" fontId="19" fillId="0" borderId="2" xfId="0" applyFont="1" applyBorder="1" applyAlignment="1">
      <alignment horizontal="center" vertical="center"/>
    </xf>
    <xf numFmtId="0" fontId="10" fillId="0" borderId="2" xfId="0" applyFont="1" applyBorder="1" applyAlignment="1">
      <alignment vertical="center" wrapText="1"/>
    </xf>
    <xf numFmtId="170" fontId="19" fillId="3" borderId="2" xfId="2" applyNumberFormat="1" applyFont="1" applyFill="1" applyBorder="1" applyAlignment="1">
      <alignment horizontal="center" vertical="center" wrapText="1"/>
    </xf>
    <xf numFmtId="0" fontId="22" fillId="3" borderId="18" xfId="6" applyFont="1" applyFill="1" applyBorder="1" applyAlignment="1">
      <alignment vertical="center"/>
    </xf>
    <xf numFmtId="0" fontId="22" fillId="3" borderId="19" xfId="6" applyFont="1" applyFill="1" applyBorder="1" applyAlignment="1">
      <alignment vertical="center"/>
    </xf>
    <xf numFmtId="0" fontId="22" fillId="3" borderId="20" xfId="6" applyFont="1" applyFill="1" applyBorder="1" applyAlignment="1">
      <alignment vertical="center"/>
    </xf>
    <xf numFmtId="0" fontId="23" fillId="3" borderId="49" xfId="6" applyFont="1" applyFill="1" applyBorder="1" applyAlignment="1">
      <alignment horizontal="left" vertical="center"/>
    </xf>
    <xf numFmtId="171" fontId="23" fillId="3" borderId="51" xfId="6" applyNumberFormat="1" applyFont="1" applyFill="1" applyBorder="1" applyAlignment="1">
      <alignment horizontal="center" vertical="center"/>
    </xf>
    <xf numFmtId="172" fontId="22" fillId="3" borderId="0" xfId="7" applyFont="1" applyFill="1" applyBorder="1" applyAlignment="1">
      <alignment vertical="center"/>
    </xf>
    <xf numFmtId="0" fontId="23" fillId="3" borderId="49" xfId="6" applyFont="1" applyFill="1" applyBorder="1" applyAlignment="1">
      <alignment vertical="center"/>
    </xf>
    <xf numFmtId="0" fontId="23" fillId="3" borderId="51" xfId="6" applyFont="1" applyFill="1" applyBorder="1" applyAlignment="1">
      <alignment horizontal="center" vertical="center"/>
    </xf>
    <xf numFmtId="0" fontId="22" fillId="3" borderId="0" xfId="6" applyFont="1" applyFill="1" applyBorder="1" applyAlignment="1">
      <alignment vertical="center"/>
    </xf>
    <xf numFmtId="0" fontId="22" fillId="3" borderId="50" xfId="6" applyFont="1" applyFill="1" applyBorder="1" applyAlignment="1">
      <alignment vertical="center"/>
    </xf>
    <xf numFmtId="0" fontId="23" fillId="3" borderId="21" xfId="6" applyFont="1" applyFill="1" applyBorder="1" applyAlignment="1">
      <alignment vertical="center"/>
    </xf>
    <xf numFmtId="0" fontId="23" fillId="3" borderId="22" xfId="6" applyFont="1" applyFill="1" applyBorder="1" applyAlignment="1">
      <alignment vertical="center"/>
    </xf>
    <xf numFmtId="0" fontId="23" fillId="3" borderId="23" xfId="6" applyFont="1" applyFill="1" applyBorder="1" applyAlignment="1">
      <alignment vertical="center"/>
    </xf>
    <xf numFmtId="0" fontId="23" fillId="3" borderId="57" xfId="6" applyFont="1" applyFill="1" applyBorder="1" applyAlignment="1">
      <alignment horizontal="center" vertical="center" wrapText="1"/>
    </xf>
    <xf numFmtId="0" fontId="23" fillId="3" borderId="58" xfId="6" applyFont="1" applyFill="1" applyBorder="1" applyAlignment="1">
      <alignment horizontal="center" vertical="center" wrapText="1"/>
    </xf>
    <xf numFmtId="0" fontId="23" fillId="3" borderId="57" xfId="6" applyFont="1" applyFill="1" applyBorder="1" applyAlignment="1">
      <alignment vertical="center" wrapText="1"/>
    </xf>
    <xf numFmtId="0" fontId="23" fillId="3" borderId="55" xfId="6" applyFont="1" applyFill="1" applyBorder="1" applyAlignment="1">
      <alignment vertical="center"/>
    </xf>
    <xf numFmtId="0" fontId="23" fillId="3" borderId="59" xfId="6" applyFont="1" applyFill="1" applyBorder="1" applyAlignment="1">
      <alignment vertical="center"/>
    </xf>
    <xf numFmtId="0" fontId="23" fillId="3" borderId="60" xfId="6" applyFont="1" applyFill="1" applyBorder="1" applyAlignment="1">
      <alignment vertical="center"/>
    </xf>
    <xf numFmtId="0" fontId="22" fillId="3" borderId="57" xfId="6" applyFont="1" applyFill="1" applyBorder="1" applyAlignment="1">
      <alignment horizontal="left" vertical="center"/>
    </xf>
    <xf numFmtId="9" fontId="22" fillId="3" borderId="57" xfId="3" applyFont="1" applyFill="1" applyBorder="1" applyAlignment="1" applyProtection="1">
      <alignment horizontal="center" vertical="center"/>
    </xf>
    <xf numFmtId="173" fontId="22" fillId="3" borderId="57" xfId="6" applyNumberFormat="1" applyFont="1" applyFill="1" applyBorder="1" applyAlignment="1">
      <alignment horizontal="center" vertical="center"/>
    </xf>
    <xf numFmtId="4" fontId="22" fillId="3" borderId="57" xfId="6" applyNumberFormat="1" applyFont="1" applyFill="1" applyBorder="1" applyAlignment="1">
      <alignment horizontal="center" vertical="center"/>
    </xf>
    <xf numFmtId="174" fontId="22" fillId="3" borderId="57" xfId="6" applyNumberFormat="1" applyFont="1" applyFill="1" applyBorder="1" applyAlignment="1">
      <alignment horizontal="center" vertical="center"/>
    </xf>
    <xf numFmtId="173" fontId="22" fillId="3" borderId="58" xfId="6" applyNumberFormat="1" applyFont="1" applyFill="1" applyBorder="1" applyAlignment="1">
      <alignment horizontal="center" vertical="center"/>
    </xf>
    <xf numFmtId="0" fontId="22" fillId="3" borderId="57" xfId="6" applyFont="1" applyFill="1" applyBorder="1" applyAlignment="1">
      <alignment horizontal="left" vertical="center" wrapText="1"/>
    </xf>
    <xf numFmtId="175" fontId="22" fillId="3" borderId="58" xfId="6" applyNumberFormat="1" applyFont="1" applyFill="1" applyBorder="1" applyAlignment="1">
      <alignment horizontal="center" vertical="center"/>
    </xf>
    <xf numFmtId="171" fontId="23" fillId="3" borderId="58" xfId="6" applyNumberFormat="1" applyFont="1" applyFill="1" applyBorder="1" applyAlignment="1">
      <alignment horizontal="center" vertical="center"/>
    </xf>
    <xf numFmtId="0" fontId="22" fillId="3" borderId="49" xfId="6" applyFont="1" applyFill="1" applyBorder="1" applyAlignment="1">
      <alignment vertical="center"/>
    </xf>
    <xf numFmtId="171" fontId="22" fillId="3" borderId="0" xfId="6" applyNumberFormat="1" applyFont="1" applyFill="1" applyBorder="1" applyAlignment="1">
      <alignment vertical="center"/>
    </xf>
    <xf numFmtId="0" fontId="23" fillId="3" borderId="55" xfId="6" applyFont="1" applyFill="1" applyBorder="1" applyAlignment="1">
      <alignment horizontal="centerContinuous" vertical="center"/>
    </xf>
    <xf numFmtId="0" fontId="23" fillId="3" borderId="59" xfId="6" applyFont="1" applyFill="1" applyBorder="1" applyAlignment="1">
      <alignment horizontal="centerContinuous" vertical="center"/>
    </xf>
    <xf numFmtId="0" fontId="23" fillId="3" borderId="60" xfId="6" applyFont="1" applyFill="1" applyBorder="1" applyAlignment="1">
      <alignment horizontal="centerContinuous" vertical="center"/>
    </xf>
    <xf numFmtId="4" fontId="22" fillId="3" borderId="57" xfId="6" applyNumberFormat="1" applyFont="1" applyFill="1" applyBorder="1" applyAlignment="1">
      <alignment horizontal="center" vertical="center" wrapText="1"/>
    </xf>
    <xf numFmtId="173" fontId="23" fillId="3" borderId="58" xfId="6" applyNumberFormat="1" applyFont="1" applyFill="1" applyBorder="1" applyAlignment="1">
      <alignment horizontal="center" vertical="center"/>
    </xf>
    <xf numFmtId="0" fontId="22" fillId="3" borderId="49" xfId="6" applyFont="1" applyFill="1" applyBorder="1" applyAlignment="1">
      <alignment horizontal="left" vertical="center"/>
    </xf>
    <xf numFmtId="0" fontId="22" fillId="3" borderId="0" xfId="6" applyFont="1" applyFill="1" applyBorder="1" applyAlignment="1">
      <alignment horizontal="left" vertical="center"/>
    </xf>
    <xf numFmtId="37" fontId="22" fillId="3" borderId="50" xfId="6" applyNumberFormat="1" applyFont="1" applyFill="1" applyBorder="1" applyAlignment="1">
      <alignment horizontal="center" vertical="center"/>
    </xf>
    <xf numFmtId="0" fontId="23" fillId="3" borderId="55" xfId="6" applyFont="1" applyFill="1" applyBorder="1" applyAlignment="1">
      <alignment horizontal="left" vertical="center"/>
    </xf>
    <xf numFmtId="0" fontId="23" fillId="3" borderId="59" xfId="6" applyFont="1" applyFill="1" applyBorder="1" applyAlignment="1">
      <alignment horizontal="left" vertical="center"/>
    </xf>
    <xf numFmtId="0" fontId="22" fillId="3" borderId="59" xfId="6" applyFont="1" applyFill="1" applyBorder="1" applyAlignment="1">
      <alignment horizontal="left" vertical="center"/>
    </xf>
    <xf numFmtId="0" fontId="22" fillId="3" borderId="56" xfId="6" applyFont="1" applyFill="1" applyBorder="1" applyAlignment="1">
      <alignment horizontal="left" vertical="center"/>
    </xf>
    <xf numFmtId="175" fontId="23" fillId="3" borderId="58" xfId="6" applyNumberFormat="1" applyFont="1" applyFill="1" applyBorder="1" applyAlignment="1">
      <alignment horizontal="center" vertical="center"/>
    </xf>
    <xf numFmtId="10" fontId="23" fillId="3" borderId="58" xfId="6" applyNumberFormat="1" applyFont="1" applyFill="1" applyBorder="1" applyAlignment="1">
      <alignment horizontal="center" vertical="center"/>
    </xf>
    <xf numFmtId="37" fontId="22" fillId="3" borderId="50" xfId="6" applyNumberFormat="1" applyFont="1" applyFill="1" applyBorder="1" applyAlignment="1">
      <alignment vertical="center"/>
    </xf>
    <xf numFmtId="9" fontId="22" fillId="3" borderId="0" xfId="10" applyFont="1" applyFill="1" applyBorder="1" applyAlignment="1" applyProtection="1">
      <alignment vertical="center"/>
    </xf>
    <xf numFmtId="0" fontId="22" fillId="3" borderId="0" xfId="6" applyFont="1" applyFill="1" applyBorder="1" applyAlignment="1">
      <alignment horizontal="right" vertical="center"/>
    </xf>
    <xf numFmtId="10" fontId="22" fillId="3" borderId="50" xfId="6" applyNumberFormat="1" applyFont="1" applyFill="1" applyBorder="1" applyAlignment="1">
      <alignment horizontal="center" vertical="center"/>
    </xf>
    <xf numFmtId="9" fontId="22" fillId="3" borderId="59" xfId="10" applyFont="1" applyFill="1" applyBorder="1" applyAlignment="1" applyProtection="1">
      <alignment vertical="center"/>
    </xf>
    <xf numFmtId="0" fontId="22" fillId="3" borderId="59" xfId="6" applyFont="1" applyFill="1" applyBorder="1" applyAlignment="1">
      <alignment horizontal="right" vertical="center"/>
    </xf>
    <xf numFmtId="10" fontId="22" fillId="3" borderId="56" xfId="6" applyNumberFormat="1" applyFont="1" applyFill="1" applyBorder="1" applyAlignment="1">
      <alignment horizontal="right" vertical="center"/>
    </xf>
    <xf numFmtId="172" fontId="22" fillId="3" borderId="59" xfId="7" applyFont="1" applyFill="1" applyBorder="1" applyAlignment="1">
      <alignment horizontal="right" vertical="center"/>
    </xf>
    <xf numFmtId="0" fontId="22" fillId="3" borderId="56" xfId="6" applyFont="1" applyFill="1" applyBorder="1" applyAlignment="1">
      <alignment horizontal="right" vertical="center"/>
    </xf>
    <xf numFmtId="173" fontId="22" fillId="3" borderId="0" xfId="6" applyNumberFormat="1" applyFont="1" applyFill="1" applyBorder="1" applyAlignment="1">
      <alignment horizontal="right" vertical="center"/>
    </xf>
    <xf numFmtId="9" fontId="23" fillId="3" borderId="59" xfId="10" applyFont="1" applyFill="1" applyBorder="1" applyAlignment="1" applyProtection="1">
      <alignment vertical="center"/>
    </xf>
    <xf numFmtId="0" fontId="23" fillId="3" borderId="59" xfId="6" applyFont="1" applyFill="1" applyBorder="1" applyAlignment="1">
      <alignment horizontal="right" vertical="center"/>
    </xf>
    <xf numFmtId="177" fontId="23" fillId="3" borderId="56" xfId="6" applyNumberFormat="1" applyFont="1" applyFill="1" applyBorder="1" applyAlignment="1">
      <alignment horizontal="center" vertical="center"/>
    </xf>
    <xf numFmtId="178" fontId="23" fillId="3" borderId="58" xfId="6" applyNumberFormat="1" applyFont="1" applyFill="1" applyBorder="1" applyAlignment="1">
      <alignment horizontal="center" vertical="center"/>
    </xf>
    <xf numFmtId="171" fontId="0" fillId="0" borderId="0" xfId="0" applyNumberFormat="1"/>
    <xf numFmtId="10" fontId="23" fillId="3" borderId="59" xfId="6" applyNumberFormat="1" applyFont="1" applyFill="1" applyBorder="1" applyAlignment="1">
      <alignment vertical="center"/>
    </xf>
    <xf numFmtId="10" fontId="23" fillId="3" borderId="57" xfId="6" applyNumberFormat="1" applyFont="1" applyFill="1" applyBorder="1" applyAlignment="1">
      <alignment horizontal="center" vertical="center" wrapText="1"/>
    </xf>
    <xf numFmtId="10" fontId="23" fillId="3" borderId="58" xfId="3" applyNumberFormat="1" applyFont="1" applyFill="1" applyBorder="1" applyAlignment="1">
      <alignment horizontal="center" vertical="center" wrapText="1"/>
    </xf>
    <xf numFmtId="10" fontId="22" fillId="3" borderId="57" xfId="6" applyNumberFormat="1" applyFont="1" applyFill="1" applyBorder="1" applyAlignment="1">
      <alignment horizontal="center" vertical="center" wrapText="1"/>
    </xf>
    <xf numFmtId="9" fontId="23" fillId="3" borderId="58" xfId="6" applyNumberFormat="1" applyFont="1" applyFill="1" applyBorder="1" applyAlignment="1">
      <alignment horizontal="center" vertical="center"/>
    </xf>
    <xf numFmtId="173" fontId="23" fillId="3" borderId="59" xfId="6" applyNumberFormat="1" applyFont="1" applyFill="1" applyBorder="1" applyAlignment="1">
      <alignment vertical="center"/>
    </xf>
    <xf numFmtId="10" fontId="22" fillId="3" borderId="0" xfId="6" applyNumberFormat="1" applyFont="1" applyFill="1" applyBorder="1" applyAlignment="1">
      <alignment horizontal="center" vertical="center"/>
    </xf>
    <xf numFmtId="0" fontId="23" fillId="3" borderId="63" xfId="6" applyFont="1" applyFill="1" applyBorder="1" applyAlignment="1">
      <alignment horizontal="left" vertical="center"/>
    </xf>
    <xf numFmtId="0" fontId="23" fillId="3" borderId="64" xfId="6" applyFont="1" applyFill="1" applyBorder="1" applyAlignment="1">
      <alignment horizontal="left" vertical="center"/>
    </xf>
    <xf numFmtId="0" fontId="23" fillId="3" borderId="64" xfId="6" applyFont="1" applyFill="1" applyBorder="1" applyAlignment="1">
      <alignment vertical="center"/>
    </xf>
    <xf numFmtId="173" fontId="23" fillId="3" borderId="64" xfId="6" applyNumberFormat="1" applyFont="1" applyFill="1" applyBorder="1" applyAlignment="1">
      <alignment horizontal="center" vertical="center" wrapText="1"/>
    </xf>
    <xf numFmtId="0" fontId="0" fillId="0" borderId="18" xfId="0" applyBorder="1" applyAlignment="1">
      <alignment horizontal="center"/>
    </xf>
    <xf numFmtId="0" fontId="0" fillId="0" borderId="19" xfId="0" applyBorder="1"/>
    <xf numFmtId="0" fontId="0" fillId="0" borderId="20" xfId="0" applyBorder="1"/>
    <xf numFmtId="0" fontId="0" fillId="0" borderId="49" xfId="0" applyBorder="1" applyAlignment="1">
      <alignment horizontal="center"/>
    </xf>
    <xf numFmtId="0" fontId="0" fillId="0" borderId="50" xfId="0" applyBorder="1"/>
    <xf numFmtId="0" fontId="19" fillId="7" borderId="18" xfId="0" applyFont="1" applyFill="1" applyBorder="1" applyAlignment="1">
      <alignment horizontal="left"/>
    </xf>
    <xf numFmtId="0" fontId="19" fillId="7" borderId="19" xfId="0" applyFont="1" applyFill="1" applyBorder="1"/>
    <xf numFmtId="179" fontId="20" fillId="7" borderId="20" xfId="11" applyNumberFormat="1" applyFont="1" applyFill="1" applyBorder="1" applyAlignment="1">
      <alignment horizontal="right"/>
    </xf>
    <xf numFmtId="0" fontId="19" fillId="0" borderId="0" xfId="0" applyFont="1"/>
    <xf numFmtId="0" fontId="19" fillId="0" borderId="50" xfId="0" applyFont="1" applyBorder="1"/>
    <xf numFmtId="0" fontId="19" fillId="7" borderId="49" xfId="0" applyFont="1" applyFill="1" applyBorder="1"/>
    <xf numFmtId="0" fontId="19" fillId="7" borderId="0" xfId="0" applyFont="1" applyFill="1"/>
    <xf numFmtId="0" fontId="19" fillId="7" borderId="50" xfId="0" applyFont="1" applyFill="1" applyBorder="1"/>
    <xf numFmtId="0" fontId="19" fillId="7" borderId="49" xfId="0" applyFont="1" applyFill="1" applyBorder="1" applyAlignment="1">
      <alignment horizontal="left" vertical="center"/>
    </xf>
    <xf numFmtId="0" fontId="19" fillId="7" borderId="0" xfId="0" applyFont="1" applyFill="1" applyAlignment="1">
      <alignment wrapText="1"/>
    </xf>
    <xf numFmtId="0" fontId="20" fillId="7" borderId="50" xfId="0" applyFont="1" applyFill="1" applyBorder="1" applyAlignment="1">
      <alignment horizontal="center"/>
    </xf>
    <xf numFmtId="0" fontId="19" fillId="7" borderId="21" xfId="0" applyFont="1" applyFill="1" applyBorder="1" applyAlignment="1">
      <alignment horizontal="left"/>
    </xf>
    <xf numFmtId="0" fontId="19" fillId="7" borderId="22" xfId="0" applyFont="1" applyFill="1" applyBorder="1"/>
    <xf numFmtId="15" fontId="20" fillId="7" borderId="23" xfId="0" applyNumberFormat="1" applyFont="1" applyFill="1" applyBorder="1" applyAlignment="1">
      <alignment horizontal="right"/>
    </xf>
    <xf numFmtId="0" fontId="4" fillId="0" borderId="49" xfId="0" applyFont="1" applyBorder="1"/>
    <xf numFmtId="0" fontId="4" fillId="0" borderId="50" xfId="0" applyFont="1" applyBorder="1"/>
    <xf numFmtId="0" fontId="27" fillId="0" borderId="28" xfId="0" applyFont="1" applyBorder="1" applyAlignment="1">
      <alignment horizontal="center" vertical="justify"/>
    </xf>
    <xf numFmtId="0" fontId="28" fillId="0" borderId="29" xfId="0" applyFont="1" applyBorder="1" applyAlignment="1">
      <alignment horizontal="center"/>
    </xf>
    <xf numFmtId="0" fontId="28" fillId="0" borderId="29" xfId="0" applyFont="1" applyBorder="1"/>
    <xf numFmtId="0" fontId="27" fillId="0" borderId="29" xfId="0" applyFont="1" applyBorder="1" applyAlignment="1">
      <alignment horizontal="center"/>
    </xf>
    <xf numFmtId="0" fontId="27" fillId="0" borderId="23" xfId="0" applyFont="1" applyBorder="1"/>
    <xf numFmtId="0" fontId="27" fillId="0" borderId="35" xfId="0" applyFont="1" applyBorder="1" applyAlignment="1">
      <alignment horizontal="center" vertical="center"/>
    </xf>
    <xf numFmtId="0" fontId="29" fillId="0" borderId="66" xfId="0" applyFont="1" applyBorder="1" applyAlignment="1">
      <alignment vertical="center"/>
    </xf>
    <xf numFmtId="180" fontId="21" fillId="0" borderId="66" xfId="11" applyNumberFormat="1" applyFont="1" applyFill="1" applyBorder="1"/>
    <xf numFmtId="0" fontId="27" fillId="0" borderId="35" xfId="0" applyFont="1" applyBorder="1"/>
    <xf numFmtId="0" fontId="27" fillId="0" borderId="41" xfId="0" applyFont="1" applyBorder="1" applyAlignment="1">
      <alignment horizontal="center" vertical="center"/>
    </xf>
    <xf numFmtId="0" fontId="27" fillId="0" borderId="36" xfId="0" applyFont="1" applyBorder="1" applyAlignment="1">
      <alignment vertical="center"/>
    </xf>
    <xf numFmtId="179" fontId="27" fillId="0" borderId="36" xfId="0" applyNumberFormat="1" applyFont="1" applyBorder="1"/>
    <xf numFmtId="10" fontId="27" fillId="0" borderId="47" xfId="3" applyNumberFormat="1" applyFont="1" applyBorder="1"/>
    <xf numFmtId="10" fontId="21" fillId="0" borderId="7" xfId="3" applyNumberFormat="1" applyFont="1" applyBorder="1"/>
    <xf numFmtId="0" fontId="21" fillId="0" borderId="67" xfId="0" applyFont="1" applyBorder="1" applyAlignment="1">
      <alignment horizontal="center" vertical="center"/>
    </xf>
    <xf numFmtId="0" fontId="21" fillId="0" borderId="2" xfId="0" applyFont="1" applyBorder="1" applyAlignment="1">
      <alignment horizontal="justify" vertical="center" wrapText="1"/>
    </xf>
    <xf numFmtId="179" fontId="21" fillId="0" borderId="2" xfId="11" applyNumberFormat="1" applyFont="1" applyBorder="1"/>
    <xf numFmtId="10" fontId="21" fillId="0" borderId="2" xfId="3" applyNumberFormat="1" applyFont="1" applyBorder="1"/>
    <xf numFmtId="181" fontId="21" fillId="11" borderId="2" xfId="11" applyNumberFormat="1" applyFont="1" applyFill="1" applyBorder="1"/>
    <xf numFmtId="181" fontId="21" fillId="0" borderId="2" xfId="11" applyNumberFormat="1" applyFont="1" applyBorder="1"/>
    <xf numFmtId="179" fontId="21" fillId="10" borderId="39" xfId="0" applyNumberFormat="1" applyFont="1" applyFill="1" applyBorder="1"/>
    <xf numFmtId="0" fontId="30" fillId="0" borderId="2" xfId="0" applyFont="1" applyBorder="1" applyAlignment="1">
      <alignment horizontal="left" vertical="center" wrapText="1"/>
    </xf>
    <xf numFmtId="179" fontId="21" fillId="0" borderId="2" xfId="11" applyNumberFormat="1" applyFont="1" applyBorder="1" applyAlignment="1">
      <alignment vertical="center"/>
    </xf>
    <xf numFmtId="181" fontId="21" fillId="0" borderId="2" xfId="11" applyNumberFormat="1" applyFont="1" applyFill="1" applyBorder="1"/>
    <xf numFmtId="0" fontId="30" fillId="0" borderId="2" xfId="0" applyFont="1" applyBorder="1" applyAlignment="1">
      <alignment horizontal="left" wrapText="1"/>
    </xf>
    <xf numFmtId="181" fontId="21" fillId="0" borderId="2" xfId="11" applyNumberFormat="1" applyFont="1" applyFill="1" applyBorder="1" applyAlignment="1">
      <alignment vertical="center"/>
    </xf>
    <xf numFmtId="0" fontId="21" fillId="0" borderId="2" xfId="0" applyFont="1" applyBorder="1" applyAlignment="1">
      <alignment vertical="center" wrapText="1"/>
    </xf>
    <xf numFmtId="179" fontId="21" fillId="0" borderId="1" xfId="11" applyNumberFormat="1" applyFont="1" applyBorder="1"/>
    <xf numFmtId="0" fontId="27" fillId="0" borderId="24" xfId="0" applyFont="1" applyBorder="1" applyAlignment="1">
      <alignment horizontal="center" vertical="center"/>
    </xf>
    <xf numFmtId="0" fontId="27" fillId="0" borderId="25" xfId="0" applyFont="1" applyBorder="1" applyAlignment="1">
      <alignment vertical="center"/>
    </xf>
    <xf numFmtId="0" fontId="27" fillId="0" borderId="26" xfId="0" applyFont="1" applyBorder="1" applyAlignment="1">
      <alignment vertical="center"/>
    </xf>
    <xf numFmtId="179" fontId="27" fillId="5" borderId="36" xfId="0" applyNumberFormat="1" applyFont="1" applyFill="1" applyBorder="1" applyAlignment="1">
      <alignment vertical="center"/>
    </xf>
    <xf numFmtId="0" fontId="27" fillId="0" borderId="0" xfId="0" applyFont="1" applyAlignment="1">
      <alignment vertical="center"/>
    </xf>
    <xf numFmtId="179" fontId="27" fillId="5" borderId="2" xfId="0" applyNumberFormat="1" applyFont="1" applyFill="1" applyBorder="1" applyAlignment="1">
      <alignment vertical="center"/>
    </xf>
    <xf numFmtId="10" fontId="27" fillId="5" borderId="2" xfId="3" applyNumberFormat="1" applyFont="1" applyFill="1" applyBorder="1" applyAlignment="1">
      <alignment vertical="center"/>
    </xf>
    <xf numFmtId="10" fontId="27" fillId="5" borderId="31" xfId="0" applyNumberFormat="1" applyFont="1" applyFill="1" applyBorder="1" applyAlignment="1">
      <alignment vertical="center"/>
    </xf>
    <xf numFmtId="0" fontId="0" fillId="0" borderId="0" xfId="0" applyAlignment="1">
      <alignment horizontal="center"/>
    </xf>
    <xf numFmtId="0" fontId="0" fillId="0" borderId="0" xfId="0" applyAlignment="1">
      <alignment horizontal="left"/>
    </xf>
    <xf numFmtId="181" fontId="21" fillId="12" borderId="2" xfId="11" applyNumberFormat="1" applyFont="1" applyFill="1" applyBorder="1"/>
    <xf numFmtId="9" fontId="13" fillId="0" borderId="2" xfId="0" applyNumberFormat="1" applyFont="1" applyBorder="1" applyAlignment="1">
      <alignment horizontal="center"/>
    </xf>
    <xf numFmtId="0" fontId="25" fillId="0" borderId="0" xfId="0" applyFont="1" applyAlignment="1">
      <alignment horizontal="center"/>
    </xf>
    <xf numFmtId="181" fontId="20" fillId="7" borderId="20" xfId="11" applyNumberFormat="1" applyFont="1" applyFill="1" applyBorder="1" applyAlignment="1">
      <alignment horizontal="right"/>
    </xf>
    <xf numFmtId="0" fontId="20" fillId="7" borderId="50" xfId="0" applyFont="1" applyFill="1" applyBorder="1" applyAlignment="1">
      <alignment horizontal="center" vertical="center"/>
    </xf>
    <xf numFmtId="0" fontId="6" fillId="0" borderId="28" xfId="0" applyFont="1" applyBorder="1" applyAlignment="1">
      <alignment horizontal="center" vertical="justify"/>
    </xf>
    <xf numFmtId="0" fontId="6" fillId="0" borderId="20" xfId="0" applyFont="1" applyBorder="1" applyAlignment="1">
      <alignment horizontal="center" vertical="justify"/>
    </xf>
    <xf numFmtId="0" fontId="0" fillId="0" borderId="29" xfId="0" applyBorder="1" applyAlignment="1">
      <alignment horizontal="center"/>
    </xf>
    <xf numFmtId="0" fontId="0" fillId="0" borderId="29" xfId="0" applyBorder="1"/>
    <xf numFmtId="0" fontId="6" fillId="0" borderId="29" xfId="0" applyFont="1" applyBorder="1" applyAlignment="1">
      <alignment horizontal="center"/>
    </xf>
    <xf numFmtId="0" fontId="20" fillId="0" borderId="35" xfId="0" applyFont="1" applyBorder="1" applyAlignment="1">
      <alignment horizontal="center" vertical="center"/>
    </xf>
    <xf numFmtId="0" fontId="31" fillId="0" borderId="66" xfId="0" applyFont="1" applyBorder="1" applyAlignment="1">
      <alignment vertical="center"/>
    </xf>
    <xf numFmtId="180" fontId="4" fillId="0" borderId="66" xfId="11" applyNumberFormat="1" applyFont="1" applyFill="1" applyBorder="1"/>
    <xf numFmtId="10" fontId="4" fillId="0" borderId="48" xfId="3" applyNumberFormat="1" applyFont="1" applyFill="1" applyBorder="1"/>
    <xf numFmtId="180" fontId="4" fillId="0" borderId="74" xfId="11" applyNumberFormat="1" applyFont="1" applyFill="1" applyBorder="1"/>
    <xf numFmtId="180" fontId="4" fillId="0" borderId="19" xfId="11" applyNumberFormat="1" applyFont="1" applyFill="1" applyBorder="1"/>
    <xf numFmtId="180" fontId="4" fillId="1" borderId="35" xfId="0" applyNumberFormat="1" applyFont="1" applyFill="1" applyBorder="1"/>
    <xf numFmtId="180" fontId="4" fillId="1" borderId="48" xfId="0" applyNumberFormat="1" applyFont="1" applyFill="1" applyBorder="1"/>
    <xf numFmtId="179" fontId="4" fillId="1" borderId="40" xfId="0" applyNumberFormat="1" applyFont="1" applyFill="1" applyBorder="1"/>
    <xf numFmtId="179" fontId="4" fillId="1" borderId="44" xfId="0" applyNumberFormat="1" applyFont="1" applyFill="1" applyBorder="1"/>
    <xf numFmtId="181" fontId="4" fillId="11" borderId="2" xfId="11" applyNumberFormat="1" applyFont="1" applyFill="1" applyBorder="1"/>
    <xf numFmtId="0" fontId="4" fillId="0" borderId="67" xfId="0" applyFont="1" applyBorder="1" applyAlignment="1">
      <alignment horizontal="center" vertical="center"/>
    </xf>
    <xf numFmtId="0" fontId="4" fillId="0" borderId="2" xfId="0" applyFont="1" applyBorder="1" applyAlignment="1">
      <alignment horizontal="justify" vertical="center" wrapText="1"/>
    </xf>
    <xf numFmtId="179" fontId="4" fillId="0" borderId="2" xfId="11" applyNumberFormat="1" applyFont="1" applyBorder="1"/>
    <xf numFmtId="10" fontId="4" fillId="0" borderId="2" xfId="3" applyNumberFormat="1" applyFont="1" applyBorder="1"/>
    <xf numFmtId="179" fontId="4" fillId="1" borderId="67" xfId="0" applyNumberFormat="1" applyFont="1" applyFill="1" applyBorder="1"/>
    <xf numFmtId="179" fontId="4" fillId="1" borderId="39" xfId="0" applyNumberFormat="1" applyFont="1" applyFill="1" applyBorder="1"/>
    <xf numFmtId="179" fontId="4" fillId="0" borderId="31" xfId="11" applyNumberFormat="1" applyFont="1" applyBorder="1"/>
    <xf numFmtId="179" fontId="4" fillId="0" borderId="2" xfId="11" applyNumberFormat="1" applyFont="1" applyBorder="1" applyAlignment="1">
      <alignment vertical="center"/>
    </xf>
    <xf numFmtId="179" fontId="4" fillId="1" borderId="39" xfId="0" applyNumberFormat="1" applyFont="1" applyFill="1" applyBorder="1" applyAlignment="1">
      <alignment vertical="center"/>
    </xf>
    <xf numFmtId="180" fontId="4" fillId="0" borderId="31" xfId="11" applyNumberFormat="1" applyFont="1" applyFill="1" applyBorder="1"/>
    <xf numFmtId="179" fontId="6" fillId="7" borderId="45" xfId="11" applyNumberFormat="1" applyFont="1" applyFill="1" applyBorder="1" applyAlignment="1">
      <alignment vertical="center"/>
    </xf>
    <xf numFmtId="180" fontId="4" fillId="0" borderId="50" xfId="0" applyNumberFormat="1" applyFont="1" applyBorder="1"/>
    <xf numFmtId="0" fontId="6" fillId="0" borderId="24" xfId="0" applyFont="1" applyBorder="1" applyAlignment="1">
      <alignment horizontal="center" vertical="center"/>
    </xf>
    <xf numFmtId="0" fontId="6" fillId="0" borderId="25" xfId="0" applyFont="1" applyBorder="1" applyAlignment="1">
      <alignment vertical="center"/>
    </xf>
    <xf numFmtId="0" fontId="6" fillId="0" borderId="26" xfId="0" applyFont="1" applyBorder="1" applyAlignment="1">
      <alignment vertical="center"/>
    </xf>
    <xf numFmtId="179" fontId="6" fillId="1" borderId="36" xfId="0" applyNumberFormat="1" applyFont="1" applyFill="1" applyBorder="1" applyAlignment="1">
      <alignment vertical="center"/>
    </xf>
    <xf numFmtId="179" fontId="6" fillId="1" borderId="73" xfId="0" applyNumberFormat="1" applyFont="1" applyFill="1" applyBorder="1" applyAlignment="1">
      <alignment vertical="center"/>
    </xf>
    <xf numFmtId="179" fontId="6" fillId="1" borderId="2" xfId="0" applyNumberFormat="1" applyFont="1" applyFill="1" applyBorder="1" applyAlignment="1">
      <alignment vertical="center"/>
    </xf>
    <xf numFmtId="10" fontId="6" fillId="1" borderId="2" xfId="3" applyNumberFormat="1" applyFont="1" applyFill="1" applyBorder="1" applyAlignment="1">
      <alignment vertical="center"/>
    </xf>
    <xf numFmtId="10" fontId="6" fillId="1" borderId="31" xfId="0" applyNumberFormat="1" applyFont="1" applyFill="1" applyBorder="1" applyAlignment="1">
      <alignment vertical="center"/>
    </xf>
    <xf numFmtId="0" fontId="33" fillId="0" borderId="22" xfId="13" applyFont="1" applyBorder="1"/>
    <xf numFmtId="49" fontId="24" fillId="3" borderId="0" xfId="14" applyNumberFormat="1" applyFont="1" applyFill="1" applyAlignment="1">
      <alignment horizontal="center" vertical="center"/>
    </xf>
    <xf numFmtId="0" fontId="24" fillId="3" borderId="0" xfId="14" applyFont="1" applyFill="1" applyAlignment="1">
      <alignment vertical="center"/>
    </xf>
    <xf numFmtId="165" fontId="24" fillId="3" borderId="0" xfId="15" applyFont="1" applyFill="1" applyAlignment="1">
      <alignment vertical="center"/>
    </xf>
    <xf numFmtId="180" fontId="37" fillId="3" borderId="0" xfId="16" applyNumberFormat="1" applyFont="1" applyFill="1" applyAlignment="1">
      <alignment vertical="center"/>
    </xf>
    <xf numFmtId="4" fontId="24" fillId="3" borderId="0" xfId="14" applyNumberFormat="1" applyFont="1" applyFill="1" applyAlignment="1">
      <alignment vertical="center"/>
    </xf>
    <xf numFmtId="0" fontId="38" fillId="3" borderId="0" xfId="14" applyFont="1" applyFill="1" applyAlignment="1">
      <alignment vertical="center"/>
    </xf>
    <xf numFmtId="0" fontId="39" fillId="3" borderId="16" xfId="14" applyFont="1" applyFill="1" applyBorder="1" applyAlignment="1">
      <alignment horizontal="center" vertical="center" wrapText="1"/>
    </xf>
    <xf numFmtId="165" fontId="39" fillId="3" borderId="16" xfId="15" applyFont="1" applyFill="1" applyBorder="1" applyAlignment="1">
      <alignment horizontal="center" vertical="center" wrapText="1"/>
    </xf>
    <xf numFmtId="180" fontId="39" fillId="3" borderId="16" xfId="16" applyNumberFormat="1" applyFont="1" applyFill="1" applyBorder="1" applyAlignment="1">
      <alignment horizontal="center" vertical="center" wrapText="1"/>
    </xf>
    <xf numFmtId="4" fontId="39" fillId="3" borderId="17" xfId="14" applyNumberFormat="1" applyFont="1" applyFill="1" applyBorder="1" applyAlignment="1">
      <alignment horizontal="center" vertical="center" wrapText="1"/>
    </xf>
    <xf numFmtId="0" fontId="39" fillId="3" borderId="27" xfId="14" applyFont="1" applyFill="1" applyBorder="1" applyAlignment="1">
      <alignment horizontal="center" vertical="center"/>
    </xf>
    <xf numFmtId="0" fontId="39" fillId="3" borderId="66" xfId="14" applyFont="1" applyFill="1" applyBorder="1" applyAlignment="1">
      <alignment horizontal="center" vertical="center" wrapText="1"/>
    </xf>
    <xf numFmtId="165" fontId="39" fillId="3" borderId="66" xfId="15" applyFont="1" applyFill="1" applyBorder="1" applyAlignment="1">
      <alignment horizontal="center" vertical="center" wrapText="1"/>
    </xf>
    <xf numFmtId="180" fontId="39" fillId="3" borderId="66" xfId="16" applyNumberFormat="1" applyFont="1" applyFill="1" applyBorder="1" applyAlignment="1">
      <alignment horizontal="center" vertical="center" wrapText="1"/>
    </xf>
    <xf numFmtId="4" fontId="39" fillId="3" borderId="48" xfId="14" applyNumberFormat="1" applyFont="1" applyFill="1" applyBorder="1" applyAlignment="1">
      <alignment horizontal="center" vertical="center" wrapText="1"/>
    </xf>
    <xf numFmtId="0" fontId="39" fillId="3" borderId="28" xfId="14" applyFont="1" applyFill="1" applyBorder="1" applyAlignment="1">
      <alignment horizontal="center" vertical="center" wrapText="1"/>
    </xf>
    <xf numFmtId="9" fontId="40" fillId="3" borderId="0" xfId="14" applyNumberFormat="1" applyFont="1" applyFill="1" applyAlignment="1">
      <alignment horizontal="center" vertical="center"/>
    </xf>
    <xf numFmtId="49" fontId="39" fillId="3" borderId="41" xfId="14" applyNumberFormat="1" applyFont="1" applyFill="1" applyBorder="1" applyAlignment="1">
      <alignment horizontal="center" vertical="center"/>
    </xf>
    <xf numFmtId="0" fontId="39" fillId="3" borderId="36" xfId="14" applyFont="1" applyFill="1" applyBorder="1" applyAlignment="1">
      <alignment vertical="center"/>
    </xf>
    <xf numFmtId="10" fontId="39" fillId="3" borderId="36" xfId="14" applyNumberFormat="1" applyFont="1" applyFill="1" applyBorder="1" applyAlignment="1">
      <alignment horizontal="center" vertical="center"/>
    </xf>
    <xf numFmtId="165" fontId="39" fillId="3" borderId="36" xfId="15" applyFont="1" applyFill="1" applyBorder="1" applyAlignment="1">
      <alignment horizontal="center" vertical="center"/>
    </xf>
    <xf numFmtId="180" fontId="39" fillId="3" borderId="36" xfId="16" applyNumberFormat="1" applyFont="1" applyFill="1" applyBorder="1" applyAlignment="1">
      <alignment vertical="center"/>
    </xf>
    <xf numFmtId="0" fontId="40" fillId="3" borderId="37" xfId="14" applyFont="1" applyFill="1" applyBorder="1" applyAlignment="1">
      <alignment vertical="center"/>
    </xf>
    <xf numFmtId="0" fontId="40" fillId="3" borderId="0" xfId="14" applyFont="1" applyFill="1" applyAlignment="1">
      <alignment vertical="center"/>
    </xf>
    <xf numFmtId="0" fontId="39" fillId="3" borderId="0" xfId="14" applyFont="1" applyFill="1" applyAlignment="1">
      <alignment vertical="center"/>
    </xf>
    <xf numFmtId="49" fontId="39" fillId="3" borderId="67" xfId="14" applyNumberFormat="1" applyFont="1" applyFill="1" applyBorder="1" applyAlignment="1">
      <alignment horizontal="center" vertical="center"/>
    </xf>
    <xf numFmtId="0" fontId="39" fillId="3" borderId="2" xfId="14" applyFont="1" applyFill="1" applyBorder="1" applyAlignment="1">
      <alignment vertical="center"/>
    </xf>
    <xf numFmtId="0" fontId="39" fillId="3" borderId="2" xfId="14" applyFont="1" applyFill="1" applyBorder="1" applyAlignment="1">
      <alignment horizontal="center" vertical="center"/>
    </xf>
    <xf numFmtId="165" fontId="39" fillId="3" borderId="2" xfId="15" applyFont="1" applyFill="1" applyBorder="1" applyAlignment="1">
      <alignment horizontal="center" vertical="center"/>
    </xf>
    <xf numFmtId="180" fontId="41" fillId="3" borderId="2" xfId="16" applyNumberFormat="1" applyFont="1" applyFill="1" applyBorder="1" applyAlignment="1">
      <alignment vertical="center"/>
    </xf>
    <xf numFmtId="0" fontId="40" fillId="3" borderId="39" xfId="14" applyFont="1" applyFill="1" applyBorder="1" applyAlignment="1">
      <alignment vertical="center"/>
    </xf>
    <xf numFmtId="49" fontId="24" fillId="3" borderId="67" xfId="14" applyNumberFormat="1" applyFont="1" applyFill="1" applyBorder="1" applyAlignment="1">
      <alignment horizontal="center" vertical="center"/>
    </xf>
    <xf numFmtId="0" fontId="24" fillId="3" borderId="2" xfId="14" applyFont="1" applyFill="1" applyBorder="1" applyAlignment="1">
      <alignment vertical="center"/>
    </xf>
    <xf numFmtId="182" fontId="24" fillId="3" borderId="2" xfId="17" applyNumberFormat="1" applyFont="1" applyFill="1" applyBorder="1" applyAlignment="1">
      <alignment horizontal="center" vertical="center"/>
    </xf>
    <xf numFmtId="0" fontId="24" fillId="3" borderId="2" xfId="14" applyFont="1" applyFill="1" applyBorder="1" applyAlignment="1">
      <alignment horizontal="center" vertical="center"/>
    </xf>
    <xf numFmtId="9" fontId="24" fillId="3" borderId="2" xfId="18" applyFont="1" applyFill="1" applyBorder="1" applyAlignment="1">
      <alignment horizontal="center" vertical="center"/>
    </xf>
    <xf numFmtId="184" fontId="24" fillId="3" borderId="2" xfId="19" applyNumberFormat="1" applyFont="1" applyFill="1" applyBorder="1" applyAlignment="1">
      <alignment horizontal="center" vertical="center"/>
    </xf>
    <xf numFmtId="185" fontId="24" fillId="3" borderId="2" xfId="15" applyNumberFormat="1" applyFont="1" applyFill="1" applyBorder="1" applyAlignment="1">
      <alignment horizontal="center" vertical="center"/>
    </xf>
    <xf numFmtId="172" fontId="40" fillId="3" borderId="0" xfId="17" applyFont="1" applyFill="1" applyAlignment="1">
      <alignment vertical="center"/>
    </xf>
    <xf numFmtId="172" fontId="38" fillId="3" borderId="0" xfId="17" applyFont="1" applyFill="1" applyAlignment="1">
      <alignment vertical="center"/>
    </xf>
    <xf numFmtId="0" fontId="24" fillId="3" borderId="2" xfId="14" applyFont="1" applyFill="1" applyBorder="1" applyAlignment="1">
      <alignment vertical="center" wrapText="1"/>
    </xf>
    <xf numFmtId="183" fontId="24" fillId="3" borderId="39" xfId="14" applyNumberFormat="1" applyFont="1" applyFill="1" applyBorder="1" applyAlignment="1">
      <alignment vertical="center"/>
    </xf>
    <xf numFmtId="182" fontId="24" fillId="3" borderId="2" xfId="14" applyNumberFormat="1" applyFont="1" applyFill="1" applyBorder="1" applyAlignment="1">
      <alignment horizontal="center" vertical="center"/>
    </xf>
    <xf numFmtId="0" fontId="39" fillId="3" borderId="39" xfId="14" applyFont="1" applyFill="1" applyBorder="1" applyAlignment="1">
      <alignment vertical="center"/>
    </xf>
    <xf numFmtId="49" fontId="24" fillId="3" borderId="40" xfId="14" applyNumberFormat="1" applyFont="1" applyFill="1" applyBorder="1" applyAlignment="1">
      <alignment horizontal="center" vertical="center"/>
    </xf>
    <xf numFmtId="0" fontId="24" fillId="3" borderId="31" xfId="14" applyFont="1" applyFill="1" applyBorder="1" applyAlignment="1">
      <alignment vertical="center"/>
    </xf>
    <xf numFmtId="182" fontId="24" fillId="3" borderId="31" xfId="17" applyNumberFormat="1" applyFont="1" applyFill="1" applyBorder="1" applyAlignment="1">
      <alignment horizontal="center" vertical="center"/>
    </xf>
    <xf numFmtId="0" fontId="24" fillId="3" borderId="31" xfId="14" applyFont="1" applyFill="1" applyBorder="1" applyAlignment="1">
      <alignment horizontal="center" vertical="center"/>
    </xf>
    <xf numFmtId="9" fontId="24" fillId="3" borderId="31" xfId="18" applyFont="1" applyFill="1" applyBorder="1" applyAlignment="1">
      <alignment horizontal="center" vertical="center"/>
    </xf>
    <xf numFmtId="184" fontId="24" fillId="3" borderId="31" xfId="19" applyNumberFormat="1" applyFont="1" applyFill="1" applyBorder="1" applyAlignment="1">
      <alignment horizontal="center" vertical="center"/>
    </xf>
    <xf numFmtId="0" fontId="39" fillId="3" borderId="0" xfId="14" applyFont="1" applyFill="1" applyAlignment="1">
      <alignment horizontal="right" vertical="center"/>
    </xf>
    <xf numFmtId="3" fontId="39" fillId="3" borderId="29" xfId="14" applyNumberFormat="1" applyFont="1" applyFill="1" applyBorder="1" applyAlignment="1">
      <alignment vertical="center"/>
    </xf>
    <xf numFmtId="184" fontId="0" fillId="0" borderId="0" xfId="19" applyNumberFormat="1" applyFont="1" applyBorder="1"/>
    <xf numFmtId="49" fontId="39" fillId="3" borderId="76" xfId="14" applyNumberFormat="1" applyFont="1" applyFill="1" applyBorder="1" applyAlignment="1">
      <alignment horizontal="center" vertical="center"/>
    </xf>
    <xf numFmtId="49" fontId="39" fillId="3" borderId="6" xfId="14" applyNumberFormat="1" applyFont="1" applyFill="1" applyBorder="1" applyAlignment="1">
      <alignment horizontal="center" vertical="center"/>
    </xf>
    <xf numFmtId="49" fontId="39" fillId="6" borderId="67" xfId="14" applyNumberFormat="1" applyFont="1" applyFill="1" applyBorder="1" applyAlignment="1">
      <alignment horizontal="center" vertical="center"/>
    </xf>
    <xf numFmtId="0" fontId="39" fillId="6" borderId="2" xfId="14" applyFont="1" applyFill="1" applyBorder="1" applyAlignment="1">
      <alignment vertical="center"/>
    </xf>
    <xf numFmtId="0" fontId="39" fillId="6" borderId="2" xfId="14" applyFont="1" applyFill="1" applyBorder="1" applyAlignment="1">
      <alignment horizontal="center" vertical="center"/>
    </xf>
    <xf numFmtId="165" fontId="39" fillId="6" borderId="2" xfId="15" applyFont="1" applyFill="1" applyBorder="1" applyAlignment="1">
      <alignment horizontal="center" vertical="center"/>
    </xf>
    <xf numFmtId="180" fontId="41" fillId="6" borderId="2" xfId="16" applyNumberFormat="1" applyFont="1" applyFill="1" applyBorder="1" applyAlignment="1">
      <alignment vertical="center"/>
    </xf>
    <xf numFmtId="9" fontId="39" fillId="6" borderId="39" xfId="3" applyFont="1" applyFill="1" applyBorder="1" applyAlignment="1">
      <alignment horizontal="center" vertical="center"/>
    </xf>
    <xf numFmtId="172" fontId="24" fillId="3" borderId="2" xfId="20" applyFont="1" applyFill="1" applyBorder="1" applyAlignment="1">
      <alignment horizontal="center" vertical="center"/>
    </xf>
    <xf numFmtId="4" fontId="24" fillId="3" borderId="39" xfId="20" applyNumberFormat="1" applyFont="1" applyFill="1" applyBorder="1" applyAlignment="1">
      <alignment vertical="center"/>
    </xf>
    <xf numFmtId="10" fontId="39" fillId="6" borderId="39" xfId="3" applyNumberFormat="1" applyFont="1" applyFill="1" applyBorder="1" applyAlignment="1">
      <alignment horizontal="center" vertical="center"/>
    </xf>
    <xf numFmtId="10" fontId="37" fillId="3" borderId="2" xfId="3" applyNumberFormat="1" applyFont="1" applyFill="1" applyBorder="1" applyAlignment="1">
      <alignment vertical="center"/>
    </xf>
    <xf numFmtId="172" fontId="24" fillId="3" borderId="0" xfId="20" applyFont="1" applyFill="1" applyAlignment="1">
      <alignment vertical="center"/>
    </xf>
    <xf numFmtId="172" fontId="38" fillId="3" borderId="0" xfId="20" applyFont="1" applyFill="1" applyAlignment="1">
      <alignment vertical="center"/>
    </xf>
    <xf numFmtId="165" fontId="38" fillId="3" borderId="0" xfId="14" applyNumberFormat="1" applyFont="1" applyFill="1" applyAlignment="1">
      <alignment vertical="center"/>
    </xf>
    <xf numFmtId="180" fontId="37" fillId="6" borderId="2" xfId="16" applyNumberFormat="1" applyFont="1" applyFill="1" applyBorder="1" applyAlignment="1">
      <alignment vertical="center"/>
    </xf>
    <xf numFmtId="186" fontId="24" fillId="3" borderId="0" xfId="21" applyFont="1" applyFill="1" applyAlignment="1">
      <alignment vertical="center"/>
    </xf>
    <xf numFmtId="182" fontId="24" fillId="3" borderId="2" xfId="22" applyNumberFormat="1" applyFont="1" applyFill="1" applyBorder="1" applyAlignment="1">
      <alignment horizontal="center" vertical="center"/>
    </xf>
    <xf numFmtId="182" fontId="24" fillId="3" borderId="2" xfId="20" applyNumberFormat="1" applyFont="1" applyFill="1" applyBorder="1" applyAlignment="1">
      <alignment horizontal="center" vertical="center"/>
    </xf>
    <xf numFmtId="182" fontId="39" fillId="6" borderId="2" xfId="15" applyNumberFormat="1" applyFont="1" applyFill="1" applyBorder="1" applyAlignment="1">
      <alignment horizontal="center" vertical="center"/>
    </xf>
    <xf numFmtId="9" fontId="24" fillId="3" borderId="2" xfId="14" applyNumberFormat="1" applyFont="1" applyFill="1" applyBorder="1" applyAlignment="1">
      <alignment horizontal="center" vertical="center"/>
    </xf>
    <xf numFmtId="172" fontId="24" fillId="3" borderId="2" xfId="22" applyFont="1" applyFill="1" applyBorder="1" applyAlignment="1">
      <alignment horizontal="center" vertical="center"/>
    </xf>
    <xf numFmtId="49" fontId="39" fillId="3" borderId="49" xfId="14" applyNumberFormat="1" applyFont="1" applyFill="1" applyBorder="1" applyAlignment="1">
      <alignment horizontal="center" vertical="center"/>
    </xf>
    <xf numFmtId="172" fontId="37" fillId="3" borderId="0" xfId="20" applyFont="1" applyFill="1" applyAlignment="1">
      <alignment vertical="center"/>
    </xf>
    <xf numFmtId="10" fontId="37" fillId="3" borderId="0" xfId="20" applyNumberFormat="1" applyFont="1" applyFill="1" applyAlignment="1">
      <alignment vertical="center"/>
    </xf>
    <xf numFmtId="0" fontId="44" fillId="0" borderId="0" xfId="0" applyFont="1"/>
    <xf numFmtId="0" fontId="45" fillId="0" borderId="2" xfId="0" applyFont="1" applyBorder="1" applyAlignment="1">
      <alignment horizontal="center" vertical="top"/>
    </xf>
    <xf numFmtId="0" fontId="46" fillId="14" borderId="78" xfId="0" applyFont="1" applyFill="1" applyBorder="1" applyAlignment="1">
      <alignment vertical="center"/>
    </xf>
    <xf numFmtId="0" fontId="47" fillId="0" borderId="0" xfId="0" applyFont="1" applyAlignment="1">
      <alignment horizontal="left" vertical="center"/>
    </xf>
    <xf numFmtId="0" fontId="46" fillId="14" borderId="76" xfId="0" applyFont="1" applyFill="1" applyBorder="1" applyAlignment="1">
      <alignment vertical="center"/>
    </xf>
    <xf numFmtId="0" fontId="48" fillId="0" borderId="0" xfId="0" applyFont="1" applyAlignment="1">
      <alignment horizontal="center" vertical="center"/>
    </xf>
    <xf numFmtId="0" fontId="46" fillId="14" borderId="79" xfId="0" applyFont="1" applyFill="1" applyBorder="1" applyAlignment="1">
      <alignment horizontal="center" vertical="center" wrapText="1"/>
    </xf>
    <xf numFmtId="0" fontId="48" fillId="0" borderId="0" xfId="0" applyFont="1" applyAlignment="1">
      <alignment horizontal="left" vertical="center" wrapText="1"/>
    </xf>
    <xf numFmtId="0" fontId="46" fillId="14" borderId="27" xfId="0" applyFont="1" applyFill="1" applyBorder="1" applyAlignment="1">
      <alignment horizontal="center" vertical="center" wrapText="1"/>
    </xf>
    <xf numFmtId="0" fontId="46" fillId="14" borderId="35" xfId="0" applyFont="1" applyFill="1" applyBorder="1" applyAlignment="1">
      <alignment vertical="center" wrapText="1"/>
    </xf>
    <xf numFmtId="0" fontId="49" fillId="15" borderId="66" xfId="0" applyFont="1" applyFill="1" applyBorder="1" applyAlignment="1">
      <alignment horizontal="center" vertical="center"/>
    </xf>
    <xf numFmtId="0" fontId="49" fillId="15" borderId="66" xfId="0" applyFont="1" applyFill="1" applyBorder="1" applyAlignment="1">
      <alignment horizontal="center" vertical="center" wrapText="1"/>
    </xf>
    <xf numFmtId="0" fontId="46" fillId="14" borderId="66" xfId="0" applyFont="1" applyFill="1" applyBorder="1" applyAlignment="1">
      <alignment horizontal="center" vertical="center"/>
    </xf>
    <xf numFmtId="0" fontId="49" fillId="15" borderId="48" xfId="0" applyFont="1" applyFill="1" applyBorder="1" applyAlignment="1">
      <alignment horizontal="center" vertical="center" wrapText="1"/>
    </xf>
    <xf numFmtId="0" fontId="49" fillId="0" borderId="0" xfId="0" applyFont="1" applyAlignment="1">
      <alignment horizontal="center" vertical="center" wrapText="1"/>
    </xf>
    <xf numFmtId="0" fontId="47" fillId="0" borderId="36" xfId="0" applyFont="1" applyBorder="1" applyAlignment="1">
      <alignment vertical="center" wrapText="1"/>
    </xf>
    <xf numFmtId="0" fontId="47" fillId="0" borderId="36" xfId="0" applyFont="1" applyBorder="1" applyAlignment="1">
      <alignment horizontal="center" vertical="center" wrapText="1"/>
    </xf>
    <xf numFmtId="184" fontId="47" fillId="0" borderId="36" xfId="23" applyNumberFormat="1" applyFont="1" applyFill="1" applyBorder="1" applyAlignment="1">
      <alignment vertical="center" wrapText="1"/>
    </xf>
    <xf numFmtId="187" fontId="47" fillId="0" borderId="37" xfId="23" applyNumberFormat="1" applyFont="1" applyFill="1" applyBorder="1" applyAlignment="1">
      <alignment vertical="center" wrapText="1"/>
    </xf>
    <xf numFmtId="188" fontId="47" fillId="0" borderId="0" xfId="23" applyNumberFormat="1" applyFont="1" applyFill="1" applyBorder="1" applyAlignment="1">
      <alignment vertical="center" wrapText="1"/>
    </xf>
    <xf numFmtId="0" fontId="47" fillId="0" borderId="2" xfId="0" applyFont="1" applyBorder="1" applyAlignment="1">
      <alignment vertical="center" wrapText="1"/>
    </xf>
    <xf numFmtId="0" fontId="47" fillId="0" borderId="2" xfId="0" applyFont="1" applyBorder="1" applyAlignment="1">
      <alignment horizontal="center" vertical="center" wrapText="1"/>
    </xf>
    <xf numFmtId="184" fontId="47" fillId="0" borderId="2" xfId="23" applyNumberFormat="1" applyFont="1" applyFill="1" applyBorder="1" applyAlignment="1">
      <alignment vertical="center" wrapText="1"/>
    </xf>
    <xf numFmtId="187" fontId="47" fillId="0" borderId="39" xfId="23" applyNumberFormat="1" applyFont="1" applyFill="1" applyBorder="1" applyAlignment="1">
      <alignment vertical="center" wrapText="1"/>
    </xf>
    <xf numFmtId="0" fontId="47" fillId="0" borderId="31" xfId="0" applyFont="1" applyBorder="1" applyAlignment="1">
      <alignment vertical="center" wrapText="1"/>
    </xf>
    <xf numFmtId="0" fontId="47" fillId="0" borderId="31" xfId="0" applyFont="1" applyBorder="1" applyAlignment="1">
      <alignment horizontal="center" vertical="center" wrapText="1"/>
    </xf>
    <xf numFmtId="184" fontId="47" fillId="0" borderId="31" xfId="23" applyNumberFormat="1" applyFont="1" applyFill="1" applyBorder="1" applyAlignment="1">
      <alignment vertical="center" wrapText="1"/>
    </xf>
    <xf numFmtId="187" fontId="47" fillId="0" borderId="44" xfId="23" applyNumberFormat="1" applyFont="1" applyFill="1" applyBorder="1" applyAlignment="1">
      <alignment vertical="center" wrapText="1"/>
    </xf>
    <xf numFmtId="0" fontId="50" fillId="16" borderId="5" xfId="0" applyFont="1" applyFill="1" applyBorder="1" applyAlignment="1">
      <alignment horizontal="center" vertical="center" wrapText="1"/>
    </xf>
    <xf numFmtId="0" fontId="50" fillId="16" borderId="5" xfId="0" applyFont="1" applyFill="1" applyBorder="1" applyAlignment="1">
      <alignment vertical="center" wrapText="1"/>
    </xf>
    <xf numFmtId="184" fontId="50" fillId="16" borderId="5" xfId="23" applyNumberFormat="1" applyFont="1" applyFill="1" applyBorder="1" applyAlignment="1">
      <alignment vertical="center" wrapText="1"/>
    </xf>
    <xf numFmtId="187" fontId="50" fillId="16" borderId="5" xfId="23" applyNumberFormat="1" applyFont="1" applyFill="1" applyBorder="1" applyAlignment="1">
      <alignment vertical="center" wrapText="1"/>
    </xf>
    <xf numFmtId="188" fontId="50" fillId="0" borderId="0" xfId="23" applyNumberFormat="1" applyFont="1" applyFill="1" applyBorder="1" applyAlignment="1">
      <alignment vertical="center" wrapText="1"/>
    </xf>
    <xf numFmtId="0" fontId="47" fillId="0" borderId="5" xfId="0" applyFont="1" applyBorder="1" applyAlignment="1">
      <alignment horizontal="center" vertical="center" wrapText="1"/>
    </xf>
    <xf numFmtId="0" fontId="47" fillId="0" borderId="5" xfId="0" applyFont="1" applyBorder="1" applyAlignment="1">
      <alignment horizontal="left" vertical="center" wrapText="1"/>
    </xf>
    <xf numFmtId="0" fontId="47" fillId="0" borderId="5" xfId="0" applyFont="1" applyBorder="1" applyAlignment="1">
      <alignment vertical="center" wrapText="1"/>
    </xf>
    <xf numFmtId="0" fontId="47" fillId="0" borderId="10" xfId="0" applyFont="1" applyBorder="1" applyAlignment="1">
      <alignment vertical="center" wrapText="1"/>
    </xf>
    <xf numFmtId="184" fontId="47" fillId="0" borderId="5" xfId="23" applyNumberFormat="1" applyFont="1" applyFill="1" applyBorder="1" applyAlignment="1">
      <alignment vertical="center" wrapText="1"/>
    </xf>
    <xf numFmtId="187" fontId="47" fillId="0" borderId="69" xfId="23" applyNumberFormat="1" applyFont="1" applyFill="1" applyBorder="1" applyAlignment="1">
      <alignment vertical="center" wrapText="1"/>
    </xf>
    <xf numFmtId="0" fontId="47" fillId="0" borderId="70" xfId="0" applyFont="1" applyBorder="1" applyAlignment="1">
      <alignment horizontal="center" vertical="center" wrapText="1"/>
    </xf>
    <xf numFmtId="0" fontId="47" fillId="0" borderId="70" xfId="0" applyFont="1" applyBorder="1" applyAlignment="1">
      <alignment horizontal="left" vertical="center" wrapText="1"/>
    </xf>
    <xf numFmtId="0" fontId="47" fillId="0" borderId="1" xfId="0" applyFont="1" applyBorder="1" applyAlignment="1">
      <alignment vertical="center" wrapText="1"/>
    </xf>
    <xf numFmtId="0" fontId="47" fillId="0" borderId="3" xfId="0" applyFont="1" applyBorder="1" applyAlignment="1">
      <alignment vertical="center" wrapText="1"/>
    </xf>
    <xf numFmtId="186" fontId="44" fillId="0" borderId="0" xfId="21" applyFont="1" applyFill="1" applyBorder="1"/>
    <xf numFmtId="0" fontId="50" fillId="16" borderId="1" xfId="0" applyFont="1" applyFill="1" applyBorder="1" applyAlignment="1">
      <alignment horizontal="center" vertical="center" wrapText="1"/>
    </xf>
    <xf numFmtId="0" fontId="50" fillId="16" borderId="7" xfId="0" applyFont="1" applyFill="1" applyBorder="1" applyAlignment="1">
      <alignment vertical="center" wrapText="1"/>
    </xf>
    <xf numFmtId="184" fontId="50" fillId="16" borderId="1" xfId="23" applyNumberFormat="1" applyFont="1" applyFill="1" applyBorder="1" applyAlignment="1">
      <alignment vertical="center" wrapText="1"/>
    </xf>
    <xf numFmtId="187" fontId="50" fillId="16" borderId="43" xfId="23" applyNumberFormat="1" applyFont="1" applyFill="1" applyBorder="1" applyAlignment="1">
      <alignment vertical="center" wrapText="1"/>
    </xf>
    <xf numFmtId="3" fontId="49" fillId="15" borderId="48" xfId="0" applyNumberFormat="1" applyFont="1" applyFill="1" applyBorder="1" applyAlignment="1">
      <alignment horizontal="center" vertical="center"/>
    </xf>
    <xf numFmtId="3" fontId="49" fillId="0" borderId="0" xfId="0" applyNumberFormat="1" applyFont="1" applyAlignment="1">
      <alignment horizontal="center" vertical="center"/>
    </xf>
    <xf numFmtId="0" fontId="47" fillId="0" borderId="27" xfId="0" applyFont="1" applyBorder="1" applyAlignment="1">
      <alignment horizontal="center" vertical="center" wrapText="1"/>
    </xf>
    <xf numFmtId="0" fontId="47" fillId="16" borderId="40" xfId="0" applyFont="1" applyFill="1" applyBorder="1" applyAlignment="1">
      <alignment horizontal="center" vertical="center" wrapText="1"/>
    </xf>
    <xf numFmtId="0" fontId="47" fillId="0" borderId="31" xfId="0" applyFont="1" applyBorder="1" applyAlignment="1">
      <alignment horizontal="left" vertical="center" wrapText="1"/>
    </xf>
    <xf numFmtId="0" fontId="48" fillId="0" borderId="31" xfId="0" applyFont="1" applyBorder="1" applyAlignment="1">
      <alignment horizontal="center" vertical="center"/>
    </xf>
    <xf numFmtId="0" fontId="44" fillId="0" borderId="31" xfId="0" applyFont="1" applyBorder="1" applyAlignment="1">
      <alignment horizontal="center" vertical="center" wrapText="1"/>
    </xf>
    <xf numFmtId="186" fontId="44" fillId="0" borderId="0" xfId="21" applyFont="1"/>
    <xf numFmtId="0" fontId="51" fillId="3" borderId="0" xfId="0" applyFont="1" applyFill="1" applyAlignment="1">
      <alignment horizontal="left" vertical="center" wrapText="1"/>
    </xf>
    <xf numFmtId="10" fontId="21" fillId="0" borderId="74" xfId="3" applyNumberFormat="1" applyFont="1" applyFill="1" applyBorder="1"/>
    <xf numFmtId="179" fontId="27" fillId="7" borderId="0" xfId="11" applyNumberFormat="1" applyFont="1" applyFill="1" applyBorder="1" applyAlignment="1">
      <alignment vertical="center"/>
    </xf>
    <xf numFmtId="0" fontId="27" fillId="10" borderId="29" xfId="0" applyFont="1" applyFill="1" applyBorder="1" applyAlignment="1">
      <alignment horizontal="center"/>
    </xf>
    <xf numFmtId="0" fontId="27" fillId="10" borderId="27" xfId="0" applyFont="1" applyFill="1" applyBorder="1" applyAlignment="1">
      <alignment horizontal="center" vertical="center"/>
    </xf>
    <xf numFmtId="0" fontId="27" fillId="10" borderId="29" xfId="0" applyFont="1" applyFill="1" applyBorder="1" applyAlignment="1">
      <alignment horizontal="center" vertical="center"/>
    </xf>
    <xf numFmtId="10" fontId="21" fillId="0" borderId="3" xfId="3" applyNumberFormat="1" applyFont="1" applyBorder="1"/>
    <xf numFmtId="179" fontId="27" fillId="0" borderId="47" xfId="0" applyNumberFormat="1" applyFont="1" applyBorder="1"/>
    <xf numFmtId="181" fontId="21" fillId="0" borderId="3" xfId="11" applyNumberFormat="1" applyFont="1" applyBorder="1"/>
    <xf numFmtId="181" fontId="21" fillId="0" borderId="3" xfId="11" applyNumberFormat="1" applyFont="1" applyFill="1" applyBorder="1"/>
    <xf numFmtId="179" fontId="21" fillId="0" borderId="3" xfId="11" applyNumberFormat="1" applyFont="1" applyBorder="1" applyAlignment="1">
      <alignment vertical="center"/>
    </xf>
    <xf numFmtId="0" fontId="21" fillId="0" borderId="0" xfId="25"/>
    <xf numFmtId="0" fontId="24" fillId="0" borderId="18" xfId="25" applyFont="1" applyBorder="1" applyAlignment="1">
      <alignment vertical="center"/>
    </xf>
    <xf numFmtId="0" fontId="24" fillId="0" borderId="19" xfId="25" applyFont="1" applyBorder="1" applyAlignment="1">
      <alignment vertical="center"/>
    </xf>
    <xf numFmtId="0" fontId="24" fillId="0" borderId="20" xfId="25" applyFont="1" applyBorder="1" applyAlignment="1">
      <alignment vertical="center"/>
    </xf>
    <xf numFmtId="0" fontId="24" fillId="0" borderId="49" xfId="25" applyFont="1" applyBorder="1" applyAlignment="1">
      <alignment vertical="center"/>
    </xf>
    <xf numFmtId="0" fontId="24" fillId="0" borderId="0" xfId="25" applyFont="1" applyAlignment="1">
      <alignment vertical="center"/>
    </xf>
    <xf numFmtId="0" fontId="24" fillId="0" borderId="50" xfId="25" applyFont="1" applyBorder="1" applyAlignment="1">
      <alignment vertical="center"/>
    </xf>
    <xf numFmtId="0" fontId="24" fillId="0" borderId="21" xfId="25" applyFont="1" applyBorder="1" applyAlignment="1">
      <alignment vertical="center"/>
    </xf>
    <xf numFmtId="0" fontId="24" fillId="0" borderId="22" xfId="25" applyFont="1" applyBorder="1" applyAlignment="1">
      <alignment vertical="center"/>
    </xf>
    <xf numFmtId="0" fontId="24" fillId="0" borderId="23" xfId="25" applyFont="1" applyBorder="1" applyAlignment="1">
      <alignment vertical="center"/>
    </xf>
    <xf numFmtId="0" fontId="54" fillId="0" borderId="76" xfId="25" applyFont="1" applyBorder="1" applyAlignment="1">
      <alignment horizontal="center" vertical="center"/>
    </xf>
    <xf numFmtId="0" fontId="54" fillId="0" borderId="2" xfId="25" applyFont="1" applyBorder="1" applyAlignment="1">
      <alignment horizontal="center" vertical="center"/>
    </xf>
    <xf numFmtId="49" fontId="21" fillId="0" borderId="81" xfId="25" applyNumberFormat="1" applyBorder="1" applyAlignment="1">
      <alignment horizontal="center" vertical="center"/>
    </xf>
    <xf numFmtId="43" fontId="21" fillId="0" borderId="5" xfId="25" applyNumberFormat="1" applyBorder="1" applyAlignment="1">
      <alignment horizontal="center" vertical="center"/>
    </xf>
    <xf numFmtId="0" fontId="21" fillId="0" borderId="5" xfId="25" applyBorder="1" applyAlignment="1">
      <alignment horizontal="center" vertical="center" wrapText="1"/>
    </xf>
    <xf numFmtId="0" fontId="54" fillId="0" borderId="1" xfId="25" applyFont="1" applyBorder="1" applyAlignment="1">
      <alignment horizontal="center" vertical="center"/>
    </xf>
    <xf numFmtId="0" fontId="21" fillId="0" borderId="1" xfId="25" applyBorder="1" applyAlignment="1">
      <alignment horizontal="center" vertical="center" wrapText="1"/>
    </xf>
    <xf numFmtId="0" fontId="55" fillId="0" borderId="1" xfId="25" applyFont="1" applyBorder="1" applyAlignment="1">
      <alignment horizontal="center" wrapText="1"/>
    </xf>
    <xf numFmtId="2" fontId="56" fillId="0" borderId="39" xfId="13" quotePrefix="1" applyNumberFormat="1" applyFont="1" applyBorder="1" applyAlignment="1">
      <alignment horizontal="center" vertical="center"/>
    </xf>
    <xf numFmtId="0" fontId="56" fillId="0" borderId="5" xfId="0" applyFont="1" applyBorder="1" applyAlignment="1">
      <alignment horizontal="left" wrapText="1"/>
    </xf>
    <xf numFmtId="2" fontId="21" fillId="0" borderId="5" xfId="0" applyNumberFormat="1" applyFont="1" applyBorder="1" applyAlignment="1">
      <alignment horizontal="center" vertical="center"/>
    </xf>
    <xf numFmtId="2" fontId="21" fillId="0" borderId="5" xfId="0" applyNumberFormat="1" applyFont="1" applyBorder="1" applyAlignment="1">
      <alignment horizontal="center"/>
    </xf>
    <xf numFmtId="0" fontId="21" fillId="3" borderId="2" xfId="26" applyFont="1" applyFill="1" applyBorder="1" applyAlignment="1">
      <alignment horizontal="center" vertical="center" wrapText="1"/>
    </xf>
    <xf numFmtId="0" fontId="21" fillId="0" borderId="2" xfId="25" applyBorder="1" applyAlignment="1">
      <alignment horizontal="center" vertical="center"/>
    </xf>
    <xf numFmtId="2" fontId="21" fillId="0" borderId="2" xfId="25" applyNumberFormat="1" applyBorder="1" applyAlignment="1">
      <alignment horizontal="center" vertical="center"/>
    </xf>
    <xf numFmtId="2" fontId="21" fillId="0" borderId="39" xfId="25" applyNumberFormat="1" applyBorder="1" applyAlignment="1">
      <alignment horizontal="center" vertical="center"/>
    </xf>
    <xf numFmtId="0" fontId="21" fillId="0" borderId="0" xfId="25" applyAlignment="1">
      <alignment vertical="center"/>
    </xf>
    <xf numFmtId="0" fontId="21" fillId="0" borderId="4" xfId="25" applyBorder="1" applyAlignment="1">
      <alignment vertical="center"/>
    </xf>
    <xf numFmtId="0" fontId="21" fillId="0" borderId="2" xfId="25" applyBorder="1" applyAlignment="1">
      <alignment vertical="center"/>
    </xf>
    <xf numFmtId="2" fontId="21" fillId="0" borderId="39" xfId="25" applyNumberFormat="1" applyBorder="1" applyAlignment="1">
      <alignment vertical="center"/>
    </xf>
    <xf numFmtId="0" fontId="21" fillId="0" borderId="49" xfId="25" applyBorder="1" applyAlignment="1">
      <alignment vertical="center"/>
    </xf>
    <xf numFmtId="0" fontId="27" fillId="0" borderId="0" xfId="25" applyFont="1" applyAlignment="1">
      <alignment vertical="center"/>
    </xf>
    <xf numFmtId="0" fontId="27" fillId="0" borderId="14" xfId="25" applyFont="1" applyBorder="1" applyAlignment="1">
      <alignment vertical="center"/>
    </xf>
    <xf numFmtId="2" fontId="27" fillId="0" borderId="39" xfId="25" applyNumberFormat="1" applyFont="1" applyBorder="1" applyAlignment="1">
      <alignment horizontal="center" vertical="center"/>
    </xf>
    <xf numFmtId="0" fontId="21" fillId="0" borderId="0" xfId="25" applyAlignment="1">
      <alignment horizontal="right" vertical="center"/>
    </xf>
    <xf numFmtId="0" fontId="21" fillId="0" borderId="14" xfId="25" applyBorder="1" applyAlignment="1">
      <alignment vertical="center"/>
    </xf>
    <xf numFmtId="0" fontId="21" fillId="0" borderId="21" xfId="25" applyBorder="1" applyAlignment="1">
      <alignment vertical="center"/>
    </xf>
    <xf numFmtId="0" fontId="21" fillId="0" borderId="22" xfId="25" applyBorder="1" applyAlignment="1">
      <alignment vertical="center"/>
    </xf>
    <xf numFmtId="0" fontId="21" fillId="0" borderId="34" xfId="25" applyBorder="1" applyAlignment="1">
      <alignment vertical="center"/>
    </xf>
    <xf numFmtId="2" fontId="27" fillId="0" borderId="44" xfId="25" applyNumberFormat="1" applyFont="1" applyBorder="1" applyAlignment="1">
      <alignment horizontal="center" vertical="center"/>
    </xf>
    <xf numFmtId="0" fontId="58" fillId="0" borderId="0" xfId="25" applyFont="1" applyAlignment="1">
      <alignment vertical="center"/>
    </xf>
    <xf numFmtId="0" fontId="39" fillId="0" borderId="0" xfId="25" applyFont="1" applyAlignment="1">
      <alignment horizontal="center" vertical="center"/>
    </xf>
    <xf numFmtId="2" fontId="39" fillId="0" borderId="0" xfId="25" applyNumberFormat="1" applyFont="1" applyAlignment="1">
      <alignment horizontal="center" vertical="center"/>
    </xf>
    <xf numFmtId="0" fontId="54" fillId="0" borderId="4" xfId="25" applyFont="1" applyBorder="1" applyAlignment="1">
      <alignment horizontal="justify" vertical="center"/>
    </xf>
    <xf numFmtId="0" fontId="27" fillId="0" borderId="0" xfId="25" applyFont="1" applyAlignment="1">
      <alignment horizontal="left"/>
    </xf>
    <xf numFmtId="4" fontId="21" fillId="0" borderId="0" xfId="0" applyNumberFormat="1" applyFont="1" applyAlignment="1">
      <alignment horizontal="center"/>
    </xf>
    <xf numFmtId="4" fontId="21" fillId="0" borderId="0" xfId="0" applyNumberFormat="1" applyFont="1" applyAlignment="1">
      <alignment horizontal="right"/>
    </xf>
    <xf numFmtId="0" fontId="27" fillId="0" borderId="0" xfId="25" applyFont="1" applyAlignment="1">
      <alignment horizontal="center" vertical="center"/>
    </xf>
    <xf numFmtId="2" fontId="27" fillId="0" borderId="0" xfId="25" applyNumberFormat="1" applyFont="1" applyAlignment="1">
      <alignment horizontal="center" vertical="center"/>
    </xf>
    <xf numFmtId="2" fontId="21" fillId="0" borderId="2" xfId="0" applyNumberFormat="1" applyFont="1" applyBorder="1" applyAlignment="1">
      <alignment horizontal="center" vertical="center"/>
    </xf>
    <xf numFmtId="0" fontId="56" fillId="0" borderId="2" xfId="0" applyFont="1" applyBorder="1" applyAlignment="1">
      <alignment horizontal="left" wrapText="1"/>
    </xf>
    <xf numFmtId="2" fontId="21" fillId="0" borderId="2" xfId="0" applyNumberFormat="1" applyFont="1" applyBorder="1" applyAlignment="1">
      <alignment horizontal="center"/>
    </xf>
    <xf numFmtId="167" fontId="21" fillId="0" borderId="5" xfId="0" applyNumberFormat="1" applyFont="1" applyBorder="1" applyAlignment="1">
      <alignment horizontal="center" vertical="center"/>
    </xf>
    <xf numFmtId="0" fontId="56" fillId="0" borderId="2" xfId="0" applyFont="1" applyBorder="1" applyAlignment="1">
      <alignment horizontal="center" vertical="center" wrapText="1"/>
    </xf>
    <xf numFmtId="0" fontId="56" fillId="0" borderId="2" xfId="0" applyFont="1" applyBorder="1" applyAlignment="1">
      <alignment horizontal="center" wrapText="1"/>
    </xf>
    <xf numFmtId="0" fontId="21" fillId="3" borderId="4" xfId="26" applyFont="1" applyFill="1" applyBorder="1" applyAlignment="1">
      <alignment vertical="center" wrapText="1"/>
    </xf>
    <xf numFmtId="0" fontId="56" fillId="0" borderId="4" xfId="0" applyFont="1" applyBorder="1" applyAlignment="1">
      <alignment wrapText="1"/>
    </xf>
    <xf numFmtId="0" fontId="56" fillId="0" borderId="4" xfId="0" applyFont="1" applyBorder="1" applyAlignment="1">
      <alignment vertical="center" wrapText="1"/>
    </xf>
    <xf numFmtId="49" fontId="24" fillId="3" borderId="18" xfId="14" applyNumberFormat="1" applyFont="1" applyFill="1" applyBorder="1" applyAlignment="1">
      <alignment horizontal="center" vertical="center"/>
    </xf>
    <xf numFmtId="10" fontId="4" fillId="0" borderId="74" xfId="3" applyNumberFormat="1" applyFont="1" applyFill="1" applyBorder="1"/>
    <xf numFmtId="10" fontId="6" fillId="7" borderId="33" xfId="3" applyNumberFormat="1" applyFont="1" applyFill="1" applyBorder="1" applyAlignment="1">
      <alignment vertical="center"/>
    </xf>
    <xf numFmtId="179" fontId="6" fillId="7" borderId="34" xfId="11" applyNumberFormat="1" applyFont="1" applyFill="1" applyBorder="1" applyAlignment="1">
      <alignment vertical="center"/>
    </xf>
    <xf numFmtId="179" fontId="21" fillId="0" borderId="2" xfId="11" applyNumberFormat="1" applyFont="1" applyBorder="1" applyAlignment="1">
      <alignment horizontal="center"/>
    </xf>
    <xf numFmtId="0" fontId="27" fillId="10" borderId="30" xfId="0" applyFont="1" applyFill="1" applyBorder="1" applyAlignment="1">
      <alignment horizontal="center"/>
    </xf>
    <xf numFmtId="0" fontId="27" fillId="10" borderId="28" xfId="0" applyFont="1" applyFill="1" applyBorder="1" applyAlignment="1">
      <alignment horizontal="center" vertical="center"/>
    </xf>
    <xf numFmtId="10" fontId="21" fillId="0" borderId="41" xfId="3" applyNumberFormat="1" applyFont="1" applyFill="1" applyBorder="1"/>
    <xf numFmtId="10" fontId="21" fillId="0" borderId="36" xfId="3" applyNumberFormat="1" applyFont="1" applyFill="1" applyBorder="1"/>
    <xf numFmtId="180" fontId="21" fillId="0" borderId="36" xfId="11" applyNumberFormat="1" applyFont="1" applyFill="1" applyBorder="1"/>
    <xf numFmtId="10" fontId="21" fillId="0" borderId="67" xfId="3" applyNumberFormat="1" applyFont="1" applyBorder="1"/>
    <xf numFmtId="10" fontId="21" fillId="0" borderId="40" xfId="3" applyNumberFormat="1" applyFont="1" applyBorder="1"/>
    <xf numFmtId="10" fontId="21" fillId="0" borderId="31" xfId="3" applyNumberFormat="1" applyFont="1" applyBorder="1"/>
    <xf numFmtId="180" fontId="21" fillId="0" borderId="31" xfId="11" applyNumberFormat="1" applyFont="1" applyFill="1" applyBorder="1"/>
    <xf numFmtId="181" fontId="21" fillId="11" borderId="31" xfId="11" applyNumberFormat="1" applyFont="1" applyFill="1" applyBorder="1"/>
    <xf numFmtId="180" fontId="21" fillId="0" borderId="47" xfId="11" applyNumberFormat="1" applyFont="1" applyFill="1" applyBorder="1"/>
    <xf numFmtId="181" fontId="21" fillId="11" borderId="32" xfId="11" applyNumberFormat="1" applyFont="1" applyFill="1" applyBorder="1"/>
    <xf numFmtId="180" fontId="21" fillId="8" borderId="41" xfId="0" applyNumberFormat="1" applyFont="1" applyFill="1" applyBorder="1"/>
    <xf numFmtId="180" fontId="21" fillId="8" borderId="37" xfId="0" applyNumberFormat="1" applyFont="1" applyFill="1" applyBorder="1"/>
    <xf numFmtId="179" fontId="21" fillId="8" borderId="67" xfId="0" applyNumberFormat="1" applyFont="1" applyFill="1" applyBorder="1"/>
    <xf numFmtId="179" fontId="21" fillId="8" borderId="39" xfId="0" applyNumberFormat="1" applyFont="1" applyFill="1" applyBorder="1"/>
    <xf numFmtId="179" fontId="21" fillId="10" borderId="67" xfId="0" applyNumberFormat="1" applyFont="1" applyFill="1" applyBorder="1"/>
    <xf numFmtId="0" fontId="21" fillId="0" borderId="42" xfId="0" applyFont="1" applyBorder="1" applyAlignment="1">
      <alignment horizontal="center" vertical="center"/>
    </xf>
    <xf numFmtId="0" fontId="21" fillId="0" borderId="1" xfId="0" applyFont="1" applyBorder="1" applyAlignment="1">
      <alignment vertical="center" wrapText="1"/>
    </xf>
    <xf numFmtId="10" fontId="21" fillId="0" borderId="42" xfId="3" applyNumberFormat="1" applyFont="1" applyBorder="1"/>
    <xf numFmtId="10" fontId="21" fillId="0" borderId="1" xfId="3" applyNumberFormat="1" applyFont="1" applyBorder="1"/>
    <xf numFmtId="181" fontId="21" fillId="11" borderId="1" xfId="11" applyNumberFormat="1" applyFont="1" applyFill="1" applyBorder="1"/>
    <xf numFmtId="181" fontId="21" fillId="0" borderId="1" xfId="11" applyNumberFormat="1" applyFont="1" applyFill="1" applyBorder="1"/>
    <xf numFmtId="181" fontId="21" fillId="0" borderId="7" xfId="11" applyNumberFormat="1" applyFont="1" applyFill="1" applyBorder="1"/>
    <xf numFmtId="179" fontId="21" fillId="10" borderId="42" xfId="0" applyNumberFormat="1" applyFont="1" applyFill="1" applyBorder="1"/>
    <xf numFmtId="179" fontId="21" fillId="10" borderId="43" xfId="0" applyNumberFormat="1" applyFont="1" applyFill="1" applyBorder="1"/>
    <xf numFmtId="0" fontId="21" fillId="0" borderId="68" xfId="0" applyFont="1" applyBorder="1" applyAlignment="1">
      <alignment horizontal="center" vertical="center"/>
    </xf>
    <xf numFmtId="2" fontId="30" fillId="0" borderId="5" xfId="0" applyNumberFormat="1" applyFont="1" applyBorder="1" applyAlignment="1">
      <alignment horizontal="left" vertical="center" wrapText="1"/>
    </xf>
    <xf numFmtId="10" fontId="21" fillId="0" borderId="10" xfId="3" applyNumberFormat="1" applyFont="1" applyBorder="1"/>
    <xf numFmtId="10" fontId="21" fillId="0" borderId="68" xfId="3" applyNumberFormat="1" applyFont="1" applyBorder="1"/>
    <xf numFmtId="10" fontId="21" fillId="0" borderId="5" xfId="3" applyNumberFormat="1" applyFont="1" applyBorder="1"/>
    <xf numFmtId="181" fontId="21" fillId="0" borderId="5" xfId="11" applyNumberFormat="1" applyFont="1" applyFill="1" applyBorder="1"/>
    <xf numFmtId="181" fontId="21" fillId="0" borderId="10" xfId="11" applyNumberFormat="1" applyFont="1" applyFill="1" applyBorder="1"/>
    <xf numFmtId="179" fontId="21" fillId="10" borderId="68" xfId="0" applyNumberFormat="1" applyFont="1" applyFill="1" applyBorder="1"/>
    <xf numFmtId="179" fontId="21" fillId="10" borderId="69" xfId="0" applyNumberFormat="1" applyFont="1" applyFill="1" applyBorder="1"/>
    <xf numFmtId="2" fontId="27" fillId="0" borderId="36" xfId="0" applyNumberFormat="1" applyFont="1" applyBorder="1" applyAlignment="1">
      <alignment vertical="center"/>
    </xf>
    <xf numFmtId="179" fontId="27" fillId="0" borderId="36" xfId="11" applyNumberFormat="1" applyFont="1" applyBorder="1"/>
    <xf numFmtId="10" fontId="27" fillId="0" borderId="41" xfId="3" applyNumberFormat="1" applyFont="1" applyBorder="1"/>
    <xf numFmtId="10" fontId="27" fillId="0" borderId="36" xfId="3" applyNumberFormat="1" applyFont="1" applyBorder="1"/>
    <xf numFmtId="179" fontId="27" fillId="8" borderId="41" xfId="0" applyNumberFormat="1" applyFont="1" applyFill="1" applyBorder="1"/>
    <xf numFmtId="179" fontId="27" fillId="8" borderId="37" xfId="0" applyNumberFormat="1" applyFont="1" applyFill="1" applyBorder="1"/>
    <xf numFmtId="0" fontId="27" fillId="0" borderId="40" xfId="0" applyFont="1" applyBorder="1" applyAlignment="1">
      <alignment horizontal="center" vertical="center"/>
    </xf>
    <xf numFmtId="0" fontId="27" fillId="0" borderId="31" xfId="0" applyFont="1" applyBorder="1" applyAlignment="1">
      <alignment vertical="center"/>
    </xf>
    <xf numFmtId="179" fontId="21" fillId="0" borderId="31" xfId="11" applyNumberFormat="1" applyFont="1" applyBorder="1"/>
    <xf numFmtId="10" fontId="21" fillId="0" borderId="32" xfId="3" applyNumberFormat="1" applyFont="1" applyBorder="1"/>
    <xf numFmtId="181" fontId="21" fillId="9" borderId="31" xfId="11" applyNumberFormat="1" applyFont="1" applyFill="1" applyBorder="1"/>
    <xf numFmtId="179" fontId="21" fillId="8" borderId="40" xfId="0" applyNumberFormat="1" applyFont="1" applyFill="1" applyBorder="1"/>
    <xf numFmtId="179" fontId="21" fillId="8" borderId="44" xfId="0" applyNumberFormat="1" applyFont="1" applyFill="1" applyBorder="1"/>
    <xf numFmtId="181" fontId="21" fillId="11" borderId="42" xfId="11" applyNumberFormat="1" applyFont="1" applyFill="1" applyBorder="1"/>
    <xf numFmtId="180" fontId="21" fillId="0" borderId="1" xfId="11" applyNumberFormat="1" applyFont="1" applyFill="1" applyBorder="1"/>
    <xf numFmtId="180" fontId="21" fillId="0" borderId="7" xfId="11" applyNumberFormat="1" applyFont="1" applyFill="1" applyBorder="1"/>
    <xf numFmtId="180" fontId="21" fillId="8" borderId="42" xfId="0" applyNumberFormat="1" applyFont="1" applyFill="1" applyBorder="1"/>
    <xf numFmtId="180" fontId="21" fillId="8" borderId="43" xfId="0" applyNumberFormat="1" applyFont="1" applyFill="1" applyBorder="1"/>
    <xf numFmtId="179" fontId="21" fillId="0" borderId="5" xfId="11" applyNumberFormat="1" applyFont="1" applyBorder="1"/>
    <xf numFmtId="179" fontId="21" fillId="0" borderId="22" xfId="0" applyNumberFormat="1" applyFont="1" applyBorder="1"/>
    <xf numFmtId="179" fontId="27" fillId="7" borderId="70" xfId="11" applyNumberFormat="1" applyFont="1" applyFill="1" applyBorder="1" applyAlignment="1">
      <alignment vertical="center"/>
    </xf>
    <xf numFmtId="179" fontId="27" fillId="7" borderId="42" xfId="0" applyNumberFormat="1" applyFont="1" applyFill="1" applyBorder="1" applyAlignment="1">
      <alignment vertical="center"/>
    </xf>
    <xf numFmtId="179" fontId="27" fillId="7" borderId="43" xfId="0" applyNumberFormat="1" applyFont="1" applyFill="1" applyBorder="1" applyAlignment="1">
      <alignment vertical="center"/>
    </xf>
    <xf numFmtId="180" fontId="4" fillId="0" borderId="2" xfId="11" applyNumberFormat="1" applyFont="1" applyFill="1" applyBorder="1"/>
    <xf numFmtId="0" fontId="6" fillId="0" borderId="2" xfId="0" applyFont="1" applyBorder="1" applyAlignment="1">
      <alignment vertical="center"/>
    </xf>
    <xf numFmtId="10" fontId="4" fillId="0" borderId="31" xfId="3" applyNumberFormat="1" applyFont="1" applyBorder="1"/>
    <xf numFmtId="181" fontId="4" fillId="0" borderId="2" xfId="11" applyNumberFormat="1" applyFont="1" applyBorder="1"/>
    <xf numFmtId="0" fontId="4" fillId="0" borderId="40" xfId="0" applyFont="1" applyBorder="1" applyAlignment="1">
      <alignment horizontal="center" vertical="center"/>
    </xf>
    <xf numFmtId="179" fontId="4" fillId="0" borderId="2" xfId="11" applyNumberFormat="1" applyFont="1" applyFill="1" applyBorder="1" applyAlignment="1">
      <alignment vertical="center"/>
    </xf>
    <xf numFmtId="0" fontId="6" fillId="0" borderId="67" xfId="0" applyFont="1" applyBorder="1" applyAlignment="1">
      <alignment horizontal="center" vertical="center"/>
    </xf>
    <xf numFmtId="180" fontId="4" fillId="0" borderId="3" xfId="11" applyNumberFormat="1" applyFont="1" applyFill="1" applyBorder="1"/>
    <xf numFmtId="181" fontId="4" fillId="0" borderId="3" xfId="11" applyNumberFormat="1" applyFont="1" applyBorder="1"/>
    <xf numFmtId="179" fontId="4" fillId="0" borderId="3" xfId="11" applyNumberFormat="1" applyFont="1" applyFill="1" applyBorder="1" applyAlignment="1">
      <alignment vertical="center"/>
    </xf>
    <xf numFmtId="183" fontId="39" fillId="3" borderId="29" xfId="14" applyNumberFormat="1" applyFont="1" applyFill="1" applyBorder="1" applyAlignment="1">
      <alignment vertical="center"/>
    </xf>
    <xf numFmtId="4" fontId="39" fillId="3" borderId="2" xfId="14" applyNumberFormat="1" applyFont="1" applyFill="1" applyBorder="1" applyAlignment="1">
      <alignment vertical="center"/>
    </xf>
    <xf numFmtId="184" fontId="24" fillId="3" borderId="2" xfId="19" applyNumberFormat="1" applyFont="1" applyFill="1" applyBorder="1" applyAlignment="1">
      <alignment horizontal="right" vertical="center"/>
    </xf>
    <xf numFmtId="4" fontId="39" fillId="3" borderId="36" xfId="14" applyNumberFormat="1" applyFont="1" applyFill="1" applyBorder="1" applyAlignment="1">
      <alignment vertical="center"/>
    </xf>
    <xf numFmtId="182" fontId="39" fillId="6" borderId="39" xfId="3" applyNumberFormat="1" applyFont="1" applyFill="1" applyBorder="1" applyAlignment="1">
      <alignment horizontal="center" vertical="center"/>
    </xf>
    <xf numFmtId="0" fontId="0" fillId="0" borderId="24" xfId="0" applyBorder="1"/>
    <xf numFmtId="182" fontId="24" fillId="3" borderId="20" xfId="22" applyNumberFormat="1" applyFont="1" applyFill="1" applyBorder="1" applyAlignment="1">
      <alignment vertical="center"/>
    </xf>
    <xf numFmtId="182" fontId="39" fillId="4" borderId="48" xfId="3" applyNumberFormat="1" applyFont="1" applyFill="1" applyBorder="1" applyAlignment="1">
      <alignment horizontal="right" vertical="center"/>
    </xf>
    <xf numFmtId="182" fontId="24" fillId="3" borderId="27" xfId="22" applyNumberFormat="1" applyFont="1" applyFill="1" applyBorder="1" applyAlignment="1">
      <alignment vertical="center"/>
    </xf>
    <xf numFmtId="182" fontId="43" fillId="10" borderId="23" xfId="22" applyNumberFormat="1" applyFont="1" applyFill="1" applyBorder="1" applyAlignment="1">
      <alignment vertical="center"/>
    </xf>
    <xf numFmtId="0" fontId="43" fillId="10" borderId="27" xfId="14" applyFont="1" applyFill="1" applyBorder="1" applyAlignment="1">
      <alignment vertical="center"/>
    </xf>
    <xf numFmtId="178" fontId="24" fillId="3" borderId="2" xfId="3" applyNumberFormat="1" applyFont="1" applyFill="1" applyBorder="1" applyAlignment="1">
      <alignment horizontal="center" vertical="center"/>
    </xf>
    <xf numFmtId="0" fontId="28" fillId="0" borderId="36" xfId="0" applyFont="1" applyBorder="1"/>
    <xf numFmtId="0" fontId="28" fillId="0" borderId="36" xfId="0" applyFont="1" applyBorder="1" applyAlignment="1">
      <alignment horizontal="left" wrapText="1"/>
    </xf>
    <xf numFmtId="0" fontId="28" fillId="0" borderId="36" xfId="0" applyFont="1" applyBorder="1" applyAlignment="1">
      <alignment vertical="center"/>
    </xf>
    <xf numFmtId="0" fontId="28" fillId="0" borderId="2" xfId="0" applyFont="1" applyBorder="1"/>
    <xf numFmtId="0" fontId="28" fillId="0" borderId="2" xfId="0" applyFont="1" applyBorder="1" applyAlignment="1">
      <alignment vertical="center"/>
    </xf>
    <xf numFmtId="10" fontId="28" fillId="0" borderId="2" xfId="0" applyNumberFormat="1" applyFont="1" applyBorder="1" applyAlignment="1">
      <alignment vertical="center"/>
    </xf>
    <xf numFmtId="0" fontId="28" fillId="0" borderId="2" xfId="0" applyFont="1" applyBorder="1" applyAlignment="1">
      <alignment horizontal="left" vertical="center" wrapText="1"/>
    </xf>
    <xf numFmtId="189" fontId="13" fillId="0" borderId="2" xfId="0" applyNumberFormat="1" applyFont="1" applyBorder="1" applyAlignment="1">
      <alignment horizontal="center"/>
    </xf>
    <xf numFmtId="189" fontId="13" fillId="0" borderId="2" xfId="0" applyNumberFormat="1" applyFont="1" applyBorder="1" applyAlignment="1">
      <alignment horizontal="right"/>
    </xf>
    <xf numFmtId="0" fontId="13" fillId="0" borderId="3" xfId="0" applyFont="1" applyBorder="1" applyAlignment="1">
      <alignment vertical="center"/>
    </xf>
    <xf numFmtId="0" fontId="13" fillId="0" borderId="4" xfId="0" applyFont="1" applyBorder="1" applyAlignment="1">
      <alignment vertical="center"/>
    </xf>
    <xf numFmtId="0" fontId="61" fillId="0" borderId="50" xfId="0" applyFont="1" applyBorder="1"/>
    <xf numFmtId="0" fontId="61" fillId="0" borderId="28" xfId="0" applyFont="1" applyBorder="1" applyAlignment="1">
      <alignment wrapText="1"/>
    </xf>
    <xf numFmtId="0" fontId="61" fillId="0" borderId="28" xfId="0" applyFont="1" applyBorder="1"/>
    <xf numFmtId="0" fontId="61" fillId="0" borderId="28" xfId="0" applyFont="1" applyBorder="1" applyAlignment="1">
      <alignment horizontal="center"/>
    </xf>
    <xf numFmtId="0" fontId="61" fillId="0" borderId="28" xfId="0" applyFont="1" applyBorder="1" applyAlignment="1">
      <alignment horizontal="center" wrapText="1"/>
    </xf>
    <xf numFmtId="10" fontId="28" fillId="0" borderId="36" xfId="0" applyNumberFormat="1" applyFont="1" applyBorder="1" applyAlignment="1">
      <alignment vertical="center"/>
    </xf>
    <xf numFmtId="189" fontId="20" fillId="3" borderId="2" xfId="1" applyNumberFormat="1" applyFont="1" applyFill="1" applyBorder="1" applyAlignment="1">
      <alignment horizontal="right" vertical="center" wrapText="1"/>
    </xf>
    <xf numFmtId="0" fontId="33" fillId="0" borderId="49" xfId="13" applyFont="1" applyBorder="1" applyAlignment="1">
      <alignment horizontal="left"/>
    </xf>
    <xf numFmtId="0" fontId="33" fillId="0" borderId="0" xfId="13" applyFont="1"/>
    <xf numFmtId="0" fontId="33" fillId="0" borderId="0" xfId="13" applyFont="1" applyAlignment="1">
      <alignment horizontal="center"/>
    </xf>
    <xf numFmtId="180" fontId="33" fillId="0" borderId="50" xfId="13" applyNumberFormat="1" applyFont="1" applyBorder="1"/>
    <xf numFmtId="0" fontId="34" fillId="0" borderId="49" xfId="13" applyFont="1" applyBorder="1" applyAlignment="1">
      <alignment horizontal="left"/>
    </xf>
    <xf numFmtId="0" fontId="34" fillId="0" borderId="0" xfId="13" applyFont="1"/>
    <xf numFmtId="0" fontId="34" fillId="0" borderId="0" xfId="13" applyFont="1" applyAlignment="1">
      <alignment horizontal="center"/>
    </xf>
    <xf numFmtId="180" fontId="33" fillId="0" borderId="50" xfId="13" applyNumberFormat="1" applyFont="1" applyBorder="1" applyAlignment="1">
      <alignment horizontal="right"/>
    </xf>
    <xf numFmtId="0" fontId="34" fillId="0" borderId="21" xfId="13" applyFont="1" applyBorder="1" applyAlignment="1">
      <alignment horizontal="left"/>
    </xf>
    <xf numFmtId="0" fontId="34" fillId="0" borderId="22" xfId="13" applyFont="1" applyBorder="1"/>
    <xf numFmtId="0" fontId="33" fillId="0" borderId="22" xfId="13" applyFont="1" applyBorder="1" applyAlignment="1">
      <alignment horizontal="center"/>
    </xf>
    <xf numFmtId="180" fontId="33" fillId="0" borderId="23" xfId="13" applyNumberFormat="1" applyFont="1" applyBorder="1"/>
    <xf numFmtId="0" fontId="33" fillId="0" borderId="73" xfId="13" applyFont="1" applyBorder="1" applyAlignment="1">
      <alignment horizontal="center"/>
    </xf>
    <xf numFmtId="180" fontId="33" fillId="0" borderId="84" xfId="13" applyNumberFormat="1" applyFont="1" applyBorder="1" applyAlignment="1">
      <alignment horizontal="center"/>
    </xf>
    <xf numFmtId="0" fontId="33" fillId="0" borderId="2" xfId="13" applyFont="1" applyBorder="1" applyAlignment="1">
      <alignment horizontal="center"/>
    </xf>
    <xf numFmtId="190" fontId="33" fillId="0" borderId="2" xfId="28" applyNumberFormat="1" applyFont="1" applyFill="1" applyBorder="1" applyAlignment="1">
      <alignment horizontal="left"/>
    </xf>
    <xf numFmtId="1" fontId="33" fillId="0" borderId="2" xfId="28" applyNumberFormat="1" applyFont="1" applyFill="1" applyBorder="1" applyAlignment="1">
      <alignment horizontal="center"/>
    </xf>
    <xf numFmtId="190" fontId="33" fillId="0" borderId="85" xfId="28" applyNumberFormat="1" applyFont="1" applyFill="1" applyBorder="1" applyAlignment="1">
      <alignment horizontal="right"/>
    </xf>
    <xf numFmtId="0" fontId="33" fillId="0" borderId="4" xfId="13" applyFont="1" applyBorder="1" applyAlignment="1">
      <alignment horizontal="center"/>
    </xf>
    <xf numFmtId="190" fontId="33" fillId="0" borderId="4" xfId="29" applyNumberFormat="1" applyFont="1" applyFill="1" applyBorder="1"/>
    <xf numFmtId="1" fontId="33" fillId="0" borderId="4" xfId="29" applyNumberFormat="1" applyFont="1" applyFill="1" applyBorder="1" applyAlignment="1">
      <alignment horizontal="center"/>
    </xf>
    <xf numFmtId="180" fontId="33" fillId="0" borderId="4" xfId="29" applyNumberFormat="1" applyFont="1" applyFill="1" applyBorder="1"/>
    <xf numFmtId="180" fontId="33" fillId="0" borderId="4" xfId="29" applyNumberFormat="1" applyFont="1" applyFill="1" applyBorder="1" applyAlignment="1">
      <alignment horizontal="center"/>
    </xf>
    <xf numFmtId="180" fontId="33" fillId="0" borderId="72" xfId="29" applyNumberFormat="1" applyFont="1" applyFill="1" applyBorder="1"/>
    <xf numFmtId="180" fontId="33" fillId="0" borderId="2" xfId="29" applyNumberFormat="1" applyFont="1" applyFill="1" applyBorder="1"/>
    <xf numFmtId="180" fontId="33" fillId="0" borderId="2" xfId="29" applyNumberFormat="1" applyFont="1" applyFill="1" applyBorder="1" applyAlignment="1">
      <alignment horizontal="center"/>
    </xf>
    <xf numFmtId="0" fontId="33" fillId="0" borderId="34" xfId="13" applyFont="1" applyBorder="1" applyAlignment="1">
      <alignment horizontal="center"/>
    </xf>
    <xf numFmtId="181" fontId="33" fillId="0" borderId="34" xfId="29" applyNumberFormat="1" applyFont="1" applyFill="1" applyBorder="1"/>
    <xf numFmtId="180" fontId="33" fillId="0" borderId="34" xfId="29" applyNumberFormat="1" applyFont="1" applyFill="1" applyBorder="1" applyAlignment="1">
      <alignment horizontal="center"/>
    </xf>
    <xf numFmtId="0" fontId="33" fillId="0" borderId="0" xfId="13" applyFont="1" applyAlignment="1">
      <alignment horizontal="left"/>
    </xf>
    <xf numFmtId="181" fontId="33" fillId="0" borderId="0" xfId="13" applyNumberFormat="1" applyFont="1"/>
    <xf numFmtId="181" fontId="34" fillId="0" borderId="0" xfId="13" applyNumberFormat="1" applyFont="1" applyAlignment="1">
      <alignment horizontal="center"/>
    </xf>
    <xf numFmtId="180" fontId="34" fillId="0" borderId="27" xfId="13" applyNumberFormat="1" applyFont="1" applyBorder="1" applyAlignment="1">
      <alignment horizontal="right"/>
    </xf>
    <xf numFmtId="179" fontId="34" fillId="0" borderId="0" xfId="13" applyNumberFormat="1" applyFont="1" applyAlignment="1">
      <alignment horizontal="right"/>
    </xf>
    <xf numFmtId="0" fontId="34" fillId="0" borderId="0" xfId="13" applyFont="1" applyAlignment="1">
      <alignment horizontal="left"/>
    </xf>
    <xf numFmtId="181" fontId="33" fillId="0" borderId="0" xfId="13" applyNumberFormat="1" applyFont="1" applyAlignment="1">
      <alignment horizontal="center"/>
    </xf>
    <xf numFmtId="180" fontId="33" fillId="0" borderId="0" xfId="13" applyNumberFormat="1" applyFont="1"/>
    <xf numFmtId="181" fontId="33" fillId="0" borderId="73" xfId="13" applyNumberFormat="1" applyFont="1" applyBorder="1" applyAlignment="1">
      <alignment horizontal="center"/>
    </xf>
    <xf numFmtId="180" fontId="33" fillId="0" borderId="4" xfId="13" applyNumberFormat="1" applyFont="1" applyBorder="1" applyAlignment="1">
      <alignment horizontal="center"/>
    </xf>
    <xf numFmtId="0" fontId="33" fillId="0" borderId="12" xfId="13" applyFont="1" applyBorder="1" applyAlignment="1">
      <alignment horizontal="center"/>
    </xf>
    <xf numFmtId="191" fontId="33" fillId="0" borderId="12" xfId="29" applyNumberFormat="1" applyFont="1" applyFill="1" applyBorder="1" applyAlignment="1">
      <alignment horizontal="center"/>
    </xf>
    <xf numFmtId="180" fontId="33" fillId="0" borderId="12" xfId="29" applyNumberFormat="1" applyFont="1" applyFill="1" applyBorder="1"/>
    <xf numFmtId="180" fontId="33" fillId="0" borderId="12" xfId="29" applyNumberFormat="1" applyFont="1" applyFill="1" applyBorder="1" applyAlignment="1">
      <alignment horizontal="center"/>
    </xf>
    <xf numFmtId="0" fontId="33" fillId="0" borderId="82" xfId="13" applyFont="1" applyBorder="1" applyAlignment="1">
      <alignment horizontal="center"/>
    </xf>
    <xf numFmtId="180" fontId="33" fillId="0" borderId="82" xfId="29" applyNumberFormat="1" applyFont="1" applyFill="1" applyBorder="1"/>
    <xf numFmtId="180" fontId="33" fillId="0" borderId="82" xfId="29" applyNumberFormat="1" applyFont="1" applyFill="1" applyBorder="1" applyAlignment="1">
      <alignment horizontal="center"/>
    </xf>
    <xf numFmtId="181" fontId="34" fillId="0" borderId="0" xfId="13" applyNumberFormat="1" applyFont="1" applyAlignment="1">
      <alignment horizontal="right"/>
    </xf>
    <xf numFmtId="180" fontId="34" fillId="0" borderId="0" xfId="13" applyNumberFormat="1" applyFont="1" applyAlignment="1">
      <alignment horizontal="right"/>
    </xf>
    <xf numFmtId="0" fontId="33" fillId="0" borderId="73" xfId="13" applyFont="1" applyBorder="1" applyAlignment="1">
      <alignment horizontal="centerContinuous"/>
    </xf>
    <xf numFmtId="1" fontId="33" fillId="0" borderId="4" xfId="13" applyNumberFormat="1" applyFont="1" applyBorder="1"/>
    <xf numFmtId="1" fontId="33" fillId="0" borderId="4" xfId="13" applyNumberFormat="1" applyFont="1" applyBorder="1" applyAlignment="1">
      <alignment horizontal="center"/>
    </xf>
    <xf numFmtId="180" fontId="33" fillId="0" borderId="72" xfId="13" applyNumberFormat="1" applyFont="1" applyBorder="1"/>
    <xf numFmtId="1" fontId="33" fillId="0" borderId="82" xfId="13" applyNumberFormat="1" applyFont="1" applyBorder="1"/>
    <xf numFmtId="1" fontId="33" fillId="0" borderId="82" xfId="13" applyNumberFormat="1" applyFont="1" applyBorder="1" applyAlignment="1">
      <alignment horizontal="center"/>
    </xf>
    <xf numFmtId="0" fontId="33" fillId="0" borderId="73" xfId="13" quotePrefix="1" applyFont="1" applyBorder="1" applyAlignment="1">
      <alignment horizontal="center"/>
    </xf>
    <xf numFmtId="0" fontId="33" fillId="0" borderId="83" xfId="13" applyFont="1" applyBorder="1" applyAlignment="1">
      <alignment horizontal="center"/>
    </xf>
    <xf numFmtId="180" fontId="33" fillId="0" borderId="37" xfId="13" applyNumberFormat="1" applyFont="1" applyBorder="1" applyAlignment="1">
      <alignment horizontal="center"/>
    </xf>
    <xf numFmtId="0" fontId="33" fillId="0" borderId="13" xfId="13" applyFont="1" applyBorder="1" applyAlignment="1">
      <alignment horizontal="center"/>
    </xf>
    <xf numFmtId="179" fontId="33" fillId="0" borderId="4" xfId="29" applyNumberFormat="1" applyFont="1" applyFill="1" applyBorder="1"/>
    <xf numFmtId="179" fontId="33" fillId="0" borderId="13" xfId="13" applyNumberFormat="1" applyFont="1" applyBorder="1" applyAlignment="1">
      <alignment horizontal="center"/>
    </xf>
    <xf numFmtId="179" fontId="33" fillId="0" borderId="13" xfId="13" quotePrefix="1" applyNumberFormat="1" applyFont="1" applyBorder="1" applyAlignment="1">
      <alignment horizontal="center"/>
    </xf>
    <xf numFmtId="0" fontId="33" fillId="0" borderId="2" xfId="13" applyFont="1" applyBorder="1" applyAlignment="1">
      <alignment horizontal="right"/>
    </xf>
    <xf numFmtId="180" fontId="33" fillId="0" borderId="80" xfId="13" applyNumberFormat="1" applyFont="1" applyBorder="1" applyAlignment="1">
      <alignment horizontal="center"/>
    </xf>
    <xf numFmtId="0" fontId="33" fillId="0" borderId="76" xfId="13" applyFont="1" applyBorder="1" applyAlignment="1">
      <alignment horizontal="left"/>
    </xf>
    <xf numFmtId="0" fontId="33" fillId="0" borderId="6" xfId="13" applyFont="1" applyBorder="1" applyAlignment="1">
      <alignment horizontal="left" indent="1"/>
    </xf>
    <xf numFmtId="0" fontId="33" fillId="0" borderId="4" xfId="13" applyFont="1" applyBorder="1" applyAlignment="1">
      <alignment horizontal="left" indent="1"/>
    </xf>
    <xf numFmtId="179" fontId="33" fillId="0" borderId="4" xfId="13" applyNumberFormat="1" applyFont="1" applyBorder="1"/>
    <xf numFmtId="179" fontId="33" fillId="0" borderId="4" xfId="29" applyNumberFormat="1" applyFont="1" applyFill="1" applyBorder="1" applyAlignment="1">
      <alignment horizontal="center"/>
    </xf>
    <xf numFmtId="0" fontId="33" fillId="0" borderId="75" xfId="13" applyFont="1" applyBorder="1" applyAlignment="1">
      <alignment horizontal="left"/>
    </xf>
    <xf numFmtId="0" fontId="33" fillId="0" borderId="8" xfId="13" applyFont="1" applyBorder="1" applyAlignment="1">
      <alignment horizontal="left" indent="1"/>
    </xf>
    <xf numFmtId="0" fontId="33" fillId="0" borderId="12" xfId="13" applyFont="1" applyBorder="1" applyAlignment="1">
      <alignment horizontal="left" indent="1"/>
    </xf>
    <xf numFmtId="179" fontId="33" fillId="0" borderId="2" xfId="29" applyNumberFormat="1" applyFont="1" applyFill="1" applyBorder="1"/>
    <xf numFmtId="0" fontId="33" fillId="0" borderId="79" xfId="13" applyFont="1" applyBorder="1"/>
    <xf numFmtId="0" fontId="33" fillId="0" borderId="86" xfId="13" applyFont="1" applyBorder="1"/>
    <xf numFmtId="0" fontId="33" fillId="0" borderId="82" xfId="13" applyFont="1" applyBorder="1"/>
    <xf numFmtId="179" fontId="33" fillId="0" borderId="34" xfId="29" applyNumberFormat="1" applyFont="1" applyFill="1" applyBorder="1"/>
    <xf numFmtId="179" fontId="33" fillId="0" borderId="82" xfId="13" applyNumberFormat="1" applyFont="1" applyBorder="1"/>
    <xf numFmtId="179" fontId="33" fillId="0" borderId="82" xfId="29" applyNumberFormat="1" applyFont="1" applyFill="1" applyBorder="1" applyAlignment="1">
      <alignment horizontal="center"/>
    </xf>
    <xf numFmtId="179" fontId="33" fillId="0" borderId="87" xfId="29" applyNumberFormat="1" applyFont="1" applyFill="1" applyBorder="1"/>
    <xf numFmtId="180" fontId="34" fillId="0" borderId="29" xfId="13" applyNumberFormat="1" applyFont="1" applyBorder="1" applyAlignment="1">
      <alignment horizontal="right"/>
    </xf>
    <xf numFmtId="179" fontId="33" fillId="0" borderId="0" xfId="13" applyNumberFormat="1" applyFont="1" applyAlignment="1">
      <alignment horizontal="center"/>
    </xf>
    <xf numFmtId="181" fontId="34" fillId="0" borderId="0" xfId="13" applyNumberFormat="1" applyFont="1" applyAlignment="1">
      <alignment horizontal="left"/>
    </xf>
    <xf numFmtId="181" fontId="34" fillId="0" borderId="27" xfId="13" applyNumberFormat="1" applyFont="1" applyBorder="1" applyAlignment="1">
      <alignment horizontal="right"/>
    </xf>
    <xf numFmtId="0" fontId="23" fillId="3" borderId="57" xfId="6" applyFont="1" applyFill="1" applyBorder="1" applyAlignment="1">
      <alignment horizontal="center" vertical="center"/>
    </xf>
    <xf numFmtId="0" fontId="23" fillId="3" borderId="61" xfId="6" applyFont="1" applyFill="1" applyBorder="1" applyAlignment="1">
      <alignment horizontal="center" vertical="center"/>
    </xf>
    <xf numFmtId="9" fontId="22" fillId="3" borderId="57" xfId="6" applyNumberFormat="1" applyFont="1" applyFill="1" applyBorder="1" applyAlignment="1">
      <alignment horizontal="left" vertical="center" wrapText="1"/>
    </xf>
    <xf numFmtId="171" fontId="22" fillId="3" borderId="57" xfId="6" applyNumberFormat="1" applyFont="1" applyFill="1" applyBorder="1" applyAlignment="1">
      <alignment horizontal="center" vertical="center" wrapText="1"/>
    </xf>
    <xf numFmtId="178" fontId="22" fillId="3" borderId="57" xfId="6" applyNumberFormat="1" applyFont="1" applyFill="1" applyBorder="1" applyAlignment="1">
      <alignment horizontal="center" vertical="center" wrapText="1"/>
    </xf>
    <xf numFmtId="9" fontId="22" fillId="3" borderId="57" xfId="6" applyNumberFormat="1" applyFont="1" applyFill="1" applyBorder="1" applyAlignment="1">
      <alignment horizontal="center" vertical="center" wrapText="1"/>
    </xf>
    <xf numFmtId="173" fontId="22" fillId="3" borderId="57" xfId="6" applyNumberFormat="1" applyFont="1" applyFill="1" applyBorder="1" applyAlignment="1">
      <alignment horizontal="center" vertical="center" wrapText="1"/>
    </xf>
    <xf numFmtId="192" fontId="22" fillId="3" borderId="57" xfId="6" applyNumberFormat="1" applyFont="1" applyFill="1" applyBorder="1" applyAlignment="1">
      <alignment horizontal="center" vertical="center" wrapText="1"/>
    </xf>
    <xf numFmtId="0" fontId="23" fillId="3" borderId="58" xfId="6" applyFont="1" applyFill="1" applyBorder="1" applyAlignment="1">
      <alignment horizontal="center" vertical="center"/>
    </xf>
    <xf numFmtId="171" fontId="22" fillId="3" borderId="58" xfId="6" applyNumberFormat="1" applyFont="1" applyFill="1" applyBorder="1" applyAlignment="1">
      <alignment horizontal="center" vertical="center" wrapText="1"/>
    </xf>
    <xf numFmtId="179" fontId="4" fillId="0" borderId="2" xfId="11" applyNumberFormat="1" applyFont="1" applyBorder="1" applyAlignment="1">
      <alignment horizontal="center"/>
    </xf>
    <xf numFmtId="0" fontId="6" fillId="0" borderId="21" xfId="0" applyFont="1" applyBorder="1" applyAlignment="1">
      <alignment vertical="center"/>
    </xf>
    <xf numFmtId="0" fontId="6" fillId="0" borderId="22" xfId="0" applyFont="1" applyBorder="1" applyAlignment="1">
      <alignment horizontal="justify" vertical="center"/>
    </xf>
    <xf numFmtId="179" fontId="6" fillId="7" borderId="38" xfId="11" applyNumberFormat="1" applyFont="1" applyFill="1" applyBorder="1" applyAlignment="1">
      <alignment vertical="center"/>
    </xf>
    <xf numFmtId="10" fontId="6" fillId="7" borderId="46" xfId="3" applyNumberFormat="1" applyFont="1" applyFill="1" applyBorder="1" applyAlignment="1">
      <alignment vertical="center"/>
    </xf>
    <xf numFmtId="179" fontId="6" fillId="7" borderId="38" xfId="0" applyNumberFormat="1" applyFont="1" applyFill="1" applyBorder="1" applyAlignment="1">
      <alignment vertical="center"/>
    </xf>
    <xf numFmtId="179" fontId="6" fillId="7" borderId="46" xfId="0" applyNumberFormat="1" applyFont="1" applyFill="1" applyBorder="1" applyAlignment="1">
      <alignment vertical="center"/>
    </xf>
    <xf numFmtId="0" fontId="23" fillId="0" borderId="2" xfId="0" applyFont="1" applyBorder="1" applyAlignment="1">
      <alignment vertical="center"/>
    </xf>
    <xf numFmtId="179" fontId="6" fillId="0" borderId="2" xfId="0" applyNumberFormat="1" applyFont="1" applyBorder="1"/>
    <xf numFmtId="10" fontId="6" fillId="0" borderId="2" xfId="3" applyNumberFormat="1" applyFont="1" applyBorder="1"/>
    <xf numFmtId="179" fontId="6" fillId="0" borderId="2" xfId="11" applyNumberFormat="1" applyFont="1" applyBorder="1"/>
    <xf numFmtId="179" fontId="4" fillId="0" borderId="2" xfId="0" applyNumberFormat="1" applyFont="1" applyBorder="1"/>
    <xf numFmtId="181" fontId="4" fillId="13" borderId="2" xfId="11" applyNumberFormat="1" applyFont="1" applyFill="1" applyBorder="1"/>
    <xf numFmtId="181" fontId="4" fillId="0" borderId="2" xfId="11" applyNumberFormat="1" applyFont="1" applyFill="1" applyBorder="1"/>
    <xf numFmtId="179" fontId="6" fillId="0" borderId="2" xfId="11" applyNumberFormat="1" applyFont="1" applyFill="1" applyBorder="1"/>
    <xf numFmtId="181" fontId="4" fillId="9" borderId="2" xfId="11" applyNumberFormat="1" applyFont="1" applyFill="1" applyBorder="1"/>
    <xf numFmtId="0" fontId="20" fillId="0" borderId="41" xfId="0" applyFont="1" applyBorder="1" applyAlignment="1">
      <alignment horizontal="center" vertical="center"/>
    </xf>
    <xf numFmtId="0" fontId="32" fillId="0" borderId="36" xfId="0" applyFont="1" applyBorder="1" applyAlignment="1">
      <alignment vertical="center"/>
    </xf>
    <xf numFmtId="180" fontId="4" fillId="0" borderId="36" xfId="11" applyNumberFormat="1" applyFont="1" applyFill="1" applyBorder="1"/>
    <xf numFmtId="10" fontId="4" fillId="0" borderId="36" xfId="3" applyNumberFormat="1" applyFont="1" applyFill="1" applyBorder="1"/>
    <xf numFmtId="181" fontId="21" fillId="11" borderId="36" xfId="11" applyNumberFormat="1" applyFont="1" applyFill="1" applyBorder="1"/>
    <xf numFmtId="180" fontId="4" fillId="1" borderId="37" xfId="0" applyNumberFormat="1" applyFont="1" applyFill="1" applyBorder="1"/>
    <xf numFmtId="179" fontId="6" fillId="1" borderId="39" xfId="0" applyNumberFormat="1" applyFont="1" applyFill="1" applyBorder="1"/>
    <xf numFmtId="0" fontId="4" fillId="0" borderId="31" xfId="0" applyFont="1" applyBorder="1" applyAlignment="1">
      <alignment vertical="center" wrapText="1"/>
    </xf>
    <xf numFmtId="180" fontId="4" fillId="0" borderId="47" xfId="11" applyNumberFormat="1" applyFont="1" applyFill="1" applyBorder="1"/>
    <xf numFmtId="179" fontId="6" fillId="0" borderId="3" xfId="11" applyNumberFormat="1" applyFont="1" applyBorder="1"/>
    <xf numFmtId="181" fontId="4" fillId="0" borderId="3" xfId="11" applyNumberFormat="1" applyFont="1" applyFill="1" applyBorder="1"/>
    <xf numFmtId="179" fontId="6" fillId="0" borderId="3" xfId="11" applyNumberFormat="1" applyFont="1" applyFill="1" applyBorder="1"/>
    <xf numFmtId="179" fontId="4" fillId="0" borderId="3" xfId="11" applyNumberFormat="1" applyFont="1" applyBorder="1"/>
    <xf numFmtId="180" fontId="4" fillId="1" borderId="41" xfId="0" applyNumberFormat="1" applyFont="1" applyFill="1" applyBorder="1"/>
    <xf numFmtId="179" fontId="6" fillId="1" borderId="67" xfId="0" applyNumberFormat="1" applyFont="1" applyFill="1" applyBorder="1"/>
    <xf numFmtId="169" fontId="18" fillId="4" borderId="2" xfId="0" applyNumberFormat="1" applyFont="1" applyFill="1" applyBorder="1" applyAlignment="1">
      <alignment horizontal="center" vertical="center" wrapText="1"/>
    </xf>
    <xf numFmtId="169" fontId="4" fillId="0" borderId="2" xfId="0" applyNumberFormat="1" applyFont="1" applyBorder="1" applyAlignment="1">
      <alignment horizontal="center" vertical="center"/>
    </xf>
    <xf numFmtId="169" fontId="9" fillId="0" borderId="2" xfId="0" applyNumberFormat="1" applyFont="1" applyBorder="1" applyAlignment="1">
      <alignment horizontal="center" vertical="center"/>
    </xf>
    <xf numFmtId="169" fontId="21" fillId="0" borderId="67" xfId="0" applyNumberFormat="1" applyFont="1" applyBorder="1" applyAlignment="1">
      <alignment horizontal="center" vertical="center"/>
    </xf>
    <xf numFmtId="0" fontId="21" fillId="0" borderId="0" xfId="30" applyAlignment="1">
      <alignment vertical="center"/>
    </xf>
    <xf numFmtId="0" fontId="21" fillId="0" borderId="0" xfId="30" applyAlignment="1">
      <alignment vertical="center" wrapText="1"/>
    </xf>
    <xf numFmtId="182" fontId="27" fillId="0" borderId="5" xfId="30" applyNumberFormat="1" applyFont="1" applyBorder="1" applyAlignment="1">
      <alignment vertical="center"/>
    </xf>
    <xf numFmtId="182" fontId="27" fillId="0" borderId="11" xfId="30" applyNumberFormat="1" applyFont="1" applyBorder="1" applyAlignment="1">
      <alignment vertical="center"/>
    </xf>
    <xf numFmtId="0" fontId="27" fillId="0" borderId="11" xfId="30" applyFont="1" applyBorder="1" applyAlignment="1">
      <alignment horizontal="right" vertical="center" wrapText="1"/>
    </xf>
    <xf numFmtId="182" fontId="27" fillId="0" borderId="0" xfId="30" applyNumberFormat="1" applyFont="1" applyAlignment="1">
      <alignment vertical="center"/>
    </xf>
    <xf numFmtId="0" fontId="27" fillId="0" borderId="0" xfId="30" applyFont="1" applyAlignment="1">
      <alignment horizontal="right" vertical="center" wrapText="1"/>
    </xf>
    <xf numFmtId="182" fontId="21" fillId="0" borderId="2" xfId="30" applyNumberFormat="1" applyBorder="1" applyAlignment="1">
      <alignment vertical="center"/>
    </xf>
    <xf numFmtId="186" fontId="21" fillId="0" borderId="2" xfId="21" applyFont="1" applyBorder="1" applyAlignment="1">
      <alignment horizontal="center" vertical="center"/>
    </xf>
    <xf numFmtId="2" fontId="21" fillId="0" borderId="2" xfId="30" applyNumberFormat="1" applyBorder="1" applyAlignment="1">
      <alignment horizontal="center" vertical="center"/>
    </xf>
    <xf numFmtId="172" fontId="21" fillId="0" borderId="2" xfId="31" applyNumberFormat="1" applyFont="1" applyBorder="1" applyAlignment="1">
      <alignment vertical="center" wrapText="1"/>
    </xf>
    <xf numFmtId="0" fontId="21" fillId="0" borderId="2" xfId="30" applyBorder="1" applyAlignment="1">
      <alignment vertical="center" wrapText="1"/>
    </xf>
    <xf numFmtId="9" fontId="21" fillId="0" borderId="0" xfId="3" applyFont="1" applyAlignment="1">
      <alignment vertical="center"/>
    </xf>
    <xf numFmtId="165" fontId="21" fillId="0" borderId="0" xfId="30" applyNumberFormat="1" applyAlignment="1">
      <alignment vertical="center"/>
    </xf>
    <xf numFmtId="182" fontId="21" fillId="0" borderId="0" xfId="30" applyNumberFormat="1" applyAlignment="1">
      <alignment vertical="center"/>
    </xf>
    <xf numFmtId="166" fontId="39" fillId="10" borderId="2" xfId="32" applyNumberFormat="1" applyFont="1" applyFill="1" applyBorder="1" applyAlignment="1">
      <alignment horizontal="center" vertical="center"/>
    </xf>
    <xf numFmtId="193" fontId="39" fillId="10" borderId="2" xfId="32" applyNumberFormat="1" applyFont="1" applyFill="1" applyBorder="1" applyAlignment="1" applyProtection="1">
      <alignment horizontal="center" vertical="center" wrapText="1"/>
    </xf>
    <xf numFmtId="193" fontId="39" fillId="10" borderId="2" xfId="32" applyNumberFormat="1" applyFont="1" applyFill="1" applyBorder="1" applyAlignment="1" applyProtection="1">
      <alignment horizontal="center" vertical="center"/>
    </xf>
    <xf numFmtId="172" fontId="39" fillId="10" borderId="2" xfId="33" applyFont="1" applyFill="1" applyBorder="1" applyAlignment="1" applyProtection="1">
      <alignment horizontal="center" vertical="center"/>
    </xf>
    <xf numFmtId="0" fontId="2" fillId="0" borderId="0" xfId="30" applyFont="1" applyAlignment="1">
      <alignment horizontal="center" vertical="center"/>
    </xf>
    <xf numFmtId="0" fontId="24" fillId="0" borderId="0" xfId="30" applyFont="1" applyAlignment="1">
      <alignment horizontal="center" vertical="center" wrapText="1"/>
    </xf>
    <xf numFmtId="186" fontId="21" fillId="0" borderId="26" xfId="21" applyFont="1" applyFill="1" applyBorder="1" applyAlignment="1">
      <alignment horizontal="center" vertical="center"/>
    </xf>
    <xf numFmtId="0" fontId="2" fillId="0" borderId="0" xfId="30" applyFont="1" applyAlignment="1">
      <alignment vertical="center"/>
    </xf>
    <xf numFmtId="0" fontId="24" fillId="0" borderId="2" xfId="14" applyFont="1" applyBorder="1" applyAlignment="1">
      <alignment vertical="center"/>
    </xf>
    <xf numFmtId="190" fontId="28" fillId="0" borderId="28" xfId="0" applyNumberFormat="1" applyFont="1" applyBorder="1"/>
    <xf numFmtId="44" fontId="33" fillId="0" borderId="4" xfId="2" applyFont="1" applyFill="1" applyBorder="1" applyAlignment="1">
      <alignment horizontal="right"/>
    </xf>
    <xf numFmtId="44" fontId="33" fillId="0" borderId="12" xfId="2" applyFont="1" applyFill="1" applyBorder="1" applyAlignment="1">
      <alignment horizontal="right"/>
    </xf>
    <xf numFmtId="168" fontId="0" fillId="0" borderId="0" xfId="0" applyNumberFormat="1"/>
    <xf numFmtId="0" fontId="63" fillId="0" borderId="19" xfId="0" applyFont="1" applyBorder="1" applyAlignment="1" applyProtection="1">
      <alignment vertical="center"/>
      <protection locked="0"/>
    </xf>
    <xf numFmtId="0" fontId="64" fillId="0" borderId="19" xfId="0" applyFont="1" applyBorder="1" applyProtection="1">
      <protection locked="0"/>
    </xf>
    <xf numFmtId="0" fontId="65" fillId="0" borderId="19" xfId="0" applyFont="1" applyBorder="1" applyAlignment="1" applyProtection="1">
      <alignment horizontal="left" vertical="center"/>
      <protection locked="0"/>
    </xf>
    <xf numFmtId="0" fontId="63" fillId="0" borderId="0" xfId="0" applyFont="1" applyAlignment="1" applyProtection="1">
      <alignment vertical="center"/>
      <protection locked="0"/>
    </xf>
    <xf numFmtId="0" fontId="66" fillId="0" borderId="0" xfId="0" applyFont="1" applyProtection="1">
      <protection locked="0"/>
    </xf>
    <xf numFmtId="0" fontId="66" fillId="0" borderId="0" xfId="0" applyFont="1" applyAlignment="1" applyProtection="1">
      <alignment vertical="center"/>
      <protection locked="0"/>
    </xf>
    <xf numFmtId="0" fontId="35" fillId="0" borderId="0" xfId="13" applyFont="1"/>
    <xf numFmtId="0" fontId="61" fillId="0" borderId="0" xfId="0" applyFont="1" applyAlignment="1">
      <alignment vertical="center"/>
    </xf>
    <xf numFmtId="0" fontId="25" fillId="0" borderId="0" xfId="0" applyFont="1"/>
    <xf numFmtId="2" fontId="19" fillId="3" borderId="2" xfId="0" applyNumberFormat="1" applyFont="1" applyFill="1" applyBorder="1" applyAlignment="1">
      <alignment vertical="center" wrapText="1"/>
    </xf>
    <xf numFmtId="189" fontId="9" fillId="0" borderId="0" xfId="0" applyNumberFormat="1" applyFont="1"/>
    <xf numFmtId="194" fontId="9" fillId="0" borderId="0" xfId="3" applyNumberFormat="1" applyFont="1"/>
    <xf numFmtId="195" fontId="22" fillId="3" borderId="57" xfId="6" applyNumberFormat="1" applyFont="1" applyFill="1" applyBorder="1" applyAlignment="1">
      <alignment horizontal="center" vertical="center"/>
    </xf>
    <xf numFmtId="194" fontId="23" fillId="3" borderId="51" xfId="6" applyNumberFormat="1" applyFont="1" applyFill="1" applyBorder="1" applyAlignment="1">
      <alignment horizontal="center" vertical="center"/>
    </xf>
    <xf numFmtId="194" fontId="22" fillId="3" borderId="50" xfId="3" applyNumberFormat="1" applyFont="1" applyFill="1" applyBorder="1" applyAlignment="1">
      <alignment vertical="center"/>
    </xf>
    <xf numFmtId="178" fontId="13" fillId="0" borderId="2" xfId="0" applyNumberFormat="1" applyFont="1" applyBorder="1" applyAlignment="1">
      <alignment horizontal="center"/>
    </xf>
    <xf numFmtId="2" fontId="10" fillId="0" borderId="2" xfId="0" applyNumberFormat="1" applyFont="1" applyBorder="1" applyAlignment="1">
      <alignment vertical="center" wrapText="1"/>
    </xf>
    <xf numFmtId="178" fontId="2" fillId="3" borderId="65" xfId="3" applyNumberFormat="1" applyFont="1" applyFill="1" applyBorder="1" applyAlignment="1" applyProtection="1">
      <alignment horizontal="center" vertical="center"/>
    </xf>
    <xf numFmtId="0" fontId="56" fillId="0" borderId="13" xfId="0" applyFont="1" applyBorder="1" applyAlignment="1">
      <alignment horizontal="left" wrapText="1"/>
    </xf>
    <xf numFmtId="180" fontId="21" fillId="0" borderId="73" xfId="11" applyNumberFormat="1" applyFont="1" applyFill="1" applyBorder="1"/>
    <xf numFmtId="180" fontId="21" fillId="0" borderId="12" xfId="11" applyNumberFormat="1" applyFont="1" applyFill="1" applyBorder="1"/>
    <xf numFmtId="179" fontId="27" fillId="0" borderId="73" xfId="0" applyNumberFormat="1" applyFont="1" applyBorder="1"/>
    <xf numFmtId="181" fontId="21" fillId="0" borderId="13" xfId="11" applyNumberFormat="1" applyFont="1" applyFill="1" applyBorder="1"/>
    <xf numFmtId="179" fontId="27" fillId="0" borderId="73" xfId="11" applyNumberFormat="1" applyFont="1" applyBorder="1"/>
    <xf numFmtId="179" fontId="21" fillId="0" borderId="4" xfId="11" applyNumberFormat="1" applyFont="1" applyBorder="1" applyAlignment="1">
      <alignment vertical="center"/>
    </xf>
    <xf numFmtId="180" fontId="21" fillId="0" borderId="45" xfId="11" applyNumberFormat="1" applyFont="1" applyFill="1" applyBorder="1"/>
    <xf numFmtId="180" fontId="21" fillId="0" borderId="41" xfId="11" applyNumberFormat="1" applyFont="1" applyFill="1" applyBorder="1"/>
    <xf numFmtId="180" fontId="21" fillId="0" borderId="37" xfId="11" applyNumberFormat="1" applyFont="1" applyFill="1" applyBorder="1"/>
    <xf numFmtId="180" fontId="21" fillId="0" borderId="42" xfId="11" applyNumberFormat="1" applyFont="1" applyFill="1" applyBorder="1"/>
    <xf numFmtId="180" fontId="21" fillId="0" borderId="43" xfId="11" applyNumberFormat="1" applyFont="1" applyFill="1" applyBorder="1"/>
    <xf numFmtId="179" fontId="27" fillId="0" borderId="41" xfId="0" applyNumberFormat="1" applyFont="1" applyBorder="1"/>
    <xf numFmtId="179" fontId="27" fillId="0" borderId="37" xfId="0" applyNumberFormat="1" applyFont="1" applyBorder="1"/>
    <xf numFmtId="181" fontId="21" fillId="0" borderId="68" xfId="11" applyNumberFormat="1" applyFont="1" applyFill="1" applyBorder="1"/>
    <xf numFmtId="181" fontId="21" fillId="0" borderId="69" xfId="11" applyNumberFormat="1" applyFont="1" applyFill="1" applyBorder="1"/>
    <xf numFmtId="181" fontId="21" fillId="0" borderId="39" xfId="11" applyNumberFormat="1" applyFont="1" applyBorder="1"/>
    <xf numFmtId="179" fontId="21" fillId="0" borderId="67" xfId="11" applyNumberFormat="1" applyFont="1" applyBorder="1" applyAlignment="1">
      <alignment vertical="center"/>
    </xf>
    <xf numFmtId="181" fontId="21" fillId="0" borderId="39" xfId="11" applyNumberFormat="1" applyFont="1" applyFill="1" applyBorder="1"/>
    <xf numFmtId="181" fontId="21" fillId="0" borderId="43" xfId="11" applyNumberFormat="1" applyFont="1" applyFill="1" applyBorder="1"/>
    <xf numFmtId="179" fontId="27" fillId="0" borderId="41" xfId="11" applyNumberFormat="1" applyFont="1" applyBorder="1"/>
    <xf numFmtId="179" fontId="27" fillId="0" borderId="37" xfId="11" applyNumberFormat="1" applyFont="1" applyBorder="1"/>
    <xf numFmtId="179" fontId="21" fillId="0" borderId="39" xfId="11" applyNumberFormat="1" applyFont="1" applyBorder="1" applyAlignment="1">
      <alignment vertical="center"/>
    </xf>
    <xf numFmtId="181" fontId="21" fillId="11" borderId="40" xfId="11" applyNumberFormat="1" applyFont="1" applyFill="1" applyBorder="1"/>
    <xf numFmtId="181" fontId="21" fillId="11" borderId="44" xfId="11" applyNumberFormat="1" applyFont="1" applyFill="1" applyBorder="1"/>
    <xf numFmtId="0" fontId="27" fillId="10" borderId="20" xfId="0" applyFont="1" applyFill="1" applyBorder="1" applyAlignment="1">
      <alignment horizontal="center" vertical="center"/>
    </xf>
    <xf numFmtId="181" fontId="21" fillId="9" borderId="82" xfId="11" applyNumberFormat="1" applyFont="1" applyFill="1" applyBorder="1"/>
    <xf numFmtId="181" fontId="21" fillId="11" borderId="4" xfId="11" applyNumberFormat="1" applyFont="1" applyFill="1" applyBorder="1"/>
    <xf numFmtId="181" fontId="21" fillId="0" borderId="4" xfId="11" applyNumberFormat="1" applyFont="1" applyFill="1" applyBorder="1" applyAlignment="1">
      <alignment vertical="center"/>
    </xf>
    <xf numFmtId="181" fontId="21" fillId="11" borderId="12" xfId="11" applyNumberFormat="1" applyFont="1" applyFill="1" applyBorder="1"/>
    <xf numFmtId="181" fontId="21" fillId="12" borderId="4" xfId="11" applyNumberFormat="1" applyFont="1" applyFill="1" applyBorder="1"/>
    <xf numFmtId="181" fontId="21" fillId="11" borderId="82" xfId="11" applyNumberFormat="1" applyFont="1" applyFill="1" applyBorder="1"/>
    <xf numFmtId="180" fontId="21" fillId="0" borderId="34" xfId="11" applyNumberFormat="1" applyFont="1" applyFill="1" applyBorder="1"/>
    <xf numFmtId="179" fontId="27" fillId="7" borderId="14" xfId="11" applyNumberFormat="1" applyFont="1" applyFill="1" applyBorder="1" applyAlignment="1">
      <alignment vertical="center"/>
    </xf>
    <xf numFmtId="10" fontId="21" fillId="0" borderId="37" xfId="3" applyNumberFormat="1" applyFont="1" applyFill="1" applyBorder="1"/>
    <xf numFmtId="181" fontId="21" fillId="11" borderId="43" xfId="11" applyNumberFormat="1" applyFont="1" applyFill="1" applyBorder="1"/>
    <xf numFmtId="10" fontId="27" fillId="0" borderId="37" xfId="3" applyNumberFormat="1" applyFont="1" applyBorder="1"/>
    <xf numFmtId="10" fontId="21" fillId="0" borderId="44" xfId="3" applyNumberFormat="1" applyFont="1" applyBorder="1"/>
    <xf numFmtId="10" fontId="21" fillId="0" borderId="69" xfId="3" applyNumberFormat="1" applyFont="1" applyBorder="1"/>
    <xf numFmtId="10" fontId="21" fillId="0" borderId="39" xfId="3" applyNumberFormat="1" applyFont="1" applyBorder="1"/>
    <xf numFmtId="10" fontId="21" fillId="0" borderId="43" xfId="3" applyNumberFormat="1" applyFont="1" applyBorder="1"/>
    <xf numFmtId="10" fontId="27" fillId="7" borderId="21" xfId="3" applyNumberFormat="1" applyFont="1" applyFill="1" applyBorder="1" applyAlignment="1">
      <alignment vertical="center"/>
    </xf>
    <xf numFmtId="10" fontId="27" fillId="7" borderId="33" xfId="3" applyNumberFormat="1" applyFont="1" applyFill="1" applyBorder="1" applyAlignment="1">
      <alignment vertical="center"/>
    </xf>
    <xf numFmtId="10" fontId="27" fillId="7" borderId="46" xfId="3" applyNumberFormat="1" applyFont="1" applyFill="1" applyBorder="1" applyAlignment="1">
      <alignment vertical="center"/>
    </xf>
    <xf numFmtId="0" fontId="27" fillId="10" borderId="18" xfId="0" applyFont="1" applyFill="1" applyBorder="1" applyAlignment="1">
      <alignment horizontal="center" vertical="center"/>
    </xf>
    <xf numFmtId="180" fontId="21" fillId="0" borderId="32" xfId="11" applyNumberFormat="1" applyFont="1" applyFill="1" applyBorder="1"/>
    <xf numFmtId="181" fontId="21" fillId="9" borderId="32" xfId="11" applyNumberFormat="1" applyFont="1" applyFill="1" applyBorder="1"/>
    <xf numFmtId="181" fontId="21" fillId="12" borderId="3" xfId="11" applyNumberFormat="1" applyFont="1" applyFill="1" applyBorder="1"/>
    <xf numFmtId="181" fontId="21" fillId="11" borderId="3" xfId="11" applyNumberFormat="1" applyFont="1" applyFill="1" applyBorder="1"/>
    <xf numFmtId="180" fontId="21" fillId="0" borderId="33" xfId="11" applyNumberFormat="1" applyFont="1" applyFill="1" applyBorder="1"/>
    <xf numFmtId="181" fontId="21" fillId="0" borderId="40" xfId="11" applyNumberFormat="1" applyFont="1" applyFill="1" applyBorder="1"/>
    <xf numFmtId="181" fontId="21" fillId="0" borderId="44" xfId="11" applyNumberFormat="1" applyFont="1" applyFill="1" applyBorder="1"/>
    <xf numFmtId="181" fontId="21" fillId="0" borderId="67" xfId="11" applyNumberFormat="1" applyFont="1" applyBorder="1"/>
    <xf numFmtId="181" fontId="21" fillId="0" borderId="67" xfId="11" applyNumberFormat="1" applyFont="1" applyFill="1" applyBorder="1"/>
    <xf numFmtId="181" fontId="21" fillId="0" borderId="42" xfId="11" applyNumberFormat="1" applyFont="1" applyFill="1" applyBorder="1"/>
    <xf numFmtId="0" fontId="68" fillId="0" borderId="0" xfId="0" applyFont="1" applyAlignment="1">
      <alignment horizontal="center" vertical="center" wrapText="1"/>
    </xf>
    <xf numFmtId="0" fontId="64" fillId="0" borderId="0" xfId="0" applyFont="1" applyProtection="1">
      <protection locked="0"/>
    </xf>
    <xf numFmtId="0" fontId="65" fillId="0" borderId="0" xfId="0" applyFont="1" applyAlignment="1" applyProtection="1">
      <alignment horizontal="left" vertical="center"/>
      <protection locked="0"/>
    </xf>
    <xf numFmtId="0" fontId="28" fillId="0" borderId="2" xfId="0" applyFont="1" applyBorder="1" applyAlignment="1">
      <alignment horizontal="left" wrapText="1"/>
    </xf>
    <xf numFmtId="0" fontId="56" fillId="0" borderId="10" xfId="0" applyFont="1" applyBorder="1" applyAlignment="1">
      <alignment horizontal="left" wrapText="1"/>
    </xf>
    <xf numFmtId="0" fontId="56" fillId="0" borderId="82" xfId="0" applyFont="1" applyBorder="1" applyAlignment="1">
      <alignment wrapText="1"/>
    </xf>
    <xf numFmtId="0" fontId="61" fillId="0" borderId="76" xfId="0" applyFont="1" applyBorder="1" applyAlignment="1">
      <alignment horizontal="center" vertical="center"/>
    </xf>
    <xf numFmtId="190" fontId="28" fillId="0" borderId="84" xfId="0" applyNumberFormat="1" applyFont="1" applyBorder="1" applyAlignment="1">
      <alignment vertical="center"/>
    </xf>
    <xf numFmtId="190" fontId="28" fillId="0" borderId="72" xfId="0" applyNumberFormat="1" applyFont="1" applyBorder="1" applyAlignment="1">
      <alignment vertical="center"/>
    </xf>
    <xf numFmtId="190" fontId="28" fillId="0" borderId="87" xfId="0" applyNumberFormat="1" applyFont="1" applyBorder="1" applyAlignment="1">
      <alignment vertical="center"/>
    </xf>
    <xf numFmtId="0" fontId="28" fillId="0" borderId="67" xfId="0" applyFont="1" applyBorder="1" applyAlignment="1">
      <alignment vertical="center" wrapText="1"/>
    </xf>
    <xf numFmtId="0" fontId="28" fillId="0" borderId="31" xfId="0" applyFont="1" applyBorder="1" applyAlignment="1">
      <alignment horizontal="left" wrapText="1"/>
    </xf>
    <xf numFmtId="0" fontId="28" fillId="0" borderId="31" xfId="0" applyFont="1" applyBorder="1" applyAlignment="1">
      <alignment horizontal="left" vertical="center" wrapText="1"/>
    </xf>
    <xf numFmtId="0" fontId="28" fillId="0" borderId="31" xfId="0" applyFont="1" applyBorder="1" applyAlignment="1">
      <alignment vertical="center"/>
    </xf>
    <xf numFmtId="0" fontId="28" fillId="0" borderId="31" xfId="0" applyFont="1" applyBorder="1"/>
    <xf numFmtId="10" fontId="28" fillId="0" borderId="31" xfId="0" applyNumberFormat="1" applyFont="1" applyBorder="1" applyAlignment="1">
      <alignment vertical="center"/>
    </xf>
    <xf numFmtId="2" fontId="21" fillId="0" borderId="70" xfId="0" applyNumberFormat="1" applyFont="1" applyBorder="1" applyAlignment="1">
      <alignment horizontal="center" vertical="center"/>
    </xf>
    <xf numFmtId="167" fontId="21" fillId="0" borderId="70" xfId="0" applyNumberFormat="1" applyFont="1" applyBorder="1" applyAlignment="1">
      <alignment horizontal="center" vertical="center"/>
    </xf>
    <xf numFmtId="0" fontId="21" fillId="3" borderId="1" xfId="26" applyFont="1" applyFill="1" applyBorder="1" applyAlignment="1">
      <alignment horizontal="center" vertical="center" wrapText="1"/>
    </xf>
    <xf numFmtId="2" fontId="56" fillId="0" borderId="43" xfId="13" quotePrefix="1" applyNumberFormat="1" applyFont="1" applyBorder="1" applyAlignment="1">
      <alignment horizontal="center" vertical="center"/>
    </xf>
    <xf numFmtId="0" fontId="54" fillId="0" borderId="41" xfId="25" applyFont="1" applyBorder="1" applyAlignment="1">
      <alignment horizontal="justify" vertical="center"/>
    </xf>
    <xf numFmtId="2" fontId="21" fillId="0" borderId="36" xfId="25" applyNumberFormat="1" applyBorder="1" applyAlignment="1">
      <alignment horizontal="center" vertical="center"/>
    </xf>
    <xf numFmtId="0" fontId="21" fillId="0" borderId="36" xfId="25" applyBorder="1" applyAlignment="1">
      <alignment vertical="center"/>
    </xf>
    <xf numFmtId="2" fontId="21" fillId="0" borderId="37" xfId="25" applyNumberFormat="1" applyBorder="1" applyAlignment="1">
      <alignment vertical="center"/>
    </xf>
    <xf numFmtId="0" fontId="21" fillId="0" borderId="67" xfId="25" applyBorder="1" applyAlignment="1">
      <alignment vertical="center"/>
    </xf>
    <xf numFmtId="0" fontId="28" fillId="0" borderId="47" xfId="0" applyFont="1" applyBorder="1"/>
    <xf numFmtId="0" fontId="28" fillId="0" borderId="3" xfId="0" applyFont="1" applyBorder="1"/>
    <xf numFmtId="0" fontId="28" fillId="0" borderId="32" xfId="0" applyFont="1" applyBorder="1"/>
    <xf numFmtId="0" fontId="28" fillId="0" borderId="84" xfId="0" applyFont="1" applyBorder="1" applyAlignment="1">
      <alignment vertical="center"/>
    </xf>
    <xf numFmtId="0" fontId="28" fillId="0" borderId="72" xfId="0" applyFont="1" applyBorder="1" applyAlignment="1">
      <alignment vertical="center"/>
    </xf>
    <xf numFmtId="0" fontId="28" fillId="0" borderId="87" xfId="0" applyFont="1" applyBorder="1" applyAlignment="1">
      <alignment vertical="center"/>
    </xf>
    <xf numFmtId="190" fontId="28" fillId="0" borderId="41" xfId="27" applyFont="1" applyBorder="1" applyAlignment="1">
      <alignment vertical="center"/>
    </xf>
    <xf numFmtId="10" fontId="28" fillId="0" borderId="37" xfId="0" applyNumberFormat="1" applyFont="1" applyBorder="1" applyAlignment="1">
      <alignment vertical="center"/>
    </xf>
    <xf numFmtId="190" fontId="28" fillId="0" borderId="67" xfId="27" applyFont="1" applyBorder="1" applyAlignment="1">
      <alignment vertical="center"/>
    </xf>
    <xf numFmtId="10" fontId="28" fillId="0" borderId="39" xfId="0" applyNumberFormat="1" applyFont="1" applyBorder="1" applyAlignment="1">
      <alignment vertical="center"/>
    </xf>
    <xf numFmtId="190" fontId="28" fillId="0" borderId="40" xfId="27" applyFont="1" applyBorder="1" applyAlignment="1">
      <alignment vertical="center"/>
    </xf>
    <xf numFmtId="10" fontId="28" fillId="0" borderId="44" xfId="0" applyNumberFormat="1" applyFont="1" applyBorder="1" applyAlignment="1">
      <alignment vertical="center"/>
    </xf>
    <xf numFmtId="0" fontId="69" fillId="0" borderId="0" xfId="43"/>
    <xf numFmtId="0" fontId="71" fillId="0" borderId="5" xfId="43" applyFont="1" applyBorder="1" applyAlignment="1">
      <alignment horizontal="center" vertical="center"/>
    </xf>
    <xf numFmtId="0" fontId="73" fillId="0" borderId="5" xfId="43" applyFont="1" applyBorder="1" applyAlignment="1">
      <alignment horizontal="center" vertical="center" wrapText="1"/>
    </xf>
    <xf numFmtId="3" fontId="73" fillId="0" borderId="5" xfId="43" applyNumberFormat="1" applyFont="1" applyBorder="1" applyAlignment="1">
      <alignment horizontal="center" vertical="center" wrapText="1"/>
    </xf>
    <xf numFmtId="3" fontId="73" fillId="0" borderId="0" xfId="43" applyNumberFormat="1" applyFont="1" applyAlignment="1">
      <alignment horizontal="center" vertical="center" wrapText="1"/>
    </xf>
    <xf numFmtId="0" fontId="71" fillId="0" borderId="2" xfId="43" applyFont="1" applyBorder="1" applyAlignment="1">
      <alignment horizontal="center" vertical="center"/>
    </xf>
    <xf numFmtId="0" fontId="73" fillId="0" borderId="2" xfId="43" applyFont="1" applyBorder="1" applyAlignment="1">
      <alignment horizontal="center" vertical="center" wrapText="1"/>
    </xf>
    <xf numFmtId="0" fontId="73" fillId="0" borderId="2" xfId="43" applyFont="1" applyBorder="1" applyAlignment="1">
      <alignment horizontal="center" vertical="center"/>
    </xf>
    <xf numFmtId="3" fontId="73" fillId="0" borderId="2" xfId="43" applyNumberFormat="1" applyFont="1" applyBorder="1" applyAlignment="1">
      <alignment horizontal="center" vertical="center"/>
    </xf>
    <xf numFmtId="3" fontId="73" fillId="0" borderId="0" xfId="43" applyNumberFormat="1" applyFont="1" applyAlignment="1">
      <alignment horizontal="center" vertical="center"/>
    </xf>
    <xf numFmtId="0" fontId="72" fillId="18" borderId="67" xfId="43" applyFont="1" applyFill="1" applyBorder="1" applyAlignment="1">
      <alignment horizontal="center" vertical="center" wrapText="1"/>
    </xf>
    <xf numFmtId="0" fontId="73" fillId="0" borderId="0" xfId="43" applyFont="1" applyAlignment="1">
      <alignment horizontal="center" vertical="center" wrapText="1"/>
    </xf>
    <xf numFmtId="3" fontId="73" fillId="0" borderId="2" xfId="43" applyNumberFormat="1" applyFont="1" applyBorder="1" applyAlignment="1">
      <alignment horizontal="center" vertical="center" wrapText="1"/>
    </xf>
    <xf numFmtId="3" fontId="69" fillId="0" borderId="0" xfId="43" applyNumberFormat="1"/>
    <xf numFmtId="0" fontId="21" fillId="0" borderId="0" xfId="43" applyFont="1"/>
    <xf numFmtId="0" fontId="74" fillId="16" borderId="42" xfId="43" applyFont="1" applyFill="1" applyBorder="1" applyAlignment="1">
      <alignment horizontal="center" vertical="center" wrapText="1"/>
    </xf>
    <xf numFmtId="0" fontId="71" fillId="0" borderId="2" xfId="43" applyFont="1" applyBorder="1" applyAlignment="1">
      <alignment horizontal="center" vertical="center" wrapText="1"/>
    </xf>
    <xf numFmtId="0" fontId="71" fillId="0" borderId="3" xfId="43" applyFont="1" applyBorder="1" applyAlignment="1">
      <alignment horizontal="center" vertical="center"/>
    </xf>
    <xf numFmtId="0" fontId="75" fillId="0" borderId="2" xfId="43" applyFont="1" applyBorder="1" applyAlignment="1">
      <alignment horizontal="center" vertical="center" wrapText="1"/>
    </xf>
    <xf numFmtId="0" fontId="71" fillId="0" borderId="6" xfId="43" applyFont="1" applyBorder="1" applyAlignment="1">
      <alignment vertical="center" wrapText="1"/>
    </xf>
    <xf numFmtId="0" fontId="71" fillId="0" borderId="72" xfId="43" applyFont="1" applyBorder="1" applyAlignment="1">
      <alignment vertical="center" wrapText="1"/>
    </xf>
    <xf numFmtId="0" fontId="71" fillId="0" borderId="1" xfId="43" applyFont="1" applyBorder="1" applyAlignment="1">
      <alignment horizontal="center" vertical="center" wrapText="1"/>
    </xf>
    <xf numFmtId="3" fontId="2" fillId="0" borderId="0" xfId="43" applyNumberFormat="1" applyFont="1"/>
    <xf numFmtId="0" fontId="76" fillId="0" borderId="2" xfId="43" applyFont="1" applyBorder="1" applyAlignment="1">
      <alignment horizontal="center" vertical="center" wrapText="1"/>
    </xf>
    <xf numFmtId="0" fontId="69" fillId="0" borderId="2" xfId="43" applyBorder="1"/>
    <xf numFmtId="198" fontId="71" fillId="0" borderId="2" xfId="44" applyNumberFormat="1" applyFont="1" applyBorder="1" applyAlignment="1">
      <alignment horizontal="center" vertical="center" wrapText="1"/>
    </xf>
    <xf numFmtId="198" fontId="71" fillId="0" borderId="2" xfId="44" applyNumberFormat="1" applyFont="1" applyBorder="1" applyAlignment="1">
      <alignment horizontal="left" vertical="center" wrapText="1"/>
    </xf>
    <xf numFmtId="0" fontId="78" fillId="0" borderId="0" xfId="43" applyFont="1" applyAlignment="1">
      <alignment horizontal="center" vertical="center" wrapText="1"/>
    </xf>
    <xf numFmtId="0" fontId="78" fillId="0" borderId="2" xfId="43" applyFont="1" applyBorder="1" applyAlignment="1">
      <alignment horizontal="center" vertical="center" wrapText="1"/>
    </xf>
    <xf numFmtId="0" fontId="74" fillId="16" borderId="49" xfId="43" applyFont="1" applyFill="1" applyBorder="1" applyAlignment="1">
      <alignment horizontal="center" vertical="center" wrapText="1"/>
    </xf>
    <xf numFmtId="0" fontId="71" fillId="0" borderId="6" xfId="43" applyFont="1" applyBorder="1" applyAlignment="1">
      <alignment horizontal="center" vertical="center"/>
    </xf>
    <xf numFmtId="0" fontId="73" fillId="0" borderId="6" xfId="43" applyFont="1" applyBorder="1" applyAlignment="1">
      <alignment horizontal="center" vertical="center" wrapText="1"/>
    </xf>
    <xf numFmtId="0" fontId="71" fillId="0" borderId="6" xfId="43" applyFont="1" applyBorder="1" applyAlignment="1">
      <alignment horizontal="center" vertical="center" wrapText="1"/>
    </xf>
    <xf numFmtId="0" fontId="73" fillId="0" borderId="6" xfId="43" applyFont="1" applyBorder="1" applyAlignment="1">
      <alignment horizontal="center" vertical="center"/>
    </xf>
    <xf numFmtId="0" fontId="73" fillId="0" borderId="72" xfId="43" applyFont="1" applyBorder="1" applyAlignment="1">
      <alignment horizontal="center" vertical="center"/>
    </xf>
    <xf numFmtId="0" fontId="71" fillId="0" borderId="76" xfId="43" applyFont="1" applyBorder="1" applyAlignment="1">
      <alignment vertical="center" wrapText="1"/>
    </xf>
    <xf numFmtId="3" fontId="79" fillId="0" borderId="2" xfId="43" applyNumberFormat="1" applyFont="1" applyBorder="1" applyAlignment="1">
      <alignment horizontal="center" vertical="center" wrapText="1"/>
    </xf>
    <xf numFmtId="3" fontId="73" fillId="0" borderId="2" xfId="45" applyNumberFormat="1" applyFont="1" applyBorder="1" applyAlignment="1">
      <alignment horizontal="center" vertical="center"/>
    </xf>
    <xf numFmtId="0" fontId="73" fillId="0" borderId="1" xfId="43" applyFont="1" applyBorder="1" applyAlignment="1">
      <alignment horizontal="center" vertical="center" wrapText="1"/>
    </xf>
    <xf numFmtId="0" fontId="72" fillId="18" borderId="2" xfId="43" applyFont="1" applyFill="1" applyBorder="1" applyAlignment="1">
      <alignment horizontal="center" vertical="center" wrapText="1"/>
    </xf>
    <xf numFmtId="3" fontId="79" fillId="0" borderId="2" xfId="43" applyNumberFormat="1" applyFont="1" applyBorder="1" applyAlignment="1">
      <alignment horizontal="center" vertical="center"/>
    </xf>
    <xf numFmtId="3" fontId="73" fillId="3" borderId="0" xfId="43" applyNumberFormat="1" applyFont="1" applyFill="1" applyAlignment="1">
      <alignment horizontal="center" vertical="center"/>
    </xf>
    <xf numFmtId="3" fontId="81" fillId="0" borderId="0" xfId="43" applyNumberFormat="1" applyFont="1"/>
    <xf numFmtId="0" fontId="74" fillId="16" borderId="2" xfId="43" applyFont="1" applyFill="1" applyBorder="1" applyAlignment="1">
      <alignment horizontal="center" vertical="center"/>
    </xf>
    <xf numFmtId="0" fontId="74" fillId="16" borderId="75" xfId="43" applyFont="1" applyFill="1" applyBorder="1" applyAlignment="1">
      <alignment horizontal="center" vertical="center" wrapText="1"/>
    </xf>
    <xf numFmtId="198" fontId="71" fillId="0" borderId="2" xfId="44" applyNumberFormat="1" applyFont="1" applyBorder="1" applyAlignment="1">
      <alignment horizontal="center" vertical="center"/>
    </xf>
    <xf numFmtId="0" fontId="74" fillId="16" borderId="81" xfId="43" applyFont="1" applyFill="1" applyBorder="1" applyAlignment="1">
      <alignment horizontal="center" vertical="center" wrapText="1"/>
    </xf>
    <xf numFmtId="3" fontId="71" fillId="0" borderId="2" xfId="43" applyNumberFormat="1" applyFont="1" applyBorder="1" applyAlignment="1">
      <alignment horizontal="center" vertical="center"/>
    </xf>
    <xf numFmtId="0" fontId="69" fillId="0" borderId="0" xfId="43" applyAlignment="1">
      <alignment horizontal="center" vertical="center"/>
    </xf>
    <xf numFmtId="198" fontId="73" fillId="0" borderId="2" xfId="43" applyNumberFormat="1" applyFont="1" applyBorder="1" applyAlignment="1">
      <alignment horizontal="center" vertical="center"/>
    </xf>
    <xf numFmtId="181" fontId="21" fillId="11" borderId="34" xfId="11" applyNumberFormat="1" applyFont="1" applyFill="1" applyBorder="1"/>
    <xf numFmtId="181" fontId="21" fillId="11" borderId="45" xfId="11" applyNumberFormat="1" applyFont="1" applyFill="1" applyBorder="1"/>
    <xf numFmtId="181" fontId="21" fillId="11" borderId="33" xfId="11" applyNumberFormat="1" applyFont="1" applyFill="1" applyBorder="1"/>
    <xf numFmtId="10" fontId="21" fillId="0" borderId="4" xfId="3" applyNumberFormat="1" applyFont="1" applyBorder="1"/>
    <xf numFmtId="10" fontId="21" fillId="0" borderId="12" xfId="3" applyNumberFormat="1" applyFont="1" applyBorder="1"/>
    <xf numFmtId="10" fontId="21" fillId="0" borderId="82" xfId="3" applyNumberFormat="1" applyFont="1" applyBorder="1"/>
    <xf numFmtId="0" fontId="27" fillId="0" borderId="71" xfId="0" applyFont="1" applyBorder="1" applyAlignment="1">
      <alignment vertical="center"/>
    </xf>
    <xf numFmtId="0" fontId="27" fillId="0" borderId="70" xfId="0" applyFont="1" applyBorder="1" applyAlignment="1">
      <alignment horizontal="justify" vertical="center"/>
    </xf>
    <xf numFmtId="10" fontId="27" fillId="7" borderId="92" xfId="3" applyNumberFormat="1" applyFont="1" applyFill="1" applyBorder="1" applyAlignment="1">
      <alignment vertical="center"/>
    </xf>
    <xf numFmtId="10" fontId="21" fillId="0" borderId="13" xfId="3" applyNumberFormat="1" applyFont="1" applyBorder="1"/>
    <xf numFmtId="169" fontId="21" fillId="0" borderId="41" xfId="0" applyNumberFormat="1" applyFont="1" applyBorder="1" applyAlignment="1">
      <alignment horizontal="center" vertical="center"/>
    </xf>
    <xf numFmtId="2" fontId="30" fillId="0" borderId="36" xfId="0" applyNumberFormat="1" applyFont="1" applyBorder="1" applyAlignment="1">
      <alignment horizontal="left" vertical="center" wrapText="1"/>
    </xf>
    <xf numFmtId="179" fontId="21" fillId="0" borderId="36" xfId="11" applyNumberFormat="1" applyFont="1" applyBorder="1" applyAlignment="1">
      <alignment vertical="center"/>
    </xf>
    <xf numFmtId="10" fontId="21" fillId="0" borderId="37" xfId="3" applyNumberFormat="1" applyFont="1" applyBorder="1"/>
    <xf numFmtId="180" fontId="21" fillId="0" borderId="31" xfId="11" applyNumberFormat="1" applyFont="1" applyBorder="1"/>
    <xf numFmtId="2" fontId="84" fillId="17" borderId="39" xfId="13" quotePrefix="1" applyNumberFormat="1" applyFont="1" applyFill="1" applyBorder="1" applyAlignment="1">
      <alignment horizontal="center" vertical="center"/>
    </xf>
    <xf numFmtId="2" fontId="27" fillId="17" borderId="72" xfId="0" applyNumberFormat="1" applyFont="1" applyFill="1" applyBorder="1" applyAlignment="1">
      <alignment horizontal="center" vertical="center" wrapText="1"/>
    </xf>
    <xf numFmtId="2" fontId="84" fillId="0" borderId="39" xfId="13" quotePrefix="1" applyNumberFormat="1" applyFont="1" applyBorder="1" applyAlignment="1">
      <alignment horizontal="center" vertical="center"/>
    </xf>
    <xf numFmtId="2" fontId="27" fillId="3" borderId="39" xfId="26" applyNumberFormat="1" applyFont="1" applyFill="1" applyBorder="1" applyAlignment="1">
      <alignment horizontal="center" vertical="center" wrapText="1"/>
    </xf>
    <xf numFmtId="0" fontId="13" fillId="3" borderId="2" xfId="0" applyFont="1" applyFill="1" applyBorder="1" applyAlignment="1">
      <alignment horizontal="right"/>
    </xf>
    <xf numFmtId="0" fontId="13" fillId="0" borderId="2" xfId="0" applyFont="1" applyBorder="1" applyAlignment="1">
      <alignment horizontal="right" vertical="center"/>
    </xf>
    <xf numFmtId="0" fontId="63" fillId="0" borderId="0" xfId="0" applyFont="1" applyAlignment="1" applyProtection="1">
      <alignment horizontal="left" vertical="center"/>
      <protection locked="0"/>
    </xf>
    <xf numFmtId="0" fontId="6"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3" fillId="0" borderId="2" xfId="0" applyFont="1" applyBorder="1" applyAlignment="1">
      <alignment horizontal="center" vertical="center" textRotation="255" wrapText="1"/>
    </xf>
    <xf numFmtId="0" fontId="2" fillId="0" borderId="2" xfId="0" applyFont="1" applyBorder="1" applyAlignment="1">
      <alignment horizontal="left"/>
    </xf>
    <xf numFmtId="0" fontId="13" fillId="0" borderId="3" xfId="0" applyFont="1" applyBorder="1" applyAlignment="1">
      <alignment horizontal="center" vertical="justify" wrapText="1"/>
    </xf>
    <xf numFmtId="0" fontId="13" fillId="0" borderId="6" xfId="0" applyFont="1" applyBorder="1" applyAlignment="1">
      <alignment horizontal="center" vertical="justify" wrapText="1"/>
    </xf>
    <xf numFmtId="0" fontId="13" fillId="0" borderId="4" xfId="0" applyFont="1" applyBorder="1" applyAlignment="1">
      <alignment horizontal="center" vertical="justify" wrapText="1"/>
    </xf>
    <xf numFmtId="0" fontId="5" fillId="2" borderId="1"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9" fillId="0" borderId="7" xfId="0" applyFont="1" applyBorder="1" applyAlignment="1">
      <alignment horizontal="center"/>
    </xf>
    <xf numFmtId="0" fontId="9" fillId="0" borderId="8" xfId="0" applyFont="1" applyBorder="1" applyAlignment="1">
      <alignment horizontal="center"/>
    </xf>
    <xf numFmtId="0" fontId="9" fillId="0" borderId="12" xfId="0" applyFont="1" applyBorder="1" applyAlignment="1">
      <alignment horizontal="center"/>
    </xf>
    <xf numFmtId="0" fontId="9" fillId="0" borderId="9" xfId="0" applyFont="1" applyBorder="1" applyAlignment="1">
      <alignment horizontal="center"/>
    </xf>
    <xf numFmtId="0" fontId="9" fillId="0" borderId="0" xfId="0" applyFont="1" applyAlignment="1">
      <alignment horizontal="center"/>
    </xf>
    <xf numFmtId="0" fontId="9" fillId="0" borderId="14"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9" fillId="0" borderId="13" xfId="0" applyFont="1" applyBorder="1" applyAlignment="1">
      <alignment horizontal="center"/>
    </xf>
    <xf numFmtId="0" fontId="16" fillId="0" borderId="2" xfId="0" applyFont="1" applyBorder="1" applyAlignment="1">
      <alignment horizontal="center" vertical="center" wrapText="1"/>
    </xf>
    <xf numFmtId="0" fontId="16" fillId="0" borderId="2" xfId="0" applyFont="1" applyBorder="1" applyAlignment="1">
      <alignment horizontal="center" vertical="center"/>
    </xf>
    <xf numFmtId="14" fontId="8" fillId="0" borderId="6" xfId="0" applyNumberFormat="1" applyFont="1" applyBorder="1" applyAlignment="1">
      <alignment horizontal="center"/>
    </xf>
    <xf numFmtId="0" fontId="8" fillId="0" borderId="6" xfId="0" applyFont="1" applyBorder="1" applyAlignment="1">
      <alignment horizontal="center"/>
    </xf>
    <xf numFmtId="0" fontId="17" fillId="0" borderId="2" xfId="0" applyFont="1" applyBorder="1" applyAlignment="1">
      <alignment horizontal="center"/>
    </xf>
    <xf numFmtId="0" fontId="52" fillId="0" borderId="0" xfId="0" applyFont="1" applyAlignment="1">
      <alignment horizontal="center" vertical="center"/>
    </xf>
    <xf numFmtId="0" fontId="21" fillId="0" borderId="18" xfId="25" applyBorder="1" applyAlignment="1">
      <alignment horizontal="center" vertical="center" wrapText="1"/>
    </xf>
    <xf numFmtId="0" fontId="21" fillId="0" borderId="19" xfId="25" applyBorder="1" applyAlignment="1">
      <alignment horizontal="center" vertical="center" wrapText="1"/>
    </xf>
    <xf numFmtId="0" fontId="21" fillId="0" borderId="20" xfId="25" applyBorder="1" applyAlignment="1">
      <alignment horizontal="center" vertical="center" wrapText="1"/>
    </xf>
    <xf numFmtId="0" fontId="21" fillId="0" borderId="49" xfId="25" applyBorder="1" applyAlignment="1">
      <alignment horizontal="center" vertical="center" wrapText="1"/>
    </xf>
    <xf numFmtId="0" fontId="21" fillId="0" borderId="0" xfId="25" applyAlignment="1">
      <alignment horizontal="center" vertical="center" wrapText="1"/>
    </xf>
    <xf numFmtId="0" fontId="21" fillId="0" borderId="50" xfId="25" applyBorder="1" applyAlignment="1">
      <alignment horizontal="center" vertical="center" wrapText="1"/>
    </xf>
    <xf numFmtId="0" fontId="21" fillId="0" borderId="21" xfId="25" applyBorder="1" applyAlignment="1">
      <alignment horizontal="center" vertical="center" wrapText="1"/>
    </xf>
    <xf numFmtId="0" fontId="21" fillId="0" borderId="22" xfId="25" applyBorder="1" applyAlignment="1">
      <alignment horizontal="center" vertical="center" wrapText="1"/>
    </xf>
    <xf numFmtId="0" fontId="21" fillId="0" borderId="23" xfId="25" applyBorder="1" applyAlignment="1">
      <alignment horizontal="center" vertical="center" wrapText="1"/>
    </xf>
    <xf numFmtId="16" fontId="27" fillId="17" borderId="3" xfId="0" applyNumberFormat="1" applyFont="1" applyFill="1" applyBorder="1" applyAlignment="1">
      <alignment horizontal="center" vertical="center" wrapText="1"/>
    </xf>
    <xf numFmtId="16" fontId="27" fillId="17" borderId="6" xfId="0" applyNumberFormat="1" applyFont="1" applyFill="1" applyBorder="1" applyAlignment="1">
      <alignment horizontal="center" vertical="center" wrapText="1"/>
    </xf>
    <xf numFmtId="16" fontId="27" fillId="17" borderId="4" xfId="0" applyNumberFormat="1" applyFont="1" applyFill="1" applyBorder="1" applyAlignment="1">
      <alignment horizontal="center" vertical="center" wrapText="1"/>
    </xf>
    <xf numFmtId="16" fontId="27" fillId="17" borderId="76" xfId="0" applyNumberFormat="1" applyFont="1" applyFill="1" applyBorder="1" applyAlignment="1">
      <alignment horizontal="center" vertical="center" wrapText="1"/>
    </xf>
    <xf numFmtId="0" fontId="52" fillId="0" borderId="22" xfId="0" applyFont="1" applyBorder="1" applyAlignment="1">
      <alignment horizontal="center" vertical="center"/>
    </xf>
    <xf numFmtId="0" fontId="27" fillId="0" borderId="49" xfId="25" applyFont="1" applyBorder="1" applyAlignment="1">
      <alignment horizontal="center" vertical="center"/>
    </xf>
    <xf numFmtId="0" fontId="27" fillId="0" borderId="0" xfId="25" applyFont="1" applyAlignment="1">
      <alignment horizontal="center" vertical="center"/>
    </xf>
    <xf numFmtId="0" fontId="27" fillId="0" borderId="50" xfId="25" applyFont="1" applyBorder="1" applyAlignment="1">
      <alignment horizontal="center" vertical="center"/>
    </xf>
    <xf numFmtId="0" fontId="53" fillId="0" borderId="78" xfId="25" applyFont="1" applyBorder="1" applyAlignment="1">
      <alignment vertical="center" wrapText="1"/>
    </xf>
    <xf numFmtId="0" fontId="53" fillId="0" borderId="83" xfId="25" applyFont="1" applyBorder="1" applyAlignment="1">
      <alignment vertical="center" wrapText="1"/>
    </xf>
    <xf numFmtId="0" fontId="53" fillId="0" borderId="84" xfId="25" applyFont="1" applyBorder="1" applyAlignment="1">
      <alignment vertical="center" wrapText="1"/>
    </xf>
    <xf numFmtId="0" fontId="54" fillId="0" borderId="6" xfId="25" applyFont="1" applyBorder="1" applyAlignment="1">
      <alignment horizontal="center" vertical="center"/>
    </xf>
    <xf numFmtId="0" fontId="21" fillId="0" borderId="6" xfId="25" applyBorder="1" applyAlignment="1">
      <alignment horizontal="center" vertical="center"/>
    </xf>
    <xf numFmtId="0" fontId="54" fillId="0" borderId="3" xfId="25" applyFont="1" applyBorder="1" applyAlignment="1">
      <alignment horizontal="center"/>
    </xf>
    <xf numFmtId="0" fontId="54" fillId="0" borderId="6" xfId="25" applyFont="1" applyBorder="1" applyAlignment="1">
      <alignment horizontal="center"/>
    </xf>
    <xf numFmtId="0" fontId="54" fillId="0" borderId="4" xfId="25" applyFont="1" applyBorder="1" applyAlignment="1">
      <alignment horizontal="center"/>
    </xf>
    <xf numFmtId="0" fontId="54" fillId="0" borderId="3" xfId="25" applyFont="1" applyBorder="1" applyAlignment="1">
      <alignment horizontal="center" vertical="center"/>
    </xf>
    <xf numFmtId="0" fontId="21" fillId="0" borderId="72" xfId="25" applyBorder="1" applyAlignment="1">
      <alignment horizontal="center" vertical="center"/>
    </xf>
    <xf numFmtId="16" fontId="27" fillId="17" borderId="76" xfId="0" applyNumberFormat="1" applyFont="1" applyFill="1" applyBorder="1" applyAlignment="1">
      <alignment horizontal="center" vertical="center"/>
    </xf>
    <xf numFmtId="16" fontId="27" fillId="17" borderId="6" xfId="0" applyNumberFormat="1" applyFont="1" applyFill="1" applyBorder="1" applyAlignment="1">
      <alignment horizontal="center" vertical="center"/>
    </xf>
    <xf numFmtId="0" fontId="21" fillId="0" borderId="49" xfId="25" applyBorder="1" applyAlignment="1">
      <alignment horizontal="left" vertical="center"/>
    </xf>
    <xf numFmtId="0" fontId="21" fillId="0" borderId="0" xfId="25" applyAlignment="1">
      <alignment horizontal="left" vertical="center"/>
    </xf>
    <xf numFmtId="0" fontId="27" fillId="0" borderId="14" xfId="25" applyFont="1" applyBorder="1" applyAlignment="1">
      <alignment horizontal="center" vertical="center"/>
    </xf>
    <xf numFmtId="0" fontId="57" fillId="0" borderId="49" xfId="25" applyFont="1" applyBorder="1" applyAlignment="1">
      <alignment horizontal="center" vertical="center"/>
    </xf>
    <xf numFmtId="0" fontId="57" fillId="0" borderId="0" xfId="25" applyFont="1" applyAlignment="1">
      <alignment horizontal="center" vertical="center"/>
    </xf>
    <xf numFmtId="0" fontId="21" fillId="0" borderId="0" xfId="25" applyAlignment="1">
      <alignment horizontal="center" vertical="center"/>
    </xf>
    <xf numFmtId="0" fontId="21" fillId="0" borderId="14" xfId="25" applyBorder="1" applyAlignment="1">
      <alignment horizontal="center" vertical="center"/>
    </xf>
    <xf numFmtId="0" fontId="21" fillId="0" borderId="4" xfId="25" applyBorder="1" applyAlignment="1">
      <alignment horizontal="center" vertical="center"/>
    </xf>
    <xf numFmtId="0" fontId="21" fillId="0" borderId="2" xfId="25" applyBorder="1" applyAlignment="1">
      <alignment horizontal="center" vertical="center"/>
    </xf>
    <xf numFmtId="0" fontId="27" fillId="0" borderId="0" xfId="25" applyFont="1" applyAlignment="1">
      <alignment horizontal="center"/>
    </xf>
    <xf numFmtId="0" fontId="27" fillId="0" borderId="4" xfId="25" applyFont="1" applyBorder="1" applyAlignment="1">
      <alignment horizontal="center" vertical="center"/>
    </xf>
    <xf numFmtId="0" fontId="27" fillId="0" borderId="2" xfId="25" applyFont="1" applyBorder="1" applyAlignment="1">
      <alignment horizontal="center" vertical="center"/>
    </xf>
    <xf numFmtId="0" fontId="27" fillId="0" borderId="22" xfId="25" applyFont="1" applyBorder="1" applyAlignment="1">
      <alignment horizontal="center"/>
    </xf>
    <xf numFmtId="0" fontId="27" fillId="0" borderId="82" xfId="25" applyFont="1" applyBorder="1" applyAlignment="1">
      <alignment horizontal="center" vertical="center"/>
    </xf>
    <xf numFmtId="0" fontId="27" fillId="0" borderId="31" xfId="25" applyFont="1" applyBorder="1" applyAlignment="1">
      <alignment horizontal="center" vertical="center"/>
    </xf>
    <xf numFmtId="0" fontId="27" fillId="0" borderId="81" xfId="25" applyFont="1" applyBorder="1" applyAlignment="1">
      <alignment horizontal="center" vertical="center"/>
    </xf>
    <xf numFmtId="0" fontId="27" fillId="0" borderId="11" xfId="25" applyFont="1" applyBorder="1" applyAlignment="1">
      <alignment horizontal="center" vertical="center"/>
    </xf>
    <xf numFmtId="0" fontId="27" fillId="0" borderId="80" xfId="25" applyFont="1" applyBorder="1" applyAlignment="1">
      <alignment horizontal="center" vertical="center"/>
    </xf>
    <xf numFmtId="0" fontId="53" fillId="0" borderId="81" xfId="25" applyFont="1" applyBorder="1" applyAlignment="1">
      <alignment vertical="center" wrapText="1"/>
    </xf>
    <xf numFmtId="0" fontId="53" fillId="0" borderId="11" xfId="25" applyFont="1" applyBorder="1" applyAlignment="1">
      <alignment vertical="center" wrapText="1"/>
    </xf>
    <xf numFmtId="0" fontId="53" fillId="0" borderId="80" xfId="25" applyFont="1" applyBorder="1" applyAlignment="1">
      <alignment vertical="center" wrapText="1"/>
    </xf>
    <xf numFmtId="0" fontId="54" fillId="0" borderId="39" xfId="25" applyFont="1" applyBorder="1" applyAlignment="1">
      <alignment horizontal="center" vertical="center" wrapText="1"/>
    </xf>
    <xf numFmtId="0" fontId="27" fillId="0" borderId="43" xfId="25" applyFont="1" applyBorder="1" applyAlignment="1">
      <alignment horizontal="center" vertical="center" wrapText="1"/>
    </xf>
    <xf numFmtId="0" fontId="21" fillId="0" borderId="75" xfId="25" applyBorder="1" applyAlignment="1">
      <alignment horizontal="center" vertical="center" wrapText="1"/>
    </xf>
    <xf numFmtId="0" fontId="21" fillId="0" borderId="8" xfId="25" applyBorder="1" applyAlignment="1">
      <alignment horizontal="center" vertical="center" wrapText="1"/>
    </xf>
    <xf numFmtId="0" fontId="21" fillId="0" borderId="12" xfId="25" applyBorder="1" applyAlignment="1">
      <alignment horizontal="center" vertical="center" wrapText="1"/>
    </xf>
    <xf numFmtId="0" fontId="21" fillId="0" borderId="14" xfId="25" applyBorder="1" applyAlignment="1">
      <alignment horizontal="center" vertical="center" wrapText="1"/>
    </xf>
    <xf numFmtId="0" fontId="21" fillId="0" borderId="81" xfId="25" applyBorder="1" applyAlignment="1">
      <alignment horizontal="center" vertical="center" wrapText="1"/>
    </xf>
    <xf numFmtId="0" fontId="21" fillId="0" borderId="11" xfId="25" applyBorder="1" applyAlignment="1">
      <alignment horizontal="center" vertical="center" wrapText="1"/>
    </xf>
    <xf numFmtId="0" fontId="21" fillId="0" borderId="13" xfId="25" applyBorder="1" applyAlignment="1">
      <alignment horizontal="center" vertical="center" wrapText="1"/>
    </xf>
    <xf numFmtId="0" fontId="21" fillId="0" borderId="11" xfId="25" applyBorder="1" applyAlignment="1">
      <alignment horizontal="justify" vertical="center"/>
    </xf>
    <xf numFmtId="0" fontId="21" fillId="0" borderId="3" xfId="25" applyBorder="1" applyAlignment="1">
      <alignment horizontal="center" vertical="center"/>
    </xf>
    <xf numFmtId="14" fontId="21" fillId="0" borderId="10" xfId="25" applyNumberFormat="1" applyBorder="1" applyAlignment="1">
      <alignment horizontal="center" vertical="center"/>
    </xf>
    <xf numFmtId="14" fontId="21" fillId="0" borderId="80" xfId="25" applyNumberFormat="1" applyBorder="1" applyAlignment="1">
      <alignment horizontal="center" vertical="center"/>
    </xf>
    <xf numFmtId="16" fontId="27" fillId="17" borderId="72" xfId="0" applyNumberFormat="1" applyFont="1" applyFill="1" applyBorder="1" applyAlignment="1">
      <alignment horizontal="center" vertical="center" wrapText="1"/>
    </xf>
    <xf numFmtId="0" fontId="54" fillId="0" borderId="81" xfId="25" applyFont="1" applyBorder="1" applyAlignment="1">
      <alignment horizontal="center" vertical="center"/>
    </xf>
    <xf numFmtId="0" fontId="21" fillId="0" borderId="11" xfId="25" applyBorder="1" applyAlignment="1">
      <alignment horizontal="center" vertical="center"/>
    </xf>
    <xf numFmtId="0" fontId="54" fillId="0" borderId="2" xfId="25" applyFont="1" applyBorder="1" applyAlignment="1">
      <alignment horizontal="center" vertical="center"/>
    </xf>
    <xf numFmtId="0" fontId="27" fillId="0" borderId="1" xfId="25" applyFont="1" applyBorder="1" applyAlignment="1">
      <alignment horizontal="center" vertical="center"/>
    </xf>
    <xf numFmtId="0" fontId="27" fillId="0" borderId="78" xfId="25" applyFont="1" applyBorder="1" applyAlignment="1">
      <alignment horizontal="center" vertical="center"/>
    </xf>
    <xf numFmtId="0" fontId="27" fillId="0" borderId="83" xfId="25" applyFont="1" applyBorder="1" applyAlignment="1">
      <alignment horizontal="center" vertical="center"/>
    </xf>
    <xf numFmtId="0" fontId="27" fillId="0" borderId="84" xfId="25" applyFont="1" applyBorder="1" applyAlignment="1">
      <alignment horizontal="center" vertical="center"/>
    </xf>
    <xf numFmtId="0" fontId="54" fillId="0" borderId="49" xfId="25" applyFont="1" applyBorder="1" applyAlignment="1">
      <alignment horizontal="center" vertical="center"/>
    </xf>
    <xf numFmtId="0" fontId="27" fillId="0" borderId="12" xfId="25" applyFont="1" applyBorder="1" applyAlignment="1">
      <alignment horizontal="center" vertical="center"/>
    </xf>
    <xf numFmtId="0" fontId="27" fillId="0" borderId="40" xfId="25" applyFont="1" applyBorder="1" applyAlignment="1">
      <alignment horizontal="center" vertical="center"/>
    </xf>
    <xf numFmtId="0" fontId="21" fillId="0" borderId="67" xfId="25" applyBorder="1" applyAlignment="1">
      <alignment horizontal="center" vertical="center"/>
    </xf>
    <xf numFmtId="0" fontId="27" fillId="0" borderId="67" xfId="25" applyFont="1" applyBorder="1" applyAlignment="1">
      <alignment horizontal="center" vertical="center"/>
    </xf>
    <xf numFmtId="3" fontId="71" fillId="0" borderId="6" xfId="43" applyNumberFormat="1" applyFont="1" applyBorder="1" applyAlignment="1">
      <alignment horizontal="center" vertical="center" wrapText="1"/>
    </xf>
    <xf numFmtId="3" fontId="71" fillId="0" borderId="72" xfId="43" applyNumberFormat="1" applyFont="1" applyBorder="1" applyAlignment="1">
      <alignment horizontal="center" vertical="center" wrapText="1"/>
    </xf>
    <xf numFmtId="0" fontId="71" fillId="0" borderId="76" xfId="43" applyFont="1" applyBorder="1" applyAlignment="1">
      <alignment horizontal="center" vertical="center"/>
    </xf>
    <xf numFmtId="0" fontId="71" fillId="0" borderId="6" xfId="43" applyFont="1" applyBorder="1" applyAlignment="1">
      <alignment horizontal="center" vertical="center"/>
    </xf>
    <xf numFmtId="3" fontId="20" fillId="0" borderId="2" xfId="43" applyNumberFormat="1" applyFont="1" applyBorder="1" applyAlignment="1">
      <alignment horizontal="center" vertical="center"/>
    </xf>
    <xf numFmtId="0" fontId="20" fillId="0" borderId="2" xfId="43" applyFont="1" applyBorder="1" applyAlignment="1">
      <alignment horizontal="center" vertical="center"/>
    </xf>
    <xf numFmtId="197" fontId="71" fillId="0" borderId="76" xfId="43" applyNumberFormat="1" applyFont="1" applyBorder="1" applyAlignment="1">
      <alignment horizontal="center" vertical="center" wrapText="1"/>
    </xf>
    <xf numFmtId="197" fontId="71" fillId="0" borderId="6" xfId="43" applyNumberFormat="1" applyFont="1" applyBorder="1" applyAlignment="1">
      <alignment horizontal="center" vertical="center" wrapText="1"/>
    </xf>
    <xf numFmtId="197" fontId="71" fillId="0" borderId="72" xfId="43" applyNumberFormat="1" applyFont="1" applyBorder="1" applyAlignment="1">
      <alignment horizontal="center" vertical="center" wrapText="1"/>
    </xf>
    <xf numFmtId="0" fontId="71" fillId="0" borderId="76" xfId="43" applyFont="1" applyBorder="1" applyAlignment="1">
      <alignment horizontal="center" vertical="center" wrapText="1"/>
    </xf>
    <xf numFmtId="0" fontId="71" fillId="0" borderId="6" xfId="43" applyFont="1" applyBorder="1" applyAlignment="1">
      <alignment horizontal="center" vertical="center" wrapText="1"/>
    </xf>
    <xf numFmtId="0" fontId="71" fillId="0" borderId="72" xfId="43" applyFont="1" applyBorder="1" applyAlignment="1">
      <alignment horizontal="center" vertical="center" wrapText="1"/>
    </xf>
    <xf numFmtId="0" fontId="73" fillId="0" borderId="3" xfId="43" applyFont="1" applyBorder="1" applyAlignment="1">
      <alignment horizontal="center" vertical="center" wrapText="1"/>
    </xf>
    <xf numFmtId="0" fontId="73" fillId="0" borderId="6" xfId="43" applyFont="1" applyBorder="1" applyAlignment="1">
      <alignment horizontal="center" vertical="center" wrapText="1"/>
    </xf>
    <xf numFmtId="0" fontId="73" fillId="0" borderId="4" xfId="43" applyFont="1" applyBorder="1" applyAlignment="1">
      <alignment horizontal="center" vertical="center" wrapText="1"/>
    </xf>
    <xf numFmtId="0" fontId="82" fillId="0" borderId="6" xfId="43" applyFont="1" applyBorder="1" applyAlignment="1">
      <alignment horizontal="center" vertical="center"/>
    </xf>
    <xf numFmtId="186" fontId="71" fillId="19" borderId="2" xfId="44" applyFont="1" applyFill="1" applyBorder="1" applyAlignment="1">
      <alignment horizontal="center" vertical="center"/>
    </xf>
    <xf numFmtId="189" fontId="71" fillId="0" borderId="2" xfId="44" applyNumberFormat="1" applyFont="1" applyBorder="1" applyAlignment="1">
      <alignment horizontal="center" vertical="center"/>
    </xf>
    <xf numFmtId="0" fontId="83" fillId="3" borderId="7" xfId="43" applyFont="1" applyFill="1" applyBorder="1" applyAlignment="1">
      <alignment horizontal="center" vertical="center" wrapText="1"/>
    </xf>
    <xf numFmtId="0" fontId="70" fillId="3" borderId="8" xfId="43" applyFont="1" applyFill="1" applyBorder="1" applyAlignment="1">
      <alignment horizontal="center" vertical="center"/>
    </xf>
    <xf numFmtId="0" fontId="70" fillId="3" borderId="12" xfId="43" applyFont="1" applyFill="1" applyBorder="1" applyAlignment="1">
      <alignment horizontal="center" vertical="center"/>
    </xf>
    <xf numFmtId="0" fontId="70" fillId="3" borderId="10" xfId="43" applyFont="1" applyFill="1" applyBorder="1" applyAlignment="1">
      <alignment horizontal="center" vertical="center"/>
    </xf>
    <xf numFmtId="0" fontId="70" fillId="3" borderId="11" xfId="43" applyFont="1" applyFill="1" applyBorder="1" applyAlignment="1">
      <alignment horizontal="center" vertical="center"/>
    </xf>
    <xf numFmtId="0" fontId="70" fillId="3" borderId="13" xfId="43" applyFont="1" applyFill="1" applyBorder="1" applyAlignment="1">
      <alignment horizontal="center" vertical="center"/>
    </xf>
    <xf numFmtId="0" fontId="21" fillId="0" borderId="8" xfId="43" applyFont="1" applyBorder="1" applyAlignment="1">
      <alignment horizontal="center"/>
    </xf>
    <xf numFmtId="0" fontId="69" fillId="0" borderId="8" xfId="43" applyBorder="1" applyAlignment="1">
      <alignment horizontal="center"/>
    </xf>
    <xf numFmtId="0" fontId="69" fillId="0" borderId="0" xfId="43" applyAlignment="1">
      <alignment horizontal="center"/>
    </xf>
    <xf numFmtId="0" fontId="80" fillId="0" borderId="6" xfId="43" applyFont="1" applyBorder="1" applyAlignment="1">
      <alignment horizontal="center" vertical="center" wrapText="1"/>
    </xf>
    <xf numFmtId="0" fontId="80" fillId="0" borderId="72" xfId="43" applyFont="1" applyBorder="1" applyAlignment="1">
      <alignment horizontal="center" vertical="center" wrapText="1"/>
    </xf>
    <xf numFmtId="0" fontId="73" fillId="0" borderId="2" xfId="43" applyFont="1" applyBorder="1" applyAlignment="1">
      <alignment horizontal="center" vertical="center" wrapText="1"/>
    </xf>
    <xf numFmtId="0" fontId="74" fillId="0" borderId="6" xfId="43" applyFont="1" applyBorder="1" applyAlignment="1">
      <alignment horizontal="center" vertical="center"/>
    </xf>
    <xf numFmtId="0" fontId="74" fillId="0" borderId="4" xfId="43" applyFont="1" applyBorder="1" applyAlignment="1">
      <alignment horizontal="center" vertical="center"/>
    </xf>
    <xf numFmtId="0" fontId="73" fillId="0" borderId="3" xfId="43" applyFont="1" applyBorder="1" applyAlignment="1">
      <alignment horizontal="center" vertical="center"/>
    </xf>
    <xf numFmtId="0" fontId="73" fillId="0" borderId="6" xfId="43" applyFont="1" applyBorder="1" applyAlignment="1">
      <alignment horizontal="center" vertical="center"/>
    </xf>
    <xf numFmtId="0" fontId="73" fillId="0" borderId="72" xfId="43" applyFont="1" applyBorder="1" applyAlignment="1">
      <alignment horizontal="center" vertical="center"/>
    </xf>
    <xf numFmtId="0" fontId="74" fillId="16" borderId="42" xfId="43" applyFont="1" applyFill="1" applyBorder="1" applyAlignment="1">
      <alignment horizontal="center" vertical="center"/>
    </xf>
    <xf numFmtId="0" fontId="74" fillId="16" borderId="71" xfId="43" applyFont="1" applyFill="1" applyBorder="1" applyAlignment="1">
      <alignment horizontal="center" vertical="center"/>
    </xf>
    <xf numFmtId="0" fontId="74" fillId="16" borderId="68" xfId="43" applyFont="1" applyFill="1" applyBorder="1" applyAlignment="1">
      <alignment horizontal="center" vertical="center"/>
    </xf>
    <xf numFmtId="0" fontId="71" fillId="0" borderId="3" xfId="43" applyFont="1" applyBorder="1" applyAlignment="1">
      <alignment horizontal="center" vertical="center" wrapText="1"/>
    </xf>
    <xf numFmtId="0" fontId="73" fillId="0" borderId="72" xfId="43" applyFont="1" applyBorder="1" applyAlignment="1">
      <alignment horizontal="center" vertical="center" wrapText="1"/>
    </xf>
    <xf numFmtId="0" fontId="72" fillId="18" borderId="42" xfId="43" applyFont="1" applyFill="1" applyBorder="1" applyAlignment="1">
      <alignment horizontal="center" vertical="center" wrapText="1"/>
    </xf>
    <xf numFmtId="0" fontId="72" fillId="18" borderId="71" xfId="43" applyFont="1" applyFill="1" applyBorder="1" applyAlignment="1">
      <alignment horizontal="center" vertical="center" wrapText="1"/>
    </xf>
    <xf numFmtId="0" fontId="72" fillId="18" borderId="68" xfId="43" applyFont="1" applyFill="1" applyBorder="1" applyAlignment="1">
      <alignment horizontal="center" vertical="center" wrapText="1"/>
    </xf>
    <xf numFmtId="0" fontId="80" fillId="0" borderId="3" xfId="43" applyFont="1" applyBorder="1" applyAlignment="1">
      <alignment horizontal="center" vertical="center"/>
    </xf>
    <xf numFmtId="0" fontId="80" fillId="0" borderId="6" xfId="43" applyFont="1" applyBorder="1" applyAlignment="1">
      <alignment horizontal="center" vertical="center"/>
    </xf>
    <xf numFmtId="0" fontId="80" fillId="0" borderId="72" xfId="43" applyFont="1" applyBorder="1" applyAlignment="1">
      <alignment horizontal="center" vertical="center"/>
    </xf>
    <xf numFmtId="0" fontId="71" fillId="0" borderId="81" xfId="43" applyFont="1" applyBorder="1" applyAlignment="1">
      <alignment horizontal="center" vertical="center" wrapText="1"/>
    </xf>
    <xf numFmtId="0" fontId="74" fillId="0" borderId="11" xfId="43" applyFont="1" applyBorder="1" applyAlignment="1">
      <alignment horizontal="center" vertical="center" wrapText="1"/>
    </xf>
    <xf numFmtId="0" fontId="74" fillId="0" borderId="80" xfId="43" applyFont="1" applyBorder="1" applyAlignment="1">
      <alignment horizontal="center" vertical="center" wrapText="1"/>
    </xf>
    <xf numFmtId="0" fontId="74" fillId="16" borderId="42" xfId="43" applyFont="1" applyFill="1" applyBorder="1" applyAlignment="1">
      <alignment horizontal="center" vertical="center" wrapText="1"/>
    </xf>
    <xf numFmtId="0" fontId="74" fillId="16" borderId="71" xfId="43" applyFont="1" applyFill="1" applyBorder="1" applyAlignment="1">
      <alignment horizontal="center" vertical="center" wrapText="1"/>
    </xf>
    <xf numFmtId="0" fontId="77" fillId="0" borderId="3" xfId="43" applyFont="1" applyBorder="1" applyAlignment="1">
      <alignment horizontal="center"/>
    </xf>
    <xf numFmtId="0" fontId="77" fillId="0" borderId="6" xfId="43" applyFont="1" applyBorder="1" applyAlignment="1">
      <alignment horizontal="center"/>
    </xf>
    <xf numFmtId="0" fontId="77" fillId="0" borderId="72" xfId="43" applyFont="1" applyBorder="1" applyAlignment="1">
      <alignment horizontal="center"/>
    </xf>
    <xf numFmtId="196" fontId="73" fillId="0" borderId="3" xfId="43" applyNumberFormat="1" applyFont="1" applyBorder="1" applyAlignment="1">
      <alignment horizontal="center" vertical="center" wrapText="1"/>
    </xf>
    <xf numFmtId="196" fontId="73" fillId="0" borderId="6" xfId="43" applyNumberFormat="1" applyFont="1" applyBorder="1" applyAlignment="1">
      <alignment horizontal="center" vertical="center" wrapText="1"/>
    </xf>
    <xf numFmtId="196" fontId="73" fillId="0" borderId="72" xfId="43" applyNumberFormat="1" applyFont="1" applyBorder="1" applyAlignment="1">
      <alignment horizontal="center" vertical="center" wrapText="1"/>
    </xf>
    <xf numFmtId="0" fontId="73" fillId="0" borderId="9" xfId="43" applyFont="1" applyBorder="1" applyAlignment="1">
      <alignment horizontal="center" vertical="center" wrapText="1"/>
    </xf>
    <xf numFmtId="0" fontId="73" fillId="0" borderId="0" xfId="43" applyFont="1" applyAlignment="1">
      <alignment horizontal="center" vertical="center" wrapText="1"/>
    </xf>
    <xf numFmtId="0" fontId="73" fillId="0" borderId="50" xfId="43" applyFont="1" applyBorder="1" applyAlignment="1">
      <alignment horizontal="center" vertical="center" wrapText="1"/>
    </xf>
    <xf numFmtId="0" fontId="69" fillId="0" borderId="6" xfId="43" applyBorder="1" applyAlignment="1">
      <alignment horizontal="center" vertical="center" wrapText="1"/>
    </xf>
    <xf numFmtId="0" fontId="69" fillId="0" borderId="72" xfId="43" applyBorder="1" applyAlignment="1">
      <alignment horizontal="center" vertical="center" wrapText="1"/>
    </xf>
    <xf numFmtId="0" fontId="69" fillId="0" borderId="3" xfId="43" applyBorder="1" applyAlignment="1">
      <alignment horizontal="center"/>
    </xf>
    <xf numFmtId="0" fontId="69" fillId="0" borderId="6" xfId="43" applyBorder="1" applyAlignment="1">
      <alignment horizontal="center"/>
    </xf>
    <xf numFmtId="0" fontId="69" fillId="0" borderId="72" xfId="43" applyBorder="1" applyAlignment="1">
      <alignment horizontal="center"/>
    </xf>
    <xf numFmtId="0" fontId="73" fillId="0" borderId="7" xfId="43" applyFont="1" applyBorder="1" applyAlignment="1">
      <alignment horizontal="center" vertical="center"/>
    </xf>
    <xf numFmtId="0" fontId="73" fillId="0" borderId="8" xfId="43" applyFont="1" applyBorder="1" applyAlignment="1">
      <alignment horizontal="center" vertical="center"/>
    </xf>
    <xf numFmtId="0" fontId="73" fillId="0" borderId="91" xfId="43" applyFont="1" applyBorder="1" applyAlignment="1">
      <alignment horizontal="center" vertical="center"/>
    </xf>
    <xf numFmtId="0" fontId="73" fillId="0" borderId="9" xfId="43" applyFont="1" applyBorder="1" applyAlignment="1">
      <alignment horizontal="center" vertical="center"/>
    </xf>
    <xf numFmtId="0" fontId="73" fillId="0" borderId="0" xfId="43" applyFont="1" applyAlignment="1">
      <alignment horizontal="center" vertical="center"/>
    </xf>
    <xf numFmtId="0" fontId="73" fillId="0" borderId="50" xfId="43" applyFont="1" applyBorder="1" applyAlignment="1">
      <alignment horizontal="center" vertical="center"/>
    </xf>
    <xf numFmtId="196" fontId="73" fillId="0" borderId="5" xfId="43" applyNumberFormat="1" applyFont="1" applyBorder="1" applyAlignment="1">
      <alignment horizontal="center" vertical="center" wrapText="1"/>
    </xf>
    <xf numFmtId="196" fontId="73" fillId="0" borderId="69" xfId="43" applyNumberFormat="1" applyFont="1" applyBorder="1" applyAlignment="1">
      <alignment horizontal="center" vertical="center" wrapText="1"/>
    </xf>
    <xf numFmtId="196" fontId="73" fillId="0" borderId="2" xfId="43" applyNumberFormat="1" applyFont="1" applyBorder="1" applyAlignment="1">
      <alignment horizontal="center" vertical="center" wrapText="1"/>
    </xf>
    <xf numFmtId="0" fontId="71" fillId="16" borderId="18" xfId="43" applyFont="1" applyFill="1" applyBorder="1" applyAlignment="1">
      <alignment horizontal="center" vertical="center"/>
    </xf>
    <xf numFmtId="0" fontId="71" fillId="16" borderId="19" xfId="43" applyFont="1" applyFill="1" applyBorder="1" applyAlignment="1">
      <alignment horizontal="center" vertical="center"/>
    </xf>
    <xf numFmtId="0" fontId="71" fillId="16" borderId="20" xfId="43" applyFont="1" applyFill="1" applyBorder="1" applyAlignment="1">
      <alignment horizontal="center" vertical="center"/>
    </xf>
    <xf numFmtId="0" fontId="71" fillId="16" borderId="49" xfId="43" applyFont="1" applyFill="1" applyBorder="1" applyAlignment="1">
      <alignment horizontal="center" vertical="center"/>
    </xf>
    <xf numFmtId="0" fontId="71" fillId="16" borderId="0" xfId="43" applyFont="1" applyFill="1" applyAlignment="1">
      <alignment horizontal="center" vertical="center"/>
    </xf>
    <xf numFmtId="0" fontId="71" fillId="16" borderId="50" xfId="43" applyFont="1" applyFill="1" applyBorder="1" applyAlignment="1">
      <alignment horizontal="center" vertical="center"/>
    </xf>
    <xf numFmtId="0" fontId="71" fillId="16" borderId="21" xfId="43" applyFont="1" applyFill="1" applyBorder="1" applyAlignment="1">
      <alignment horizontal="center" vertical="center"/>
    </xf>
    <xf numFmtId="0" fontId="71" fillId="16" borderId="22" xfId="43" applyFont="1" applyFill="1" applyBorder="1" applyAlignment="1">
      <alignment horizontal="center" vertical="center"/>
    </xf>
    <xf numFmtId="0" fontId="71" fillId="16" borderId="23" xfId="43" applyFont="1" applyFill="1" applyBorder="1" applyAlignment="1">
      <alignment horizontal="center" vertical="center"/>
    </xf>
    <xf numFmtId="0" fontId="72" fillId="18" borderId="35" xfId="43" applyFont="1" applyFill="1" applyBorder="1" applyAlignment="1">
      <alignment horizontal="center" vertical="center" wrapText="1"/>
    </xf>
    <xf numFmtId="196" fontId="73" fillId="0" borderId="39" xfId="43" applyNumberFormat="1" applyFont="1" applyBorder="1" applyAlignment="1">
      <alignment horizontal="center" vertical="center" wrapText="1"/>
    </xf>
    <xf numFmtId="0" fontId="71" fillId="0" borderId="21" xfId="43" applyFont="1" applyBorder="1" applyAlignment="1">
      <alignment horizontal="center" vertical="center"/>
    </xf>
    <xf numFmtId="0" fontId="71" fillId="0" borderId="22" xfId="43" applyFont="1" applyBorder="1" applyAlignment="1">
      <alignment horizontal="center" vertical="center"/>
    </xf>
    <xf numFmtId="0" fontId="71" fillId="0" borderId="23" xfId="43" applyFont="1" applyBorder="1" applyAlignment="1">
      <alignment horizontal="center" vertical="center"/>
    </xf>
    <xf numFmtId="0" fontId="71" fillId="16" borderId="28" xfId="43" applyFont="1" applyFill="1" applyBorder="1" applyAlignment="1">
      <alignment horizontal="center" vertical="center"/>
    </xf>
    <xf numFmtId="0" fontId="71" fillId="16" borderId="30" xfId="43" applyFont="1" applyFill="1" applyBorder="1" applyAlignment="1">
      <alignment horizontal="center" vertical="center"/>
    </xf>
    <xf numFmtId="0" fontId="71" fillId="16" borderId="29" xfId="43" applyFont="1" applyFill="1" applyBorder="1" applyAlignment="1">
      <alignment horizontal="center" vertical="center"/>
    </xf>
    <xf numFmtId="0" fontId="71" fillId="16" borderId="28" xfId="43" applyFont="1" applyFill="1" applyBorder="1" applyAlignment="1">
      <alignment horizontal="center" vertical="center" wrapText="1"/>
    </xf>
    <xf numFmtId="0" fontId="71" fillId="16" borderId="30" xfId="43" applyFont="1" applyFill="1" applyBorder="1" applyAlignment="1">
      <alignment horizontal="center" vertical="center" wrapText="1"/>
    </xf>
    <xf numFmtId="0" fontId="71" fillId="16" borderId="29" xfId="43" applyFont="1" applyFill="1" applyBorder="1" applyAlignment="1">
      <alignment horizontal="center" vertical="center" wrapText="1"/>
    </xf>
    <xf numFmtId="0" fontId="13" fillId="0" borderId="3" xfId="0" applyFont="1" applyBorder="1" applyAlignment="1">
      <alignment horizontal="right" vertical="center"/>
    </xf>
    <xf numFmtId="0" fontId="13" fillId="0" borderId="6" xfId="0" applyFont="1" applyBorder="1" applyAlignment="1">
      <alignment horizontal="right" vertical="center"/>
    </xf>
    <xf numFmtId="0" fontId="13" fillId="0" borderId="4" xfId="0" applyFont="1" applyBorder="1" applyAlignment="1">
      <alignment horizontal="right" vertical="center"/>
    </xf>
    <xf numFmtId="169" fontId="23" fillId="3" borderId="55" xfId="6" applyNumberFormat="1" applyFont="1" applyFill="1" applyBorder="1" applyAlignment="1">
      <alignment vertical="center"/>
    </xf>
    <xf numFmtId="169" fontId="23" fillId="3" borderId="61" xfId="6" applyNumberFormat="1" applyFont="1" applyFill="1" applyBorder="1" applyAlignment="1">
      <alignment vertical="center"/>
    </xf>
    <xf numFmtId="169" fontId="23" fillId="3" borderId="58" xfId="6" applyNumberFormat="1" applyFont="1" applyFill="1" applyBorder="1" applyAlignment="1">
      <alignment vertical="center"/>
    </xf>
    <xf numFmtId="0" fontId="23" fillId="3" borderId="55" xfId="6" applyFont="1" applyFill="1" applyBorder="1" applyAlignment="1">
      <alignment horizontal="center" vertical="center"/>
    </xf>
    <xf numFmtId="0" fontId="23" fillId="3" borderId="59" xfId="6" applyFont="1" applyFill="1" applyBorder="1" applyAlignment="1">
      <alignment horizontal="center" vertical="center"/>
    </xf>
    <xf numFmtId="0" fontId="22" fillId="3" borderId="55" xfId="6" applyFont="1" applyFill="1" applyBorder="1" applyAlignment="1">
      <alignment horizontal="left" vertical="center" wrapText="1"/>
    </xf>
    <xf numFmtId="0" fontId="22" fillId="3" borderId="59" xfId="6" applyFont="1" applyFill="1" applyBorder="1" applyAlignment="1">
      <alignment horizontal="left" vertical="center" wrapText="1"/>
    </xf>
    <xf numFmtId="0" fontId="22" fillId="3" borderId="56" xfId="6" applyFont="1" applyFill="1" applyBorder="1" applyAlignment="1">
      <alignment horizontal="left" vertical="center" wrapText="1"/>
    </xf>
    <xf numFmtId="0" fontId="22" fillId="3" borderId="55" xfId="6" applyFont="1" applyFill="1" applyBorder="1" applyAlignment="1">
      <alignment horizontal="justify" vertical="center" wrapText="1"/>
    </xf>
    <xf numFmtId="0" fontId="22" fillId="3" borderId="59" xfId="6" applyFont="1" applyFill="1" applyBorder="1" applyAlignment="1">
      <alignment horizontal="justify" vertical="center" wrapText="1"/>
    </xf>
    <xf numFmtId="0" fontId="22" fillId="3" borderId="56" xfId="6" applyFont="1" applyFill="1" applyBorder="1" applyAlignment="1">
      <alignment horizontal="justify" vertical="center" wrapText="1"/>
    </xf>
    <xf numFmtId="37" fontId="23" fillId="3" borderId="55" xfId="6" applyNumberFormat="1" applyFont="1" applyFill="1" applyBorder="1" applyAlignment="1">
      <alignment horizontal="left" vertical="center"/>
    </xf>
    <xf numFmtId="37" fontId="23" fillId="3" borderId="59" xfId="6" applyNumberFormat="1" applyFont="1" applyFill="1" applyBorder="1" applyAlignment="1">
      <alignment horizontal="left" vertical="center"/>
    </xf>
    <xf numFmtId="37" fontId="23" fillId="3" borderId="56" xfId="6" applyNumberFormat="1" applyFont="1" applyFill="1" applyBorder="1" applyAlignment="1">
      <alignment horizontal="left" vertical="center"/>
    </xf>
    <xf numFmtId="0" fontId="24" fillId="3" borderId="55" xfId="6" applyFont="1" applyFill="1" applyBorder="1" applyAlignment="1">
      <alignment horizontal="right" vertical="top"/>
    </xf>
    <xf numFmtId="0" fontId="24" fillId="3" borderId="56" xfId="8" applyFont="1" applyFill="1" applyBorder="1" applyAlignment="1">
      <alignment horizontal="right" vertical="top"/>
    </xf>
    <xf numFmtId="0" fontId="24" fillId="3" borderId="61" xfId="6" applyFont="1" applyFill="1" applyBorder="1" applyAlignment="1">
      <alignment horizontal="justify" vertical="top" wrapText="1"/>
    </xf>
    <xf numFmtId="0" fontId="24" fillId="3" borderId="59" xfId="6" applyFont="1" applyFill="1" applyBorder="1" applyAlignment="1">
      <alignment horizontal="justify" vertical="top" wrapText="1"/>
    </xf>
    <xf numFmtId="0" fontId="24" fillId="3" borderId="60" xfId="6" applyFont="1" applyFill="1" applyBorder="1" applyAlignment="1">
      <alignment horizontal="justify" vertical="top" wrapText="1"/>
    </xf>
    <xf numFmtId="0" fontId="22" fillId="3" borderId="55" xfId="6" applyFont="1" applyFill="1" applyBorder="1" applyAlignment="1">
      <alignment horizontal="center" vertical="center"/>
    </xf>
    <xf numFmtId="176" fontId="1" fillId="3" borderId="56" xfId="9" applyFill="1" applyBorder="1" applyAlignment="1">
      <alignment horizontal="center" vertical="center"/>
    </xf>
    <xf numFmtId="37" fontId="23" fillId="3" borderId="62" xfId="6" applyNumberFormat="1" applyFont="1" applyFill="1" applyBorder="1" applyAlignment="1">
      <alignment horizontal="left" vertical="center"/>
    </xf>
    <xf numFmtId="37" fontId="23" fillId="3" borderId="57" xfId="6" applyNumberFormat="1" applyFont="1" applyFill="1" applyBorder="1" applyAlignment="1">
      <alignment horizontal="left" vertical="center"/>
    </xf>
    <xf numFmtId="0" fontId="23" fillId="3" borderId="55" xfId="6" applyFont="1" applyFill="1" applyBorder="1" applyAlignment="1">
      <alignment horizontal="center" vertical="center" wrapText="1"/>
    </xf>
    <xf numFmtId="0" fontId="23" fillId="3" borderId="59" xfId="6" applyFont="1" applyFill="1" applyBorder="1" applyAlignment="1">
      <alignment horizontal="center" vertical="center" wrapText="1"/>
    </xf>
    <xf numFmtId="0" fontId="23" fillId="3" borderId="56" xfId="6" applyFont="1" applyFill="1" applyBorder="1" applyAlignment="1">
      <alignment horizontal="center" vertical="center" wrapText="1"/>
    </xf>
    <xf numFmtId="0" fontId="23" fillId="3" borderId="62" xfId="6" applyFont="1" applyFill="1" applyBorder="1" applyAlignment="1">
      <alignment horizontal="left" vertical="center"/>
    </xf>
    <xf numFmtId="0" fontId="23" fillId="3" borderId="57" xfId="6" applyFont="1" applyFill="1" applyBorder="1" applyAlignment="1">
      <alignment horizontal="left" vertical="center"/>
    </xf>
    <xf numFmtId="0" fontId="23" fillId="3" borderId="58" xfId="6" applyFont="1" applyFill="1" applyBorder="1" applyAlignment="1">
      <alignment horizontal="left" vertical="center"/>
    </xf>
    <xf numFmtId="0" fontId="23" fillId="3" borderId="62" xfId="6" applyFont="1" applyFill="1" applyBorder="1" applyAlignment="1">
      <alignment horizontal="left" vertical="center" wrapText="1"/>
    </xf>
    <xf numFmtId="0" fontId="23" fillId="3" borderId="57" xfId="6" applyFont="1" applyFill="1" applyBorder="1" applyAlignment="1">
      <alignment horizontal="left" vertical="center" wrapText="1"/>
    </xf>
    <xf numFmtId="0" fontId="23" fillId="3" borderId="62" xfId="6" applyFont="1" applyFill="1" applyBorder="1" applyAlignment="1">
      <alignment horizontal="center" vertical="center"/>
    </xf>
    <xf numFmtId="0" fontId="23" fillId="3" borderId="57" xfId="6" applyFont="1" applyFill="1" applyBorder="1" applyAlignment="1">
      <alignment horizontal="center" vertical="center"/>
    </xf>
    <xf numFmtId="0" fontId="21" fillId="3" borderId="56" xfId="8" applyFill="1" applyBorder="1" applyAlignment="1">
      <alignment horizontal="center" vertical="center" wrapText="1"/>
    </xf>
    <xf numFmtId="0" fontId="21" fillId="3" borderId="56" xfId="8" applyFill="1" applyBorder="1" applyAlignment="1">
      <alignment vertical="center"/>
    </xf>
    <xf numFmtId="0" fontId="22" fillId="3" borderId="56" xfId="6" applyFont="1" applyFill="1" applyBorder="1" applyAlignment="1">
      <alignment horizontal="center" vertical="center" wrapText="1"/>
    </xf>
    <xf numFmtId="0" fontId="20" fillId="0" borderId="18" xfId="4" applyFont="1" applyBorder="1" applyAlignment="1">
      <alignment horizontal="center" vertical="center" wrapText="1"/>
    </xf>
    <xf numFmtId="0" fontId="20" fillId="0" borderId="19" xfId="4" applyFont="1" applyBorder="1" applyAlignment="1">
      <alignment horizontal="center" vertical="center" wrapText="1"/>
    </xf>
    <xf numFmtId="0" fontId="20" fillId="0" borderId="20" xfId="4" applyFont="1" applyBorder="1" applyAlignment="1">
      <alignment horizontal="center" vertical="center" wrapText="1"/>
    </xf>
    <xf numFmtId="0" fontId="20" fillId="0" borderId="21" xfId="4" applyFont="1" applyBorder="1" applyAlignment="1">
      <alignment horizontal="center" vertical="center" wrapText="1"/>
    </xf>
    <xf numFmtId="0" fontId="20" fillId="0" borderId="22" xfId="4" applyFont="1" applyBorder="1" applyAlignment="1">
      <alignment horizontal="center" vertical="center" wrapText="1"/>
    </xf>
    <xf numFmtId="0" fontId="20" fillId="0" borderId="23" xfId="4" applyFont="1" applyBorder="1" applyAlignment="1">
      <alignment horizontal="center" vertical="center" wrapText="1"/>
    </xf>
    <xf numFmtId="14" fontId="4" fillId="3" borderId="18" xfId="5" applyNumberFormat="1" applyFont="1" applyFill="1" applyBorder="1" applyAlignment="1">
      <alignment horizontal="center" vertical="center" wrapText="1"/>
    </xf>
    <xf numFmtId="14" fontId="4" fillId="3" borderId="20" xfId="5" applyNumberFormat="1" applyFont="1" applyFill="1" applyBorder="1" applyAlignment="1">
      <alignment horizontal="center" vertical="center" wrapText="1"/>
    </xf>
    <xf numFmtId="14" fontId="4" fillId="3" borderId="49" xfId="5" applyNumberFormat="1" applyFont="1" applyFill="1" applyBorder="1" applyAlignment="1">
      <alignment horizontal="center" vertical="center" wrapText="1"/>
    </xf>
    <xf numFmtId="14" fontId="4" fillId="3" borderId="50" xfId="5" applyNumberFormat="1" applyFont="1" applyFill="1" applyBorder="1" applyAlignment="1">
      <alignment horizontal="center" vertical="center" wrapText="1"/>
    </xf>
    <xf numFmtId="14" fontId="4" fillId="3" borderId="21" xfId="5" applyNumberFormat="1" applyFont="1" applyFill="1" applyBorder="1" applyAlignment="1">
      <alignment horizontal="center" vertical="center" wrapText="1"/>
    </xf>
    <xf numFmtId="14" fontId="4" fillId="3" borderId="23" xfId="5" applyNumberFormat="1" applyFont="1" applyFill="1" applyBorder="1" applyAlignment="1">
      <alignment horizontal="center" vertical="center" wrapText="1"/>
    </xf>
    <xf numFmtId="4" fontId="6" fillId="3" borderId="18" xfId="5" applyNumberFormat="1" applyFont="1" applyFill="1" applyBorder="1" applyAlignment="1">
      <alignment horizontal="center" vertical="center" wrapText="1"/>
    </xf>
    <xf numFmtId="4" fontId="6" fillId="3" borderId="19" xfId="5" applyNumberFormat="1" applyFont="1" applyFill="1" applyBorder="1" applyAlignment="1">
      <alignment horizontal="center" vertical="center" wrapText="1"/>
    </xf>
    <xf numFmtId="4" fontId="6" fillId="3" borderId="49" xfId="5" applyNumberFormat="1" applyFont="1" applyFill="1" applyBorder="1" applyAlignment="1">
      <alignment horizontal="center" vertical="center" wrapText="1"/>
    </xf>
    <xf numFmtId="4" fontId="6" fillId="3" borderId="0" xfId="5" applyNumberFormat="1" applyFont="1" applyFill="1" applyAlignment="1">
      <alignment horizontal="center" vertical="center" wrapText="1"/>
    </xf>
    <xf numFmtId="4" fontId="6" fillId="3" borderId="21" xfId="5" applyNumberFormat="1" applyFont="1" applyFill="1" applyBorder="1" applyAlignment="1">
      <alignment horizontal="center" vertical="center" wrapText="1"/>
    </xf>
    <xf numFmtId="4" fontId="6" fillId="3" borderId="22" xfId="5" applyNumberFormat="1" applyFont="1" applyFill="1" applyBorder="1" applyAlignment="1">
      <alignment horizontal="center" vertical="center" wrapText="1"/>
    </xf>
    <xf numFmtId="0" fontId="0" fillId="0" borderId="18" xfId="0" applyBorder="1" applyAlignment="1">
      <alignment horizontal="center"/>
    </xf>
    <xf numFmtId="0" fontId="0" fillId="0" borderId="20"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0" fillId="0" borderId="21" xfId="0" applyBorder="1" applyAlignment="1">
      <alignment horizontal="center"/>
    </xf>
    <xf numFmtId="0" fontId="0" fillId="0" borderId="23" xfId="0" applyBorder="1" applyAlignment="1">
      <alignment horizontal="center"/>
    </xf>
    <xf numFmtId="0" fontId="23" fillId="3" borderId="52" xfId="6" applyFont="1" applyFill="1" applyBorder="1" applyAlignment="1">
      <alignment horizontal="left" vertical="center"/>
    </xf>
    <xf numFmtId="0" fontId="23" fillId="3" borderId="53" xfId="6" applyFont="1" applyFill="1" applyBorder="1" applyAlignment="1">
      <alignment horizontal="left" vertical="center"/>
    </xf>
    <xf numFmtId="0" fontId="23" fillId="3" borderId="54" xfId="6" applyFont="1" applyFill="1" applyBorder="1" applyAlignment="1">
      <alignment horizontal="left" vertical="center"/>
    </xf>
    <xf numFmtId="0" fontId="23" fillId="3" borderId="88" xfId="6" applyFont="1" applyFill="1" applyBorder="1" applyAlignment="1">
      <alignment horizontal="center" vertical="center" textRotation="45" wrapText="1"/>
    </xf>
    <xf numFmtId="0" fontId="23" fillId="3" borderId="89" xfId="6" applyFont="1" applyFill="1" applyBorder="1" applyAlignment="1">
      <alignment horizontal="center" vertical="center" textRotation="45" wrapText="1"/>
    </xf>
    <xf numFmtId="0" fontId="23" fillId="3" borderId="90" xfId="6" applyFont="1" applyFill="1" applyBorder="1" applyAlignment="1">
      <alignment horizontal="center" vertical="center" textRotation="45" wrapText="1"/>
    </xf>
    <xf numFmtId="0" fontId="22" fillId="3" borderId="61" xfId="6" applyFont="1" applyFill="1" applyBorder="1" applyAlignment="1">
      <alignment vertical="center" wrapText="1"/>
    </xf>
    <xf numFmtId="0" fontId="21" fillId="3" borderId="56" xfId="8" applyFill="1" applyBorder="1" applyAlignment="1">
      <alignment vertical="center" wrapText="1"/>
    </xf>
    <xf numFmtId="0" fontId="22" fillId="3" borderId="61" xfId="6" applyFont="1" applyFill="1" applyBorder="1" applyAlignment="1">
      <alignment horizontal="left" vertical="center" wrapText="1"/>
    </xf>
    <xf numFmtId="0" fontId="23" fillId="3" borderId="55" xfId="6" applyFont="1" applyFill="1" applyBorder="1" applyAlignment="1">
      <alignment vertical="center"/>
    </xf>
    <xf numFmtId="0" fontId="23" fillId="3" borderId="61" xfId="6" applyFont="1" applyFill="1" applyBorder="1" applyAlignment="1">
      <alignment vertical="center"/>
    </xf>
    <xf numFmtId="0" fontId="23" fillId="3" borderId="58" xfId="6" applyFont="1" applyFill="1" applyBorder="1" applyAlignment="1">
      <alignment vertical="center"/>
    </xf>
    <xf numFmtId="49" fontId="29" fillId="6" borderId="35" xfId="14" applyNumberFormat="1" applyFont="1" applyFill="1" applyBorder="1" applyAlignment="1">
      <alignment horizontal="center" vertical="center"/>
    </xf>
    <xf numFmtId="49" fontId="29" fillId="6" borderId="66" xfId="14" applyNumberFormat="1" applyFont="1" applyFill="1" applyBorder="1" applyAlignment="1">
      <alignment horizontal="center" vertical="center"/>
    </xf>
    <xf numFmtId="49" fontId="29" fillId="6" borderId="48" xfId="14" applyNumberFormat="1" applyFont="1" applyFill="1" applyBorder="1" applyAlignment="1">
      <alignment horizontal="center" vertical="center"/>
    </xf>
    <xf numFmtId="0" fontId="39" fillId="3" borderId="15" xfId="14" applyFont="1" applyFill="1" applyBorder="1" applyAlignment="1">
      <alignment horizontal="right" vertical="center"/>
    </xf>
    <xf numFmtId="0" fontId="39" fillId="3" borderId="16" xfId="14" applyFont="1" applyFill="1" applyBorder="1" applyAlignment="1">
      <alignment horizontal="right" vertical="center"/>
    </xf>
    <xf numFmtId="0" fontId="39" fillId="3" borderId="17" xfId="14" applyFont="1" applyFill="1" applyBorder="1" applyAlignment="1">
      <alignment horizontal="right" vertical="center"/>
    </xf>
    <xf numFmtId="0" fontId="39" fillId="3" borderId="19" xfId="14" applyFont="1" applyFill="1" applyBorder="1" applyAlignment="1">
      <alignment horizontal="right" vertical="center"/>
    </xf>
    <xf numFmtId="0" fontId="42" fillId="3" borderId="77" xfId="14" applyFont="1" applyFill="1" applyBorder="1" applyAlignment="1">
      <alignment horizontal="right" vertical="center"/>
    </xf>
    <xf numFmtId="49" fontId="24" fillId="3" borderId="18" xfId="14" applyNumberFormat="1" applyFont="1" applyFill="1" applyBorder="1" applyAlignment="1">
      <alignment horizontal="center" vertical="center"/>
    </xf>
    <xf numFmtId="49" fontId="24" fillId="3" borderId="19" xfId="14" applyNumberFormat="1" applyFont="1" applyFill="1" applyBorder="1" applyAlignment="1">
      <alignment horizontal="center" vertical="center"/>
    </xf>
    <xf numFmtId="49" fontId="24" fillId="3" borderId="49" xfId="14" applyNumberFormat="1" applyFont="1" applyFill="1" applyBorder="1" applyAlignment="1">
      <alignment horizontal="center" vertical="center"/>
    </xf>
    <xf numFmtId="49" fontId="24" fillId="3" borderId="0" xfId="14" applyNumberFormat="1" applyFont="1" applyFill="1" applyAlignment="1">
      <alignment horizontal="center" vertical="center"/>
    </xf>
    <xf numFmtId="49" fontId="24" fillId="3" borderId="21" xfId="14" applyNumberFormat="1" applyFont="1" applyFill="1" applyBorder="1" applyAlignment="1">
      <alignment horizontal="center" vertical="center"/>
    </xf>
    <xf numFmtId="49" fontId="24" fillId="3" borderId="22" xfId="14" applyNumberFormat="1" applyFont="1" applyFill="1" applyBorder="1" applyAlignment="1">
      <alignment horizontal="center" vertical="center"/>
    </xf>
    <xf numFmtId="2" fontId="39" fillId="3" borderId="18" xfId="14" applyNumberFormat="1" applyFont="1" applyFill="1" applyBorder="1" applyAlignment="1">
      <alignment horizontal="center" vertical="center" wrapText="1"/>
    </xf>
    <xf numFmtId="2" fontId="39" fillId="3" borderId="19" xfId="14" applyNumberFormat="1" applyFont="1" applyFill="1" applyBorder="1" applyAlignment="1">
      <alignment horizontal="center" vertical="center" wrapText="1"/>
    </xf>
    <xf numFmtId="2" fontId="39" fillId="3" borderId="20" xfId="14" applyNumberFormat="1" applyFont="1" applyFill="1" applyBorder="1" applyAlignment="1">
      <alignment horizontal="center" vertical="center" wrapText="1"/>
    </xf>
    <xf numFmtId="2" fontId="39" fillId="3" borderId="49" xfId="14" applyNumberFormat="1" applyFont="1" applyFill="1" applyBorder="1" applyAlignment="1">
      <alignment horizontal="center" vertical="center" wrapText="1"/>
    </xf>
    <xf numFmtId="2" fontId="39" fillId="3" borderId="0" xfId="14" applyNumberFormat="1" applyFont="1" applyFill="1" applyAlignment="1">
      <alignment horizontal="center" vertical="center" wrapText="1"/>
    </xf>
    <xf numFmtId="2" fontId="39" fillId="3" borderId="50" xfId="14" applyNumberFormat="1" applyFont="1" applyFill="1" applyBorder="1" applyAlignment="1">
      <alignment horizontal="center" vertical="center" wrapText="1"/>
    </xf>
    <xf numFmtId="2" fontId="39" fillId="3" borderId="21" xfId="14" applyNumberFormat="1" applyFont="1" applyFill="1" applyBorder="1" applyAlignment="1">
      <alignment horizontal="center" vertical="center" wrapText="1"/>
    </xf>
    <xf numFmtId="2" fontId="39" fillId="3" borderId="22" xfId="14" applyNumberFormat="1" applyFont="1" applyFill="1" applyBorder="1" applyAlignment="1">
      <alignment horizontal="center" vertical="center" wrapText="1"/>
    </xf>
    <xf numFmtId="2" fontId="39" fillId="3" borderId="23" xfId="14" applyNumberFormat="1" applyFont="1" applyFill="1" applyBorder="1" applyAlignment="1">
      <alignment horizontal="center" vertical="center" wrapText="1"/>
    </xf>
    <xf numFmtId="2" fontId="27" fillId="3" borderId="18" xfId="14" applyNumberFormat="1" applyFont="1" applyFill="1" applyBorder="1" applyAlignment="1">
      <alignment horizontal="center" vertical="center" wrapText="1"/>
    </xf>
    <xf numFmtId="2" fontId="27" fillId="3" borderId="19" xfId="14" applyNumberFormat="1" applyFont="1" applyFill="1" applyBorder="1" applyAlignment="1">
      <alignment horizontal="center" vertical="center" wrapText="1"/>
    </xf>
    <xf numFmtId="2" fontId="27" fillId="3" borderId="20" xfId="14" applyNumberFormat="1" applyFont="1" applyFill="1" applyBorder="1" applyAlignment="1">
      <alignment horizontal="center" vertical="center" wrapText="1"/>
    </xf>
    <xf numFmtId="2" fontId="27" fillId="3" borderId="49" xfId="14" applyNumberFormat="1" applyFont="1" applyFill="1" applyBorder="1" applyAlignment="1">
      <alignment horizontal="center" vertical="center" wrapText="1"/>
    </xf>
    <xf numFmtId="2" fontId="27" fillId="3" borderId="0" xfId="14" applyNumberFormat="1" applyFont="1" applyFill="1" applyAlignment="1">
      <alignment horizontal="center" vertical="center" wrapText="1"/>
    </xf>
    <xf numFmtId="2" fontId="27" fillId="3" borderId="50" xfId="14" applyNumberFormat="1" applyFont="1" applyFill="1" applyBorder="1" applyAlignment="1">
      <alignment horizontal="center" vertical="center" wrapText="1"/>
    </xf>
    <xf numFmtId="2" fontId="27" fillId="3" borderId="21" xfId="14" applyNumberFormat="1" applyFont="1" applyFill="1" applyBorder="1" applyAlignment="1">
      <alignment horizontal="center" vertical="center" wrapText="1"/>
    </xf>
    <xf numFmtId="2" fontId="27" fillId="3" borderId="22" xfId="14" applyNumberFormat="1" applyFont="1" applyFill="1" applyBorder="1" applyAlignment="1">
      <alignment horizontal="center" vertical="center" wrapText="1"/>
    </xf>
    <xf numFmtId="2" fontId="27" fillId="3" borderId="23" xfId="14" applyNumberFormat="1" applyFont="1" applyFill="1" applyBorder="1" applyAlignment="1">
      <alignment horizontal="center" vertical="center" wrapText="1"/>
    </xf>
    <xf numFmtId="0" fontId="39" fillId="3" borderId="18" xfId="14" applyFont="1" applyFill="1" applyBorder="1" applyAlignment="1">
      <alignment horizontal="center" vertical="center" wrapText="1"/>
    </xf>
    <xf numFmtId="0" fontId="39" fillId="3" borderId="19" xfId="14" applyFont="1" applyFill="1" applyBorder="1" applyAlignment="1">
      <alignment horizontal="center" vertical="center" wrapText="1"/>
    </xf>
    <xf numFmtId="0" fontId="39" fillId="3" borderId="20" xfId="14" applyFont="1" applyFill="1" applyBorder="1" applyAlignment="1">
      <alignment horizontal="center" vertical="center" wrapText="1"/>
    </xf>
    <xf numFmtId="0" fontId="39" fillId="3" borderId="49" xfId="14" applyFont="1" applyFill="1" applyBorder="1" applyAlignment="1">
      <alignment horizontal="center" vertical="center" wrapText="1"/>
    </xf>
    <xf numFmtId="0" fontId="39" fillId="3" borderId="0" xfId="14" applyFont="1" applyFill="1" applyAlignment="1">
      <alignment horizontal="center" vertical="center" wrapText="1"/>
    </xf>
    <xf numFmtId="0" fontId="39" fillId="3" borderId="50" xfId="14" applyFont="1" applyFill="1" applyBorder="1" applyAlignment="1">
      <alignment horizontal="center" vertical="center" wrapText="1"/>
    </xf>
    <xf numFmtId="49" fontId="39" fillId="3" borderId="76" xfId="14" applyNumberFormat="1" applyFont="1" applyFill="1" applyBorder="1" applyAlignment="1">
      <alignment horizontal="center" vertical="center"/>
    </xf>
    <xf numFmtId="49" fontId="39" fillId="3" borderId="6" xfId="14" applyNumberFormat="1" applyFont="1" applyFill="1" applyBorder="1" applyAlignment="1">
      <alignment horizontal="center" vertical="center"/>
    </xf>
    <xf numFmtId="49" fontId="39" fillId="3" borderId="72" xfId="14" applyNumberFormat="1" applyFont="1" applyFill="1" applyBorder="1" applyAlignment="1">
      <alignment horizontal="center" vertical="center"/>
    </xf>
    <xf numFmtId="49" fontId="39" fillId="3" borderId="3" xfId="14" applyNumberFormat="1" applyFont="1" applyFill="1" applyBorder="1" applyAlignment="1">
      <alignment horizontal="center" vertical="center"/>
    </xf>
    <xf numFmtId="49" fontId="39" fillId="3" borderId="35" xfId="14" applyNumberFormat="1" applyFont="1" applyFill="1" applyBorder="1" applyAlignment="1">
      <alignment horizontal="center" vertical="center" wrapText="1"/>
    </xf>
    <xf numFmtId="49" fontId="39" fillId="3" borderId="71" xfId="14" applyNumberFormat="1" applyFont="1" applyFill="1" applyBorder="1" applyAlignment="1">
      <alignment horizontal="center" vertical="center" wrapText="1"/>
    </xf>
    <xf numFmtId="0" fontId="39" fillId="3" borderId="66" xfId="14" applyFont="1" applyFill="1" applyBorder="1" applyAlignment="1">
      <alignment horizontal="center" vertical="center" wrapText="1"/>
    </xf>
    <xf numFmtId="0" fontId="39" fillId="3" borderId="70" xfId="14" applyFont="1" applyFill="1" applyBorder="1" applyAlignment="1">
      <alignment horizontal="center" vertical="center" wrapText="1"/>
    </xf>
    <xf numFmtId="49" fontId="39" fillId="3" borderId="0" xfId="14" applyNumberFormat="1" applyFont="1" applyFill="1" applyAlignment="1">
      <alignment horizontal="center" vertical="center"/>
    </xf>
    <xf numFmtId="0" fontId="39" fillId="3" borderId="24" xfId="14" applyFont="1" applyFill="1" applyBorder="1" applyAlignment="1">
      <alignment horizontal="center" vertical="center" wrapText="1"/>
    </xf>
    <xf numFmtId="0" fontId="39" fillId="3" borderId="25" xfId="14" applyFont="1" applyFill="1" applyBorder="1" applyAlignment="1">
      <alignment horizontal="center" vertical="center" wrapText="1"/>
    </xf>
    <xf numFmtId="0" fontId="39" fillId="3" borderId="26" xfId="14" applyFont="1" applyFill="1" applyBorder="1" applyAlignment="1">
      <alignment horizontal="center" vertical="center" wrapText="1"/>
    </xf>
    <xf numFmtId="49" fontId="39" fillId="3" borderId="18" xfId="14" applyNumberFormat="1" applyFont="1" applyFill="1" applyBorder="1" applyAlignment="1">
      <alignment horizontal="center" vertical="center"/>
    </xf>
    <xf numFmtId="49" fontId="39" fillId="3" borderId="19" xfId="14" applyNumberFormat="1" applyFont="1" applyFill="1" applyBorder="1" applyAlignment="1">
      <alignment horizontal="center" vertical="center"/>
    </xf>
    <xf numFmtId="49" fontId="39" fillId="3" borderId="20" xfId="14" applyNumberFormat="1" applyFont="1" applyFill="1" applyBorder="1" applyAlignment="1">
      <alignment horizontal="center" vertical="center"/>
    </xf>
    <xf numFmtId="2" fontId="60" fillId="0" borderId="18" xfId="0" applyNumberFormat="1" applyFont="1" applyBorder="1" applyAlignment="1">
      <alignment horizontal="center" vertical="center" wrapText="1"/>
    </xf>
    <xf numFmtId="2" fontId="60" fillId="0" borderId="19" xfId="0" applyNumberFormat="1" applyFont="1" applyBorder="1" applyAlignment="1">
      <alignment horizontal="center" vertical="center" wrapText="1"/>
    </xf>
    <xf numFmtId="2" fontId="60" fillId="0" borderId="20" xfId="0" applyNumberFormat="1" applyFont="1" applyBorder="1" applyAlignment="1">
      <alignment horizontal="center" vertical="center" wrapText="1"/>
    </xf>
    <xf numFmtId="2" fontId="60" fillId="0" borderId="21" xfId="0" applyNumberFormat="1" applyFont="1" applyBorder="1" applyAlignment="1">
      <alignment horizontal="center" vertical="center" wrapText="1"/>
    </xf>
    <xf numFmtId="2" fontId="60" fillId="0" borderId="22" xfId="0" applyNumberFormat="1" applyFont="1" applyBorder="1" applyAlignment="1">
      <alignment horizontal="center" vertical="center" wrapText="1"/>
    </xf>
    <xf numFmtId="2" fontId="60" fillId="0" borderId="23" xfId="0" applyNumberFormat="1" applyFont="1" applyBorder="1" applyAlignment="1">
      <alignment horizontal="center" vertical="center" wrapText="1"/>
    </xf>
    <xf numFmtId="0" fontId="59" fillId="0" borderId="18" xfId="0" applyFont="1" applyBorder="1" applyAlignment="1">
      <alignment horizontal="center" wrapText="1"/>
    </xf>
    <xf numFmtId="0" fontId="59" fillId="0" borderId="19" xfId="0" applyFont="1" applyBorder="1" applyAlignment="1">
      <alignment horizontal="center" wrapText="1"/>
    </xf>
    <xf numFmtId="0" fontId="59" fillId="0" borderId="20" xfId="0" applyFont="1" applyBorder="1" applyAlignment="1">
      <alignment horizontal="center" wrapText="1"/>
    </xf>
    <xf numFmtId="0" fontId="59" fillId="0" borderId="49" xfId="0" applyFont="1" applyBorder="1" applyAlignment="1">
      <alignment horizontal="center" wrapText="1"/>
    </xf>
    <xf numFmtId="0" fontId="59" fillId="0" borderId="0" xfId="0" applyFont="1" applyAlignment="1">
      <alignment horizontal="center" wrapText="1"/>
    </xf>
    <xf numFmtId="0" fontId="59" fillId="0" borderId="50" xfId="0" applyFont="1" applyBorder="1" applyAlignment="1">
      <alignment horizontal="center" wrapText="1"/>
    </xf>
    <xf numFmtId="0" fontId="60" fillId="0" borderId="49" xfId="0" applyFont="1" applyBorder="1" applyAlignment="1">
      <alignment horizontal="center" wrapText="1"/>
    </xf>
    <xf numFmtId="0" fontId="60" fillId="0" borderId="0" xfId="0" applyFont="1" applyAlignment="1">
      <alignment horizontal="center" wrapText="1"/>
    </xf>
    <xf numFmtId="0" fontId="60" fillId="0" borderId="50" xfId="0" applyFont="1" applyBorder="1" applyAlignment="1">
      <alignment horizontal="center" wrapText="1"/>
    </xf>
    <xf numFmtId="0" fontId="60" fillId="0" borderId="21" xfId="0" applyFont="1" applyBorder="1" applyAlignment="1">
      <alignment horizontal="center" wrapText="1"/>
    </xf>
    <xf numFmtId="0" fontId="60" fillId="0" borderId="22" xfId="0" applyFont="1" applyBorder="1" applyAlignment="1">
      <alignment horizontal="center" wrapText="1"/>
    </xf>
    <xf numFmtId="0" fontId="60" fillId="0" borderId="23" xfId="0" applyFont="1" applyBorder="1" applyAlignment="1">
      <alignment horizontal="center" wrapText="1"/>
    </xf>
    <xf numFmtId="0" fontId="60" fillId="0" borderId="24" xfId="0" applyFont="1" applyBorder="1" applyAlignment="1">
      <alignment horizontal="center" vertical="center" wrapText="1"/>
    </xf>
    <xf numFmtId="0" fontId="60" fillId="0" borderId="25" xfId="0" applyFont="1" applyBorder="1" applyAlignment="1">
      <alignment horizontal="center" vertical="center" wrapText="1"/>
    </xf>
    <xf numFmtId="0" fontId="60" fillId="0" borderId="26" xfId="0" applyFont="1" applyBorder="1" applyAlignment="1">
      <alignment horizontal="center" vertical="center" wrapText="1"/>
    </xf>
    <xf numFmtId="0" fontId="61" fillId="0" borderId="28" xfId="0" applyFont="1" applyBorder="1" applyAlignment="1">
      <alignment horizontal="center" vertical="center"/>
    </xf>
    <xf numFmtId="0" fontId="61" fillId="0" borderId="30" xfId="0" applyFont="1" applyBorder="1" applyAlignment="1">
      <alignment horizontal="center" vertical="center"/>
    </xf>
    <xf numFmtId="0" fontId="61" fillId="0" borderId="24" xfId="0" applyFont="1" applyBorder="1" applyAlignment="1">
      <alignment horizontal="center"/>
    </xf>
    <xf numFmtId="0" fontId="61" fillId="0" borderId="25" xfId="0" applyFont="1" applyBorder="1" applyAlignment="1">
      <alignment horizontal="center"/>
    </xf>
    <xf numFmtId="0" fontId="61" fillId="0" borderId="26" xfId="0" applyFont="1" applyBorder="1" applyAlignment="1">
      <alignment horizontal="center"/>
    </xf>
    <xf numFmtId="0" fontId="61" fillId="0" borderId="28" xfId="0" applyFont="1" applyBorder="1" applyAlignment="1">
      <alignment horizontal="center"/>
    </xf>
    <xf numFmtId="0" fontId="61" fillId="0" borderId="30" xfId="0" applyFont="1"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28" fillId="0" borderId="2" xfId="0" applyFont="1" applyBorder="1" applyAlignment="1">
      <alignment horizontal="left" wrapText="1"/>
    </xf>
    <xf numFmtId="0" fontId="28" fillId="0" borderId="24" xfId="0" applyFont="1" applyBorder="1" applyAlignment="1">
      <alignment horizontal="center"/>
    </xf>
    <xf numFmtId="0" fontId="28" fillId="0" borderId="22" xfId="0" applyFont="1" applyBorder="1" applyAlignment="1">
      <alignment horizontal="center"/>
    </xf>
    <xf numFmtId="0" fontId="28" fillId="0" borderId="23" xfId="0" applyFont="1" applyBorder="1" applyAlignment="1">
      <alignment horizontal="center"/>
    </xf>
    <xf numFmtId="0" fontId="61" fillId="0" borderId="78" xfId="0" applyFont="1" applyBorder="1" applyAlignment="1">
      <alignment horizontal="center" vertical="center"/>
    </xf>
    <xf numFmtId="0" fontId="61" fillId="0" borderId="76" xfId="0" applyFont="1" applyBorder="1" applyAlignment="1">
      <alignment horizontal="center" vertical="center"/>
    </xf>
    <xf numFmtId="0" fontId="28" fillId="0" borderId="41" xfId="0" applyFont="1" applyBorder="1" applyAlignment="1">
      <alignment horizontal="center" vertical="center" wrapText="1"/>
    </xf>
    <xf numFmtId="0" fontId="28" fillId="0" borderId="67" xfId="0" applyFont="1" applyBorder="1" applyAlignment="1">
      <alignment horizontal="center" vertical="center" wrapText="1"/>
    </xf>
    <xf numFmtId="0" fontId="61" fillId="0" borderId="75" xfId="0" applyFont="1" applyBorder="1" applyAlignment="1">
      <alignment horizontal="center" vertical="center"/>
    </xf>
    <xf numFmtId="0" fontId="28" fillId="0" borderId="40" xfId="0" applyFont="1" applyBorder="1" applyAlignment="1">
      <alignment horizontal="center" vertical="center" wrapText="1"/>
    </xf>
    <xf numFmtId="4" fontId="33" fillId="0" borderId="76" xfId="13" applyNumberFormat="1" applyFont="1" applyBorder="1"/>
    <xf numFmtId="0" fontId="33" fillId="0" borderId="6" xfId="13" applyFont="1" applyBorder="1"/>
    <xf numFmtId="0" fontId="33" fillId="0" borderId="4" xfId="13" applyFont="1" applyBorder="1"/>
    <xf numFmtId="0" fontId="62" fillId="0" borderId="18" xfId="13" applyFont="1" applyBorder="1" applyAlignment="1">
      <alignment horizontal="center" vertical="center"/>
    </xf>
    <xf numFmtId="0" fontId="62" fillId="0" borderId="19" xfId="13" applyFont="1" applyBorder="1" applyAlignment="1">
      <alignment horizontal="center" vertical="center"/>
    </xf>
    <xf numFmtId="0" fontId="62" fillId="0" borderId="20" xfId="13" applyFont="1" applyBorder="1" applyAlignment="1">
      <alignment horizontal="center" vertical="center"/>
    </xf>
    <xf numFmtId="0" fontId="62" fillId="0" borderId="49" xfId="13" applyFont="1" applyBorder="1" applyAlignment="1">
      <alignment horizontal="center" vertical="center"/>
    </xf>
    <xf numFmtId="0" fontId="62" fillId="0" borderId="0" xfId="13" applyFont="1" applyAlignment="1">
      <alignment horizontal="center" vertical="center"/>
    </xf>
    <xf numFmtId="0" fontId="62" fillId="0" borderId="50" xfId="13" applyFont="1" applyBorder="1" applyAlignment="1">
      <alignment horizontal="center" vertical="center"/>
    </xf>
    <xf numFmtId="0" fontId="62" fillId="0" borderId="21" xfId="13" applyFont="1" applyBorder="1" applyAlignment="1">
      <alignment horizontal="center" vertical="center"/>
    </xf>
    <xf numFmtId="0" fontId="62" fillId="0" borderId="22" xfId="13" applyFont="1" applyBorder="1" applyAlignment="1">
      <alignment horizontal="center" vertical="center"/>
    </xf>
    <xf numFmtId="0" fontId="62" fillId="0" borderId="23" xfId="13" applyFont="1" applyBorder="1" applyAlignment="1">
      <alignment horizontal="center" vertical="center"/>
    </xf>
    <xf numFmtId="0" fontId="33" fillId="0" borderId="0" xfId="13" applyFont="1" applyAlignment="1">
      <alignment horizontal="justify" vertical="center" wrapText="1"/>
    </xf>
    <xf numFmtId="0" fontId="33" fillId="0" borderId="50" xfId="13" applyFont="1" applyBorder="1" applyAlignment="1">
      <alignment horizontal="justify" vertical="center" wrapText="1"/>
    </xf>
    <xf numFmtId="4" fontId="33" fillId="0" borderId="0" xfId="13" applyNumberFormat="1" applyFont="1" applyAlignment="1">
      <alignment horizontal="left" vertical="center" wrapText="1"/>
    </xf>
    <xf numFmtId="0" fontId="33" fillId="0" borderId="0" xfId="13" applyFont="1" applyAlignment="1">
      <alignment horizontal="left" vertical="center" wrapText="1"/>
    </xf>
    <xf numFmtId="0" fontId="33" fillId="0" borderId="50" xfId="13" applyFont="1" applyBorder="1" applyAlignment="1">
      <alignment horizontal="left" vertical="center" wrapText="1"/>
    </xf>
    <xf numFmtId="0" fontId="33" fillId="0" borderId="78" xfId="13" applyFont="1" applyBorder="1" applyAlignment="1">
      <alignment horizontal="center"/>
    </xf>
    <xf numFmtId="0" fontId="33" fillId="0" borderId="83" xfId="13" applyFont="1" applyBorder="1" applyAlignment="1">
      <alignment horizontal="center"/>
    </xf>
    <xf numFmtId="0" fontId="33" fillId="0" borderId="73" xfId="13" applyFont="1" applyBorder="1" applyAlignment="1">
      <alignment horizontal="center"/>
    </xf>
    <xf numFmtId="0" fontId="33" fillId="0" borderId="67" xfId="13" applyFont="1" applyBorder="1" applyAlignment="1">
      <alignment horizontal="left" wrapText="1"/>
    </xf>
    <xf numFmtId="0" fontId="33" fillId="0" borderId="2" xfId="13" applyFont="1" applyBorder="1" applyAlignment="1">
      <alignment horizontal="left" wrapText="1"/>
    </xf>
    <xf numFmtId="0" fontId="33" fillId="0" borderId="76" xfId="13" applyFont="1" applyBorder="1" applyAlignment="1">
      <alignment horizontal="left"/>
    </xf>
    <xf numFmtId="0" fontId="33" fillId="0" borderId="6" xfId="13" applyFont="1" applyBorder="1" applyAlignment="1">
      <alignment horizontal="left"/>
    </xf>
    <xf numFmtId="0" fontId="33" fillId="0" borderId="4" xfId="13" applyFont="1" applyBorder="1" applyAlignment="1">
      <alignment horizontal="left"/>
    </xf>
    <xf numFmtId="0" fontId="33" fillId="0" borderId="76" xfId="13" applyFont="1" applyBorder="1" applyAlignment="1">
      <alignment horizontal="center"/>
    </xf>
    <xf numFmtId="0" fontId="33" fillId="0" borderId="6" xfId="13" applyFont="1" applyBorder="1" applyAlignment="1">
      <alignment horizontal="center"/>
    </xf>
    <xf numFmtId="0" fontId="33" fillId="0" borderId="4" xfId="13" applyFont="1" applyBorder="1" applyAlignment="1">
      <alignment horizontal="center"/>
    </xf>
    <xf numFmtId="0" fontId="33" fillId="0" borderId="79" xfId="13" applyFont="1" applyBorder="1" applyAlignment="1">
      <alignment horizontal="center"/>
    </xf>
    <xf numFmtId="0" fontId="33" fillId="0" borderId="86" xfId="13" applyFont="1" applyBorder="1" applyAlignment="1">
      <alignment horizontal="center"/>
    </xf>
    <xf numFmtId="0" fontId="33" fillId="0" borderId="82" xfId="13" applyFont="1" applyBorder="1" applyAlignment="1">
      <alignment horizontal="center"/>
    </xf>
    <xf numFmtId="0" fontId="33" fillId="0" borderId="79" xfId="13" applyFont="1" applyBorder="1" applyAlignment="1">
      <alignment horizontal="left"/>
    </xf>
    <xf numFmtId="0" fontId="33" fillId="0" borderId="86" xfId="13" applyFont="1" applyBorder="1" applyAlignment="1">
      <alignment horizontal="left"/>
    </xf>
    <xf numFmtId="0" fontId="33" fillId="0" borderId="82" xfId="13" applyFont="1" applyBorder="1" applyAlignment="1">
      <alignment horizontal="left"/>
    </xf>
    <xf numFmtId="0" fontId="33" fillId="0" borderId="76" xfId="13" applyFont="1" applyBorder="1" applyAlignment="1">
      <alignment horizontal="left" indent="1"/>
    </xf>
    <xf numFmtId="0" fontId="33" fillId="0" borderId="6" xfId="13" applyFont="1" applyBorder="1" applyAlignment="1">
      <alignment horizontal="left" indent="1"/>
    </xf>
    <xf numFmtId="0" fontId="33" fillId="0" borderId="4" xfId="13" applyFont="1" applyBorder="1" applyAlignment="1">
      <alignment horizontal="left" indent="1"/>
    </xf>
    <xf numFmtId="0" fontId="33" fillId="0" borderId="79" xfId="13" applyFont="1" applyBorder="1" applyAlignment="1">
      <alignment horizontal="left" indent="1"/>
    </xf>
    <xf numFmtId="0" fontId="33" fillId="0" borderId="86" xfId="13" applyFont="1" applyBorder="1" applyAlignment="1">
      <alignment horizontal="left" indent="1"/>
    </xf>
    <xf numFmtId="0" fontId="33" fillId="0" borderId="82" xfId="13" applyFont="1" applyBorder="1" applyAlignment="1">
      <alignment horizontal="left" indent="1"/>
    </xf>
    <xf numFmtId="0" fontId="26" fillId="0" borderId="24" xfId="0" applyFont="1" applyBorder="1" applyAlignment="1">
      <alignment horizontal="center" vertical="center"/>
    </xf>
    <xf numFmtId="0" fontId="26" fillId="0" borderId="25" xfId="0" applyFont="1" applyBorder="1" applyAlignment="1">
      <alignment horizontal="center" vertical="center"/>
    </xf>
    <xf numFmtId="0" fontId="26" fillId="0" borderId="25" xfId="0" applyFont="1" applyBorder="1" applyAlignment="1">
      <alignment horizontal="center" vertical="center" wrapText="1"/>
    </xf>
    <xf numFmtId="0" fontId="26" fillId="0" borderId="26" xfId="0" applyFont="1" applyBorder="1" applyAlignment="1">
      <alignment horizontal="center" vertical="center"/>
    </xf>
    <xf numFmtId="2" fontId="6" fillId="0" borderId="18" xfId="0" applyNumberFormat="1"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2" fillId="0" borderId="49" xfId="0" applyFont="1" applyBorder="1" applyAlignment="1">
      <alignment horizontal="center"/>
    </xf>
    <xf numFmtId="0" fontId="2" fillId="0" borderId="0" xfId="0" applyFont="1" applyAlignment="1">
      <alignment horizontal="center"/>
    </xf>
    <xf numFmtId="0" fontId="27" fillId="0" borderId="24" xfId="0" applyFont="1" applyBorder="1" applyAlignment="1">
      <alignment horizontal="center" vertical="justify"/>
    </xf>
    <xf numFmtId="0" fontId="27" fillId="0" borderId="25" xfId="0" applyFont="1" applyBorder="1" applyAlignment="1">
      <alignment horizontal="center" vertical="justify"/>
    </xf>
    <xf numFmtId="0" fontId="27" fillId="0" borderId="26" xfId="0" applyFont="1" applyBorder="1" applyAlignment="1">
      <alignment horizontal="center" vertical="justify"/>
    </xf>
    <xf numFmtId="179" fontId="6" fillId="1" borderId="74" xfId="0" applyNumberFormat="1" applyFont="1" applyFill="1" applyBorder="1" applyAlignment="1">
      <alignment horizontal="center" vertical="center"/>
    </xf>
    <xf numFmtId="179" fontId="6" fillId="1" borderId="19" xfId="0" applyNumberFormat="1" applyFont="1" applyFill="1" applyBorder="1" applyAlignment="1">
      <alignment horizontal="center" vertical="center"/>
    </xf>
    <xf numFmtId="179" fontId="6" fillId="1" borderId="20" xfId="0" applyNumberFormat="1" applyFont="1" applyFill="1" applyBorder="1" applyAlignment="1">
      <alignment horizontal="center" vertical="center"/>
    </xf>
    <xf numFmtId="179" fontId="6" fillId="1" borderId="9" xfId="0" applyNumberFormat="1" applyFont="1" applyFill="1" applyBorder="1" applyAlignment="1">
      <alignment horizontal="center" vertical="center"/>
    </xf>
    <xf numFmtId="179" fontId="6" fillId="1" borderId="0" xfId="0" applyNumberFormat="1" applyFont="1" applyFill="1" applyAlignment="1">
      <alignment horizontal="center" vertical="center"/>
    </xf>
    <xf numFmtId="179" fontId="6" fillId="1" borderId="50" xfId="0" applyNumberFormat="1" applyFont="1" applyFill="1" applyBorder="1" applyAlignment="1">
      <alignment horizontal="center" vertical="center"/>
    </xf>
    <xf numFmtId="179" fontId="6" fillId="1" borderId="33" xfId="0" applyNumberFormat="1" applyFont="1" applyFill="1" applyBorder="1" applyAlignment="1">
      <alignment horizontal="center" vertical="center"/>
    </xf>
    <xf numFmtId="179" fontId="6" fillId="1" borderId="22" xfId="0" applyNumberFormat="1" applyFont="1" applyFill="1" applyBorder="1" applyAlignment="1">
      <alignment horizontal="center" vertical="center"/>
    </xf>
    <xf numFmtId="179" fontId="6" fillId="1" borderId="23"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77" xfId="0" applyFont="1" applyBorder="1" applyAlignment="1">
      <alignment horizontal="center" vertical="center"/>
    </xf>
    <xf numFmtId="0" fontId="6" fillId="0" borderId="0" xfId="0" applyFont="1" applyAlignment="1">
      <alignment horizontal="center" vertical="center"/>
    </xf>
    <xf numFmtId="0" fontId="6" fillId="0" borderId="14" xfId="0" applyFont="1" applyBorder="1" applyAlignment="1">
      <alignment horizontal="center" vertical="center"/>
    </xf>
    <xf numFmtId="0" fontId="6" fillId="0" borderId="22" xfId="0" applyFont="1" applyBorder="1" applyAlignment="1">
      <alignment horizontal="center" vertical="center"/>
    </xf>
    <xf numFmtId="0" fontId="6" fillId="0" borderId="34" xfId="0" applyFont="1" applyBorder="1" applyAlignment="1">
      <alignment horizontal="center" vertical="center"/>
    </xf>
    <xf numFmtId="0" fontId="27" fillId="0" borderId="18" xfId="0" applyFont="1" applyBorder="1" applyAlignment="1">
      <alignment horizontal="center" vertical="justify"/>
    </xf>
    <xf numFmtId="0" fontId="27" fillId="0" borderId="20" xfId="0" applyFont="1" applyBorder="1" applyAlignment="1">
      <alignment horizontal="center" vertical="justify"/>
    </xf>
    <xf numFmtId="0" fontId="27" fillId="0" borderId="74" xfId="0" applyFont="1" applyBorder="1" applyAlignment="1">
      <alignment horizontal="center" vertical="center"/>
    </xf>
    <xf numFmtId="0" fontId="27" fillId="0" borderId="19" xfId="0" applyFont="1" applyBorder="1" applyAlignment="1">
      <alignment horizontal="center" vertical="center"/>
    </xf>
    <xf numFmtId="0" fontId="27" fillId="0" borderId="20" xfId="0" applyFont="1" applyBorder="1" applyAlignment="1">
      <alignment horizontal="center" vertical="center"/>
    </xf>
    <xf numFmtId="0" fontId="27" fillId="0" borderId="9" xfId="0" applyFont="1" applyBorder="1" applyAlignment="1">
      <alignment horizontal="center" vertical="center"/>
    </xf>
    <xf numFmtId="0" fontId="27" fillId="0" borderId="0" xfId="0" applyFont="1" applyAlignment="1">
      <alignment horizontal="center" vertical="center"/>
    </xf>
    <xf numFmtId="0" fontId="27" fillId="0" borderId="50" xfId="0" applyFont="1" applyBorder="1" applyAlignment="1">
      <alignment horizontal="center" vertical="center"/>
    </xf>
    <xf numFmtId="0" fontId="27" fillId="0" borderId="33" xfId="0" applyFont="1" applyBorder="1" applyAlignment="1">
      <alignment horizontal="center" vertical="center"/>
    </xf>
    <xf numFmtId="0" fontId="27" fillId="0" borderId="22" xfId="0" applyFont="1" applyBorder="1" applyAlignment="1">
      <alignment horizontal="center" vertical="center"/>
    </xf>
    <xf numFmtId="0" fontId="27" fillId="0" borderId="23" xfId="0" applyFont="1" applyBorder="1" applyAlignment="1">
      <alignment horizontal="center" vertical="center"/>
    </xf>
    <xf numFmtId="0" fontId="27" fillId="0" borderId="18" xfId="0" applyFont="1" applyBorder="1" applyAlignment="1">
      <alignment horizontal="center" vertical="center"/>
    </xf>
    <xf numFmtId="0" fontId="27" fillId="0" borderId="77" xfId="0" applyFont="1" applyBorder="1" applyAlignment="1">
      <alignment horizontal="center" vertical="center"/>
    </xf>
    <xf numFmtId="0" fontId="27" fillId="0" borderId="49" xfId="0" applyFont="1" applyBorder="1" applyAlignment="1">
      <alignment horizontal="center" vertical="center"/>
    </xf>
    <xf numFmtId="0" fontId="27" fillId="0" borderId="14" xfId="0" applyFont="1" applyBorder="1" applyAlignment="1">
      <alignment horizontal="center" vertical="center"/>
    </xf>
    <xf numFmtId="0" fontId="27" fillId="0" borderId="21" xfId="0" applyFont="1" applyBorder="1" applyAlignment="1">
      <alignment horizontal="center" vertical="center"/>
    </xf>
    <xf numFmtId="0" fontId="27" fillId="0" borderId="34" xfId="0" applyFont="1" applyBorder="1" applyAlignment="1">
      <alignment horizontal="center" vertical="center"/>
    </xf>
    <xf numFmtId="0" fontId="28" fillId="0" borderId="25" xfId="0" applyFont="1" applyBorder="1" applyAlignment="1">
      <alignment horizontal="center"/>
    </xf>
    <xf numFmtId="0" fontId="28" fillId="0" borderId="26" xfId="0" applyFont="1" applyBorder="1" applyAlignment="1">
      <alignment horizont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28" xfId="0" applyFont="1" applyBorder="1" applyAlignment="1">
      <alignment horizontal="center" vertical="justify"/>
    </xf>
    <xf numFmtId="0" fontId="27" fillId="0" borderId="29" xfId="0" applyFont="1" applyBorder="1" applyAlignment="1">
      <alignment horizontal="center" vertical="justify"/>
    </xf>
    <xf numFmtId="0" fontId="50" fillId="16" borderId="5" xfId="0" applyFont="1" applyFill="1" applyBorder="1" applyAlignment="1">
      <alignment horizontal="center" vertical="center" wrapText="1"/>
    </xf>
    <xf numFmtId="0" fontId="47" fillId="0" borderId="70" xfId="0" applyFont="1" applyBorder="1" applyAlignment="1">
      <alignment horizontal="center" vertical="center" wrapText="1"/>
    </xf>
    <xf numFmtId="0" fontId="50" fillId="16" borderId="1" xfId="0" applyFont="1" applyFill="1" applyBorder="1" applyAlignment="1">
      <alignment horizontal="center" vertical="center" wrapText="1"/>
    </xf>
    <xf numFmtId="0" fontId="44" fillId="0" borderId="2" xfId="0" applyFont="1" applyBorder="1" applyAlignment="1">
      <alignment horizontal="center"/>
    </xf>
    <xf numFmtId="0" fontId="47" fillId="0" borderId="24" xfId="0" applyFont="1" applyBorder="1" applyAlignment="1">
      <alignment horizontal="left" vertical="center"/>
    </xf>
    <xf numFmtId="0" fontId="47" fillId="0" borderId="25" xfId="0" applyFont="1" applyBorder="1" applyAlignment="1">
      <alignment horizontal="left" vertical="center"/>
    </xf>
    <xf numFmtId="0" fontId="47" fillId="0" borderId="26" xfId="0" applyFont="1" applyBorder="1" applyAlignment="1">
      <alignment horizontal="left" vertical="center"/>
    </xf>
    <xf numFmtId="0" fontId="48" fillId="0" borderId="24" xfId="0" applyFont="1" applyBorder="1" applyAlignment="1">
      <alignment horizontal="center" vertical="center"/>
    </xf>
    <xf numFmtId="0" fontId="48" fillId="0" borderId="25" xfId="0" applyFont="1" applyBorder="1" applyAlignment="1">
      <alignment horizontal="center" vertical="center"/>
    </xf>
    <xf numFmtId="0" fontId="48" fillId="0" borderId="26" xfId="0" applyFont="1" applyBorder="1" applyAlignment="1">
      <alignment horizontal="center" vertical="center"/>
    </xf>
    <xf numFmtId="0" fontId="48" fillId="0" borderId="24" xfId="0" applyFont="1" applyBorder="1" applyAlignment="1">
      <alignment horizontal="left" vertical="center" wrapText="1"/>
    </xf>
    <xf numFmtId="0" fontId="48" fillId="0" borderId="25" xfId="0" applyFont="1" applyBorder="1" applyAlignment="1">
      <alignment horizontal="left" vertical="center" wrapText="1"/>
    </xf>
    <xf numFmtId="0" fontId="48" fillId="0" borderId="26" xfId="0" applyFont="1" applyBorder="1" applyAlignment="1">
      <alignment horizontal="left" vertical="center" wrapText="1"/>
    </xf>
    <xf numFmtId="0" fontId="47" fillId="0" borderId="28" xfId="0" applyFont="1" applyBorder="1" applyAlignment="1">
      <alignment horizontal="center" vertical="center" wrapText="1"/>
    </xf>
    <xf numFmtId="0" fontId="47" fillId="0" borderId="30" xfId="0" applyFont="1" applyBorder="1" applyAlignment="1">
      <alignment horizontal="center" vertical="center" wrapText="1"/>
    </xf>
    <xf numFmtId="0" fontId="47" fillId="0" borderId="29" xfId="0" applyFont="1" applyBorder="1" applyAlignment="1">
      <alignment horizontal="center" vertical="center" wrapText="1"/>
    </xf>
    <xf numFmtId="0" fontId="47" fillId="16" borderId="18" xfId="0" applyFont="1" applyFill="1" applyBorder="1" applyAlignment="1">
      <alignment horizontal="center" vertical="center" wrapText="1"/>
    </xf>
    <xf numFmtId="0" fontId="47" fillId="16" borderId="49" xfId="0" applyFont="1" applyFill="1" applyBorder="1" applyAlignment="1">
      <alignment horizontal="center" vertical="center" wrapText="1"/>
    </xf>
    <xf numFmtId="0" fontId="47" fillId="16" borderId="71" xfId="0" applyFont="1" applyFill="1" applyBorder="1" applyAlignment="1">
      <alignment horizontal="center" vertical="center" wrapText="1"/>
    </xf>
    <xf numFmtId="0" fontId="47" fillId="0" borderId="41" xfId="0" applyFont="1" applyBorder="1" applyAlignment="1">
      <alignment horizontal="center" vertical="center" wrapText="1"/>
    </xf>
    <xf numFmtId="0" fontId="47" fillId="0" borderId="67" xfId="0" applyFont="1" applyBorder="1" applyAlignment="1">
      <alignment horizontal="center" vertical="center" wrapText="1"/>
    </xf>
    <xf numFmtId="0" fontId="47" fillId="0" borderId="40" xfId="0" applyFont="1" applyBorder="1" applyAlignment="1">
      <alignment horizontal="center" vertical="center" wrapText="1"/>
    </xf>
    <xf numFmtId="0" fontId="47" fillId="0" borderId="36"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31" xfId="0" applyFont="1" applyBorder="1" applyAlignment="1">
      <alignment horizontal="center" vertical="center" wrapText="1"/>
    </xf>
    <xf numFmtId="0" fontId="47" fillId="0" borderId="36" xfId="0" applyFont="1" applyBorder="1" applyAlignment="1">
      <alignment horizontal="left" vertical="center" wrapText="1"/>
    </xf>
    <xf numFmtId="0" fontId="47" fillId="0" borderId="2" xfId="0" applyFont="1" applyBorder="1" applyAlignment="1">
      <alignment horizontal="left" vertical="center" wrapText="1"/>
    </xf>
    <xf numFmtId="0" fontId="47" fillId="0" borderId="31" xfId="0" applyFont="1" applyBorder="1" applyAlignment="1">
      <alignment horizontal="left" vertical="center" wrapText="1"/>
    </xf>
    <xf numFmtId="0" fontId="44" fillId="0" borderId="0" xfId="0" applyFont="1" applyAlignment="1">
      <alignment horizontal="center" vertical="center" wrapText="1"/>
    </xf>
    <xf numFmtId="0" fontId="44" fillId="0" borderId="14" xfId="0" applyFont="1" applyBorder="1" applyAlignment="1">
      <alignment horizontal="center" vertical="center" wrapText="1"/>
    </xf>
    <xf numFmtId="0" fontId="2" fillId="0" borderId="3" xfId="30" applyFont="1" applyBorder="1" applyAlignment="1">
      <alignment horizontal="center" vertical="center"/>
    </xf>
    <xf numFmtId="0" fontId="2" fillId="0" borderId="4" xfId="30" applyFont="1" applyBorder="1" applyAlignment="1">
      <alignment horizontal="center" vertical="center"/>
    </xf>
    <xf numFmtId="0" fontId="2" fillId="0" borderId="6" xfId="30" applyFont="1" applyBorder="1" applyAlignment="1">
      <alignment horizontal="center" vertical="center"/>
    </xf>
    <xf numFmtId="0" fontId="43" fillId="3" borderId="2" xfId="30" applyFont="1" applyFill="1" applyBorder="1" applyAlignment="1">
      <alignment horizontal="center" vertical="center" wrapText="1"/>
    </xf>
    <xf numFmtId="0" fontId="39" fillId="0" borderId="24" xfId="30" applyFont="1" applyBorder="1" applyAlignment="1">
      <alignment horizontal="center" vertical="center"/>
    </xf>
    <xf numFmtId="0" fontId="39" fillId="0" borderId="26" xfId="30" applyFont="1" applyBorder="1" applyAlignment="1">
      <alignment horizontal="center" vertical="center"/>
    </xf>
    <xf numFmtId="0" fontId="27" fillId="0" borderId="0" xfId="30" applyFont="1" applyAlignment="1">
      <alignment horizontal="right" vertical="center" wrapText="1"/>
    </xf>
    <xf numFmtId="0" fontId="27" fillId="0" borderId="5" xfId="30" applyFont="1" applyBorder="1" applyAlignment="1">
      <alignment horizontal="center" vertical="center" wrapText="1"/>
    </xf>
    <xf numFmtId="0" fontId="21" fillId="0" borderId="7" xfId="30" applyBorder="1" applyAlignment="1">
      <alignment horizontal="left" vertical="center" wrapText="1"/>
    </xf>
    <xf numFmtId="0" fontId="21" fillId="0" borderId="8" xfId="30" applyBorder="1" applyAlignment="1">
      <alignment horizontal="left" vertical="center" wrapText="1"/>
    </xf>
    <xf numFmtId="0" fontId="21" fillId="0" borderId="12" xfId="30" applyBorder="1" applyAlignment="1">
      <alignment horizontal="left" vertical="center" wrapText="1"/>
    </xf>
    <xf numFmtId="0" fontId="21" fillId="0" borderId="10" xfId="30" applyBorder="1" applyAlignment="1">
      <alignment horizontal="left" vertical="center" wrapText="1"/>
    </xf>
    <xf numFmtId="0" fontId="21" fillId="0" borderId="11" xfId="30" applyBorder="1" applyAlignment="1">
      <alignment horizontal="left" vertical="center" wrapText="1"/>
    </xf>
    <xf numFmtId="0" fontId="21" fillId="0" borderId="13" xfId="30" applyBorder="1" applyAlignment="1">
      <alignment horizontal="left" vertical="center" wrapText="1"/>
    </xf>
  </cellXfs>
  <cellStyles count="46">
    <cellStyle name="Millares" xfId="1" builtinId="3"/>
    <cellStyle name="Millares 2" xfId="44" xr:uid="{F4ADAA59-E3FA-4057-9815-11BEEB7816D3}"/>
    <cellStyle name="Millares 2 2" xfId="16" xr:uid="{8A8B58A9-5FBF-4F97-8C34-018534B9C110}"/>
    <cellStyle name="Millares 2 5 2" xfId="32" xr:uid="{56A6D073-6D66-4601-AD41-E3857A281A43}"/>
    <cellStyle name="Millares 3" xfId="29" xr:uid="{5115AC0E-4CC7-453A-8E02-9DCE8A4E39D2}"/>
    <cellStyle name="Millares 3 2 2" xfId="15" xr:uid="{CCF4D793-8B59-4183-ABE0-A2D31605DED7}"/>
    <cellStyle name="Millares 35" xfId="40" xr:uid="{07941E41-E02D-4873-8B10-B8F9F3CD4AEA}"/>
    <cellStyle name="Millares 4" xfId="21" xr:uid="{4D083B10-DEB2-49CD-89B1-122B815156C9}"/>
    <cellStyle name="Millares 4 41" xfId="42" xr:uid="{11E96971-6935-4A6E-88A9-D548F278162E}"/>
    <cellStyle name="Millares 5" xfId="28" xr:uid="{DE1D4FCD-89D2-4C3B-9BBF-6AC3E9FCE75D}"/>
    <cellStyle name="Millares_CRONO-FLUJO PVTOS" xfId="11" xr:uid="{1B133201-5FD1-4E79-8FC2-E9957BACAD99}"/>
    <cellStyle name="Moneda" xfId="2" builtinId="4"/>
    <cellStyle name="Moneda [0] 2" xfId="27" xr:uid="{578743D7-9E8C-4541-A8B6-8FED80E80D7C}"/>
    <cellStyle name="Moneda 10" xfId="17" xr:uid="{7202F9CD-A100-4E60-A1B3-C8351181A449}"/>
    <cellStyle name="Moneda 10 2" xfId="20" xr:uid="{CA019012-997D-4ECE-B87B-C7560837FC3F}"/>
    <cellStyle name="Moneda 11" xfId="38" xr:uid="{028E8DDC-D40F-4AD3-A713-A14900A2A9F6}"/>
    <cellStyle name="Moneda 2" xfId="45" xr:uid="{D49E6FC4-A176-4276-A1C8-45ECE49C24C1}"/>
    <cellStyle name="Moneda 2 10" xfId="24" xr:uid="{77F3B56B-AEDA-460C-B533-78F57773F1CE}"/>
    <cellStyle name="Moneda 2 11" xfId="23" xr:uid="{C15BB7AF-1E7F-4262-BBB4-C5DC453FFA32}"/>
    <cellStyle name="Moneda 2 2 7" xfId="22" xr:uid="{63B02081-7FC9-4487-8878-40A1828A7C1D}"/>
    <cellStyle name="Moneda 3" xfId="7" xr:uid="{B65DD45B-975A-4EB8-B20B-380477503859}"/>
    <cellStyle name="Moneda 5" xfId="19" xr:uid="{38750784-5397-41B2-9C70-69843CA81385}"/>
    <cellStyle name="Moneda 5 5" xfId="41" xr:uid="{A1D0A371-300A-43D7-B360-0B8F2CC15279}"/>
    <cellStyle name="Moneda 6 2" xfId="33" xr:uid="{B03F42C7-4051-4E7C-8746-9E4E07D42457}"/>
    <cellStyle name="Moneda 7 2" xfId="31" xr:uid="{0A55E307-6C48-4D10-8B80-236486CA791A}"/>
    <cellStyle name="Normal" xfId="0" builtinId="0"/>
    <cellStyle name="Normal 10 2 3" xfId="5" xr:uid="{4CCBD2D8-9172-43E8-ABE3-D7AB9D997FF5}"/>
    <cellStyle name="Normal 14" xfId="36" xr:uid="{FB0D37FB-BBA5-4079-A5FF-D522DBD0236E}"/>
    <cellStyle name="Normal 16" xfId="35" xr:uid="{20A8286C-E08A-44F5-B955-5885592CE263}"/>
    <cellStyle name="Normal 2" xfId="13" xr:uid="{75EE7906-8076-4BFD-8440-9F3A5BF3BA91}"/>
    <cellStyle name="Normal 2 2" xfId="14" xr:uid="{1521DA15-7543-4C6A-ABA7-4142893BDA36}"/>
    <cellStyle name="Normal 2 2 2 2" xfId="26" xr:uid="{2D19D025-BEC0-4BF8-BEED-DC92DE170326}"/>
    <cellStyle name="Normal 2 2 2 2 2" xfId="8" xr:uid="{432A5BD6-3EED-481A-929B-578BF828E12E}"/>
    <cellStyle name="Normal 3" xfId="43" xr:uid="{12F3C589-0B9A-45D0-84B6-648AEBA1BCE0}"/>
    <cellStyle name="Normal 3 2" xfId="25" xr:uid="{F1A1FA04-A148-423D-8C84-9F43C260F0A3}"/>
    <cellStyle name="Normal 3 2 2" xfId="30" xr:uid="{E56B4E38-89A1-47E2-8286-87CF33AE8CD6}"/>
    <cellStyle name="Normal 4" xfId="12" xr:uid="{79BB3018-EB51-499B-988A-7C8E0EEFCA2E}"/>
    <cellStyle name="Normal 4 2" xfId="9" xr:uid="{0A8322FD-C4A6-4EBF-B600-E98B5553D497}"/>
    <cellStyle name="Normal 5 12" xfId="34" xr:uid="{3185EE7D-CE27-436C-A1D3-869D922E4006}"/>
    <cellStyle name="Normal_AlcantIPS 3" xfId="4" xr:uid="{5122BED9-A7BB-4C09-9C36-A4992DE774FB}"/>
    <cellStyle name="Normal_Libro1 2" xfId="6" xr:uid="{5C1E9BDA-6D50-43FE-A9E0-C64CDF8493AC}"/>
    <cellStyle name="Porcentaje" xfId="3" builtinId="5"/>
    <cellStyle name="Porcentaje 2 2" xfId="37" xr:uid="{9F5221FA-D71A-4E1B-B1C3-F6D7A30E6BC8}"/>
    <cellStyle name="Porcentaje 4" xfId="18" xr:uid="{79703E69-B721-4FC8-91B9-F72BA77AB264}"/>
    <cellStyle name="Porcentual 9" xfId="39" xr:uid="{E87866B5-9607-4FE9-AC45-300BEE315CA4}"/>
    <cellStyle name="Porcentual_AIU 2008 SESAC JULIO 42 2" xfId="10" xr:uid="{314336E9-9DAC-47F1-AF20-5AA3E16623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6.xml"/><Relationship Id="rId21" Type="http://schemas.openxmlformats.org/officeDocument/2006/relationships/worksheet" Target="worksheets/sheet21.xml"/><Relationship Id="rId42" Type="http://schemas.openxmlformats.org/officeDocument/2006/relationships/externalLink" Target="externalLinks/externalLink21.xml"/><Relationship Id="rId63" Type="http://schemas.openxmlformats.org/officeDocument/2006/relationships/externalLink" Target="externalLinks/externalLink42.xml"/><Relationship Id="rId84" Type="http://schemas.openxmlformats.org/officeDocument/2006/relationships/externalLink" Target="externalLinks/externalLink63.xml"/><Relationship Id="rId138" Type="http://schemas.openxmlformats.org/officeDocument/2006/relationships/externalLink" Target="externalLinks/externalLink117.xml"/><Relationship Id="rId159" Type="http://schemas.openxmlformats.org/officeDocument/2006/relationships/externalLink" Target="externalLinks/externalLink138.xml"/><Relationship Id="rId170" Type="http://schemas.openxmlformats.org/officeDocument/2006/relationships/externalLink" Target="externalLinks/externalLink149.xml"/><Relationship Id="rId191" Type="http://schemas.openxmlformats.org/officeDocument/2006/relationships/externalLink" Target="externalLinks/externalLink170.xml"/><Relationship Id="rId205" Type="http://schemas.openxmlformats.org/officeDocument/2006/relationships/externalLink" Target="externalLinks/externalLink184.xml"/><Relationship Id="rId226" Type="http://schemas.openxmlformats.org/officeDocument/2006/relationships/styles" Target="styles.xml"/><Relationship Id="rId107" Type="http://schemas.openxmlformats.org/officeDocument/2006/relationships/externalLink" Target="externalLinks/externalLink86.xml"/><Relationship Id="rId11" Type="http://schemas.openxmlformats.org/officeDocument/2006/relationships/worksheet" Target="worksheets/sheet11.xml"/><Relationship Id="rId32" Type="http://schemas.openxmlformats.org/officeDocument/2006/relationships/externalLink" Target="externalLinks/externalLink11.xml"/><Relationship Id="rId53" Type="http://schemas.openxmlformats.org/officeDocument/2006/relationships/externalLink" Target="externalLinks/externalLink32.xml"/><Relationship Id="rId74" Type="http://schemas.openxmlformats.org/officeDocument/2006/relationships/externalLink" Target="externalLinks/externalLink53.xml"/><Relationship Id="rId128" Type="http://schemas.openxmlformats.org/officeDocument/2006/relationships/externalLink" Target="externalLinks/externalLink107.xml"/><Relationship Id="rId149" Type="http://schemas.openxmlformats.org/officeDocument/2006/relationships/externalLink" Target="externalLinks/externalLink128.xml"/><Relationship Id="rId5" Type="http://schemas.openxmlformats.org/officeDocument/2006/relationships/worksheet" Target="worksheets/sheet5.xml"/><Relationship Id="rId95" Type="http://schemas.openxmlformats.org/officeDocument/2006/relationships/externalLink" Target="externalLinks/externalLink74.xml"/><Relationship Id="rId160" Type="http://schemas.openxmlformats.org/officeDocument/2006/relationships/externalLink" Target="externalLinks/externalLink139.xml"/><Relationship Id="rId181" Type="http://schemas.openxmlformats.org/officeDocument/2006/relationships/externalLink" Target="externalLinks/externalLink160.xml"/><Relationship Id="rId216" Type="http://schemas.openxmlformats.org/officeDocument/2006/relationships/externalLink" Target="externalLinks/externalLink195.xml"/><Relationship Id="rId211" Type="http://schemas.openxmlformats.org/officeDocument/2006/relationships/externalLink" Target="externalLinks/externalLink190.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43" Type="http://schemas.openxmlformats.org/officeDocument/2006/relationships/externalLink" Target="externalLinks/externalLink22.xml"/><Relationship Id="rId48" Type="http://schemas.openxmlformats.org/officeDocument/2006/relationships/externalLink" Target="externalLinks/externalLink27.xml"/><Relationship Id="rId64" Type="http://schemas.openxmlformats.org/officeDocument/2006/relationships/externalLink" Target="externalLinks/externalLink43.xml"/><Relationship Id="rId69" Type="http://schemas.openxmlformats.org/officeDocument/2006/relationships/externalLink" Target="externalLinks/externalLink48.xml"/><Relationship Id="rId113" Type="http://schemas.openxmlformats.org/officeDocument/2006/relationships/externalLink" Target="externalLinks/externalLink92.xml"/><Relationship Id="rId118" Type="http://schemas.openxmlformats.org/officeDocument/2006/relationships/externalLink" Target="externalLinks/externalLink97.xml"/><Relationship Id="rId134" Type="http://schemas.openxmlformats.org/officeDocument/2006/relationships/externalLink" Target="externalLinks/externalLink113.xml"/><Relationship Id="rId139" Type="http://schemas.openxmlformats.org/officeDocument/2006/relationships/externalLink" Target="externalLinks/externalLink118.xml"/><Relationship Id="rId80" Type="http://schemas.openxmlformats.org/officeDocument/2006/relationships/externalLink" Target="externalLinks/externalLink59.xml"/><Relationship Id="rId85" Type="http://schemas.openxmlformats.org/officeDocument/2006/relationships/externalLink" Target="externalLinks/externalLink64.xml"/><Relationship Id="rId150" Type="http://schemas.openxmlformats.org/officeDocument/2006/relationships/externalLink" Target="externalLinks/externalLink129.xml"/><Relationship Id="rId155" Type="http://schemas.openxmlformats.org/officeDocument/2006/relationships/externalLink" Target="externalLinks/externalLink134.xml"/><Relationship Id="rId171" Type="http://schemas.openxmlformats.org/officeDocument/2006/relationships/externalLink" Target="externalLinks/externalLink150.xml"/><Relationship Id="rId176" Type="http://schemas.openxmlformats.org/officeDocument/2006/relationships/externalLink" Target="externalLinks/externalLink155.xml"/><Relationship Id="rId192" Type="http://schemas.openxmlformats.org/officeDocument/2006/relationships/externalLink" Target="externalLinks/externalLink171.xml"/><Relationship Id="rId197" Type="http://schemas.openxmlformats.org/officeDocument/2006/relationships/externalLink" Target="externalLinks/externalLink176.xml"/><Relationship Id="rId206" Type="http://schemas.openxmlformats.org/officeDocument/2006/relationships/externalLink" Target="externalLinks/externalLink185.xml"/><Relationship Id="rId227" Type="http://schemas.openxmlformats.org/officeDocument/2006/relationships/sharedStrings" Target="sharedStrings.xml"/><Relationship Id="rId201" Type="http://schemas.openxmlformats.org/officeDocument/2006/relationships/externalLink" Target="externalLinks/externalLink180.xml"/><Relationship Id="rId222" Type="http://schemas.openxmlformats.org/officeDocument/2006/relationships/externalLink" Target="externalLinks/externalLink20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2.xml"/><Relationship Id="rId38" Type="http://schemas.openxmlformats.org/officeDocument/2006/relationships/externalLink" Target="externalLinks/externalLink17.xml"/><Relationship Id="rId59" Type="http://schemas.openxmlformats.org/officeDocument/2006/relationships/externalLink" Target="externalLinks/externalLink38.xml"/><Relationship Id="rId103" Type="http://schemas.openxmlformats.org/officeDocument/2006/relationships/externalLink" Target="externalLinks/externalLink82.xml"/><Relationship Id="rId108" Type="http://schemas.openxmlformats.org/officeDocument/2006/relationships/externalLink" Target="externalLinks/externalLink87.xml"/><Relationship Id="rId124" Type="http://schemas.openxmlformats.org/officeDocument/2006/relationships/externalLink" Target="externalLinks/externalLink103.xml"/><Relationship Id="rId129" Type="http://schemas.openxmlformats.org/officeDocument/2006/relationships/externalLink" Target="externalLinks/externalLink108.xml"/><Relationship Id="rId54" Type="http://schemas.openxmlformats.org/officeDocument/2006/relationships/externalLink" Target="externalLinks/externalLink33.xml"/><Relationship Id="rId70" Type="http://schemas.openxmlformats.org/officeDocument/2006/relationships/externalLink" Target="externalLinks/externalLink49.xml"/><Relationship Id="rId75" Type="http://schemas.openxmlformats.org/officeDocument/2006/relationships/externalLink" Target="externalLinks/externalLink54.xml"/><Relationship Id="rId91" Type="http://schemas.openxmlformats.org/officeDocument/2006/relationships/externalLink" Target="externalLinks/externalLink70.xml"/><Relationship Id="rId96" Type="http://schemas.openxmlformats.org/officeDocument/2006/relationships/externalLink" Target="externalLinks/externalLink75.xml"/><Relationship Id="rId140" Type="http://schemas.openxmlformats.org/officeDocument/2006/relationships/externalLink" Target="externalLinks/externalLink119.xml"/><Relationship Id="rId145" Type="http://schemas.openxmlformats.org/officeDocument/2006/relationships/externalLink" Target="externalLinks/externalLink124.xml"/><Relationship Id="rId161" Type="http://schemas.openxmlformats.org/officeDocument/2006/relationships/externalLink" Target="externalLinks/externalLink140.xml"/><Relationship Id="rId166" Type="http://schemas.openxmlformats.org/officeDocument/2006/relationships/externalLink" Target="externalLinks/externalLink145.xml"/><Relationship Id="rId182" Type="http://schemas.openxmlformats.org/officeDocument/2006/relationships/externalLink" Target="externalLinks/externalLink161.xml"/><Relationship Id="rId187" Type="http://schemas.openxmlformats.org/officeDocument/2006/relationships/externalLink" Target="externalLinks/externalLink166.xml"/><Relationship Id="rId217" Type="http://schemas.openxmlformats.org/officeDocument/2006/relationships/externalLink" Target="externalLinks/externalLink196.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externalLink" Target="externalLinks/externalLink191.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49" Type="http://schemas.openxmlformats.org/officeDocument/2006/relationships/externalLink" Target="externalLinks/externalLink28.xml"/><Relationship Id="rId114" Type="http://schemas.openxmlformats.org/officeDocument/2006/relationships/externalLink" Target="externalLinks/externalLink93.xml"/><Relationship Id="rId119" Type="http://schemas.openxmlformats.org/officeDocument/2006/relationships/externalLink" Target="externalLinks/externalLink98.xml"/><Relationship Id="rId44" Type="http://schemas.openxmlformats.org/officeDocument/2006/relationships/externalLink" Target="externalLinks/externalLink23.xml"/><Relationship Id="rId60" Type="http://schemas.openxmlformats.org/officeDocument/2006/relationships/externalLink" Target="externalLinks/externalLink39.xml"/><Relationship Id="rId65" Type="http://schemas.openxmlformats.org/officeDocument/2006/relationships/externalLink" Target="externalLinks/externalLink44.xml"/><Relationship Id="rId81" Type="http://schemas.openxmlformats.org/officeDocument/2006/relationships/externalLink" Target="externalLinks/externalLink60.xml"/><Relationship Id="rId86" Type="http://schemas.openxmlformats.org/officeDocument/2006/relationships/externalLink" Target="externalLinks/externalLink65.xml"/><Relationship Id="rId130" Type="http://schemas.openxmlformats.org/officeDocument/2006/relationships/externalLink" Target="externalLinks/externalLink109.xml"/><Relationship Id="rId135" Type="http://schemas.openxmlformats.org/officeDocument/2006/relationships/externalLink" Target="externalLinks/externalLink114.xml"/><Relationship Id="rId151" Type="http://schemas.openxmlformats.org/officeDocument/2006/relationships/externalLink" Target="externalLinks/externalLink130.xml"/><Relationship Id="rId156" Type="http://schemas.openxmlformats.org/officeDocument/2006/relationships/externalLink" Target="externalLinks/externalLink135.xml"/><Relationship Id="rId177" Type="http://schemas.openxmlformats.org/officeDocument/2006/relationships/externalLink" Target="externalLinks/externalLink156.xml"/><Relationship Id="rId198" Type="http://schemas.openxmlformats.org/officeDocument/2006/relationships/externalLink" Target="externalLinks/externalLink177.xml"/><Relationship Id="rId172" Type="http://schemas.openxmlformats.org/officeDocument/2006/relationships/externalLink" Target="externalLinks/externalLink151.xml"/><Relationship Id="rId193" Type="http://schemas.openxmlformats.org/officeDocument/2006/relationships/externalLink" Target="externalLinks/externalLink172.xml"/><Relationship Id="rId202" Type="http://schemas.openxmlformats.org/officeDocument/2006/relationships/externalLink" Target="externalLinks/externalLink181.xml"/><Relationship Id="rId207" Type="http://schemas.openxmlformats.org/officeDocument/2006/relationships/externalLink" Target="externalLinks/externalLink186.xml"/><Relationship Id="rId223" Type="http://schemas.openxmlformats.org/officeDocument/2006/relationships/externalLink" Target="externalLinks/externalLink202.xml"/><Relationship Id="rId228"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8.xml"/><Relationship Id="rId109" Type="http://schemas.openxmlformats.org/officeDocument/2006/relationships/externalLink" Target="externalLinks/externalLink88.xml"/><Relationship Id="rId34" Type="http://schemas.openxmlformats.org/officeDocument/2006/relationships/externalLink" Target="externalLinks/externalLink13.xml"/><Relationship Id="rId50" Type="http://schemas.openxmlformats.org/officeDocument/2006/relationships/externalLink" Target="externalLinks/externalLink29.xml"/><Relationship Id="rId55" Type="http://schemas.openxmlformats.org/officeDocument/2006/relationships/externalLink" Target="externalLinks/externalLink34.xml"/><Relationship Id="rId76" Type="http://schemas.openxmlformats.org/officeDocument/2006/relationships/externalLink" Target="externalLinks/externalLink55.xml"/><Relationship Id="rId97" Type="http://schemas.openxmlformats.org/officeDocument/2006/relationships/externalLink" Target="externalLinks/externalLink76.xml"/><Relationship Id="rId104" Type="http://schemas.openxmlformats.org/officeDocument/2006/relationships/externalLink" Target="externalLinks/externalLink83.xml"/><Relationship Id="rId120" Type="http://schemas.openxmlformats.org/officeDocument/2006/relationships/externalLink" Target="externalLinks/externalLink99.xml"/><Relationship Id="rId125" Type="http://schemas.openxmlformats.org/officeDocument/2006/relationships/externalLink" Target="externalLinks/externalLink104.xml"/><Relationship Id="rId141" Type="http://schemas.openxmlformats.org/officeDocument/2006/relationships/externalLink" Target="externalLinks/externalLink120.xml"/><Relationship Id="rId146" Type="http://schemas.openxmlformats.org/officeDocument/2006/relationships/externalLink" Target="externalLinks/externalLink125.xml"/><Relationship Id="rId167" Type="http://schemas.openxmlformats.org/officeDocument/2006/relationships/externalLink" Target="externalLinks/externalLink146.xml"/><Relationship Id="rId188" Type="http://schemas.openxmlformats.org/officeDocument/2006/relationships/externalLink" Target="externalLinks/externalLink167.xml"/><Relationship Id="rId7" Type="http://schemas.openxmlformats.org/officeDocument/2006/relationships/worksheet" Target="worksheets/sheet7.xml"/><Relationship Id="rId71" Type="http://schemas.openxmlformats.org/officeDocument/2006/relationships/externalLink" Target="externalLinks/externalLink50.xml"/><Relationship Id="rId92" Type="http://schemas.openxmlformats.org/officeDocument/2006/relationships/externalLink" Target="externalLinks/externalLink71.xml"/><Relationship Id="rId162" Type="http://schemas.openxmlformats.org/officeDocument/2006/relationships/externalLink" Target="externalLinks/externalLink141.xml"/><Relationship Id="rId183" Type="http://schemas.openxmlformats.org/officeDocument/2006/relationships/externalLink" Target="externalLinks/externalLink162.xml"/><Relationship Id="rId213" Type="http://schemas.openxmlformats.org/officeDocument/2006/relationships/externalLink" Target="externalLinks/externalLink192.xml"/><Relationship Id="rId218" Type="http://schemas.openxmlformats.org/officeDocument/2006/relationships/externalLink" Target="externalLinks/externalLink197.xml"/><Relationship Id="rId2" Type="http://schemas.openxmlformats.org/officeDocument/2006/relationships/worksheet" Target="worksheets/sheet2.xml"/><Relationship Id="rId29" Type="http://schemas.openxmlformats.org/officeDocument/2006/relationships/externalLink" Target="externalLinks/externalLink8.xml"/><Relationship Id="rId24" Type="http://schemas.openxmlformats.org/officeDocument/2006/relationships/externalLink" Target="externalLinks/externalLink3.xml"/><Relationship Id="rId40" Type="http://schemas.openxmlformats.org/officeDocument/2006/relationships/externalLink" Target="externalLinks/externalLink19.xml"/><Relationship Id="rId45" Type="http://schemas.openxmlformats.org/officeDocument/2006/relationships/externalLink" Target="externalLinks/externalLink24.xml"/><Relationship Id="rId66" Type="http://schemas.openxmlformats.org/officeDocument/2006/relationships/externalLink" Target="externalLinks/externalLink45.xml"/><Relationship Id="rId87" Type="http://schemas.openxmlformats.org/officeDocument/2006/relationships/externalLink" Target="externalLinks/externalLink66.xml"/><Relationship Id="rId110" Type="http://schemas.openxmlformats.org/officeDocument/2006/relationships/externalLink" Target="externalLinks/externalLink89.xml"/><Relationship Id="rId115" Type="http://schemas.openxmlformats.org/officeDocument/2006/relationships/externalLink" Target="externalLinks/externalLink94.xml"/><Relationship Id="rId131" Type="http://schemas.openxmlformats.org/officeDocument/2006/relationships/externalLink" Target="externalLinks/externalLink110.xml"/><Relationship Id="rId136" Type="http://schemas.openxmlformats.org/officeDocument/2006/relationships/externalLink" Target="externalLinks/externalLink115.xml"/><Relationship Id="rId157" Type="http://schemas.openxmlformats.org/officeDocument/2006/relationships/externalLink" Target="externalLinks/externalLink136.xml"/><Relationship Id="rId178" Type="http://schemas.openxmlformats.org/officeDocument/2006/relationships/externalLink" Target="externalLinks/externalLink157.xml"/><Relationship Id="rId61" Type="http://schemas.openxmlformats.org/officeDocument/2006/relationships/externalLink" Target="externalLinks/externalLink40.xml"/><Relationship Id="rId82" Type="http://schemas.openxmlformats.org/officeDocument/2006/relationships/externalLink" Target="externalLinks/externalLink61.xml"/><Relationship Id="rId152" Type="http://schemas.openxmlformats.org/officeDocument/2006/relationships/externalLink" Target="externalLinks/externalLink131.xml"/><Relationship Id="rId173" Type="http://schemas.openxmlformats.org/officeDocument/2006/relationships/externalLink" Target="externalLinks/externalLink152.xml"/><Relationship Id="rId194" Type="http://schemas.openxmlformats.org/officeDocument/2006/relationships/externalLink" Target="externalLinks/externalLink173.xml"/><Relationship Id="rId199" Type="http://schemas.openxmlformats.org/officeDocument/2006/relationships/externalLink" Target="externalLinks/externalLink178.xml"/><Relationship Id="rId203" Type="http://schemas.openxmlformats.org/officeDocument/2006/relationships/externalLink" Target="externalLinks/externalLink182.xml"/><Relationship Id="rId208" Type="http://schemas.openxmlformats.org/officeDocument/2006/relationships/externalLink" Target="externalLinks/externalLink187.xml"/><Relationship Id="rId19" Type="http://schemas.openxmlformats.org/officeDocument/2006/relationships/worksheet" Target="worksheets/sheet19.xml"/><Relationship Id="rId224" Type="http://schemas.openxmlformats.org/officeDocument/2006/relationships/externalLink" Target="externalLinks/externalLink203.xml"/><Relationship Id="rId14" Type="http://schemas.openxmlformats.org/officeDocument/2006/relationships/worksheet" Target="worksheets/sheet14.xml"/><Relationship Id="rId30" Type="http://schemas.openxmlformats.org/officeDocument/2006/relationships/externalLink" Target="externalLinks/externalLink9.xml"/><Relationship Id="rId35" Type="http://schemas.openxmlformats.org/officeDocument/2006/relationships/externalLink" Target="externalLinks/externalLink14.xml"/><Relationship Id="rId56" Type="http://schemas.openxmlformats.org/officeDocument/2006/relationships/externalLink" Target="externalLinks/externalLink35.xml"/><Relationship Id="rId77" Type="http://schemas.openxmlformats.org/officeDocument/2006/relationships/externalLink" Target="externalLinks/externalLink56.xml"/><Relationship Id="rId100" Type="http://schemas.openxmlformats.org/officeDocument/2006/relationships/externalLink" Target="externalLinks/externalLink79.xml"/><Relationship Id="rId105" Type="http://schemas.openxmlformats.org/officeDocument/2006/relationships/externalLink" Target="externalLinks/externalLink84.xml"/><Relationship Id="rId126" Type="http://schemas.openxmlformats.org/officeDocument/2006/relationships/externalLink" Target="externalLinks/externalLink105.xml"/><Relationship Id="rId147" Type="http://schemas.openxmlformats.org/officeDocument/2006/relationships/externalLink" Target="externalLinks/externalLink126.xml"/><Relationship Id="rId168" Type="http://schemas.openxmlformats.org/officeDocument/2006/relationships/externalLink" Target="externalLinks/externalLink147.xml"/><Relationship Id="rId8" Type="http://schemas.openxmlformats.org/officeDocument/2006/relationships/worksheet" Target="worksheets/sheet8.xml"/><Relationship Id="rId51" Type="http://schemas.openxmlformats.org/officeDocument/2006/relationships/externalLink" Target="externalLinks/externalLink30.xml"/><Relationship Id="rId72" Type="http://schemas.openxmlformats.org/officeDocument/2006/relationships/externalLink" Target="externalLinks/externalLink51.xml"/><Relationship Id="rId93" Type="http://schemas.openxmlformats.org/officeDocument/2006/relationships/externalLink" Target="externalLinks/externalLink72.xml"/><Relationship Id="rId98" Type="http://schemas.openxmlformats.org/officeDocument/2006/relationships/externalLink" Target="externalLinks/externalLink77.xml"/><Relationship Id="rId121" Type="http://schemas.openxmlformats.org/officeDocument/2006/relationships/externalLink" Target="externalLinks/externalLink100.xml"/><Relationship Id="rId142" Type="http://schemas.openxmlformats.org/officeDocument/2006/relationships/externalLink" Target="externalLinks/externalLink121.xml"/><Relationship Id="rId163" Type="http://schemas.openxmlformats.org/officeDocument/2006/relationships/externalLink" Target="externalLinks/externalLink142.xml"/><Relationship Id="rId184" Type="http://schemas.openxmlformats.org/officeDocument/2006/relationships/externalLink" Target="externalLinks/externalLink163.xml"/><Relationship Id="rId189" Type="http://schemas.openxmlformats.org/officeDocument/2006/relationships/externalLink" Target="externalLinks/externalLink168.xml"/><Relationship Id="rId219" Type="http://schemas.openxmlformats.org/officeDocument/2006/relationships/externalLink" Target="externalLinks/externalLink198.xml"/><Relationship Id="rId3" Type="http://schemas.openxmlformats.org/officeDocument/2006/relationships/worksheet" Target="worksheets/sheet3.xml"/><Relationship Id="rId214" Type="http://schemas.openxmlformats.org/officeDocument/2006/relationships/externalLink" Target="externalLinks/externalLink193.xml"/><Relationship Id="rId25" Type="http://schemas.openxmlformats.org/officeDocument/2006/relationships/externalLink" Target="externalLinks/externalLink4.xml"/><Relationship Id="rId46" Type="http://schemas.openxmlformats.org/officeDocument/2006/relationships/externalLink" Target="externalLinks/externalLink25.xml"/><Relationship Id="rId67" Type="http://schemas.openxmlformats.org/officeDocument/2006/relationships/externalLink" Target="externalLinks/externalLink46.xml"/><Relationship Id="rId116" Type="http://schemas.openxmlformats.org/officeDocument/2006/relationships/externalLink" Target="externalLinks/externalLink95.xml"/><Relationship Id="rId137" Type="http://schemas.openxmlformats.org/officeDocument/2006/relationships/externalLink" Target="externalLinks/externalLink116.xml"/><Relationship Id="rId158" Type="http://schemas.openxmlformats.org/officeDocument/2006/relationships/externalLink" Target="externalLinks/externalLink137.xml"/><Relationship Id="rId20" Type="http://schemas.openxmlformats.org/officeDocument/2006/relationships/worksheet" Target="worksheets/sheet20.xml"/><Relationship Id="rId41" Type="http://schemas.openxmlformats.org/officeDocument/2006/relationships/externalLink" Target="externalLinks/externalLink20.xml"/><Relationship Id="rId62" Type="http://schemas.openxmlformats.org/officeDocument/2006/relationships/externalLink" Target="externalLinks/externalLink41.xml"/><Relationship Id="rId83" Type="http://schemas.openxmlformats.org/officeDocument/2006/relationships/externalLink" Target="externalLinks/externalLink62.xml"/><Relationship Id="rId88" Type="http://schemas.openxmlformats.org/officeDocument/2006/relationships/externalLink" Target="externalLinks/externalLink67.xml"/><Relationship Id="rId111" Type="http://schemas.openxmlformats.org/officeDocument/2006/relationships/externalLink" Target="externalLinks/externalLink90.xml"/><Relationship Id="rId132" Type="http://schemas.openxmlformats.org/officeDocument/2006/relationships/externalLink" Target="externalLinks/externalLink111.xml"/><Relationship Id="rId153" Type="http://schemas.openxmlformats.org/officeDocument/2006/relationships/externalLink" Target="externalLinks/externalLink132.xml"/><Relationship Id="rId174" Type="http://schemas.openxmlformats.org/officeDocument/2006/relationships/externalLink" Target="externalLinks/externalLink153.xml"/><Relationship Id="rId179" Type="http://schemas.openxmlformats.org/officeDocument/2006/relationships/externalLink" Target="externalLinks/externalLink158.xml"/><Relationship Id="rId195" Type="http://schemas.openxmlformats.org/officeDocument/2006/relationships/externalLink" Target="externalLinks/externalLink174.xml"/><Relationship Id="rId209" Type="http://schemas.openxmlformats.org/officeDocument/2006/relationships/externalLink" Target="externalLinks/externalLink188.xml"/><Relationship Id="rId190" Type="http://schemas.openxmlformats.org/officeDocument/2006/relationships/externalLink" Target="externalLinks/externalLink169.xml"/><Relationship Id="rId204" Type="http://schemas.openxmlformats.org/officeDocument/2006/relationships/externalLink" Target="externalLinks/externalLink183.xml"/><Relationship Id="rId220" Type="http://schemas.openxmlformats.org/officeDocument/2006/relationships/externalLink" Target="externalLinks/externalLink199.xml"/><Relationship Id="rId225"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15.xml"/><Relationship Id="rId57" Type="http://schemas.openxmlformats.org/officeDocument/2006/relationships/externalLink" Target="externalLinks/externalLink36.xml"/><Relationship Id="rId106" Type="http://schemas.openxmlformats.org/officeDocument/2006/relationships/externalLink" Target="externalLinks/externalLink85.xml"/><Relationship Id="rId127" Type="http://schemas.openxmlformats.org/officeDocument/2006/relationships/externalLink" Target="externalLinks/externalLink106.xml"/><Relationship Id="rId10" Type="http://schemas.openxmlformats.org/officeDocument/2006/relationships/worksheet" Target="worksheets/sheet10.xml"/><Relationship Id="rId31" Type="http://schemas.openxmlformats.org/officeDocument/2006/relationships/externalLink" Target="externalLinks/externalLink10.xml"/><Relationship Id="rId52" Type="http://schemas.openxmlformats.org/officeDocument/2006/relationships/externalLink" Target="externalLinks/externalLink31.xml"/><Relationship Id="rId73" Type="http://schemas.openxmlformats.org/officeDocument/2006/relationships/externalLink" Target="externalLinks/externalLink52.xml"/><Relationship Id="rId78" Type="http://schemas.openxmlformats.org/officeDocument/2006/relationships/externalLink" Target="externalLinks/externalLink57.xml"/><Relationship Id="rId94" Type="http://schemas.openxmlformats.org/officeDocument/2006/relationships/externalLink" Target="externalLinks/externalLink73.xml"/><Relationship Id="rId99" Type="http://schemas.openxmlformats.org/officeDocument/2006/relationships/externalLink" Target="externalLinks/externalLink78.xml"/><Relationship Id="rId101" Type="http://schemas.openxmlformats.org/officeDocument/2006/relationships/externalLink" Target="externalLinks/externalLink80.xml"/><Relationship Id="rId122" Type="http://schemas.openxmlformats.org/officeDocument/2006/relationships/externalLink" Target="externalLinks/externalLink101.xml"/><Relationship Id="rId143" Type="http://schemas.openxmlformats.org/officeDocument/2006/relationships/externalLink" Target="externalLinks/externalLink122.xml"/><Relationship Id="rId148" Type="http://schemas.openxmlformats.org/officeDocument/2006/relationships/externalLink" Target="externalLinks/externalLink127.xml"/><Relationship Id="rId164" Type="http://schemas.openxmlformats.org/officeDocument/2006/relationships/externalLink" Target="externalLinks/externalLink143.xml"/><Relationship Id="rId169" Type="http://schemas.openxmlformats.org/officeDocument/2006/relationships/externalLink" Target="externalLinks/externalLink148.xml"/><Relationship Id="rId185" Type="http://schemas.openxmlformats.org/officeDocument/2006/relationships/externalLink" Target="externalLinks/externalLink164.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59.xml"/><Relationship Id="rId210" Type="http://schemas.openxmlformats.org/officeDocument/2006/relationships/externalLink" Target="externalLinks/externalLink189.xml"/><Relationship Id="rId215" Type="http://schemas.openxmlformats.org/officeDocument/2006/relationships/externalLink" Target="externalLinks/externalLink194.xml"/><Relationship Id="rId26" Type="http://schemas.openxmlformats.org/officeDocument/2006/relationships/externalLink" Target="externalLinks/externalLink5.xml"/><Relationship Id="rId47" Type="http://schemas.openxmlformats.org/officeDocument/2006/relationships/externalLink" Target="externalLinks/externalLink26.xml"/><Relationship Id="rId68" Type="http://schemas.openxmlformats.org/officeDocument/2006/relationships/externalLink" Target="externalLinks/externalLink47.xml"/><Relationship Id="rId89" Type="http://schemas.openxmlformats.org/officeDocument/2006/relationships/externalLink" Target="externalLinks/externalLink68.xml"/><Relationship Id="rId112" Type="http://schemas.openxmlformats.org/officeDocument/2006/relationships/externalLink" Target="externalLinks/externalLink91.xml"/><Relationship Id="rId133" Type="http://schemas.openxmlformats.org/officeDocument/2006/relationships/externalLink" Target="externalLinks/externalLink112.xml"/><Relationship Id="rId154" Type="http://schemas.openxmlformats.org/officeDocument/2006/relationships/externalLink" Target="externalLinks/externalLink133.xml"/><Relationship Id="rId175" Type="http://schemas.openxmlformats.org/officeDocument/2006/relationships/externalLink" Target="externalLinks/externalLink154.xml"/><Relationship Id="rId196" Type="http://schemas.openxmlformats.org/officeDocument/2006/relationships/externalLink" Target="externalLinks/externalLink175.xml"/><Relationship Id="rId200" Type="http://schemas.openxmlformats.org/officeDocument/2006/relationships/externalLink" Target="externalLinks/externalLink179.xml"/><Relationship Id="rId16" Type="http://schemas.openxmlformats.org/officeDocument/2006/relationships/worksheet" Target="worksheets/sheet16.xml"/><Relationship Id="rId221" Type="http://schemas.openxmlformats.org/officeDocument/2006/relationships/externalLink" Target="externalLinks/externalLink200.xml"/><Relationship Id="rId37" Type="http://schemas.openxmlformats.org/officeDocument/2006/relationships/externalLink" Target="externalLinks/externalLink16.xml"/><Relationship Id="rId58" Type="http://schemas.openxmlformats.org/officeDocument/2006/relationships/externalLink" Target="externalLinks/externalLink37.xml"/><Relationship Id="rId79" Type="http://schemas.openxmlformats.org/officeDocument/2006/relationships/externalLink" Target="externalLinks/externalLink58.xml"/><Relationship Id="rId102" Type="http://schemas.openxmlformats.org/officeDocument/2006/relationships/externalLink" Target="externalLinks/externalLink81.xml"/><Relationship Id="rId123" Type="http://schemas.openxmlformats.org/officeDocument/2006/relationships/externalLink" Target="externalLinks/externalLink102.xml"/><Relationship Id="rId144" Type="http://schemas.openxmlformats.org/officeDocument/2006/relationships/externalLink" Target="externalLinks/externalLink123.xml"/><Relationship Id="rId90" Type="http://schemas.openxmlformats.org/officeDocument/2006/relationships/externalLink" Target="externalLinks/externalLink69.xml"/><Relationship Id="rId165" Type="http://schemas.openxmlformats.org/officeDocument/2006/relationships/externalLink" Target="externalLinks/externalLink144.xml"/><Relationship Id="rId186" Type="http://schemas.openxmlformats.org/officeDocument/2006/relationships/externalLink" Target="externalLinks/externalLink16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11077548671752337"/>
          <c:y val="0.23790036136763748"/>
          <c:w val="0.73818773078484001"/>
          <c:h val="0.47807222310265601"/>
        </c:manualLayout>
      </c:layout>
      <c:lineChart>
        <c:grouping val="standard"/>
        <c:varyColors val="0"/>
        <c:ser>
          <c:idx val="2"/>
          <c:order val="2"/>
          <c:tx>
            <c:v>TOTAL ACUMULADO</c:v>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'CRONOGRAMA Y FF INTERV (2)'!$I$54:$M$54</c:f>
              <c:numCache>
                <c:formatCode>_ * #,##0_ ;_ * \-#,##0_ ;_ * "-"??_ ;_ @_ </c:formatCode>
                <c:ptCount val="5"/>
                <c:pt idx="0">
                  <c:v>16754.813693249998</c:v>
                </c:pt>
                <c:pt idx="1">
                  <c:v>33509.627386499997</c:v>
                </c:pt>
                <c:pt idx="2">
                  <c:v>50264.441079749995</c:v>
                </c:pt>
                <c:pt idx="3">
                  <c:v>67019.254772999993</c:v>
                </c:pt>
                <c:pt idx="4">
                  <c:v>83774.068466249999</c:v>
                </c:pt>
              </c:numCache>
            </c:numRef>
          </c:val>
          <c:smooth val="0"/>
          <c:extLst>
            <c:ext xmlns:c16="http://schemas.microsoft.com/office/drawing/2014/chart" uri="{C3380CC4-5D6E-409C-BE32-E72D297353CC}">
              <c16:uniqueId val="{00000000-2578-4E5C-9C23-739511BA8B08}"/>
            </c:ext>
          </c:extLst>
        </c:ser>
        <c:dLbls>
          <c:showLegendKey val="0"/>
          <c:showVal val="0"/>
          <c:showCatName val="0"/>
          <c:showSerName val="0"/>
          <c:showPercent val="0"/>
          <c:showBubbleSize val="0"/>
        </c:dLbls>
        <c:marker val="1"/>
        <c:smooth val="0"/>
        <c:axId val="-130785376"/>
        <c:axId val="-130783200"/>
        <c:extLst>
          <c:ext xmlns:c15="http://schemas.microsoft.com/office/drawing/2012/chart" uri="{02D57815-91ED-43cb-92C2-25804820EDAC}">
            <c15:filteredLineSeries>
              <c15: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extLst>
                      <c:ext uri="{02D57815-91ED-43cb-92C2-25804820EDAC}">
                        <c15:formulaRef>
                          <c15:sqref>'CRONOGRAMA Y FF INTERV (2)'!$I$15:$M$15</c15:sqref>
                        </c15:formulaRef>
                      </c:ext>
                    </c:extLst>
                    <c:numCache>
                      <c:formatCode>General</c:formatCode>
                      <c:ptCount val="5"/>
                      <c:pt idx="0">
                        <c:v>0</c:v>
                      </c:pt>
                    </c:numCache>
                  </c:numRef>
                </c:val>
                <c:smooth val="0"/>
                <c:extLst>
                  <c:ext xmlns:c16="http://schemas.microsoft.com/office/drawing/2014/chart" uri="{C3380CC4-5D6E-409C-BE32-E72D297353CC}">
                    <c16:uniqueId val="{00000001-2578-4E5C-9C23-739511BA8B08}"/>
                  </c:ext>
                </c:extLst>
              </c15:ser>
            </c15:filteredLineSeries>
            <c15:filteredLineSeries>
              <c15: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xmlns:c15="http://schemas.microsoft.com/office/drawing/2012/chart">
                      <c:ext xmlns:c15="http://schemas.microsoft.com/office/drawing/2012/chart" uri="{02D57815-91ED-43cb-92C2-25804820EDAC}">
                        <c15:formulaRef>
                          <c15:sqref>'CRONOGRAMA Y FF INTERV (2)'!$I$16:$M$16</c15:sqref>
                        </c15:formulaRef>
                      </c:ext>
                    </c:extLst>
                    <c:numCache>
                      <c:formatCode>General</c:formatCode>
                      <c:ptCount val="5"/>
                      <c:pt idx="0">
                        <c:v>4</c:v>
                      </c:pt>
                      <c:pt idx="1">
                        <c:v>5</c:v>
                      </c:pt>
                      <c:pt idx="2">
                        <c:v>6</c:v>
                      </c:pt>
                      <c:pt idx="3">
                        <c:v>7</c:v>
                      </c:pt>
                      <c:pt idx="4">
                        <c:v>8</c:v>
                      </c:pt>
                    </c:numCache>
                  </c:numRef>
                </c:val>
                <c:smooth val="0"/>
                <c:extLst xmlns:c15="http://schemas.microsoft.com/office/drawing/2012/chart">
                  <c:ext xmlns:c16="http://schemas.microsoft.com/office/drawing/2014/chart" uri="{C3380CC4-5D6E-409C-BE32-E72D297353CC}">
                    <c16:uniqueId val="{00000002-2578-4E5C-9C23-739511BA8B08}"/>
                  </c:ext>
                </c:extLst>
              </c15:ser>
            </c15:filteredLineSeries>
          </c:ext>
        </c:extLst>
      </c:lineChart>
      <c:catAx>
        <c:axId val="-13078537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a:t>MESES</a:t>
                </a:r>
              </a:p>
            </c:rich>
          </c:tx>
          <c:layout>
            <c:manualLayout>
              <c:xMode val="edge"/>
              <c:yMode val="edge"/>
              <c:x val="0.46010857813078998"/>
              <c:y val="0.8377230321457339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0783200"/>
        <c:crosses val="autoZero"/>
        <c:auto val="1"/>
        <c:lblAlgn val="ctr"/>
        <c:lblOffset val="100"/>
        <c:tickLblSkip val="1"/>
        <c:tickMarkSkip val="1"/>
        <c:noMultiLvlLbl val="0"/>
      </c:catAx>
      <c:valAx>
        <c:axId val="-1307832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a:t>MILES $</a:t>
                </a:r>
              </a:p>
            </c:rich>
          </c:tx>
          <c:layout>
            <c:manualLayout>
              <c:xMode val="edge"/>
              <c:yMode val="edge"/>
              <c:x val="4.9880227853614399E-3"/>
              <c:y val="0.377194979340453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_ * #,##0_ ;_ * \-#,##0_ ;_ * &quot;-&quot;??_ ;_ @_ "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07853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alignWithMargins="0"/>
    <c:pageMargins b="1" l="0.750000000000001" r="0.750000000000001" t="1" header="0" footer="0"/>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11201338313939425"/>
          <c:y val="0.24122898182395788"/>
          <c:w val="0.73818773078484001"/>
          <c:h val="0.47807222310265601"/>
        </c:manualLayout>
      </c:layout>
      <c:lineChart>
        <c:grouping val="standard"/>
        <c:varyColors val="0"/>
        <c:ser>
          <c:idx val="2"/>
          <c:order val="2"/>
          <c:tx>
            <c:v>TOTAL ACUMULADO</c:v>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'CRONOGRAMA Y FF'!$I$51:$M$51</c:f>
              <c:numCache>
                <c:formatCode>_ * #,##0_ ;_ * \-#,##0_ ;_ * "-"??_ ;_ @_ </c:formatCode>
                <c:ptCount val="5"/>
                <c:pt idx="0">
                  <c:v>646208.45094968309</c:v>
                </c:pt>
                <c:pt idx="1">
                  <c:v>985653.11390396615</c:v>
                </c:pt>
                <c:pt idx="2">
                  <c:v>1316067.1252279992</c:v>
                </c:pt>
                <c:pt idx="3">
                  <c:v>1646481.1365520323</c:v>
                </c:pt>
                <c:pt idx="4">
                  <c:v>1976895.1478760655</c:v>
                </c:pt>
              </c:numCache>
            </c:numRef>
          </c:val>
          <c:smooth val="0"/>
          <c:extLst>
            <c:ext xmlns:c16="http://schemas.microsoft.com/office/drawing/2014/chart" uri="{C3380CC4-5D6E-409C-BE32-E72D297353CC}">
              <c16:uniqueId val="{00000000-02B9-4EFA-A10D-A776FD9AB22B}"/>
            </c:ext>
          </c:extLst>
        </c:ser>
        <c:dLbls>
          <c:showLegendKey val="0"/>
          <c:showVal val="0"/>
          <c:showCatName val="0"/>
          <c:showSerName val="0"/>
          <c:showPercent val="0"/>
          <c:showBubbleSize val="0"/>
        </c:dLbls>
        <c:marker val="1"/>
        <c:smooth val="0"/>
        <c:axId val="-130778848"/>
        <c:axId val="-130771776"/>
        <c:extLst>
          <c:ext xmlns:c15="http://schemas.microsoft.com/office/drawing/2012/chart" uri="{02D57815-91ED-43cb-92C2-25804820EDAC}">
            <c15:filteredLineSeries>
              <c15: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extLst>
                      <c:ext uri="{02D57815-91ED-43cb-92C2-25804820EDAC}">
                        <c15:formulaRef>
                          <c15:sqref>'CRONOGRAMA Y FF'!$I$15:$M$15</c15:sqref>
                        </c15:formulaRef>
                      </c:ext>
                    </c:extLst>
                    <c:numCache>
                      <c:formatCode>General</c:formatCode>
                      <c:ptCount val="5"/>
                      <c:pt idx="0">
                        <c:v>0</c:v>
                      </c:pt>
                    </c:numCache>
                  </c:numRef>
                </c:val>
                <c:smooth val="0"/>
                <c:extLst>
                  <c:ext xmlns:c16="http://schemas.microsoft.com/office/drawing/2014/chart" uri="{C3380CC4-5D6E-409C-BE32-E72D297353CC}">
                    <c16:uniqueId val="{00000001-02B9-4EFA-A10D-A776FD9AB22B}"/>
                  </c:ext>
                </c:extLst>
              </c15:ser>
            </c15:filteredLineSeries>
            <c15:filteredLineSeries>
              <c15: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xmlns:c15="http://schemas.microsoft.com/office/drawing/2012/chart">
                      <c:ext xmlns:c15="http://schemas.microsoft.com/office/drawing/2012/chart" uri="{02D57815-91ED-43cb-92C2-25804820EDAC}">
                        <c15:formulaRef>
                          <c15:sqref>'CRONOGRAMA Y FF'!$I$16:$M$16</c15:sqref>
                        </c15:formulaRef>
                      </c:ext>
                    </c:extLst>
                    <c:numCache>
                      <c:formatCode>General</c:formatCode>
                      <c:ptCount val="5"/>
                      <c:pt idx="0">
                        <c:v>4</c:v>
                      </c:pt>
                      <c:pt idx="1">
                        <c:v>5</c:v>
                      </c:pt>
                      <c:pt idx="2">
                        <c:v>6</c:v>
                      </c:pt>
                      <c:pt idx="3">
                        <c:v>7</c:v>
                      </c:pt>
                      <c:pt idx="4">
                        <c:v>8</c:v>
                      </c:pt>
                    </c:numCache>
                  </c:numRef>
                </c:val>
                <c:smooth val="0"/>
                <c:extLst xmlns:c15="http://schemas.microsoft.com/office/drawing/2012/chart">
                  <c:ext xmlns:c16="http://schemas.microsoft.com/office/drawing/2014/chart" uri="{C3380CC4-5D6E-409C-BE32-E72D297353CC}">
                    <c16:uniqueId val="{00000002-02B9-4EFA-A10D-A776FD9AB22B}"/>
                  </c:ext>
                </c:extLst>
              </c15:ser>
            </c15:filteredLineSeries>
          </c:ext>
        </c:extLst>
      </c:lineChart>
      <c:catAx>
        <c:axId val="-1307788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a:t>MESES</a:t>
                </a:r>
              </a:p>
            </c:rich>
          </c:tx>
          <c:layout>
            <c:manualLayout>
              <c:xMode val="edge"/>
              <c:yMode val="edge"/>
              <c:x val="0.46010870322625602"/>
              <c:y val="0.8377230321457339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0771776"/>
        <c:crosses val="autoZero"/>
        <c:auto val="1"/>
        <c:lblAlgn val="ctr"/>
        <c:lblOffset val="100"/>
        <c:tickLblSkip val="1"/>
        <c:tickMarkSkip val="1"/>
        <c:noMultiLvlLbl val="0"/>
      </c:catAx>
      <c:valAx>
        <c:axId val="-130771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a:t>MILES $</a:t>
                </a:r>
              </a:p>
            </c:rich>
          </c:tx>
          <c:layout>
            <c:manualLayout>
              <c:xMode val="edge"/>
              <c:yMode val="edge"/>
              <c:x val="4.9881154236251501E-3"/>
              <c:y val="0.3771949793404539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_ * #,##0_ ;_ * \-#,##0_ ;_ * &quot;-&quot;??_ ;_ @_ "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3077884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alignWithMargins="0"/>
    <c:pageMargins b="1" l="0.750000000000001" r="0.750000000000001" t="1" header="0" footer="0"/>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9"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chart" Target="../charts/chart1.xml"/></Relationships>
</file>

<file path=xl/drawings/_rels/drawing1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chart" Target="../charts/chart2.xml"/></Relationships>
</file>

<file path=xl/drawings/_rels/drawing18.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7.png"/><Relationship Id="rId4" Type="http://schemas.openxmlformats.org/officeDocument/2006/relationships/image" Target="../media/image15.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A31B6751-807B-4A51-84E6-160B92C3C5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004431B1-8FF4-4CE4-BE5F-04D31F0BB48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13</xdr:row>
      <xdr:rowOff>188258</xdr:rowOff>
    </xdr:from>
    <xdr:to>
      <xdr:col>7</xdr:col>
      <xdr:colOff>1</xdr:colOff>
      <xdr:row>30</xdr:row>
      <xdr:rowOff>62753</xdr:rowOff>
    </xdr:to>
    <xdr:pic>
      <xdr:nvPicPr>
        <xdr:cNvPr id="2" name="Imagen 1">
          <a:extLst>
            <a:ext uri="{FF2B5EF4-FFF2-40B4-BE49-F238E27FC236}">
              <a16:creationId xmlns:a16="http://schemas.microsoft.com/office/drawing/2014/main" id="{B0374823-7DAF-485B-B027-D1B831F48596}"/>
            </a:ext>
          </a:extLst>
        </xdr:cNvPr>
        <xdr:cNvPicPr>
          <a:picLocks noChangeAspect="1"/>
        </xdr:cNvPicPr>
      </xdr:nvPicPr>
      <xdr:blipFill>
        <a:blip xmlns:r="http://schemas.openxmlformats.org/officeDocument/2006/relationships" r:embed="rId1"/>
        <a:stretch>
          <a:fillRect/>
        </a:stretch>
      </xdr:blipFill>
      <xdr:spPr>
        <a:xfrm>
          <a:off x="385483" y="2572870"/>
          <a:ext cx="5513294" cy="2877671"/>
        </a:xfrm>
        <a:prstGeom prst="rect">
          <a:avLst/>
        </a:prstGeom>
      </xdr:spPr>
    </xdr:pic>
    <xdr:clientData/>
  </xdr:twoCellAnchor>
  <xdr:twoCellAnchor editAs="oneCell">
    <xdr:from>
      <xdr:col>1</xdr:col>
      <xdr:colOff>80684</xdr:colOff>
      <xdr:row>61</xdr:row>
      <xdr:rowOff>35859</xdr:rowOff>
    </xdr:from>
    <xdr:to>
      <xdr:col>6</xdr:col>
      <xdr:colOff>1425389</xdr:colOff>
      <xdr:row>67</xdr:row>
      <xdr:rowOff>107577</xdr:rowOff>
    </xdr:to>
    <xdr:pic>
      <xdr:nvPicPr>
        <xdr:cNvPr id="4" name="Imagen 3">
          <a:extLst>
            <a:ext uri="{FF2B5EF4-FFF2-40B4-BE49-F238E27FC236}">
              <a16:creationId xmlns:a16="http://schemas.microsoft.com/office/drawing/2014/main" id="{8FA2AFFF-2630-4BDE-8855-2EF890A6CC33}"/>
            </a:ext>
          </a:extLst>
        </xdr:cNvPr>
        <xdr:cNvPicPr>
          <a:picLocks noChangeAspect="1"/>
        </xdr:cNvPicPr>
      </xdr:nvPicPr>
      <xdr:blipFill>
        <a:blip xmlns:r="http://schemas.openxmlformats.org/officeDocument/2006/relationships" r:embed="rId2"/>
        <a:stretch>
          <a:fillRect/>
        </a:stretch>
      </xdr:blipFill>
      <xdr:spPr>
        <a:xfrm>
          <a:off x="466166" y="9852212"/>
          <a:ext cx="5289176" cy="1093694"/>
        </a:xfrm>
        <a:prstGeom prst="rect">
          <a:avLst/>
        </a:prstGeom>
      </xdr:spPr>
    </xdr:pic>
    <xdr:clientData/>
  </xdr:twoCellAnchor>
  <xdr:twoCellAnchor editAs="oneCell">
    <xdr:from>
      <xdr:col>1</xdr:col>
      <xdr:colOff>62753</xdr:colOff>
      <xdr:row>104</xdr:row>
      <xdr:rowOff>206188</xdr:rowOff>
    </xdr:from>
    <xdr:to>
      <xdr:col>6</xdr:col>
      <xdr:colOff>1407458</xdr:colOff>
      <xdr:row>113</xdr:row>
      <xdr:rowOff>106680</xdr:rowOff>
    </xdr:to>
    <xdr:pic>
      <xdr:nvPicPr>
        <xdr:cNvPr id="26" name="Imagen 25">
          <a:extLst>
            <a:ext uri="{FF2B5EF4-FFF2-40B4-BE49-F238E27FC236}">
              <a16:creationId xmlns:a16="http://schemas.microsoft.com/office/drawing/2014/main" id="{373E772A-5AAA-4EC4-8A50-F07A1F6829BC}"/>
            </a:ext>
          </a:extLst>
        </xdr:cNvPr>
        <xdr:cNvPicPr>
          <a:picLocks noChangeAspect="1"/>
        </xdr:cNvPicPr>
      </xdr:nvPicPr>
      <xdr:blipFill>
        <a:blip xmlns:r="http://schemas.openxmlformats.org/officeDocument/2006/relationships" r:embed="rId2"/>
        <a:stretch>
          <a:fillRect/>
        </a:stretch>
      </xdr:blipFill>
      <xdr:spPr>
        <a:xfrm>
          <a:off x="443753" y="18890428"/>
          <a:ext cx="5269005" cy="1493072"/>
        </a:xfrm>
        <a:prstGeom prst="rect">
          <a:avLst/>
        </a:prstGeom>
      </xdr:spPr>
    </xdr:pic>
    <xdr:clientData/>
  </xdr:twoCellAnchor>
  <xdr:twoCellAnchor editAs="oneCell">
    <xdr:from>
      <xdr:col>1</xdr:col>
      <xdr:colOff>158674</xdr:colOff>
      <xdr:row>115</xdr:row>
      <xdr:rowOff>62753</xdr:rowOff>
    </xdr:from>
    <xdr:to>
      <xdr:col>6</xdr:col>
      <xdr:colOff>1440628</xdr:colOff>
      <xdr:row>123</xdr:row>
      <xdr:rowOff>91440</xdr:rowOff>
    </xdr:to>
    <xdr:pic>
      <xdr:nvPicPr>
        <xdr:cNvPr id="5" name="Imagen 4">
          <a:extLst>
            <a:ext uri="{FF2B5EF4-FFF2-40B4-BE49-F238E27FC236}">
              <a16:creationId xmlns:a16="http://schemas.microsoft.com/office/drawing/2014/main" id="{54CD4F89-4767-447F-B3EB-F08A8876E84B}"/>
            </a:ext>
          </a:extLst>
        </xdr:cNvPr>
        <xdr:cNvPicPr>
          <a:picLocks noChangeAspect="1"/>
        </xdr:cNvPicPr>
      </xdr:nvPicPr>
      <xdr:blipFill rotWithShape="1">
        <a:blip xmlns:r="http://schemas.openxmlformats.org/officeDocument/2006/relationships" r:embed="rId3"/>
        <a:srcRect l="6370" r="4149"/>
        <a:stretch/>
      </xdr:blipFill>
      <xdr:spPr>
        <a:xfrm>
          <a:off x="539674" y="20674853"/>
          <a:ext cx="5206254" cy="1369807"/>
        </a:xfrm>
        <a:prstGeom prst="rect">
          <a:avLst/>
        </a:prstGeom>
      </xdr:spPr>
    </xdr:pic>
    <xdr:clientData/>
  </xdr:twoCellAnchor>
  <xdr:twoCellAnchor editAs="oneCell">
    <xdr:from>
      <xdr:col>1</xdr:col>
      <xdr:colOff>108472</xdr:colOff>
      <xdr:row>170</xdr:row>
      <xdr:rowOff>51746</xdr:rowOff>
    </xdr:from>
    <xdr:to>
      <xdr:col>6</xdr:col>
      <xdr:colOff>1363530</xdr:colOff>
      <xdr:row>188</xdr:row>
      <xdr:rowOff>45720</xdr:rowOff>
    </xdr:to>
    <xdr:pic>
      <xdr:nvPicPr>
        <xdr:cNvPr id="8" name="Imagen 7">
          <a:extLst>
            <a:ext uri="{FF2B5EF4-FFF2-40B4-BE49-F238E27FC236}">
              <a16:creationId xmlns:a16="http://schemas.microsoft.com/office/drawing/2014/main" id="{FB782B41-7633-4659-8BE5-87BC355FEEF2}"/>
            </a:ext>
          </a:extLst>
        </xdr:cNvPr>
        <xdr:cNvPicPr>
          <a:picLocks noChangeAspect="1"/>
        </xdr:cNvPicPr>
      </xdr:nvPicPr>
      <xdr:blipFill>
        <a:blip xmlns:r="http://schemas.openxmlformats.org/officeDocument/2006/relationships" r:embed="rId4"/>
        <a:stretch>
          <a:fillRect/>
        </a:stretch>
      </xdr:blipFill>
      <xdr:spPr>
        <a:xfrm>
          <a:off x="489472" y="32055746"/>
          <a:ext cx="5179358" cy="3011494"/>
        </a:xfrm>
        <a:prstGeom prst="rect">
          <a:avLst/>
        </a:prstGeom>
      </xdr:spPr>
    </xdr:pic>
    <xdr:clientData/>
  </xdr:twoCellAnchor>
  <xdr:twoCellAnchor editAs="oneCell">
    <xdr:from>
      <xdr:col>1</xdr:col>
      <xdr:colOff>161365</xdr:colOff>
      <xdr:row>237</xdr:row>
      <xdr:rowOff>0</xdr:rowOff>
    </xdr:from>
    <xdr:to>
      <xdr:col>6</xdr:col>
      <xdr:colOff>1416423</xdr:colOff>
      <xdr:row>252</xdr:row>
      <xdr:rowOff>53339</xdr:rowOff>
    </xdr:to>
    <xdr:pic>
      <xdr:nvPicPr>
        <xdr:cNvPr id="32" name="Imagen 31">
          <a:extLst>
            <a:ext uri="{FF2B5EF4-FFF2-40B4-BE49-F238E27FC236}">
              <a16:creationId xmlns:a16="http://schemas.microsoft.com/office/drawing/2014/main" id="{CC45423E-06CE-4FE5-A92D-2D2592E484E2}"/>
            </a:ext>
          </a:extLst>
        </xdr:cNvPr>
        <xdr:cNvPicPr>
          <a:picLocks noChangeAspect="1"/>
        </xdr:cNvPicPr>
      </xdr:nvPicPr>
      <xdr:blipFill>
        <a:blip xmlns:r="http://schemas.openxmlformats.org/officeDocument/2006/relationships" r:embed="rId4"/>
        <a:stretch>
          <a:fillRect/>
        </a:stretch>
      </xdr:blipFill>
      <xdr:spPr>
        <a:xfrm>
          <a:off x="542365" y="42801540"/>
          <a:ext cx="5179358" cy="2583179"/>
        </a:xfrm>
        <a:prstGeom prst="rect">
          <a:avLst/>
        </a:prstGeom>
      </xdr:spPr>
    </xdr:pic>
    <xdr:clientData/>
  </xdr:twoCellAnchor>
  <xdr:twoCellAnchor editAs="oneCell">
    <xdr:from>
      <xdr:col>1</xdr:col>
      <xdr:colOff>210671</xdr:colOff>
      <xdr:row>286</xdr:row>
      <xdr:rowOff>236668</xdr:rowOff>
    </xdr:from>
    <xdr:to>
      <xdr:col>6</xdr:col>
      <xdr:colOff>1465729</xdr:colOff>
      <xdr:row>304</xdr:row>
      <xdr:rowOff>152400</xdr:rowOff>
    </xdr:to>
    <xdr:pic>
      <xdr:nvPicPr>
        <xdr:cNvPr id="33" name="Imagen 32">
          <a:extLst>
            <a:ext uri="{FF2B5EF4-FFF2-40B4-BE49-F238E27FC236}">
              <a16:creationId xmlns:a16="http://schemas.microsoft.com/office/drawing/2014/main" id="{B54C3126-AFB4-4AC8-9C62-9DEAEE4F0692}"/>
            </a:ext>
          </a:extLst>
        </xdr:cNvPr>
        <xdr:cNvPicPr>
          <a:picLocks noChangeAspect="1"/>
        </xdr:cNvPicPr>
      </xdr:nvPicPr>
      <xdr:blipFill>
        <a:blip xmlns:r="http://schemas.openxmlformats.org/officeDocument/2006/relationships" r:embed="rId4"/>
        <a:stretch>
          <a:fillRect/>
        </a:stretch>
      </xdr:blipFill>
      <xdr:spPr>
        <a:xfrm>
          <a:off x="591671" y="50650588"/>
          <a:ext cx="5179358" cy="3017072"/>
        </a:xfrm>
        <a:prstGeom prst="rect">
          <a:avLst/>
        </a:prstGeom>
      </xdr:spPr>
    </xdr:pic>
    <xdr:clientData/>
  </xdr:twoCellAnchor>
  <xdr:twoCellAnchor editAs="oneCell">
    <xdr:from>
      <xdr:col>1</xdr:col>
      <xdr:colOff>44823</xdr:colOff>
      <xdr:row>344</xdr:row>
      <xdr:rowOff>17928</xdr:rowOff>
    </xdr:from>
    <xdr:to>
      <xdr:col>6</xdr:col>
      <xdr:colOff>1471124</xdr:colOff>
      <xdr:row>376</xdr:row>
      <xdr:rowOff>129540</xdr:rowOff>
    </xdr:to>
    <xdr:pic>
      <xdr:nvPicPr>
        <xdr:cNvPr id="9" name="Imagen 8">
          <a:extLst>
            <a:ext uri="{FF2B5EF4-FFF2-40B4-BE49-F238E27FC236}">
              <a16:creationId xmlns:a16="http://schemas.microsoft.com/office/drawing/2014/main" id="{03E7F780-DF0F-44E0-8F8C-E072E2F76E60}"/>
            </a:ext>
          </a:extLst>
        </xdr:cNvPr>
        <xdr:cNvPicPr>
          <a:picLocks noChangeAspect="1"/>
        </xdr:cNvPicPr>
      </xdr:nvPicPr>
      <xdr:blipFill>
        <a:blip xmlns:r="http://schemas.openxmlformats.org/officeDocument/2006/relationships" r:embed="rId5"/>
        <a:stretch>
          <a:fillRect/>
        </a:stretch>
      </xdr:blipFill>
      <xdr:spPr>
        <a:xfrm>
          <a:off x="425823" y="57876588"/>
          <a:ext cx="5350601" cy="5559912"/>
        </a:xfrm>
        <a:prstGeom prst="rect">
          <a:avLst/>
        </a:prstGeom>
      </xdr:spPr>
    </xdr:pic>
    <xdr:clientData/>
  </xdr:twoCellAnchor>
  <xdr:twoCellAnchor editAs="oneCell">
    <xdr:from>
      <xdr:col>1</xdr:col>
      <xdr:colOff>449580</xdr:colOff>
      <xdr:row>46</xdr:row>
      <xdr:rowOff>114300</xdr:rowOff>
    </xdr:from>
    <xdr:to>
      <xdr:col>4</xdr:col>
      <xdr:colOff>640080</xdr:colOff>
      <xdr:row>51</xdr:row>
      <xdr:rowOff>60960</xdr:rowOff>
    </xdr:to>
    <xdr:pic>
      <xdr:nvPicPr>
        <xdr:cNvPr id="24" name="Imagen 23">
          <a:extLst>
            <a:ext uri="{FF2B5EF4-FFF2-40B4-BE49-F238E27FC236}">
              <a16:creationId xmlns:a16="http://schemas.microsoft.com/office/drawing/2014/main" id="{2E6DECCB-6ED5-48B5-9F58-05EC79577645}"/>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0546080"/>
          <a:ext cx="2545080" cy="815340"/>
        </a:xfrm>
        <a:prstGeom prst="rect">
          <a:avLst/>
        </a:prstGeom>
      </xdr:spPr>
    </xdr:pic>
    <xdr:clientData/>
  </xdr:twoCellAnchor>
  <xdr:oneCellAnchor>
    <xdr:from>
      <xdr:col>1</xdr:col>
      <xdr:colOff>449580</xdr:colOff>
      <xdr:row>3</xdr:row>
      <xdr:rowOff>114300</xdr:rowOff>
    </xdr:from>
    <xdr:ext cx="2545080" cy="815340"/>
    <xdr:pic>
      <xdr:nvPicPr>
        <xdr:cNvPr id="25" name="Imagen 24">
          <a:extLst>
            <a:ext uri="{FF2B5EF4-FFF2-40B4-BE49-F238E27FC236}">
              <a16:creationId xmlns:a16="http://schemas.microsoft.com/office/drawing/2014/main" id="{1DEDC070-95DB-484A-88B1-578313749FA1}"/>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0820400"/>
          <a:ext cx="2545080" cy="815340"/>
        </a:xfrm>
        <a:prstGeom prst="rect">
          <a:avLst/>
        </a:prstGeom>
      </xdr:spPr>
    </xdr:pic>
    <xdr:clientData/>
  </xdr:oneCellAnchor>
  <xdr:oneCellAnchor>
    <xdr:from>
      <xdr:col>1</xdr:col>
      <xdr:colOff>449580</xdr:colOff>
      <xdr:row>46</xdr:row>
      <xdr:rowOff>114300</xdr:rowOff>
    </xdr:from>
    <xdr:ext cx="2545080" cy="815340"/>
    <xdr:pic>
      <xdr:nvPicPr>
        <xdr:cNvPr id="27" name="Imagen 26">
          <a:extLst>
            <a:ext uri="{FF2B5EF4-FFF2-40B4-BE49-F238E27FC236}">
              <a16:creationId xmlns:a16="http://schemas.microsoft.com/office/drawing/2014/main" id="{8F599629-4A13-4165-8E61-FA367E6F47F5}"/>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295400"/>
          <a:ext cx="2545080" cy="815340"/>
        </a:xfrm>
        <a:prstGeom prst="rect">
          <a:avLst/>
        </a:prstGeom>
      </xdr:spPr>
    </xdr:pic>
    <xdr:clientData/>
  </xdr:oneCellAnchor>
  <xdr:oneCellAnchor>
    <xdr:from>
      <xdr:col>1</xdr:col>
      <xdr:colOff>449580</xdr:colOff>
      <xdr:row>93</xdr:row>
      <xdr:rowOff>114300</xdr:rowOff>
    </xdr:from>
    <xdr:ext cx="2545080" cy="815340"/>
    <xdr:pic>
      <xdr:nvPicPr>
        <xdr:cNvPr id="28" name="Imagen 27">
          <a:extLst>
            <a:ext uri="{FF2B5EF4-FFF2-40B4-BE49-F238E27FC236}">
              <a16:creationId xmlns:a16="http://schemas.microsoft.com/office/drawing/2014/main" id="{15BEA2F3-9693-46F5-958B-4630FB045CEE}"/>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0820400"/>
          <a:ext cx="2545080" cy="815340"/>
        </a:xfrm>
        <a:prstGeom prst="rect">
          <a:avLst/>
        </a:prstGeom>
      </xdr:spPr>
    </xdr:pic>
    <xdr:clientData/>
  </xdr:oneCellAnchor>
  <xdr:oneCellAnchor>
    <xdr:from>
      <xdr:col>1</xdr:col>
      <xdr:colOff>449580</xdr:colOff>
      <xdr:row>93</xdr:row>
      <xdr:rowOff>114300</xdr:rowOff>
    </xdr:from>
    <xdr:ext cx="2545080" cy="815340"/>
    <xdr:pic>
      <xdr:nvPicPr>
        <xdr:cNvPr id="29" name="Imagen 28">
          <a:extLst>
            <a:ext uri="{FF2B5EF4-FFF2-40B4-BE49-F238E27FC236}">
              <a16:creationId xmlns:a16="http://schemas.microsoft.com/office/drawing/2014/main" id="{954C1D82-1AFE-4D92-877C-682ADFD728F2}"/>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0820400"/>
          <a:ext cx="2545080" cy="815340"/>
        </a:xfrm>
        <a:prstGeom prst="rect">
          <a:avLst/>
        </a:prstGeom>
      </xdr:spPr>
    </xdr:pic>
    <xdr:clientData/>
  </xdr:oneCellAnchor>
  <xdr:oneCellAnchor>
    <xdr:from>
      <xdr:col>1</xdr:col>
      <xdr:colOff>449580</xdr:colOff>
      <xdr:row>158</xdr:row>
      <xdr:rowOff>114300</xdr:rowOff>
    </xdr:from>
    <xdr:ext cx="2545080" cy="815340"/>
    <xdr:pic>
      <xdr:nvPicPr>
        <xdr:cNvPr id="30" name="Imagen 29">
          <a:extLst>
            <a:ext uri="{FF2B5EF4-FFF2-40B4-BE49-F238E27FC236}">
              <a16:creationId xmlns:a16="http://schemas.microsoft.com/office/drawing/2014/main" id="{A5830F90-210F-4E2B-B8AD-CD85A4D47CED}"/>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9210020"/>
          <a:ext cx="2545080" cy="815340"/>
        </a:xfrm>
        <a:prstGeom prst="rect">
          <a:avLst/>
        </a:prstGeom>
      </xdr:spPr>
    </xdr:pic>
    <xdr:clientData/>
  </xdr:oneCellAnchor>
  <xdr:oneCellAnchor>
    <xdr:from>
      <xdr:col>1</xdr:col>
      <xdr:colOff>449580</xdr:colOff>
      <xdr:row>158</xdr:row>
      <xdr:rowOff>114300</xdr:rowOff>
    </xdr:from>
    <xdr:ext cx="2545080" cy="815340"/>
    <xdr:pic>
      <xdr:nvPicPr>
        <xdr:cNvPr id="31" name="Imagen 30">
          <a:extLst>
            <a:ext uri="{FF2B5EF4-FFF2-40B4-BE49-F238E27FC236}">
              <a16:creationId xmlns:a16="http://schemas.microsoft.com/office/drawing/2014/main" id="{908919FE-AB48-4AA7-A08F-F34A757E60AD}"/>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19210020"/>
          <a:ext cx="2545080" cy="815340"/>
        </a:xfrm>
        <a:prstGeom prst="rect">
          <a:avLst/>
        </a:prstGeom>
      </xdr:spPr>
    </xdr:pic>
    <xdr:clientData/>
  </xdr:oneCellAnchor>
  <xdr:oneCellAnchor>
    <xdr:from>
      <xdr:col>1</xdr:col>
      <xdr:colOff>449580</xdr:colOff>
      <xdr:row>225</xdr:row>
      <xdr:rowOff>114300</xdr:rowOff>
    </xdr:from>
    <xdr:ext cx="2545080" cy="815340"/>
    <xdr:pic>
      <xdr:nvPicPr>
        <xdr:cNvPr id="34" name="Imagen 33">
          <a:extLst>
            <a:ext uri="{FF2B5EF4-FFF2-40B4-BE49-F238E27FC236}">
              <a16:creationId xmlns:a16="http://schemas.microsoft.com/office/drawing/2014/main" id="{98414747-494D-44AF-A65A-62B2A732CC3A}"/>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29565600"/>
          <a:ext cx="2545080" cy="815340"/>
        </a:xfrm>
        <a:prstGeom prst="rect">
          <a:avLst/>
        </a:prstGeom>
      </xdr:spPr>
    </xdr:pic>
    <xdr:clientData/>
  </xdr:oneCellAnchor>
  <xdr:oneCellAnchor>
    <xdr:from>
      <xdr:col>1</xdr:col>
      <xdr:colOff>449580</xdr:colOff>
      <xdr:row>225</xdr:row>
      <xdr:rowOff>114300</xdr:rowOff>
    </xdr:from>
    <xdr:ext cx="2545080" cy="815340"/>
    <xdr:pic>
      <xdr:nvPicPr>
        <xdr:cNvPr id="35" name="Imagen 34">
          <a:extLst>
            <a:ext uri="{FF2B5EF4-FFF2-40B4-BE49-F238E27FC236}">
              <a16:creationId xmlns:a16="http://schemas.microsoft.com/office/drawing/2014/main" id="{6F0E907C-402F-4A2E-8CD3-DE843E90065F}"/>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29565600"/>
          <a:ext cx="2545080" cy="815340"/>
        </a:xfrm>
        <a:prstGeom prst="rect">
          <a:avLst/>
        </a:prstGeom>
      </xdr:spPr>
    </xdr:pic>
    <xdr:clientData/>
  </xdr:oneCellAnchor>
  <xdr:oneCellAnchor>
    <xdr:from>
      <xdr:col>1</xdr:col>
      <xdr:colOff>449580</xdr:colOff>
      <xdr:row>275</xdr:row>
      <xdr:rowOff>114300</xdr:rowOff>
    </xdr:from>
    <xdr:ext cx="2545080" cy="815340"/>
    <xdr:pic>
      <xdr:nvPicPr>
        <xdr:cNvPr id="36" name="Imagen 35">
          <a:extLst>
            <a:ext uri="{FF2B5EF4-FFF2-40B4-BE49-F238E27FC236}">
              <a16:creationId xmlns:a16="http://schemas.microsoft.com/office/drawing/2014/main" id="{9EC5C096-174A-497F-9973-31F299B335E5}"/>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40241220"/>
          <a:ext cx="2545080" cy="815340"/>
        </a:xfrm>
        <a:prstGeom prst="rect">
          <a:avLst/>
        </a:prstGeom>
      </xdr:spPr>
    </xdr:pic>
    <xdr:clientData/>
  </xdr:oneCellAnchor>
  <xdr:oneCellAnchor>
    <xdr:from>
      <xdr:col>1</xdr:col>
      <xdr:colOff>449580</xdr:colOff>
      <xdr:row>275</xdr:row>
      <xdr:rowOff>114300</xdr:rowOff>
    </xdr:from>
    <xdr:ext cx="2545080" cy="815340"/>
    <xdr:pic>
      <xdr:nvPicPr>
        <xdr:cNvPr id="37" name="Imagen 36">
          <a:extLst>
            <a:ext uri="{FF2B5EF4-FFF2-40B4-BE49-F238E27FC236}">
              <a16:creationId xmlns:a16="http://schemas.microsoft.com/office/drawing/2014/main" id="{731BBB54-EE7F-401E-9E61-73C9E56B66AB}"/>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40241220"/>
          <a:ext cx="2545080" cy="815340"/>
        </a:xfrm>
        <a:prstGeom prst="rect">
          <a:avLst/>
        </a:prstGeom>
      </xdr:spPr>
    </xdr:pic>
    <xdr:clientData/>
  </xdr:oneCellAnchor>
  <xdr:oneCellAnchor>
    <xdr:from>
      <xdr:col>1</xdr:col>
      <xdr:colOff>449580</xdr:colOff>
      <xdr:row>333</xdr:row>
      <xdr:rowOff>114300</xdr:rowOff>
    </xdr:from>
    <xdr:ext cx="2545080" cy="815340"/>
    <xdr:pic>
      <xdr:nvPicPr>
        <xdr:cNvPr id="38" name="Imagen 37">
          <a:extLst>
            <a:ext uri="{FF2B5EF4-FFF2-40B4-BE49-F238E27FC236}">
              <a16:creationId xmlns:a16="http://schemas.microsoft.com/office/drawing/2014/main" id="{7BAADD96-3E78-47A1-AE9D-4DE1147F49BD}"/>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48204120"/>
          <a:ext cx="2545080" cy="815340"/>
        </a:xfrm>
        <a:prstGeom prst="rect">
          <a:avLst/>
        </a:prstGeom>
      </xdr:spPr>
    </xdr:pic>
    <xdr:clientData/>
  </xdr:oneCellAnchor>
  <xdr:oneCellAnchor>
    <xdr:from>
      <xdr:col>1</xdr:col>
      <xdr:colOff>449580</xdr:colOff>
      <xdr:row>333</xdr:row>
      <xdr:rowOff>114300</xdr:rowOff>
    </xdr:from>
    <xdr:ext cx="2545080" cy="815340"/>
    <xdr:pic>
      <xdr:nvPicPr>
        <xdr:cNvPr id="39" name="Imagen 38">
          <a:extLst>
            <a:ext uri="{FF2B5EF4-FFF2-40B4-BE49-F238E27FC236}">
              <a16:creationId xmlns:a16="http://schemas.microsoft.com/office/drawing/2014/main" id="{66ABD103-AD88-4157-88B9-3D93EB4880B1}"/>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0580" y="48204120"/>
          <a:ext cx="2545080" cy="815340"/>
        </a:xfrm>
        <a:prstGeom prst="rect">
          <a:avLst/>
        </a:prstGeom>
      </xdr:spPr>
    </xdr:pic>
    <xdr:clientData/>
  </xdr:oneCellAnchor>
  <xdr:twoCellAnchor editAs="oneCell">
    <xdr:from>
      <xdr:col>1</xdr:col>
      <xdr:colOff>45720</xdr:colOff>
      <xdr:row>377</xdr:row>
      <xdr:rowOff>160020</xdr:rowOff>
    </xdr:from>
    <xdr:to>
      <xdr:col>6</xdr:col>
      <xdr:colOff>1417321</xdr:colOff>
      <xdr:row>388</xdr:row>
      <xdr:rowOff>2140</xdr:rowOff>
    </xdr:to>
    <xdr:pic>
      <xdr:nvPicPr>
        <xdr:cNvPr id="14" name="Imagen 13">
          <a:extLst>
            <a:ext uri="{FF2B5EF4-FFF2-40B4-BE49-F238E27FC236}">
              <a16:creationId xmlns:a16="http://schemas.microsoft.com/office/drawing/2014/main" id="{4D0D060E-31FC-47DF-8FCE-33D17144D588}"/>
            </a:ext>
          </a:extLst>
        </xdr:cNvPr>
        <xdr:cNvPicPr>
          <a:picLocks noChangeAspect="1"/>
        </xdr:cNvPicPr>
      </xdr:nvPicPr>
      <xdr:blipFill>
        <a:blip xmlns:r="http://schemas.openxmlformats.org/officeDocument/2006/relationships" r:embed="rId7"/>
        <a:stretch>
          <a:fillRect/>
        </a:stretch>
      </xdr:blipFill>
      <xdr:spPr>
        <a:xfrm>
          <a:off x="426720" y="63634620"/>
          <a:ext cx="5295901" cy="1686160"/>
        </a:xfrm>
        <a:prstGeom prst="rect">
          <a:avLst/>
        </a:prstGeom>
      </xdr:spPr>
    </xdr:pic>
    <xdr:clientData/>
  </xdr:twoCellAnchor>
  <xdr:twoCellAnchor editAs="oneCell">
    <xdr:from>
      <xdr:col>1</xdr:col>
      <xdr:colOff>236220</xdr:colOff>
      <xdr:row>388</xdr:row>
      <xdr:rowOff>91440</xdr:rowOff>
    </xdr:from>
    <xdr:to>
      <xdr:col>6</xdr:col>
      <xdr:colOff>1360875</xdr:colOff>
      <xdr:row>398</xdr:row>
      <xdr:rowOff>139306</xdr:rowOff>
    </xdr:to>
    <xdr:pic>
      <xdr:nvPicPr>
        <xdr:cNvPr id="15" name="Imagen 14">
          <a:extLst>
            <a:ext uri="{FF2B5EF4-FFF2-40B4-BE49-F238E27FC236}">
              <a16:creationId xmlns:a16="http://schemas.microsoft.com/office/drawing/2014/main" id="{691AFF38-6C6E-4417-8BD7-0B41E3588B30}"/>
            </a:ext>
          </a:extLst>
        </xdr:cNvPr>
        <xdr:cNvPicPr>
          <a:picLocks noChangeAspect="1"/>
        </xdr:cNvPicPr>
      </xdr:nvPicPr>
      <xdr:blipFill>
        <a:blip xmlns:r="http://schemas.openxmlformats.org/officeDocument/2006/relationships" r:embed="rId8"/>
        <a:stretch>
          <a:fillRect/>
        </a:stretch>
      </xdr:blipFill>
      <xdr:spPr>
        <a:xfrm>
          <a:off x="617220" y="65410080"/>
          <a:ext cx="5048955" cy="1724266"/>
        </a:xfrm>
        <a:prstGeom prst="rect">
          <a:avLst/>
        </a:prstGeom>
      </xdr:spPr>
    </xdr:pic>
    <xdr:clientData/>
  </xdr:twoCellAnchor>
  <xdr:twoCellAnchor editAs="oneCell">
    <xdr:from>
      <xdr:col>1</xdr:col>
      <xdr:colOff>121920</xdr:colOff>
      <xdr:row>191</xdr:row>
      <xdr:rowOff>55302</xdr:rowOff>
    </xdr:from>
    <xdr:to>
      <xdr:col>6</xdr:col>
      <xdr:colOff>1295400</xdr:colOff>
      <xdr:row>200</xdr:row>
      <xdr:rowOff>83819</xdr:rowOff>
    </xdr:to>
    <xdr:pic>
      <xdr:nvPicPr>
        <xdr:cNvPr id="16" name="Imagen 15">
          <a:extLst>
            <a:ext uri="{FF2B5EF4-FFF2-40B4-BE49-F238E27FC236}">
              <a16:creationId xmlns:a16="http://schemas.microsoft.com/office/drawing/2014/main" id="{264494A0-6E6F-4BBB-8908-A15BA858246F}"/>
            </a:ext>
          </a:extLst>
        </xdr:cNvPr>
        <xdr:cNvPicPr>
          <a:picLocks noChangeAspect="1"/>
        </xdr:cNvPicPr>
      </xdr:nvPicPr>
      <xdr:blipFill>
        <a:blip xmlns:r="http://schemas.openxmlformats.org/officeDocument/2006/relationships" r:embed="rId9"/>
        <a:stretch>
          <a:fillRect/>
        </a:stretch>
      </xdr:blipFill>
      <xdr:spPr>
        <a:xfrm>
          <a:off x="502920" y="33019422"/>
          <a:ext cx="5097780" cy="1537277"/>
        </a:xfrm>
        <a:prstGeom prst="rect">
          <a:avLst/>
        </a:prstGeom>
      </xdr:spPr>
    </xdr:pic>
    <xdr:clientData/>
  </xdr:twoCellAnchor>
  <xdr:twoCellAnchor editAs="oneCell">
    <xdr:from>
      <xdr:col>1</xdr:col>
      <xdr:colOff>411480</xdr:colOff>
      <xdr:row>125</xdr:row>
      <xdr:rowOff>137160</xdr:rowOff>
    </xdr:from>
    <xdr:to>
      <xdr:col>6</xdr:col>
      <xdr:colOff>1155135</xdr:colOff>
      <xdr:row>133</xdr:row>
      <xdr:rowOff>106680</xdr:rowOff>
    </xdr:to>
    <xdr:pic>
      <xdr:nvPicPr>
        <xdr:cNvPr id="40" name="Imagen 39">
          <a:extLst>
            <a:ext uri="{FF2B5EF4-FFF2-40B4-BE49-F238E27FC236}">
              <a16:creationId xmlns:a16="http://schemas.microsoft.com/office/drawing/2014/main" id="{B898A036-2E8B-4D27-8D80-56A0107F96B6}"/>
            </a:ext>
          </a:extLst>
        </xdr:cNvPr>
        <xdr:cNvPicPr>
          <a:picLocks noChangeAspect="1"/>
        </xdr:cNvPicPr>
      </xdr:nvPicPr>
      <xdr:blipFill>
        <a:blip xmlns:r="http://schemas.openxmlformats.org/officeDocument/2006/relationships" r:embed="rId8"/>
        <a:stretch>
          <a:fillRect/>
        </a:stretch>
      </xdr:blipFill>
      <xdr:spPr>
        <a:xfrm>
          <a:off x="792480" y="22425660"/>
          <a:ext cx="4667955" cy="13106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E2A59089-DF29-47C3-A3CC-9345FD7778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703CD03D-E568-4B1C-9417-945B607B397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43B6E317-AB66-4BA0-AEF9-7E1D5DA453F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E2CB6208-9329-494F-8758-E486594B347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499D7733-D9CF-4438-9852-50ACFE16C05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CDE458DB-E808-4540-8F46-EA47368A812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D7CAB745-17C2-49BA-8D6B-37D34799063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83127</xdr:colOff>
      <xdr:row>0</xdr:row>
      <xdr:rowOff>13855</xdr:rowOff>
    </xdr:from>
    <xdr:ext cx="3048000" cy="1136073"/>
    <xdr:pic>
      <xdr:nvPicPr>
        <xdr:cNvPr id="2" name="Imagen 1">
          <a:extLst>
            <a:ext uri="{FF2B5EF4-FFF2-40B4-BE49-F238E27FC236}">
              <a16:creationId xmlns:a16="http://schemas.microsoft.com/office/drawing/2014/main" id="{229EA54E-398C-4397-A161-2E3B717D40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27" y="13855"/>
          <a:ext cx="3048000" cy="1136073"/>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1</xdr:col>
      <xdr:colOff>43793</xdr:colOff>
      <xdr:row>0</xdr:row>
      <xdr:rowOff>58390</xdr:rowOff>
    </xdr:from>
    <xdr:to>
      <xdr:col>4</xdr:col>
      <xdr:colOff>1080230</xdr:colOff>
      <xdr:row>5</xdr:row>
      <xdr:rowOff>119672</xdr:rowOff>
    </xdr:to>
    <xdr:pic>
      <xdr:nvPicPr>
        <xdr:cNvPr id="3" name="Imagen 2">
          <a:extLst>
            <a:ext uri="{FF2B5EF4-FFF2-40B4-BE49-F238E27FC236}">
              <a16:creationId xmlns:a16="http://schemas.microsoft.com/office/drawing/2014/main" id="{7726C69A-2643-CA4B-A740-75366B2981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9310" y="58390"/>
          <a:ext cx="2612989" cy="101013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971176</xdr:colOff>
      <xdr:row>3</xdr:row>
      <xdr:rowOff>44824</xdr:rowOff>
    </xdr:from>
    <xdr:to>
      <xdr:col>7</xdr:col>
      <xdr:colOff>1178636</xdr:colOff>
      <xdr:row>10</xdr:row>
      <xdr:rowOff>38957</xdr:rowOff>
    </xdr:to>
    <xdr:pic>
      <xdr:nvPicPr>
        <xdr:cNvPr id="2" name="Imagen 1">
          <a:extLst>
            <a:ext uri="{FF2B5EF4-FFF2-40B4-BE49-F238E27FC236}">
              <a16:creationId xmlns:a16="http://schemas.microsoft.com/office/drawing/2014/main" id="{AB703438-2F89-A74F-BDCD-1BAD5545A6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387294" y="627530"/>
          <a:ext cx="2612989" cy="1010133"/>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817218</xdr:colOff>
      <xdr:row>1</xdr:row>
      <xdr:rowOff>77304</xdr:rowOff>
    </xdr:from>
    <xdr:to>
      <xdr:col>8</xdr:col>
      <xdr:colOff>1144207</xdr:colOff>
      <xdr:row>3</xdr:row>
      <xdr:rowOff>259176</xdr:rowOff>
    </xdr:to>
    <xdr:pic>
      <xdr:nvPicPr>
        <xdr:cNvPr id="2" name="Imagen 1">
          <a:extLst>
            <a:ext uri="{FF2B5EF4-FFF2-40B4-BE49-F238E27FC236}">
              <a16:creationId xmlns:a16="http://schemas.microsoft.com/office/drawing/2014/main" id="{0509A9C8-318A-CF45-97D8-AE2D40291A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421218" y="231913"/>
          <a:ext cx="2612989" cy="101013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50800</xdr:colOff>
      <xdr:row>0</xdr:row>
      <xdr:rowOff>190500</xdr:rowOff>
    </xdr:from>
    <xdr:to>
      <xdr:col>4</xdr:col>
      <xdr:colOff>187289</xdr:colOff>
      <xdr:row>3</xdr:row>
      <xdr:rowOff>616433</xdr:rowOff>
    </xdr:to>
    <xdr:pic>
      <xdr:nvPicPr>
        <xdr:cNvPr id="2" name="Imagen 1">
          <a:extLst>
            <a:ext uri="{FF2B5EF4-FFF2-40B4-BE49-F238E27FC236}">
              <a16:creationId xmlns:a16="http://schemas.microsoft.com/office/drawing/2014/main" id="{C535C07C-7221-6A43-962E-CD458633B5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190500"/>
          <a:ext cx="2612989" cy="101013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4</xdr:col>
      <xdr:colOff>425450</xdr:colOff>
      <xdr:row>4</xdr:row>
      <xdr:rowOff>66675</xdr:rowOff>
    </xdr:from>
    <xdr:to>
      <xdr:col>19</xdr:col>
      <xdr:colOff>457199</xdr:colOff>
      <xdr:row>13</xdr:row>
      <xdr:rowOff>123825</xdr:rowOff>
    </xdr:to>
    <xdr:graphicFrame macro="">
      <xdr:nvGraphicFramePr>
        <xdr:cNvPr id="2" name="Chart 1">
          <a:extLst>
            <a:ext uri="{FF2B5EF4-FFF2-40B4-BE49-F238E27FC236}">
              <a16:creationId xmlns:a16="http://schemas.microsoft.com/office/drawing/2014/main" id="{7C407E4A-9246-4A7C-A350-C7B1D9F4E1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87086</xdr:colOff>
      <xdr:row>1</xdr:row>
      <xdr:rowOff>87085</xdr:rowOff>
    </xdr:from>
    <xdr:ext cx="3113314" cy="1012371"/>
    <xdr:pic>
      <xdr:nvPicPr>
        <xdr:cNvPr id="6" name="Imagen 5">
          <a:extLst>
            <a:ext uri="{FF2B5EF4-FFF2-40B4-BE49-F238E27FC236}">
              <a16:creationId xmlns:a16="http://schemas.microsoft.com/office/drawing/2014/main" id="{7A2FDB5F-227C-47F1-8113-D21999CACFA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1743" y="283028"/>
          <a:ext cx="3113314" cy="1012371"/>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twoCellAnchor>
    <xdr:from>
      <xdr:col>4</xdr:col>
      <xdr:colOff>590550</xdr:colOff>
      <xdr:row>4</xdr:row>
      <xdr:rowOff>38100</xdr:rowOff>
    </xdr:from>
    <xdr:to>
      <xdr:col>18</xdr:col>
      <xdr:colOff>831850</xdr:colOff>
      <xdr:row>13</xdr:row>
      <xdr:rowOff>95250</xdr:rowOff>
    </xdr:to>
    <xdr:graphicFrame macro="">
      <xdr:nvGraphicFramePr>
        <xdr:cNvPr id="2" name="Chart 1">
          <a:extLst>
            <a:ext uri="{FF2B5EF4-FFF2-40B4-BE49-F238E27FC236}">
              <a16:creationId xmlns:a16="http://schemas.microsoft.com/office/drawing/2014/main" id="{DDA52EC5-C214-49C0-A6E5-540FF70FD5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409575</xdr:colOff>
      <xdr:row>1</xdr:row>
      <xdr:rowOff>114300</xdr:rowOff>
    </xdr:from>
    <xdr:ext cx="3752850" cy="1012371"/>
    <xdr:pic>
      <xdr:nvPicPr>
        <xdr:cNvPr id="4" name="Imagen 3">
          <a:extLst>
            <a:ext uri="{FF2B5EF4-FFF2-40B4-BE49-F238E27FC236}">
              <a16:creationId xmlns:a16="http://schemas.microsoft.com/office/drawing/2014/main" id="{8C674223-C765-4318-904F-0D386CE4DCC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0150" y="304800"/>
          <a:ext cx="3752850" cy="1012371"/>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twoCellAnchor editAs="oneCell">
    <xdr:from>
      <xdr:col>1</xdr:col>
      <xdr:colOff>136071</xdr:colOff>
      <xdr:row>2</xdr:row>
      <xdr:rowOff>249545</xdr:rowOff>
    </xdr:from>
    <xdr:to>
      <xdr:col>2</xdr:col>
      <xdr:colOff>766896</xdr:colOff>
      <xdr:row>2</xdr:row>
      <xdr:rowOff>1129393</xdr:rowOff>
    </xdr:to>
    <xdr:pic>
      <xdr:nvPicPr>
        <xdr:cNvPr id="2" name="5 Imagen">
          <a:extLst>
            <a:ext uri="{FF2B5EF4-FFF2-40B4-BE49-F238E27FC236}">
              <a16:creationId xmlns:a16="http://schemas.microsoft.com/office/drawing/2014/main" id="{C8902605-A981-4894-8346-9E35C86D34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3231" y="600065"/>
          <a:ext cx="2482485" cy="879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820112</xdr:colOff>
      <xdr:row>2</xdr:row>
      <xdr:rowOff>136071</xdr:rowOff>
    </xdr:from>
    <xdr:to>
      <xdr:col>3</xdr:col>
      <xdr:colOff>748392</xdr:colOff>
      <xdr:row>2</xdr:row>
      <xdr:rowOff>1176295</xdr:rowOff>
    </xdr:to>
    <xdr:pic>
      <xdr:nvPicPr>
        <xdr:cNvPr id="3" name="Imagen 17">
          <a:extLst>
            <a:ext uri="{FF2B5EF4-FFF2-40B4-BE49-F238E27FC236}">
              <a16:creationId xmlns:a16="http://schemas.microsoft.com/office/drawing/2014/main" id="{89AE443B-A3E2-4270-A314-13250ACEC5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08932" y="486591"/>
          <a:ext cx="1924720" cy="1040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958265</xdr:colOff>
      <xdr:row>2</xdr:row>
      <xdr:rowOff>195500</xdr:rowOff>
    </xdr:from>
    <xdr:to>
      <xdr:col>4</xdr:col>
      <xdr:colOff>694034</xdr:colOff>
      <xdr:row>2</xdr:row>
      <xdr:rowOff>1170213</xdr:rowOff>
    </xdr:to>
    <xdr:pic>
      <xdr:nvPicPr>
        <xdr:cNvPr id="4" name="Imagen 3">
          <a:extLst>
            <a:ext uri="{FF2B5EF4-FFF2-40B4-BE49-F238E27FC236}">
              <a16:creationId xmlns:a16="http://schemas.microsoft.com/office/drawing/2014/main" id="{28C8D0CE-574D-4A0C-8BD5-0B72B3BF5EC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43525" y="546020"/>
          <a:ext cx="1313109" cy="97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95249</xdr:colOff>
      <xdr:row>2</xdr:row>
      <xdr:rowOff>381000</xdr:rowOff>
    </xdr:from>
    <xdr:to>
      <xdr:col>12</xdr:col>
      <xdr:colOff>2272392</xdr:colOff>
      <xdr:row>2</xdr:row>
      <xdr:rowOff>1170214</xdr:rowOff>
    </xdr:to>
    <xdr:pic>
      <xdr:nvPicPr>
        <xdr:cNvPr id="5" name="4 Imagen" descr="C:\Users\jmperez\Documents\TECNICA\TRANSPORTE\02 ESTANDARIZADO REHABILITACION TERCIARIAS\06 DIBUJOS ESTANDARIZADO\IMAGENES\logos_colombia.png">
          <a:extLst>
            <a:ext uri="{FF2B5EF4-FFF2-40B4-BE49-F238E27FC236}">
              <a16:creationId xmlns:a16="http://schemas.microsoft.com/office/drawing/2014/main" id="{02551CFD-A0F6-42A9-9955-AA05AFAF152A}"/>
            </a:ext>
          </a:extLst>
        </xdr:cNvPr>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4373" r="34106"/>
        <a:stretch/>
      </xdr:blipFill>
      <xdr:spPr bwMode="auto">
        <a:xfrm>
          <a:off x="21103589" y="731520"/>
          <a:ext cx="2177143" cy="789214"/>
        </a:xfrm>
        <a:prstGeom prst="rect">
          <a:avLst/>
        </a:prstGeom>
        <a:noFill/>
        <a:ln>
          <a:noFill/>
        </a:ln>
        <a:extLst>
          <a:ext uri="{53640926-AAD7-44D8-BBD7-CCE9431645EC}">
            <a14:shadowObscured xmlns:a14="http://schemas.microsoft.com/office/drawing/2010/main"/>
          </a:ext>
        </a:extLst>
      </xdr:spPr>
    </xdr:pic>
    <xdr:clientData/>
  </xdr:twoCellAnchor>
  <xdr:oneCellAnchor>
    <xdr:from>
      <xdr:col>7</xdr:col>
      <xdr:colOff>53787</xdr:colOff>
      <xdr:row>2</xdr:row>
      <xdr:rowOff>116541</xdr:rowOff>
    </xdr:from>
    <xdr:ext cx="3218329" cy="1039905"/>
    <xdr:pic>
      <xdr:nvPicPr>
        <xdr:cNvPr id="6" name="Imagen 5">
          <a:extLst>
            <a:ext uri="{FF2B5EF4-FFF2-40B4-BE49-F238E27FC236}">
              <a16:creationId xmlns:a16="http://schemas.microsoft.com/office/drawing/2014/main" id="{D2606A9D-6817-46A4-8224-6AD3ABFC3153}"/>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206752" y="475129"/>
          <a:ext cx="3218329" cy="1039905"/>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4</xdr:col>
      <xdr:colOff>106017</xdr:colOff>
      <xdr:row>1</xdr:row>
      <xdr:rowOff>145773</xdr:rowOff>
    </xdr:from>
    <xdr:ext cx="1623391" cy="603305"/>
    <xdr:pic>
      <xdr:nvPicPr>
        <xdr:cNvPr id="4" name="Imagen 3">
          <a:extLst>
            <a:ext uri="{FF2B5EF4-FFF2-40B4-BE49-F238E27FC236}">
              <a16:creationId xmlns:a16="http://schemas.microsoft.com/office/drawing/2014/main" id="{B21AE509-A99F-44C9-B502-928DF96ED41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04452" y="311425"/>
          <a:ext cx="1623391" cy="60330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JAGUA19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laneacion3/c/PILAR/Plan%20Bianual/REDES/Cronogramas,%20Control%20y%20Presupuestos/Precios%20Redes/Guaviare/Calamar%20Presupues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Users\mercedesmunozarango\Desktop\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C-001\c\WINDOWS\TEMP\MODELO-ACUEDUCTOX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C-001\c\WINDOWS\TEMP\MODELOSANMARCOS-V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Javier_or_compa/zulma/Fin/Anexos/PRESUPUESTOS-RE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83AACB47\BARRA%20DE%20OJ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FEDatabase%20v52.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Flujo-07-11%20(Operacion%20Calenturitas)-VALORACION.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An&#225;lisis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Usuario/Desktop/EL%20CARMEN/8.%20ALCANTARILLADO%20Y%20ACUEDUCTO%20ANGOSTURAS/PRESUPUESTO%20ANGOSTURAS%20-2.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UNIT0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Users\mercedesmunozarango\Desktop\H:\EST.V&#205;A%20CRITERIO%20TECNIC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Users\mercedesmunozarango\Desktop\H:\AMVBOL\AMVB%2009\Inf.%20Accidentalidad\ADMON\GRUPO5\PRESUP~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Users\mercedesmunozarango\Desktop\H:\Nueva%20carpeta\ESCRITORIO%20LJAP\AMVBOL\AMVB%2009\Inf.%20Accidentalidad\ADMON\GRUPO5\PRESUP~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Users\mercedesmunozarango\Desktop\INGMANUELDORIA\G\DOCUME~1\XP\CONFIG~1\Temp\Mis%20documentos\Contratos%20Vigentes\CTO-102-2002%20Castores%20Ingenieros%20Contratistas%20Ltda\CTO-102-2002%20Actas%20de%20Obra%20y%20modif%20cantidad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D/AFE/AFEDatabase%20v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Desktop\Proyectos\Placas%20Huella\PRESUPUESTO%20PLACA_ALDANA%20(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truji/FABIO%20IMP/fabio/disco%20e/FAbio%201%20Rupe/HFC/REPRESENTACIONES%20AD%20abril%202000%20acta1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D/AFE/Documents%20and%20Settings/Kacero/Configuraci&#243;n%20local/Archivos%20temporales%20de%20Internet/OLK61/Capex%20Cash%20Flow%20v3%2013Nov0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AplicacionesFX/Documents/formulasfx/FormulasExcel%20Blog/Ejercicios/Curso%20Excel.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089E9888\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D/AFE/La%20Jagua%202009%20Budge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Temp/Ejemplo%20Presupues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8C5A89D9" TargetMode="External"/><Relationship Id="rId1" Type="http://schemas.openxmlformats.org/officeDocument/2006/relationships/externalLinkPath" Target="file:///\\8C5A89D9\a%20%20aaInformaci&#243;n%20GRUPO"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7FC9E0C2\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280C58CC/a%20%20aaInformaci&#243;n%20GRUPO"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IU%20Jardin%20los%20Urapanes.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D/Users/lfuentes/AppData/Local/Temp/Rar$DI00.215/Calenturitas%202009%20budget-Meeting%2011-28-08.xls"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5887E0B\2153_Cal_Model%202_ecmod_11_ver21%2023-July-07.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Sem17-01.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avo_1/Downloads/Cotizaciones%20(1).xls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PROYECTO%20PARQUE%20VIOTA%20R2%20%2026-10-20%20EDITABLE\3%20-%20PRESUPUESTOS,%20AIU,FLUJO,APUs,%20MEMORIAS%20(20)\PARQUE%20VIOTA%20ADECUACION%20OCT%2026%2010%202020.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METODOLO1/Usuario/proyecto%20valle%20mantenimiento/PE_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PACO/Doc.%20ASPIRE/Mis%20documentos/INF.BIMENSUAL/INFORME%20BIMENSUAL%20JUL-AGO-2001.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Base%20Datos%20C_Andes%20Bug06%20OCT03%20(version%2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Escritorio/amv%202011/EST.V&#205;A%20CRITERIO%20TECNIC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diegoalejandro/Downloads/SOACHA%20Presupuesto_750%20_Intermedia_Suelo%20CD_V04V2.xlsx"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BUGJET_2005%20LJ%20REV%20ABRI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AFE/Documents%20and%20Settings/gespitia/Configuraci&#243;n%20local/Archivos%20temporales%20de%20Internet/OLK1E/PSM%20AFE%20Cost%20Control%2007-31-0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INGENIERO2/My%20Documents/Mis%20documentos/Andres/Presupuestos/Administra%20UQ%20V%201.0/Administra%20Planeaci&#243;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D/AFE/Documents%20and%20Settings/Administrator/Desktop/2180_CAl%20&amp;%20CDJ%20Equipment/XL/EcMod/Option%2040_EX3600_789_LaJag/2153_Model%20100_LJ%20LOM_Ecmod_ver0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D/AFE/DOCUME~1/jcampo/LOCALS~1/Temp/Temporary%20Directory%201%20for%202153_Cal_Model%202_ecmod_11_ver20%2023-July-07.zip/2153_Cal_Model%202_ecmod_11_ver20%2023-July-0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D/AFE/Documents%20and%20Settings/rschmidt.CDJPRO/Local%20Settings/Temporary%20Internet%20Files/OLK1B4/CDJ%20Prodeco%20rail%20access%20Feb06%20ver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Estudios%20Previos\CALCULO%20DE%20COSTEO%20POR%20FM\informacion%202008\COSTEO%20DE%20A.I.U.%20Y%20FACTOR%20MULTIPLICADOR%20PARA%20PROYECTAR%20A&#209;O%202009.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ASOREC-PC/Users/Listadoprecios20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Users\mercedesmunozarango\Documents\GRUPO_1\marino\C\Documents%20and%20Settings\Hector%20Guerrero\Mis%20documentos\Licitaciones%20realizadas\Invias\INTER-Taraza-caucasia\DIFERGO\WINDOWS\TEMP\UNITARIO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Pincer180620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Users/GUSTAVO/Desktop/DOCUMENTOS%20PARA%20PROYECTOS/19.%20Rendiminetos%20Ubate/Polideportivo%20Volcan%20Ubate/Plan%20de%20Choque/Avance%20de%20Obra%2025-11-2021.xlt"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6C745DB2\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D/AFE/DBWKF/Budget%20and%20Finance/2008%20Budget/Models/20070930%20Prodeco%20Calenturitas%20Valuation%20Model%20v6.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Financial%20Model%20No%205%20-%2022MTPA-%20Rev%200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D/robles/Etapa%208B/Presup%20Robles%208B%20(sandov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Arreglo%20via%20LL-LJ.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D/Informacion%20Comercial_Sucre/Sincelejo/Cortijo%20-%20Sincelejo.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Speed-Zone-CLAUDIA%20MENDEZ.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D/AFE/TEMP/BUDGET%20FORM%2020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E/Documents%20and%20Settings/pcastro/Mis%20documentos/PRESUPUESTO%20CAL%20A&#209;O%202006/enrique/My%20Documents/geologia/costs%20and%20controls/Exploration%20Program%20Costs%20and%20meter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truji/FABIO%20IMP/fabio/disco%20e/FAbio%201%20Rupe/HFC/acta%20de%20entrega%2013.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Piii700/C/1581/Excel/Misc/equip%20database%20assumptions%20comparison.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D/AFE/Documents%20and%20Settings/jcampo/Configuraci&#243;n%20local/Archivos%20temporales%20de%20Internet/OLK43/Capital%20Costs%20-%20154016B%20Mine%20Study%20Option%203A%20-%20DRAFT%20REVISED%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D/Documents%20and%20Settings/Administrador/Mis%20documentos/ROLANDO/Temporal/Calle%20Cauca/AMARRE%20CALLE%20CAUCA/AMARRE%20TRAFO%20CALLE%20CAUC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D/AFE/Data/Work/Excel/Coal/Anglo%20View/MS%20Base%20Case%20intercor%201227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D/Documents%20and%20Settings/Kacero/Configuraci&#243;n%20local/Archivos%20temporales%20de%20Internet/OLK61/2008%20Capital%20Budget%20v1%208-14-0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I:\D\Informacion%20Comercial_Sucre\Sincelejo\Las%20Delicias%20-%20Sincelej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AB0A29BA\APUS%20JUNIO%2015-04.xls" TargetMode="External"/></Relationships>
</file>

<file path=xl/externalLinks/_rels/externalLink111.xml.rels><?xml version="1.0" encoding="UTF-8" standalone="yes"?>
<Relationships xmlns="http://schemas.openxmlformats.org/package/2006/relationships"><Relationship Id="rId1" Type="http://schemas.microsoft.com/office/2006/relationships/xlExternalLinkPath/xlPathMissing" Target="Rail%20Model%20ver11%2024Mar0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Users\avargase\AppData\Local\Microsoft\Windows\Temporary%20Internet%20Files\Content.Outlook\8WT9GBFP\AMV%202011\PHRE\09%20INF_TRIMESTRAL%20_FINAL%20-%202011\INFORME%209_AMV_MAR-201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E/Documents%20and%20Settings/pcastro/Mis%20documentos/PRESUPUESTO%20CAL%20A&#209;O%202006/PRESUPUESTO%202006%20VERSION_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Estructura_APU_2011.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Presupuesto%20L-193-06%20revC.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precios2002.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C&#225;lculored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Servidor\servidor\Dise&#241;os%20y%20Construcciones\An&#225;lisis%20de%20precios%20unitarios%20de%20Bajo%20Grande.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Users\FAMILY\Desktop\PROYECTOS\T&#218;NEL%20SANTA%20ELENA\PROPUESTA%20FEB%207%202012\T&#218;NEL%20SANTA%20ELENA%20PRESUPUESTO%20PIEZ%20OBSERVACI&#211;N%20EyR%20Febrero%207%202012%20BASE.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F983144D\MATRIZ%20PARA%20EL%20CALCULO%20DEL%20AIU%202008.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Newco%20scenario%20for%20mining%20equipment%20purchases%20v7.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Cosenit2/oscar%20mauricio/Users/GAS%20NATURAL/Tarifas/2006/200603/Tarifas20060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Users\mercedesmunozarango\Documents\GRUPO_1\Teatreesvr\mineconsult\ActiveJobs\2180_CAl%20&amp;%20CDJ%20Equipment\XL\EcMod\Option%2030_EX3600_789\Option%2030_Mixed_EcMod_EX3600_5500_ver0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Users\gustavo\AppData\Local\Microsoft\Windows\Temporary%20Internet%20Files\Content.IE5\RWC0STF8\Mis%20documentos\APU_ETB_2004.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I:\Users\mercedesmunozarango\Desktop\H:\AMVB%2009\Inf.%20Accidentalidad\ADMON\GRUPO5\PRESUP~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d.docs.live.net/D/Documents%20and%20Settings/jcampo/Local%20Settings/Temporary%20Internet%20Files/OLK34/Macintosh%20HDUsers/darrenbowden/Data/Work%20OTML/2005_Budget/Model/Planning%20Model%20OTML%20Month%20CY05%20V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d.docs.live.net/D/AFE/Documents%20and%20Settings/jcampo/Local%20Settings/Temporary%20Internet%20Files/OLK34/2297_Opt46_La%20Jag_MARC_Evaluation%20ver01-ADJUSTED%20SCHED.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D/AFE/Documents%20and%20Settings/jcampo/Configuraci&#243;n%20local/Archivos%20temporales%20de%20Internet/OLK43/AFE-MOER%20Register%20(2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E/LICITACI/BASE/PRESUPUESTO-BASE-2006%20(Guatemal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d.docs.live.net/E/LICITACI/BASE/PRESUPUESTO-BASE-2005%20(peru).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d.docs.live.net/L/USB%20MARCOS/DOCUMENTOS%20EXCEL/My%20Documents/CONTRATOS%20VIGENTES/Malla%20Vial%20Distrital/CALLE%2080B/Mis%20documentos/INF.BIMENSUAL/INFORME%20BIMENSUAL%20JUL-AGO-200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d.docs.live.net/D/AFE/Mining/Admin/Template%20Models/Blank%20270.xls" TargetMode="External"/></Relationships>
</file>

<file path=xl/externalLinks/_rels/externalLink142.xml.rels><?xml version="1.0" encoding="UTF-8" standalone="yes"?>
<Relationships xmlns="http://schemas.openxmlformats.org/package/2006/relationships"><Relationship Id="rId1" Type="http://schemas.microsoft.com/office/2006/relationships/xlExternalLinkPath/xlPathMissing" Target="FLUJO%2022222.xls" TargetMode="External"/></Relationships>
</file>

<file path=xl/externalLinks/_rels/externalLink143.xml.rels><?xml version="1.0" encoding="UTF-8" standalone="yes"?>
<Relationships xmlns="http://schemas.openxmlformats.org/package/2006/relationships"><Relationship Id="rId1" Type="http://schemas.microsoft.com/office/2006/relationships/xlExternalLinkPath/xlPathMissing" Target="TARIF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D/orlando/PROPUESTA%20PUENTE%20BOLIVAR%20MURO%20EN%20CONCRETO.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A/CARMEN/3271%20Palmitas/3271%20G1%20Presupuestos%20de%20Pozos-Palmitas%20Central.xls" TargetMode="External"/></Relationships>
</file>

<file path=xl/externalLinks/_rels/externalLink147.xml.rels><?xml version="1.0" encoding="UTF-8" standalone="yes"?>
<Relationships xmlns="http://schemas.openxmlformats.org/package/2006/relationships"><Relationship Id="rId1" Type="http://schemas.microsoft.com/office/2006/relationships/xlExternalLinkPath/xlPathMissing" Target="ModPptoOperaEquiposVerEyC.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Cosenit3/Modelo%20de%20tarifas%20de%20transporte%20de%20Gas/Consultoria%20Energetica/DATOS/PROYECCION%20PRECIOS%20FUEL%20OIL%20Y%20GAS%20NATURAL2.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d.docs.live.net/Users/avargase/AppData/Local/Microsoft/Windows/Temporary%20Internet%20Files/Content.Outlook/8WT9GBFP/Nuevos%20APU%20C&#243;rdoba/ADM%20VIAL%2003%20-%20CORDOBA/ESTADO%20DE%20RED/2103mar%20.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PACO/Doc.%20ASPIRE/ADMONVIAL%20H-V-05/PRESUPUESTOS/sector%20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d.docs.live.net/D/Documents%20and%20Settings/jcampo/Local%20Settings/Temporary%20Internet%20Files/OLK34/portada%20nuev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Users\usuario\Desktop\VARIOS\SAN%20LUIS\DEFINITIVOS\PRESUPUESTO%20VIA%20SAN%20LUIS%20modificado%20MARZO-10.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I:\D\Users\Harold\Documents\DEVIMED\DEVIMED%202008\REVISION%20NUEVOS%20PRECIOS\Users\Subtecnica.PROCOPAL\Documents\MVM\DEVIMED%20S.A\San%20Vicente\HLOPEZA\GERONA\CANTIDADES%20REPOSICION\SUBCIRCUITO%207\REDES7.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d.docs.live.net/D/AFE/Documents%20and%20Settings/jgerard/Local%20Settings/Temporary%20Internet%20Files/OLK139/Truck%20&amp;%20Rail%205mtp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F:\Cuadro%20cantidades%20rev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d.docs.live.net/Users/avargase/AppData/Local/Microsoft/Windows/Temporary%20Internet%20Files/Content.Outlook/8WT9GBFP/EST.V&#205;A%20CRITERIO%20TECNIC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d.docs.live.net/USERS/CIRAPI~1/APPDATA/LOCAL/TEMP/wz38fe/Convenio%20Entregado%20a%20Invias%20-%20Barranquilla%2025-11-2014/E0992774a/PRECIOS/Constancita/HOJA%20DIARIA/HD%202003/Hoja%20Diaria%20Nueva.xls" TargetMode="External"/></Relationships>
</file>

<file path=xl/externalLinks/_rels/externalLink165.xml.rels><?xml version="1.0" encoding="UTF-8" standalone="yes"?>
<Relationships xmlns="http://schemas.openxmlformats.org/package/2006/relationships"><Relationship Id="rId1" Type="http://schemas.microsoft.com/office/2006/relationships/xlExternalLinkPath/xlPathMissing" Target="Fuel%20Cupo%20LJP.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d.docs.live.net/D/AFE/Corporate/Finance&amp;Admin/Botica/Annual%20Accounts/June%2000/Sponsors%20TB%20(BS)%20June%202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d.docs.live.net/D/AFE/Corporate/Annual%20Reports/Annual%20Report%202000/MMH%20Consolidated%20TB.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USERS\CIRAPI~1\APPDATA\LOCAL\TEMP\wz38fe\Convenio%20Entregado%20a%20Invias%20-%20Barranquilla%2025-11-2014\Servidor\Usuarios\Ingeniero\emartinez\medidores%20SANTA%20CECILI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d.docs.live.net/D/AFE/Documents%20and%20Settings/jcampo/Configuraci&#243;n%20local/Archivos%20temporales%20de%20Internet/OLK43/Flujo%20de%20caja2%20(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d.docs.live.net/H/Users/aescorcia/Desktop/APU/APU%202011/APU%20CON%20PARTICULARES%20OPA.xlsx" TargetMode="External"/></Relationships>
</file>

<file path=xl/externalLinks/_rels/externalLink171.xml.rels><?xml version="1.0" encoding="UTF-8" standalone="yes"?>
<Relationships xmlns="http://schemas.openxmlformats.org/package/2006/relationships"><Relationship Id="rId1" Type="http://schemas.microsoft.com/office/2006/relationships/xlExternalLinkPath/xlPathMissing" Target="19-01Conexion%20corte%20excentrica%20y%20tensi&#243;n%20(I-I).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d.docs.live.net/D/Documents%20and%20Settings/dbowden/My%20Documents/Prodeco%20Wk%20File/Budget%20and%20Finance/2008%20Budget/Models/20070920%20Prodeco%20La%20Jagua%20Valuation%20Model%20v4.xls" TargetMode="External"/></Relationships>
</file>

<file path=xl/externalLinks/_rels/externalLink173.xml.rels><?xml version="1.0" encoding="UTF-8" standalone="yes"?>
<Relationships xmlns="http://schemas.openxmlformats.org/package/2006/relationships"><Relationship Id="rId1" Type="http://schemas.microsoft.com/office/2006/relationships/xlExternalLinkPath/xlPathMissing" Target="CF%20sep17-0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d.docs.live.net/D/AFE/DOCUME~1/LDIEPPA/LOCALS~1/Temp/notes5D4CD5/FOrmato%20nec%20entto%202007.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d.docs.live.net/Users/jhpalacios/Downloads/F-09%20Determinaci&#243;n%20Cantidades%20de%20Obra.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d.docs.live.net/D/AFE/unzipped/ULANVA~6/ULAN%20valuation%20(3%20Nov%2000).xls" TargetMode="External"/></Relationships>
</file>

<file path=xl/externalLinks/_rels/externalLink177.xml.rels><?xml version="1.0" encoding="UTF-8" standalone="yes"?>
<Relationships xmlns="http://schemas.openxmlformats.org/package/2006/relationships"><Relationship Id="rId1" Type="http://schemas.microsoft.com/office/2006/relationships/xlExternalLinkPath/xlPathMissing" Target="MM%20LOM%20v2.56%20(180907)_GIAG%20Aug07%20forecast.xls" TargetMode="External"/></Relationships>
</file>

<file path=xl/externalLinks/_rels/externalLink178.xml.rels><?xml version="1.0" encoding="UTF-8" standalone="yes"?>
<Relationships xmlns="http://schemas.openxmlformats.org/package/2006/relationships"><Relationship Id="rId1" Type="http://schemas.microsoft.com/office/2006/relationships/xlExternalLinkPath/xlPathMissing" Target="ARRIENDO%20PRODECO.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80.xml.rels><?xml version="1.0" encoding="UTF-8" standalone="yes"?>
<Relationships xmlns="http://schemas.openxmlformats.org/package/2006/relationships"><Relationship Id="rId1" Type="http://schemas.microsoft.com/office/2006/relationships/xlExternalLinkPath/xlPathMissing" Target="CapitalBudget6MthsToDec05.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d.docs.live.net/D/MONO/Documentos/Consultorias/Presupuestos%20Basicos/Presupuesto%20Amparo%20-%20Portal/Electricas/APUS%20Y%20PRESUPUESTO%20REDES%20ELECTRICAS%20AMPARO%20GALLO.xlk"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d.docs.live.net/Users/avargase/AppData/Local/Microsoft/Windows/Temporary%20Internet%20Files/Content.Outlook/8WT9GBFP/AMV%20GRUPO2-05/presupuestos/ajuste%20presupuestos/$%20PR20%20al%20PR23.XLS" TargetMode="External"/></Relationships>
</file>

<file path=xl/externalLinks/_rels/externalLink183.xml.rels><?xml version="1.0" encoding="UTF-8" standalone="yes"?>
<Relationships xmlns="http://schemas.openxmlformats.org/package/2006/relationships"><Relationship Id="rId1" Type="http://schemas.microsoft.com/office/2006/relationships/xlExternalLinkPath/xlPathMissing" Target="A%20framework%20for%20business%20analysi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d.docs.live.net/D/Documents%20and%20Settings/ptilston/Local%20Settings/Temporary%20Internet%20Files/OLKE6/johnny/2297_Opt46_LaJagFleet_ver01-%20ADJUSTED%20SCHED.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d.docs.live.net/D/Users/Harold/Documents/DEVIMED/DEVIMED%202008/REVISION%20NUEVOS%20PRECIOS/Users/Subtecnica.PROCOPAL/Documents/MVM/DEVIMED%20S.A/PAVICOL/MSOFFICE/LICITAR/analisis%20del%20AIU/AIU.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D:\C3DBE5B3\DICIEMBRE-0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PLA1/Documentos%20c/WINDOWS/Escritorio/FAbio%20Imp/Contratos/Liquidados/CTO%20083/liquidacion/precios%20%20ETP%20SG%20014%20200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D/AFE/WINNT/Temporary%20Internet%20Files/OLK3/ANO%20TB-BS%20Dec%202000.xls" TargetMode="External"/></Relationships>
</file>

<file path=xl/externalLinks/_rels/externalLink190.xml.rels><?xml version="1.0" encoding="UTF-8" standalone="yes"?>
<Relationships xmlns="http://schemas.openxmlformats.org/package/2006/relationships"><Relationship Id="rId1" Type="http://schemas.microsoft.com/office/2006/relationships/xlExternalLinkPath/xlPathMissing" Target="Presupuesto%20Definitivo.xls" TargetMode="External"/></Relationships>
</file>

<file path=xl/externalLinks/_rels/externalLink191.xml.rels><?xml version="1.0" encoding="UTF-8" standalone="yes"?>
<Relationships xmlns="http://schemas.openxmlformats.org/package/2006/relationships"><Relationship Id="rId1" Type="http://schemas.microsoft.com/office/2006/relationships/xlExternalLinkPath/xlPathMissing" Target="Copia%20de%20presupuesto%20final.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F:\Documents%20and%20Settings\leonidas.uzcategui\My%20Documents\MECOR\OFERTAS%20MECOR%20COLOMBIA\VALE%20COAL\ING%20BASICA%20SISTEMA%20DE%20TRITURACION%201500%20TNH\ESTIMADO%20DE%20COSTOS\ESTIMADO-VALE%20TRITURACION%201500%20TON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Planeacion3/c/Mis%20documentos/e%20i%20a/ofertas/edatel%20405%20T-N2000/CUADROS%20OFERTA%20405.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d.docs.live.net/D/Users/lfuentes/Documents/OBRAS%20CIVILES%20PRODECO%202004/TREN/VIA%20MULAS%20PLJ/Version%20140109%20-%20Copy/Resumen%20costos%20acceso%20mulas%20y%20bascula%20para%20mulas%20provenientes%20de%20CDJ%20150109.xls" TargetMode="External"/></Relationships>
</file>

<file path=xl/externalLinks/_rels/externalLink198.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I:\Users\mercedesmunozarango\Desktop\marino\C\Documents%20and%20Settings\Hector%20Guerrero\Mis%20documentos\Licitaciones%20realizadas\Invias\INTER-Taraza-caucasia\DIFERGO\WINDOWS\TEMP\Preobra\ModeloPresupuesto.xls" TargetMode="External"/></Relationships>
</file>

<file path=xl/externalLinks/_rels/externalLink200.xml.rels><?xml version="1.0" encoding="UTF-8" standalone="yes"?>
<Relationships xmlns="http://schemas.openxmlformats.org/package/2006/relationships"><Relationship Id="rId1" Type="http://schemas.microsoft.com/office/2006/relationships/xlExternalLinkPath/xlPathMissing" Target="Flujo-07-11%20(Operacion%20Calenturitas)-VALORACION(2).xls" TargetMode="External"/></Relationships>
</file>

<file path=xl/externalLinks/_rels/externalLink201.xml.rels><?xml version="1.0" encoding="UTF-8" standalone="yes"?>
<Relationships xmlns="http://schemas.openxmlformats.org/package/2006/relationships"><Relationship Id="rId1" Type="http://schemas.microsoft.com/office/2006/relationships/xlExternalLinkPath/xlPathMissing" Target="CUADRILLAS%20ESPECIALE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DOCUMENTOS%20PROYECTOS%20BLACKMONT\PROYECTOS%20MUNICIPIO%20DE%20LA%20PALMA\PROYECTO%20REGALIAS\la%20palm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amar 200%"/>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Datos"/>
      <sheetName val="\a  aaInformación GRUPO 4\A MIn"/>
      <sheetName val="aCCIDENTES DE 1995 - 1996.xls"/>
      <sheetName val="\\Escritorio\amv 2011\a  aaInfo"/>
      <sheetName val="items"/>
      <sheetName val="CONT_ADI"/>
      <sheetName val="ACTA DE MODIFICACION  (2)"/>
      <sheetName val="INDICMICROEMP"/>
      <sheetName val="#¡REF"/>
      <sheetName val="MATERIALES"/>
      <sheetName val="Informe"/>
      <sheetName val="Seguim-16"/>
      <sheetName val="Informacion"/>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aCCIDENTES DE 1995 - 1996.xls"/>
      <sheetName val="\\Escritorio\amv 2011\a  aaInfo"/>
      <sheetName val="aCCIDENTES%20DE%201995%20-%2019"/>
      <sheetName val="items"/>
      <sheetName val="CONT_ADI"/>
      <sheetName val="ACTA DE MODIFICACION  (2)"/>
      <sheetName val="INDICMICROEMP"/>
      <sheetName val="#¡REF"/>
      <sheetName val="MATERIALES"/>
      <sheetName val="Informe"/>
      <sheetName val="Seguim-16"/>
      <sheetName val="Informacion"/>
      <sheetName val="\Users\avargase\AppData\Local\M"/>
      <sheetName val="Datos Básicos"/>
      <sheetName val="SALARIOS"/>
      <sheetName val="SUB APU"/>
      <sheetName val="INV"/>
      <sheetName val="AASH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AENE"/>
      <sheetName val="INV"/>
      <sheetName val="AASHTO"/>
    </sheetNames>
    <sheetDataSet>
      <sheetData sheetId="0" refreshError="1">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CALCULO POI"/>
      <sheetName val="BS.DATOS"/>
      <sheetName val="INFORMACIÓN REFERENCIA"/>
      <sheetName val="BD COSTOS UNIDAD CONSTRUCTIVA"/>
      <sheetName val="CALCULO COSTOS DE OPERACIÓN"/>
      <sheetName val="INPUTS"/>
      <sheetName val="REFERENCIAS"/>
      <sheetName val="DEMANDABASEAND"/>
      <sheetName val="DEMANDA"/>
      <sheetName val="ALCANTARILLADO RAS"/>
      <sheetName val="ALCANTARILLADO AENE"/>
      <sheetName val="Recursos Ley 60"/>
      <sheetName val="Subsidio por bienes aportado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Tablas Documento Financiero"/>
    </sheetNames>
    <sheetDataSet>
      <sheetData sheetId="0" refreshError="1">
        <row r="20">
          <cell r="D20">
            <v>0.3</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1" refreshError="1">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 refreshError="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3" refreshError="1">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4" refreshError="1">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5" refreshError="1">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6" refreshError="1">
        <row r="20">
          <cell r="D20">
            <v>0.3</v>
          </cell>
        </row>
      </sheetData>
      <sheetData sheetId="7" refreshError="1">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8" refreshError="1">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CANT OBRA"/>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ow r="2">
          <cell r="A2">
            <v>0</v>
          </cell>
        </row>
      </sheetData>
      <sheetData sheetId="342">
        <row r="2">
          <cell r="A2">
            <v>0</v>
          </cell>
        </row>
      </sheetData>
      <sheetData sheetId="343"/>
      <sheetData sheetId="344">
        <row r="2">
          <cell r="A2">
            <v>0</v>
          </cell>
        </row>
      </sheetData>
      <sheetData sheetId="345"/>
      <sheetData sheetId="346"/>
      <sheetData sheetId="347">
        <row r="2">
          <cell r="A2">
            <v>0</v>
          </cell>
        </row>
      </sheetData>
      <sheetData sheetId="348">
        <row r="2">
          <cell r="A2">
            <v>0</v>
          </cell>
        </row>
      </sheetData>
      <sheetData sheetId="349">
        <row r="2">
          <cell r="A2">
            <v>0</v>
          </cell>
        </row>
      </sheetData>
      <sheetData sheetId="350"/>
      <sheetData sheetId="351">
        <row r="2">
          <cell r="A2">
            <v>0</v>
          </cell>
        </row>
      </sheetData>
      <sheetData sheetId="352">
        <row r="2">
          <cell r="A2">
            <v>0</v>
          </cell>
        </row>
      </sheetData>
      <sheetData sheetId="353">
        <row r="2">
          <cell r="A2">
            <v>0</v>
          </cell>
        </row>
      </sheetData>
      <sheetData sheetId="354"/>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sheetData sheetId="365">
        <row r="2">
          <cell r="A2">
            <v>0</v>
          </cell>
        </row>
      </sheetData>
      <sheetData sheetId="366">
        <row r="2">
          <cell r="A2">
            <v>0</v>
          </cell>
        </row>
      </sheetData>
      <sheetData sheetId="367">
        <row r="2">
          <cell r="A2">
            <v>0</v>
          </cell>
        </row>
      </sheetData>
      <sheetData sheetId="368"/>
      <sheetData sheetId="369">
        <row r="5">
          <cell r="B5" t="str">
            <v>T1</v>
          </cell>
        </row>
      </sheetData>
      <sheetData sheetId="370">
        <row r="2">
          <cell r="A2">
            <v>0</v>
          </cell>
        </row>
      </sheetData>
      <sheetData sheetId="371">
        <row r="2">
          <cell r="A2">
            <v>0</v>
          </cell>
        </row>
      </sheetData>
      <sheetData sheetId="372"/>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sheetData sheetId="385">
        <row r="2">
          <cell r="A2">
            <v>0</v>
          </cell>
        </row>
      </sheetData>
      <sheetData sheetId="386">
        <row r="2">
          <cell r="A2">
            <v>0</v>
          </cell>
        </row>
      </sheetData>
      <sheetData sheetId="387">
        <row r="2">
          <cell r="A2">
            <v>0</v>
          </cell>
        </row>
      </sheetData>
      <sheetData sheetId="388"/>
      <sheetData sheetId="389">
        <row r="5">
          <cell r="B5" t="str">
            <v>T1</v>
          </cell>
        </row>
      </sheetData>
      <sheetData sheetId="390">
        <row r="2">
          <cell r="A2">
            <v>0</v>
          </cell>
        </row>
      </sheetData>
      <sheetData sheetId="391">
        <row r="2">
          <cell r="A2">
            <v>0</v>
          </cell>
        </row>
      </sheetData>
      <sheetData sheetId="392"/>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ow r="2">
          <cell r="A2">
            <v>0</v>
          </cell>
        </row>
      </sheetData>
      <sheetData sheetId="435">
        <row r="2">
          <cell r="A2">
            <v>0</v>
          </cell>
        </row>
      </sheetData>
      <sheetData sheetId="436"/>
      <sheetData sheetId="437"/>
      <sheetData sheetId="438"/>
      <sheetData sheetId="439"/>
      <sheetData sheetId="440"/>
      <sheetData sheetId="441"/>
      <sheetData sheetId="442"/>
      <sheetData sheetId="443">
        <row r="2">
          <cell r="A2">
            <v>0</v>
          </cell>
        </row>
      </sheetData>
      <sheetData sheetId="444">
        <row r="2">
          <cell r="A2">
            <v>0</v>
          </cell>
        </row>
      </sheetData>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ow r="2">
          <cell r="A2">
            <v>0</v>
          </cell>
        </row>
      </sheetData>
      <sheetData sheetId="479" refreshError="1"/>
      <sheetData sheetId="480" refreshError="1"/>
      <sheetData sheetId="481" refreshError="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sheetData sheetId="514"/>
      <sheetData sheetId="515"/>
      <sheetData sheetId="516"/>
      <sheetData sheetId="517"/>
      <sheetData sheetId="518"/>
      <sheetData sheetId="519">
        <row r="2">
          <cell r="A2">
            <v>0</v>
          </cell>
        </row>
      </sheetData>
      <sheetData sheetId="520"/>
      <sheetData sheetId="521"/>
      <sheetData sheetId="522">
        <row r="2">
          <cell r="A2">
            <v>0</v>
          </cell>
        </row>
      </sheetData>
      <sheetData sheetId="523">
        <row r="2">
          <cell r="A2">
            <v>0</v>
          </cell>
        </row>
      </sheetData>
      <sheetData sheetId="524"/>
      <sheetData sheetId="525"/>
      <sheetData sheetId="526"/>
      <sheetData sheetId="527"/>
      <sheetData sheetId="528"/>
      <sheetData sheetId="529"/>
      <sheetData sheetId="530">
        <row r="2">
          <cell r="A2">
            <v>0</v>
          </cell>
        </row>
      </sheetData>
      <sheetData sheetId="531"/>
      <sheetData sheetId="532"/>
      <sheetData sheetId="533"/>
      <sheetData sheetId="534">
        <row r="2">
          <cell r="A2">
            <v>0</v>
          </cell>
        </row>
      </sheetData>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refreshError="1"/>
      <sheetData sheetId="1"/>
      <sheetData sheetId="2">
        <row r="2">
          <cell r="A2" t="str">
            <v>.</v>
          </cell>
        </row>
      </sheetData>
      <sheetData sheetId="3" refreshError="1">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ANGOSTURAS"/>
      <sheetName val="CRONOGRAMA "/>
      <sheetName val="APU-Preliminares"/>
      <sheetName val="Salarios"/>
      <sheetName val="APU-Mto Tierra"/>
      <sheetName val="APU-Tub. Prefabricadas"/>
      <sheetName val="APU-Estructuras"/>
      <sheetName val="APU-Varios"/>
      <sheetName val="Repos. Sanit. Casco Urb."/>
      <sheetName val="Red. Nuev. San. Cancha y Colise"/>
      <sheetName val="Red. Nuev. San. Emis. a Ptar"/>
      <sheetName val="APU-Varios septico"/>
      <sheetName val="APU-Preliminares - planta "/>
      <sheetName val="Hoja1"/>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PRECIO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PR 1"/>
      <sheetName val="Estado Resumen"/>
      <sheetName val="BDATOS"/>
      <sheetName val="P.S."/>
      <sheetName val="FIBRA ÓPTIC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EQUIPOS"/>
      <sheetName val="MANO DE OBRA"/>
      <sheetName val="TRANSPORTE"/>
      <sheetName val="_aCCIDENTES_DE_1995___1996_xl_9"/>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_11"/>
      <sheetName val="_aCCIDENTES_DE_1995___1996_x_10"/>
      <sheetName val="_aCCIDENTES_DE_1995___1996_x_13"/>
      <sheetName val="_aCCIDENTES_DE_1995___1996_x_12"/>
      <sheetName val="_aCCIDENTES_DE_1995___1996_x_14"/>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ANT OBRA"/>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Presupuesto de obra "/>
      <sheetName val="Total "/>
      <sheetName val="Cronograma "/>
      <sheetName val="Cantidades placa huella"/>
      <sheetName val="Flujo de fondos "/>
      <sheetName val="Grafica"/>
      <sheetName val="PRESUPUESTO PLACA_ALDANA (1)"/>
    </sheetNames>
    <definedNames>
      <definedName name="absc"/>
    </defined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30</v>
          </cell>
        </row>
      </sheetData>
      <sheetData sheetId="6">
        <row r="7">
          <cell r="F7">
            <v>50</v>
          </cell>
        </row>
      </sheetData>
      <sheetData sheetId="7"/>
      <sheetData sheetId="8"/>
      <sheetData sheetId="9"/>
      <sheetData sheetId="10"/>
      <sheetData sheetId="11"/>
      <sheetData sheetId="12"/>
      <sheetData sheetId="13"/>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BIENES IMPORTADO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e 1 - bdventas"/>
      <sheetName val="pte 1 - bdgastos"/>
      <sheetName val="pte 1 - factura"/>
      <sheetName val="pte1-formulas-funciones"/>
      <sheetName val="pte2-filtro avanzado A"/>
      <sheetName val="pte2-filtro avanzado B"/>
      <sheetName val="parte3-fact autm"/>
      <sheetName val="pte3-bdclientes"/>
      <sheetName val="pte3-bdproductos"/>
      <sheetName val="parte 3-elimina registros"/>
      <sheetName val="parte5-edad"/>
      <sheetName val="parte6-calculo con dias semana"/>
      <sheetName val="parte7-calculo con semanas"/>
      <sheetName val="parte8-calculo con meses"/>
      <sheetName val="parte9-calculos con bimestres"/>
      <sheetName val="parte10-calculos con trimestres"/>
      <sheetName val="parte11-calculos anuales"/>
      <sheetName val="parte12-calcular existencia A"/>
      <sheetName val="parte12-calcular existencia B"/>
      <sheetName val="Parte 13-saldo de proveedores A"/>
      <sheetName val="Parte 13-saldo de proveedores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
          <cell r="C5" t="str">
            <v>Entrada</v>
          </cell>
          <cell r="E5" t="str">
            <v>Articulo1</v>
          </cell>
          <cell r="F5">
            <v>100</v>
          </cell>
        </row>
        <row r="6">
          <cell r="C6" t="str">
            <v>Entrada</v>
          </cell>
          <cell r="E6" t="str">
            <v>Articulo2</v>
          </cell>
          <cell r="F6">
            <v>250</v>
          </cell>
        </row>
        <row r="7">
          <cell r="C7" t="str">
            <v>Salida</v>
          </cell>
          <cell r="E7" t="str">
            <v>Articulo1</v>
          </cell>
          <cell r="F7">
            <v>10</v>
          </cell>
        </row>
        <row r="8">
          <cell r="C8" t="str">
            <v>Salida</v>
          </cell>
          <cell r="E8" t="str">
            <v>Articulo2</v>
          </cell>
          <cell r="F8">
            <v>5</v>
          </cell>
        </row>
        <row r="9">
          <cell r="C9" t="str">
            <v>Entrada</v>
          </cell>
          <cell r="E9" t="str">
            <v>Articulo3</v>
          </cell>
          <cell r="F9">
            <v>100</v>
          </cell>
        </row>
        <row r="10">
          <cell r="C10" t="str">
            <v>Salida</v>
          </cell>
          <cell r="E10" t="str">
            <v>Articulo4</v>
          </cell>
          <cell r="F10">
            <v>12</v>
          </cell>
        </row>
        <row r="11">
          <cell r="C11" t="str">
            <v>Salida</v>
          </cell>
          <cell r="E11" t="str">
            <v>Articulo2</v>
          </cell>
          <cell r="F11">
            <v>7</v>
          </cell>
        </row>
        <row r="12">
          <cell r="C12" t="str">
            <v>Salida</v>
          </cell>
          <cell r="E12" t="str">
            <v>Articulo3</v>
          </cell>
          <cell r="F12">
            <v>4</v>
          </cell>
        </row>
        <row r="13">
          <cell r="C13" t="str">
            <v>Entrada</v>
          </cell>
          <cell r="E13" t="str">
            <v>Articulo4</v>
          </cell>
          <cell r="F13">
            <v>100</v>
          </cell>
        </row>
        <row r="14">
          <cell r="C14" t="str">
            <v>Salida</v>
          </cell>
          <cell r="E14" t="str">
            <v>Articulo2</v>
          </cell>
          <cell r="F14">
            <v>14</v>
          </cell>
        </row>
        <row r="15">
          <cell r="C15" t="str">
            <v>Salida</v>
          </cell>
          <cell r="E15" t="str">
            <v>Articulo3</v>
          </cell>
          <cell r="F15">
            <v>9</v>
          </cell>
        </row>
        <row r="16">
          <cell r="C16" t="str">
            <v>Salida</v>
          </cell>
          <cell r="E16" t="str">
            <v>Articulo4</v>
          </cell>
          <cell r="F16">
            <v>11</v>
          </cell>
        </row>
        <row r="17">
          <cell r="C17" t="str">
            <v>Entrada</v>
          </cell>
          <cell r="E17" t="str">
            <v>Articulo3</v>
          </cell>
          <cell r="F17">
            <v>100</v>
          </cell>
        </row>
        <row r="18">
          <cell r="C18" t="str">
            <v>Salida</v>
          </cell>
          <cell r="E18" t="str">
            <v>Articulo4</v>
          </cell>
          <cell r="F18">
            <v>5</v>
          </cell>
        </row>
        <row r="19">
          <cell r="C19" t="str">
            <v>Salida</v>
          </cell>
          <cell r="E19" t="str">
            <v>Articulo3</v>
          </cell>
          <cell r="F19">
            <v>9</v>
          </cell>
        </row>
        <row r="20">
          <cell r="C20" t="str">
            <v>Salida</v>
          </cell>
          <cell r="E20" t="str">
            <v>Articulo4</v>
          </cell>
          <cell r="F20">
            <v>2</v>
          </cell>
        </row>
        <row r="21">
          <cell r="C21" t="str">
            <v>Salida</v>
          </cell>
          <cell r="E21" t="str">
            <v>Articulo3</v>
          </cell>
          <cell r="F21">
            <v>5</v>
          </cell>
        </row>
        <row r="22">
          <cell r="C22" t="str">
            <v>Salida</v>
          </cell>
          <cell r="E22" t="str">
            <v>Articulo4</v>
          </cell>
          <cell r="F22">
            <v>7</v>
          </cell>
        </row>
        <row r="23">
          <cell r="C23" t="str">
            <v>Salida</v>
          </cell>
          <cell r="E23" t="str">
            <v>Articulo3</v>
          </cell>
          <cell r="F23">
            <v>10</v>
          </cell>
        </row>
        <row r="24">
          <cell r="C24" t="str">
            <v>Entrada</v>
          </cell>
          <cell r="E24" t="str">
            <v>Articulo4</v>
          </cell>
          <cell r="F24">
            <v>200</v>
          </cell>
        </row>
        <row r="25">
          <cell r="C25" t="str">
            <v>Salida</v>
          </cell>
          <cell r="E25" t="str">
            <v>Articulo3</v>
          </cell>
          <cell r="F25">
            <v>7</v>
          </cell>
        </row>
        <row r="26">
          <cell r="C26" t="str">
            <v>Salida</v>
          </cell>
          <cell r="E26" t="str">
            <v>Articulo4</v>
          </cell>
          <cell r="F26">
            <v>15</v>
          </cell>
        </row>
      </sheetData>
      <sheetData sheetId="18" refreshError="1"/>
      <sheetData sheetId="19">
        <row r="7">
          <cell r="B7">
            <v>1</v>
          </cell>
          <cell r="C7">
            <v>41640</v>
          </cell>
          <cell r="D7" t="str">
            <v>Proveedor1</v>
          </cell>
          <cell r="E7">
            <v>10000</v>
          </cell>
        </row>
        <row r="8">
          <cell r="B8">
            <v>2</v>
          </cell>
          <cell r="C8">
            <v>41641</v>
          </cell>
          <cell r="D8" t="str">
            <v>Proveedor2</v>
          </cell>
        </row>
        <row r="9">
          <cell r="B9">
            <v>3</v>
          </cell>
          <cell r="C9">
            <v>41642</v>
          </cell>
          <cell r="D9" t="str">
            <v>Proveedor3</v>
          </cell>
        </row>
        <row r="10">
          <cell r="B10">
            <v>4</v>
          </cell>
          <cell r="C10">
            <v>41643</v>
          </cell>
          <cell r="D10" t="str">
            <v>Proveedor4</v>
          </cell>
        </row>
        <row r="11">
          <cell r="B11">
            <v>1</v>
          </cell>
          <cell r="C11">
            <v>41644</v>
          </cell>
          <cell r="D11" t="str">
            <v>Proveedor1</v>
          </cell>
        </row>
        <row r="12">
          <cell r="B12">
            <v>5</v>
          </cell>
          <cell r="C12">
            <v>41645</v>
          </cell>
          <cell r="D12" t="str">
            <v>Proveedor4</v>
          </cell>
        </row>
        <row r="13">
          <cell r="B13">
            <v>3</v>
          </cell>
          <cell r="C13">
            <v>41646</v>
          </cell>
          <cell r="D13" t="str">
            <v>Proveedor3</v>
          </cell>
        </row>
        <row r="14">
          <cell r="B14">
            <v>6</v>
          </cell>
          <cell r="C14">
            <v>41647</v>
          </cell>
          <cell r="D14" t="str">
            <v>Proveedor2</v>
          </cell>
        </row>
        <row r="15">
          <cell r="B15">
            <v>2</v>
          </cell>
          <cell r="C15">
            <v>41648</v>
          </cell>
          <cell r="D15" t="str">
            <v>Proveedor2</v>
          </cell>
        </row>
        <row r="16">
          <cell r="B16">
            <v>7</v>
          </cell>
          <cell r="C16">
            <v>41649</v>
          </cell>
          <cell r="D16" t="str">
            <v>Proveedor4</v>
          </cell>
        </row>
      </sheetData>
      <sheetData sheetId="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row r="3">
          <cell r="A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s>
    <definedNames>
      <definedName name="absc"/>
    </definedNames>
    <sheetDataSet>
      <sheetData sheetId="0">
        <row r="19">
          <cell r="C19">
            <v>737717</v>
          </cell>
        </row>
      </sheetData>
      <sheetData sheetId="1">
        <row r="10">
          <cell r="F10">
            <v>12000</v>
          </cell>
        </row>
      </sheetData>
      <sheetData sheetId="2"/>
      <sheetData sheetId="3">
        <row r="12">
          <cell r="H12">
            <v>19800</v>
          </cell>
        </row>
      </sheetData>
      <sheetData sheetId="4">
        <row r="8">
          <cell r="F8">
            <v>1100</v>
          </cell>
        </row>
      </sheetData>
      <sheetData sheetId="5">
        <row r="12">
          <cell r="J12">
            <v>40.9</v>
          </cell>
        </row>
      </sheetData>
      <sheetData sheetId="6">
        <row r="7">
          <cell r="F7">
            <v>40</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 Ago-Sep"/>
      <sheetName val="Res-Accide-10"/>
    </sheetNames>
    <definedNames>
      <definedName name="absc"/>
    </defined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__cceficien_9"/>
      <sheetName val="Datos"/>
      <sheetName val="Cuadrillas"/>
      <sheetName val="Jornal"/>
      <sheetName val="[a  aaInformación]__cceficien_2"/>
      <sheetName val="Fornato 6"/>
      <sheetName val="[a  aaInformación]__cceficien_3"/>
      <sheetName val="[a  aaInformación]__cceficien_4"/>
      <sheetName val="[a  aaInformación]__cceficien_5"/>
      <sheetName val="[a  aaInformación]//cceficiente"/>
      <sheetName val="\G\I\MANTENIMIENTO RUTA 1001_MA"/>
      <sheetName val="\D\MANTENIMIENTO RUTA 1001_MARZ"/>
      <sheetName val="\G\D\MANTENIMIENTO RUTA 1001_MA"/>
      <sheetName val="#REF"/>
      <sheetName val="\I\I\MANTENIMIENTO RUTA 1001_MA"/>
      <sheetName val="\Users\Personal\Downloads\MANTE"/>
      <sheetName val="TOTALES"/>
      <sheetName val="Concretos y morteros"/>
      <sheetName val="Datos iniciales "/>
      <sheetName val="Transporte"/>
      <sheetName val="[a  aaInformación]__cceficien_6"/>
      <sheetName val="[a  aaInformación]__cceficien_7"/>
      <sheetName val="[a  aaInformación]__cceficien_8"/>
      <sheetName val="[a  aaInformación]__cceficie_11"/>
      <sheetName val="[a  aaInformación]__cceficie_10"/>
      <sheetName val="[a  aaInformación]__cceficie_13"/>
      <sheetName val="[a  aaInformación]__cceficie_12"/>
      <sheetName val="[a  aaInformación]__cceficie_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RESUMEN"/>
      <sheetName val="PRESUPUESTO LOCACION"/>
      <sheetName val="Sop&amp;Sup-Cantidades-LOC"/>
      <sheetName val="PRESUPUESTO CAMPAMENTO MILITAR"/>
      <sheetName val="Sop&amp;Sup-Cantidades-CM"/>
      <sheetName val="PRESUPUESTO VIA"/>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s>
    <sheetDataSet>
      <sheetData sheetId="0">
        <row r="6">
          <cell r="D6">
            <v>6</v>
          </cell>
          <cell r="F6">
            <v>2008</v>
          </cell>
        </row>
      </sheetData>
      <sheetData sheetId="1"/>
      <sheetData sheetId="2"/>
      <sheetData sheetId="3">
        <row r="82">
          <cell r="F82">
            <v>0.21</v>
          </cell>
        </row>
      </sheetData>
      <sheetData sheetId="4"/>
      <sheetData sheetId="5"/>
      <sheetData sheetId="6"/>
      <sheetData sheetId="7"/>
      <sheetData sheetId="8"/>
      <sheetData sheetId="9">
        <row r="10">
          <cell r="A10" t="str">
            <v>CODIGO</v>
          </cell>
        </row>
      </sheetData>
      <sheetData sheetId="10">
        <row r="1">
          <cell r="B1" t="str">
            <v>DESIGN OF THE ACCESS ROADS AND WELL-SITES OF THE CONDOR 2, 3, 4, 5, 6 AND 7 WELLS (BOYACA)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Precios Unitarios A"/>
      <sheetName val="A. P. U."/>
    </sheetNames>
    <definedNames>
      <definedName name="absc"/>
    </defined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MT"/>
      <sheetName val="INFORMACION DEL FP"/>
      <sheetName val="PERSONAL Y OTROS"/>
      <sheetName val="IMPUESTOS Y VR TOTAL"/>
      <sheetName val="AIU"/>
      <sheetName val="COSTEO TOTAL OBRA"/>
      <sheetName val="FM MINIMO"/>
      <sheetName val="FM (2)"/>
      <sheetName val="COSTEO FM"/>
      <sheetName val="IPC"/>
      <sheetName val="Ensayos Laboratorio"/>
      <sheetName val="proyecc desembol"/>
      <sheetName val="Top_Y_Batimetria"/>
    </sheetNames>
    <sheetDataSet>
      <sheetData sheetId="0">
        <row r="5">
          <cell r="A5" t="str">
            <v>P1 12-10</v>
          </cell>
          <cell r="C5">
            <v>3577000</v>
          </cell>
          <cell r="D5">
            <v>4174359</v>
          </cell>
          <cell r="E5">
            <v>4559652.3357000006</v>
          </cell>
          <cell r="F5">
            <v>4958621.9150737505</v>
          </cell>
          <cell r="G5">
            <v>5337956.4915768923</v>
          </cell>
          <cell r="H5">
            <v>5711079.650338117</v>
          </cell>
          <cell r="I5">
            <v>6081728.7196450606</v>
          </cell>
          <cell r="J5">
            <v>6416223.799225539</v>
          </cell>
          <cell r="K5">
            <v>6727410.6534879776</v>
          </cell>
          <cell r="L5">
            <v>7028798.650764239</v>
          </cell>
          <cell r="M5">
            <v>7428737.2939927243</v>
          </cell>
          <cell r="N5">
            <v>7998521.4444419658</v>
          </cell>
          <cell r="O5">
            <v>8318462.3022196451</v>
          </cell>
        </row>
        <row r="6">
          <cell r="A6" t="str">
            <v>P2 10-07</v>
          </cell>
          <cell r="C6">
            <v>2726000</v>
          </cell>
          <cell r="D6">
            <v>3181242</v>
          </cell>
          <cell r="E6">
            <v>3474870.6366000003</v>
          </cell>
          <cell r="F6">
            <v>3778921.8173024999</v>
          </cell>
          <cell r="G6">
            <v>4068009.3363261414</v>
          </cell>
          <cell r="H6">
            <v>4352363.1889353385</v>
          </cell>
          <cell r="I6">
            <v>4634831.5598972421</v>
          </cell>
          <cell r="J6">
            <v>4889747.2956915898</v>
          </cell>
          <cell r="K6">
            <v>5126900.0395326316</v>
          </cell>
          <cell r="L6">
            <v>5356585.1613036934</v>
          </cell>
          <cell r="M6">
            <v>5661374.8569818735</v>
          </cell>
          <cell r="N6">
            <v>6095602.3085123831</v>
          </cell>
          <cell r="O6">
            <v>6339426.4008528786</v>
          </cell>
        </row>
        <row r="7">
          <cell r="A7" t="str">
            <v>P3 08-05</v>
          </cell>
          <cell r="C7">
            <v>2300000</v>
          </cell>
          <cell r="D7">
            <v>2684100</v>
          </cell>
          <cell r="E7">
            <v>2931842.43</v>
          </cell>
          <cell r="F7">
            <v>3188378.6426249999</v>
          </cell>
          <cell r="G7">
            <v>3432289.6087858123</v>
          </cell>
          <cell r="H7">
            <v>3672206.6524399407</v>
          </cell>
          <cell r="I7">
            <v>3910532.8641832927</v>
          </cell>
          <cell r="J7">
            <v>4125612.1717133736</v>
          </cell>
          <cell r="K7">
            <v>4325704.3620414725</v>
          </cell>
          <cell r="L7">
            <v>4519495.9174609305</v>
          </cell>
          <cell r="M7">
            <v>4776655.235164457</v>
          </cell>
          <cell r="N7">
            <v>5143024.6917015705</v>
          </cell>
          <cell r="O7">
            <v>5348745.6793696331</v>
          </cell>
        </row>
        <row r="8">
          <cell r="A8" t="str">
            <v>P4 06-04</v>
          </cell>
          <cell r="C8">
            <v>1959000</v>
          </cell>
          <cell r="D8">
            <v>2286153</v>
          </cell>
          <cell r="E8">
            <v>2497164.9219</v>
          </cell>
          <cell r="F8">
            <v>2715666.8525662497</v>
          </cell>
          <cell r="G8">
            <v>2923415.3667875677</v>
          </cell>
          <cell r="H8">
            <v>3127762.1009260188</v>
          </cell>
          <cell r="I8">
            <v>3330753.8612761172</v>
          </cell>
          <cell r="J8">
            <v>3513945.3236463033</v>
          </cell>
          <cell r="K8">
            <v>3684371.6718431488</v>
          </cell>
          <cell r="L8">
            <v>3849431.5227417215</v>
          </cell>
          <cell r="M8">
            <v>4068464.1763857254</v>
          </cell>
          <cell r="N8">
            <v>4380515.3787145102</v>
          </cell>
          <cell r="O8">
            <v>4555735.9938630909</v>
          </cell>
        </row>
        <row r="9">
          <cell r="A9" t="str">
            <v>P5 04-03</v>
          </cell>
          <cell r="C9">
            <v>1767000</v>
          </cell>
          <cell r="D9">
            <v>2062089</v>
          </cell>
          <cell r="E9">
            <v>2252419.8147</v>
          </cell>
          <cell r="F9">
            <v>2449506.54848625</v>
          </cell>
          <cell r="G9">
            <v>2636893.799445448</v>
          </cell>
          <cell r="H9">
            <v>2821212.6760266852</v>
          </cell>
          <cell r="I9">
            <v>3004309.378700817</v>
          </cell>
          <cell r="J9">
            <v>3169546.3945293617</v>
          </cell>
          <cell r="K9">
            <v>3323269.3946640356</v>
          </cell>
          <cell r="L9">
            <v>3472151.8635449843</v>
          </cell>
          <cell r="M9">
            <v>3669717.3045806936</v>
          </cell>
          <cell r="N9">
            <v>3951184.6218420328</v>
          </cell>
          <cell r="O9">
            <v>4109232.006715714</v>
          </cell>
        </row>
        <row r="10">
          <cell r="A10" t="str">
            <v>P6 03-01</v>
          </cell>
          <cell r="C10">
            <v>1576000</v>
          </cell>
          <cell r="D10">
            <v>1839192</v>
          </cell>
          <cell r="E10">
            <v>2008949.4216</v>
          </cell>
          <cell r="F10">
            <v>2184732.4959899997</v>
          </cell>
          <cell r="G10">
            <v>2351864.5319332345</v>
          </cell>
          <cell r="H10">
            <v>2516259.8627153677</v>
          </cell>
          <cell r="I10">
            <v>2679565.1278055948</v>
          </cell>
          <cell r="J10">
            <v>2826941.2098349025</v>
          </cell>
          <cell r="K10">
            <v>2964047.8585118954</v>
          </cell>
          <cell r="L10">
            <v>3096837.2025732282</v>
          </cell>
          <cell r="M10">
            <v>3273047.2393996445</v>
          </cell>
          <cell r="N10">
            <v>3524089.9626615974</v>
          </cell>
          <cell r="O10">
            <v>3665053.5611680616</v>
          </cell>
        </row>
        <row r="11">
          <cell r="A11" t="str">
            <v>P7 02</v>
          </cell>
          <cell r="C11">
            <v>1192000</v>
          </cell>
          <cell r="D11">
            <v>1391064</v>
          </cell>
          <cell r="E11">
            <v>1519459.2072000001</v>
          </cell>
          <cell r="F11">
            <v>1652411.8878299999</v>
          </cell>
          <cell r="G11">
            <v>1778821.397248995</v>
          </cell>
          <cell r="H11">
            <v>1903161.0129167</v>
          </cell>
          <cell r="I11">
            <v>2026676.1626549938</v>
          </cell>
          <cell r="J11">
            <v>2138143.3516010186</v>
          </cell>
          <cell r="K11">
            <v>2241843.3041536678</v>
          </cell>
          <cell r="L11">
            <v>2342277.8841797519</v>
          </cell>
          <cell r="M11">
            <v>2475553.4957895796</v>
          </cell>
          <cell r="N11">
            <v>2665428.4489166401</v>
          </cell>
          <cell r="O11">
            <v>2772045.586873306</v>
          </cell>
        </row>
        <row r="12">
          <cell r="A12" t="str">
            <v>P8&lt;02</v>
          </cell>
          <cell r="C12">
            <v>1124000</v>
          </cell>
          <cell r="D12">
            <v>1311708</v>
          </cell>
          <cell r="E12">
            <v>1432778.6484000001</v>
          </cell>
          <cell r="F12">
            <v>1558146.7801349999</v>
          </cell>
          <cell r="G12">
            <v>1677345.0088153274</v>
          </cell>
          <cell r="H12">
            <v>1794591.424931519</v>
          </cell>
          <cell r="I12">
            <v>1911060.4084095745</v>
          </cell>
          <cell r="J12">
            <v>2016168.7308721009</v>
          </cell>
          <cell r="K12">
            <v>2113952.9143193979</v>
          </cell>
          <cell r="L12">
            <v>2208658.004880907</v>
          </cell>
          <cell r="M12">
            <v>2334330.6453586305</v>
          </cell>
          <cell r="N12">
            <v>2513373.8058576374</v>
          </cell>
          <cell r="O12">
            <v>2613908.7580919429</v>
          </cell>
        </row>
        <row r="14">
          <cell r="A14" t="str">
            <v>T1</v>
          </cell>
          <cell r="B14" t="str">
            <v>Aux. Ing.</v>
          </cell>
          <cell r="C14">
            <v>648000</v>
          </cell>
          <cell r="D14">
            <v>756216</v>
          </cell>
          <cell r="E14">
            <v>826014.73680000007</v>
          </cell>
          <cell r="F14">
            <v>898291.02627000003</v>
          </cell>
          <cell r="G14">
            <v>967010.28977965505</v>
          </cell>
          <cell r="H14">
            <v>1034604.309035253</v>
          </cell>
          <cell r="I14">
            <v>1101750.1286916409</v>
          </cell>
          <cell r="J14">
            <v>1162346.3857696811</v>
          </cell>
          <cell r="K14">
            <v>1218720.1854795106</v>
          </cell>
          <cell r="L14">
            <v>1273318.8497889927</v>
          </cell>
          <cell r="M14">
            <v>1345770.6923419863</v>
          </cell>
          <cell r="N14">
            <v>1448991.3044446167</v>
          </cell>
          <cell r="O14">
            <v>1506950.9566224015</v>
          </cell>
        </row>
        <row r="15">
          <cell r="A15" t="str">
            <v>T2</v>
          </cell>
          <cell r="B15" t="str">
            <v>Topógrafo</v>
          </cell>
          <cell r="C15">
            <v>630000</v>
          </cell>
          <cell r="D15">
            <v>735210</v>
          </cell>
          <cell r="E15">
            <v>803069.88300000003</v>
          </cell>
          <cell r="F15">
            <v>873338.49776249996</v>
          </cell>
          <cell r="G15">
            <v>940148.8928413312</v>
          </cell>
          <cell r="H15">
            <v>1005865.3004509403</v>
          </cell>
          <cell r="I15">
            <v>1071145.9584502063</v>
          </cell>
          <cell r="J15">
            <v>1130058.9861649675</v>
          </cell>
          <cell r="K15">
            <v>1184866.8469939684</v>
          </cell>
          <cell r="L15">
            <v>1237948.8817392981</v>
          </cell>
          <cell r="M15">
            <v>1308388.1731102641</v>
          </cell>
          <cell r="N15">
            <v>1408741.5459878214</v>
          </cell>
          <cell r="O15">
            <v>1465091.2078273343</v>
          </cell>
        </row>
        <row r="16">
          <cell r="A16" t="str">
            <v>T3</v>
          </cell>
          <cell r="B16" t="str">
            <v>Maestro</v>
          </cell>
          <cell r="C16">
            <v>560000</v>
          </cell>
          <cell r="D16">
            <v>653520</v>
          </cell>
          <cell r="E16">
            <v>713839.89600000007</v>
          </cell>
          <cell r="F16">
            <v>776300.88690000004</v>
          </cell>
          <cell r="G16">
            <v>835687.90474785003</v>
          </cell>
          <cell r="H16">
            <v>894102.48928972485</v>
          </cell>
          <cell r="I16">
            <v>952129.74084462796</v>
          </cell>
          <cell r="J16">
            <v>1004496.8765910824</v>
          </cell>
          <cell r="K16">
            <v>1053214.9751057499</v>
          </cell>
          <cell r="L16">
            <v>1100399.0059904875</v>
          </cell>
          <cell r="M16">
            <v>1163011.7094313463</v>
          </cell>
          <cell r="N16">
            <v>1252214.7075447305</v>
          </cell>
          <cell r="O16">
            <v>1302303.2958465198</v>
          </cell>
        </row>
        <row r="17">
          <cell r="A17" t="str">
            <v>T4</v>
          </cell>
          <cell r="B17" t="str">
            <v>Dibujante</v>
          </cell>
          <cell r="C17">
            <v>550000</v>
          </cell>
          <cell r="D17">
            <v>641850</v>
          </cell>
          <cell r="E17">
            <v>701092.755</v>
          </cell>
          <cell r="F17">
            <v>762438.37106249994</v>
          </cell>
          <cell r="G17">
            <v>820764.90644878114</v>
          </cell>
          <cell r="H17">
            <v>878136.37340955099</v>
          </cell>
          <cell r="I17">
            <v>935127.42404383083</v>
          </cell>
          <cell r="J17">
            <v>986559.43236624147</v>
          </cell>
          <cell r="K17">
            <v>1034407.5648360042</v>
          </cell>
          <cell r="L17">
            <v>1080749.0237406571</v>
          </cell>
          <cell r="M17">
            <v>1142243.6431915006</v>
          </cell>
          <cell r="N17">
            <v>1229853.7306242886</v>
          </cell>
          <cell r="O17">
            <v>1279047.8798492602</v>
          </cell>
        </row>
        <row r="18">
          <cell r="A18" t="str">
            <v>T5</v>
          </cell>
          <cell r="B18" t="str">
            <v>Cadenero 1</v>
          </cell>
          <cell r="C18">
            <v>477000</v>
          </cell>
          <cell r="D18">
            <v>556659</v>
          </cell>
          <cell r="E18">
            <v>608038.62569999998</v>
          </cell>
          <cell r="F18">
            <v>661242.00544874987</v>
          </cell>
          <cell r="G18">
            <v>711827.01886557927</v>
          </cell>
          <cell r="H18">
            <v>761583.72748428327</v>
          </cell>
          <cell r="I18">
            <v>811010.51139801322</v>
          </cell>
          <cell r="J18">
            <v>855616.08952490392</v>
          </cell>
          <cell r="K18">
            <v>897113.46986686171</v>
          </cell>
          <cell r="L18">
            <v>937304.15331689711</v>
          </cell>
          <cell r="M18">
            <v>990636.75964062847</v>
          </cell>
          <cell r="N18">
            <v>1066618.5991050648</v>
          </cell>
          <cell r="O18">
            <v>1109283.3430692675</v>
          </cell>
        </row>
        <row r="19">
          <cell r="A19" t="str">
            <v>T6</v>
          </cell>
          <cell r="B19" t="str">
            <v>Cadenero 2</v>
          </cell>
          <cell r="C19">
            <v>415000</v>
          </cell>
          <cell r="D19">
            <v>484305</v>
          </cell>
          <cell r="E19">
            <v>529006.35149999999</v>
          </cell>
          <cell r="F19">
            <v>575294.40725624992</v>
          </cell>
          <cell r="G19">
            <v>619304.42941135308</v>
          </cell>
          <cell r="H19">
            <v>662593.80902720673</v>
          </cell>
          <cell r="I19">
            <v>705596.14723307244</v>
          </cell>
          <cell r="J19">
            <v>744403.9353308914</v>
          </cell>
          <cell r="K19">
            <v>780507.52619443962</v>
          </cell>
          <cell r="L19">
            <v>815474.26336795045</v>
          </cell>
          <cell r="M19">
            <v>861874.74895358679</v>
          </cell>
          <cell r="N19">
            <v>927980.5421983269</v>
          </cell>
          <cell r="O19">
            <v>965099.76388625999</v>
          </cell>
        </row>
        <row r="20">
          <cell r="A20" t="str">
            <v>T7</v>
          </cell>
          <cell r="B20" t="str">
            <v>Secretaria</v>
          </cell>
          <cell r="C20">
            <v>345000</v>
          </cell>
          <cell r="D20">
            <v>402615</v>
          </cell>
          <cell r="E20">
            <v>439776.36450000003</v>
          </cell>
          <cell r="F20">
            <v>478256.79639375</v>
          </cell>
          <cell r="G20">
            <v>514843.44131787191</v>
          </cell>
          <cell r="H20">
            <v>550830.9978659912</v>
          </cell>
          <cell r="I20">
            <v>586579.92962749396</v>
          </cell>
          <cell r="J20">
            <v>618841.82575700607</v>
          </cell>
          <cell r="K20">
            <v>648855.65430622082</v>
          </cell>
          <cell r="L20">
            <v>677924.38761913951</v>
          </cell>
          <cell r="M20">
            <v>716498.28527466848</v>
          </cell>
          <cell r="N20">
            <v>771453.70375523553</v>
          </cell>
          <cell r="O20">
            <v>802311.85190544499</v>
          </cell>
        </row>
        <row r="21">
          <cell r="A21" t="str">
            <v>T8</v>
          </cell>
          <cell r="B21" t="str">
            <v>Conductor</v>
          </cell>
          <cell r="C21">
            <v>345000</v>
          </cell>
          <cell r="D21">
            <v>402615</v>
          </cell>
          <cell r="E21">
            <v>439776.36450000003</v>
          </cell>
          <cell r="F21">
            <v>478256.79639375</v>
          </cell>
          <cell r="G21">
            <v>514843.44131787191</v>
          </cell>
          <cell r="H21">
            <v>550830.9978659912</v>
          </cell>
          <cell r="I21">
            <v>586579.92962749396</v>
          </cell>
          <cell r="J21">
            <v>618841.82575700607</v>
          </cell>
          <cell r="K21">
            <v>648855.65430622082</v>
          </cell>
          <cell r="L21">
            <v>677924.38761913951</v>
          </cell>
          <cell r="M21">
            <v>716498.28527466848</v>
          </cell>
          <cell r="N21">
            <v>771453.70375523553</v>
          </cell>
          <cell r="O21">
            <v>802311.85190544499</v>
          </cell>
        </row>
        <row r="22">
          <cell r="A22" t="str">
            <v>T9</v>
          </cell>
          <cell r="B22" t="str">
            <v>Celador</v>
          </cell>
          <cell r="C22">
            <v>345000</v>
          </cell>
          <cell r="D22">
            <v>402615</v>
          </cell>
          <cell r="E22">
            <v>439776.36450000003</v>
          </cell>
          <cell r="F22">
            <v>478256.79639375</v>
          </cell>
          <cell r="G22">
            <v>514843.44131787191</v>
          </cell>
          <cell r="H22">
            <v>550830.9978659912</v>
          </cell>
          <cell r="I22">
            <v>586579.92962749396</v>
          </cell>
          <cell r="J22">
            <v>618841.82575700607</v>
          </cell>
          <cell r="K22">
            <v>648855.65430622082</v>
          </cell>
          <cell r="L22">
            <v>677924.38761913951</v>
          </cell>
          <cell r="M22">
            <v>716498.28527466848</v>
          </cell>
          <cell r="N22">
            <v>771453.70375523553</v>
          </cell>
          <cell r="O22">
            <v>802311.85190544499</v>
          </cell>
        </row>
        <row r="23">
          <cell r="A23" t="str">
            <v>T10</v>
          </cell>
          <cell r="B23" t="str">
            <v>Obrero</v>
          </cell>
          <cell r="C23">
            <v>167708</v>
          </cell>
          <cell r="D23">
            <v>195715.236</v>
          </cell>
          <cell r="E23">
            <v>213779.75228280001</v>
          </cell>
          <cell r="F23">
            <v>232485.480607545</v>
          </cell>
          <cell r="G23">
            <v>250270.6198740222</v>
          </cell>
          <cell r="H23">
            <v>267764.53620321635</v>
          </cell>
          <cell r="I23">
            <v>285142.45460280508</v>
          </cell>
          <cell r="J23">
            <v>300825.28960595932</v>
          </cell>
          <cell r="K23">
            <v>315415.31615184835</v>
          </cell>
          <cell r="L23">
            <v>329545.92231545114</v>
          </cell>
          <cell r="M23">
            <v>348297.08529520029</v>
          </cell>
          <cell r="N23">
            <v>375011.47173734213</v>
          </cell>
          <cell r="O23">
            <v>390011.93060683581</v>
          </cell>
        </row>
        <row r="24">
          <cell r="L24" t="str">
            <v xml:space="preserve"> </v>
          </cell>
        </row>
        <row r="25">
          <cell r="A25" t="str">
            <v>Catastro Redes</v>
          </cell>
          <cell r="C25">
            <v>40000000</v>
          </cell>
          <cell r="D25">
            <v>46680000</v>
          </cell>
          <cell r="E25">
            <v>50988564</v>
          </cell>
          <cell r="F25">
            <v>55450063.349999994</v>
          </cell>
          <cell r="G25">
            <v>59691993.196274996</v>
          </cell>
          <cell r="H25">
            <v>63864463.520694621</v>
          </cell>
          <cell r="I25">
            <v>68009267.203187704</v>
          </cell>
          <cell r="J25">
            <v>71749776.899363026</v>
          </cell>
          <cell r="K25">
            <v>75229641.07898213</v>
          </cell>
          <cell r="L25">
            <v>78599928.999320522</v>
          </cell>
          <cell r="M25">
            <v>83072264.959381849</v>
          </cell>
          <cell r="N25">
            <v>89443907.681766436</v>
          </cell>
          <cell r="O25">
            <v>93021663.989037097</v>
          </cell>
        </row>
        <row r="26">
          <cell r="A26" t="str">
            <v>Distanciómetro</v>
          </cell>
          <cell r="C26">
            <v>1800000</v>
          </cell>
          <cell r="D26">
            <v>2100600</v>
          </cell>
          <cell r="E26">
            <v>2294485.38</v>
          </cell>
          <cell r="F26">
            <v>2495252.8507499998</v>
          </cell>
          <cell r="G26">
            <v>2686139.6938323746</v>
          </cell>
          <cell r="H26">
            <v>2873900.8584312578</v>
          </cell>
          <cell r="I26">
            <v>3060417.0241434462</v>
          </cell>
          <cell r="J26">
            <v>3228739.9604713358</v>
          </cell>
          <cell r="K26">
            <v>3385333.8485541954</v>
          </cell>
          <cell r="L26">
            <v>3536996.804969423</v>
          </cell>
          <cell r="M26">
            <v>3738251.9231721829</v>
          </cell>
          <cell r="N26">
            <v>4024975.8456794894</v>
          </cell>
          <cell r="O26">
            <v>4185974.879506669</v>
          </cell>
        </row>
        <row r="27">
          <cell r="A27" t="str">
            <v>Vehículo</v>
          </cell>
          <cell r="C27">
            <v>1800000</v>
          </cell>
          <cell r="D27">
            <v>2100600</v>
          </cell>
          <cell r="E27">
            <v>2294485.38</v>
          </cell>
          <cell r="F27">
            <v>2495252.8507499998</v>
          </cell>
          <cell r="G27">
            <v>2686139.6938323746</v>
          </cell>
          <cell r="H27">
            <v>2873900.8584312578</v>
          </cell>
          <cell r="I27">
            <v>3060417.0241434462</v>
          </cell>
          <cell r="J27">
            <v>3228739.9604713358</v>
          </cell>
          <cell r="K27">
            <v>3385333.8485541954</v>
          </cell>
          <cell r="L27">
            <v>3536996.804969423</v>
          </cell>
          <cell r="M27">
            <v>3738251.9231721829</v>
          </cell>
          <cell r="N27">
            <v>4024975.8456794894</v>
          </cell>
          <cell r="O27">
            <v>4185974.879506669</v>
          </cell>
        </row>
        <row r="28">
          <cell r="A28" t="str">
            <v>Papelería y Varios</v>
          </cell>
          <cell r="C28">
            <v>1200000</v>
          </cell>
          <cell r="D28">
            <v>1400400</v>
          </cell>
          <cell r="E28">
            <v>1529656.9200000002</v>
          </cell>
          <cell r="F28">
            <v>1663501.9005</v>
          </cell>
          <cell r="G28">
            <v>1790759.79588825</v>
          </cell>
          <cell r="H28">
            <v>1915933.9056208387</v>
          </cell>
          <cell r="I28">
            <v>2040278.0160956311</v>
          </cell>
          <cell r="J28">
            <v>2152493.3069808907</v>
          </cell>
          <cell r="K28">
            <v>2256889.2323694639</v>
          </cell>
          <cell r="L28">
            <v>2357997.8699796158</v>
          </cell>
          <cell r="M28">
            <v>2492167.9487814559</v>
          </cell>
          <cell r="N28">
            <v>2683317.2304529934</v>
          </cell>
          <cell r="O28">
            <v>2790649.9196711131</v>
          </cell>
        </row>
        <row r="29">
          <cell r="A29" t="str">
            <v>Eq. Topografía</v>
          </cell>
          <cell r="C29">
            <v>1020000</v>
          </cell>
          <cell r="D29">
            <v>1190340</v>
          </cell>
          <cell r="E29">
            <v>1300208.382</v>
          </cell>
          <cell r="F29">
            <v>1413976.615425</v>
          </cell>
          <cell r="G29">
            <v>1522145.8265050126</v>
          </cell>
          <cell r="H29">
            <v>1628543.8197777132</v>
          </cell>
          <cell r="I29">
            <v>1734236.3136812868</v>
          </cell>
          <cell r="J29">
            <v>1829619.3109337573</v>
          </cell>
          <cell r="K29">
            <v>1918355.8475140445</v>
          </cell>
          <cell r="L29">
            <v>2004298.1894826735</v>
          </cell>
          <cell r="M29">
            <v>2118342.7564642373</v>
          </cell>
          <cell r="N29">
            <v>2280819.6458850442</v>
          </cell>
          <cell r="O29">
            <v>2372052.4317204459</v>
          </cell>
        </row>
        <row r="30">
          <cell r="A30" t="str">
            <v>Eq. Menor</v>
          </cell>
          <cell r="C30">
            <v>600000</v>
          </cell>
          <cell r="D30">
            <v>700200</v>
          </cell>
          <cell r="E30">
            <v>764828.46000000008</v>
          </cell>
          <cell r="F30">
            <v>831750.95024999999</v>
          </cell>
          <cell r="G30">
            <v>895379.897944125</v>
          </cell>
          <cell r="H30">
            <v>957966.95281041937</v>
          </cell>
          <cell r="I30">
            <v>1020139.0080478155</v>
          </cell>
          <cell r="J30">
            <v>1076246.6534904453</v>
          </cell>
          <cell r="K30">
            <v>1128444.6161847319</v>
          </cell>
          <cell r="L30">
            <v>1178998.9349898079</v>
          </cell>
          <cell r="M30">
            <v>1246083.9743907279</v>
          </cell>
          <cell r="N30">
            <v>1341658.6152264967</v>
          </cell>
          <cell r="O30">
            <v>1395324.9598355566</v>
          </cell>
        </row>
        <row r="31">
          <cell r="A31" t="str">
            <v>Computador</v>
          </cell>
          <cell r="C31">
            <v>482250</v>
          </cell>
          <cell r="D31">
            <v>562785.75</v>
          </cell>
          <cell r="E31">
            <v>614730.874725</v>
          </cell>
          <cell r="F31">
            <v>668519.8262634374</v>
          </cell>
          <cell r="G31">
            <v>719661.59297259036</v>
          </cell>
          <cell r="H31">
            <v>769965.93832137447</v>
          </cell>
          <cell r="I31">
            <v>819936.72771843162</v>
          </cell>
          <cell r="J31">
            <v>865033.24774294533</v>
          </cell>
          <cell r="K31">
            <v>906987.36025847821</v>
          </cell>
          <cell r="L31">
            <v>947620.39399805793</v>
          </cell>
          <cell r="M31">
            <v>1001539.9944165474</v>
          </cell>
          <cell r="N31">
            <v>1078358.1119882965</v>
          </cell>
          <cell r="O31">
            <v>1121492.4364678285</v>
          </cell>
        </row>
        <row r="32">
          <cell r="A32" t="str">
            <v>Alquiler Campamento</v>
          </cell>
          <cell r="C32">
            <v>250000</v>
          </cell>
          <cell r="D32">
            <v>291750</v>
          </cell>
          <cell r="E32">
            <v>318678.52500000002</v>
          </cell>
          <cell r="F32">
            <v>346562.8959375</v>
          </cell>
          <cell r="G32">
            <v>373074.95747671876</v>
          </cell>
          <cell r="H32">
            <v>399152.89700434142</v>
          </cell>
          <cell r="I32">
            <v>425057.92001992319</v>
          </cell>
          <cell r="J32">
            <v>448436.10562101891</v>
          </cell>
          <cell r="K32">
            <v>470185.25674363831</v>
          </cell>
          <cell r="L32">
            <v>491249.55624575331</v>
          </cell>
          <cell r="M32">
            <v>519201.65599613666</v>
          </cell>
          <cell r="N32">
            <v>559024.42301104032</v>
          </cell>
          <cell r="O32">
            <v>581385.39993148192</v>
          </cell>
        </row>
        <row r="33">
          <cell r="A33" t="str">
            <v>Ensayos Laboratorio</v>
          </cell>
          <cell r="C33">
            <v>200000</v>
          </cell>
          <cell r="D33">
            <v>233400</v>
          </cell>
          <cell r="E33">
            <v>254942.82</v>
          </cell>
          <cell r="F33">
            <v>277250.31675</v>
          </cell>
          <cell r="G33">
            <v>298459.96598137502</v>
          </cell>
          <cell r="H33">
            <v>319322.31760347314</v>
          </cell>
          <cell r="I33">
            <v>340046.33601593855</v>
          </cell>
          <cell r="J33">
            <v>358748.88449681515</v>
          </cell>
          <cell r="K33">
            <v>376148.20539491071</v>
          </cell>
          <cell r="L33">
            <v>392999.64499660267</v>
          </cell>
          <cell r="M33">
            <v>415361.32479690935</v>
          </cell>
          <cell r="N33">
            <v>447219.53840883228</v>
          </cell>
          <cell r="O33">
            <v>465108.31994518556</v>
          </cell>
        </row>
        <row r="34">
          <cell r="A34" t="str">
            <v>Pasajes Aéreos</v>
          </cell>
          <cell r="C34">
            <v>178000</v>
          </cell>
          <cell r="D34">
            <v>207726</v>
          </cell>
          <cell r="E34">
            <v>226899.10980000001</v>
          </cell>
          <cell r="F34">
            <v>246752.78190749997</v>
          </cell>
          <cell r="G34">
            <v>265629.36972342373</v>
          </cell>
          <cell r="H34">
            <v>284196.86266709107</v>
          </cell>
          <cell r="I34">
            <v>302641.23905418528</v>
          </cell>
          <cell r="J34">
            <v>319286.50720216543</v>
          </cell>
          <cell r="K34">
            <v>334771.90280147048</v>
          </cell>
          <cell r="L34">
            <v>349769.68404697633</v>
          </cell>
          <cell r="M34">
            <v>369671.57906924927</v>
          </cell>
          <cell r="N34">
            <v>398025.38918386068</v>
          </cell>
          <cell r="O34">
            <v>413946.40475121513</v>
          </cell>
        </row>
        <row r="35">
          <cell r="A35" t="str">
            <v>Ploteado Mantequilla</v>
          </cell>
          <cell r="C35">
            <v>4500</v>
          </cell>
          <cell r="D35">
            <v>5251.5</v>
          </cell>
          <cell r="E35">
            <v>5736.2134500000002</v>
          </cell>
          <cell r="F35">
            <v>6238.1321268749998</v>
          </cell>
          <cell r="G35">
            <v>6715.3492345809373</v>
          </cell>
          <cell r="H35">
            <v>7184.7521460781454</v>
          </cell>
          <cell r="I35">
            <v>7651.0425603586164</v>
          </cell>
          <cell r="J35">
            <v>8071.8499011783397</v>
          </cell>
          <cell r="K35">
            <v>8463.3346213854893</v>
          </cell>
          <cell r="L35">
            <v>8842.4920124235596</v>
          </cell>
          <cell r="M35">
            <v>9345.6298079304597</v>
          </cell>
          <cell r="N35">
            <v>10062.439614198725</v>
          </cell>
          <cell r="O35">
            <v>10464.937198766675</v>
          </cell>
        </row>
        <row r="36">
          <cell r="A36" t="str">
            <v>Ploteado  Bond</v>
          </cell>
          <cell r="C36">
            <v>4000</v>
          </cell>
          <cell r="D36">
            <v>4668</v>
          </cell>
          <cell r="E36">
            <v>5098.8564000000006</v>
          </cell>
          <cell r="F36">
            <v>5545.006335</v>
          </cell>
          <cell r="G36">
            <v>5969.1993196274998</v>
          </cell>
          <cell r="H36">
            <v>6386.4463520694626</v>
          </cell>
          <cell r="I36">
            <v>6800.9267203187701</v>
          </cell>
          <cell r="J36">
            <v>7174.9776899363023</v>
          </cell>
          <cell r="K36">
            <v>7522.9641078982131</v>
          </cell>
          <cell r="L36">
            <v>7859.9928999320528</v>
          </cell>
          <cell r="M36">
            <v>8307.2264959381864</v>
          </cell>
          <cell r="N36">
            <v>8944.390768176645</v>
          </cell>
          <cell r="O36">
            <v>9302.1663989037115</v>
          </cell>
        </row>
      </sheetData>
      <sheetData sheetId="1">
        <row r="25">
          <cell r="D25">
            <v>0.1</v>
          </cell>
        </row>
        <row r="27">
          <cell r="D27" t="str">
            <v>0%</v>
          </cell>
        </row>
        <row r="32">
          <cell r="G32">
            <v>1</v>
          </cell>
          <cell r="H32">
            <v>6.0899999999999999E-3</v>
          </cell>
          <cell r="I32">
            <v>5.2199999999999998E-3</v>
          </cell>
          <cell r="J32">
            <v>6.96E-3</v>
          </cell>
          <cell r="L32">
            <v>1</v>
          </cell>
          <cell r="M32">
            <v>5</v>
          </cell>
        </row>
        <row r="33">
          <cell r="G33">
            <v>2</v>
          </cell>
          <cell r="H33">
            <v>1.3485E-2</v>
          </cell>
          <cell r="I33">
            <v>1.044E-2</v>
          </cell>
          <cell r="J33">
            <v>1.653E-2</v>
          </cell>
          <cell r="L33">
            <v>2</v>
          </cell>
          <cell r="M33">
            <v>5</v>
          </cell>
        </row>
        <row r="34">
          <cell r="G34">
            <v>3</v>
          </cell>
          <cell r="H34">
            <v>3.2625000000000001E-2</v>
          </cell>
          <cell r="I34">
            <v>2.436E-2</v>
          </cell>
          <cell r="J34">
            <v>4.0890000000000003E-2</v>
          </cell>
          <cell r="L34">
            <v>3</v>
          </cell>
          <cell r="M34">
            <v>1</v>
          </cell>
        </row>
        <row r="35">
          <cell r="G35">
            <v>4</v>
          </cell>
          <cell r="H35">
            <v>5.2049999999999999E-2</v>
          </cell>
          <cell r="I35">
            <v>4.3499999999999997E-2</v>
          </cell>
          <cell r="J35">
            <v>6.0600000000000001E-2</v>
          </cell>
          <cell r="L35">
            <v>4</v>
          </cell>
          <cell r="M35">
            <v>2</v>
          </cell>
        </row>
        <row r="36">
          <cell r="G36">
            <v>5</v>
          </cell>
          <cell r="H36">
            <v>7.8299999999999995E-2</v>
          </cell>
          <cell r="I36">
            <v>6.9599999999999995E-2</v>
          </cell>
          <cell r="J36">
            <v>8.6999999999999994E-2</v>
          </cell>
          <cell r="L36">
            <v>5</v>
          </cell>
          <cell r="M36">
            <v>1</v>
          </cell>
        </row>
      </sheetData>
      <sheetData sheetId="2">
        <row r="8">
          <cell r="D8">
            <v>1</v>
          </cell>
        </row>
        <row r="9">
          <cell r="O9">
            <v>1840428987</v>
          </cell>
        </row>
        <row r="10">
          <cell r="B10">
            <v>43</v>
          </cell>
          <cell r="D10">
            <v>10</v>
          </cell>
          <cell r="O10">
            <v>277791875.91181785</v>
          </cell>
        </row>
        <row r="12">
          <cell r="P12">
            <v>193070496.57700789</v>
          </cell>
        </row>
        <row r="13">
          <cell r="C13">
            <v>9</v>
          </cell>
        </row>
        <row r="14">
          <cell r="B14">
            <v>1</v>
          </cell>
          <cell r="O14">
            <v>56561700.790621683</v>
          </cell>
        </row>
        <row r="15">
          <cell r="B15">
            <v>1</v>
          </cell>
          <cell r="O15">
            <v>64234418.463088617</v>
          </cell>
        </row>
        <row r="16">
          <cell r="B16">
            <v>1</v>
          </cell>
          <cell r="O16">
            <v>18853900.263540562</v>
          </cell>
        </row>
        <row r="17">
          <cell r="B17">
            <v>1</v>
          </cell>
          <cell r="O17">
            <v>18853900.263540562</v>
          </cell>
        </row>
        <row r="18">
          <cell r="B18">
            <v>1</v>
          </cell>
          <cell r="O18">
            <v>11312340.158124337</v>
          </cell>
        </row>
        <row r="19">
          <cell r="B19">
            <v>1</v>
          </cell>
          <cell r="O19">
            <v>10335216.283596495</v>
          </cell>
        </row>
        <row r="20">
          <cell r="B20">
            <v>1</v>
          </cell>
          <cell r="O20">
            <v>5167608.1417982476</v>
          </cell>
        </row>
        <row r="21">
          <cell r="B21">
            <v>1</v>
          </cell>
          <cell r="O21">
            <v>0</v>
          </cell>
        </row>
        <row r="22">
          <cell r="O22">
            <v>0</v>
          </cell>
        </row>
        <row r="23">
          <cell r="O23">
            <v>0</v>
          </cell>
        </row>
        <row r="24">
          <cell r="O24">
            <v>0</v>
          </cell>
        </row>
        <row r="25">
          <cell r="O25">
            <v>0</v>
          </cell>
        </row>
        <row r="26">
          <cell r="O26">
            <v>0</v>
          </cell>
        </row>
        <row r="27">
          <cell r="B27">
            <v>0</v>
          </cell>
          <cell r="O27">
            <v>0</v>
          </cell>
        </row>
        <row r="28">
          <cell r="O28">
            <v>0</v>
          </cell>
        </row>
        <row r="29">
          <cell r="B29">
            <v>1</v>
          </cell>
          <cell r="O29">
            <v>7751412.2126973737</v>
          </cell>
        </row>
        <row r="30">
          <cell r="O30">
            <v>0</v>
          </cell>
        </row>
        <row r="31">
          <cell r="O31">
            <v>0</v>
          </cell>
        </row>
        <row r="32">
          <cell r="O32">
            <v>0</v>
          </cell>
        </row>
        <row r="33">
          <cell r="I33">
            <v>10954603.238004964</v>
          </cell>
        </row>
        <row r="34">
          <cell r="C34">
            <v>5</v>
          </cell>
          <cell r="P34">
            <v>42187099.370673552</v>
          </cell>
        </row>
        <row r="35">
          <cell r="B35">
            <v>1</v>
          </cell>
          <cell r="O35">
            <v>17010927.165594175</v>
          </cell>
        </row>
        <row r="36">
          <cell r="B36">
            <v>1</v>
          </cell>
          <cell r="O36">
            <v>17010927.165594175</v>
          </cell>
        </row>
        <row r="37">
          <cell r="B37">
            <v>0</v>
          </cell>
          <cell r="O37">
            <v>0</v>
          </cell>
        </row>
        <row r="38">
          <cell r="O38">
            <v>0</v>
          </cell>
        </row>
        <row r="39">
          <cell r="B39">
            <v>1</v>
          </cell>
          <cell r="O39">
            <v>3464043.3500846326</v>
          </cell>
        </row>
        <row r="40">
          <cell r="B40">
            <v>1</v>
          </cell>
          <cell r="O40">
            <v>2567103.5540805757</v>
          </cell>
        </row>
        <row r="41">
          <cell r="B41">
            <v>1</v>
          </cell>
          <cell r="O41">
            <v>2134098.1353199966</v>
          </cell>
        </row>
        <row r="42">
          <cell r="O42">
            <v>0</v>
          </cell>
        </row>
        <row r="43">
          <cell r="O43">
            <v>0</v>
          </cell>
        </row>
        <row r="44">
          <cell r="O44">
            <v>0</v>
          </cell>
        </row>
        <row r="45">
          <cell r="I45">
            <v>2537630.9936209326</v>
          </cell>
        </row>
        <row r="46">
          <cell r="C46">
            <v>5</v>
          </cell>
          <cell r="P46">
            <v>9131599.9716909565</v>
          </cell>
        </row>
        <row r="47">
          <cell r="B47">
            <v>1</v>
          </cell>
          <cell r="O47">
            <v>2583804.0708991238</v>
          </cell>
        </row>
        <row r="48">
          <cell r="B48">
            <v>1</v>
          </cell>
          <cell r="O48">
            <v>2896942.7622327111</v>
          </cell>
        </row>
        <row r="49">
          <cell r="B49">
            <v>1</v>
          </cell>
          <cell r="O49">
            <v>2583804.0708991238</v>
          </cell>
        </row>
        <row r="50">
          <cell r="B50">
            <v>1</v>
          </cell>
          <cell r="O50">
            <v>533524.53382999916</v>
          </cell>
        </row>
        <row r="51">
          <cell r="B51">
            <v>1</v>
          </cell>
          <cell r="O51">
            <v>533524.53382999916</v>
          </cell>
        </row>
        <row r="53">
          <cell r="C53">
            <v>1</v>
          </cell>
          <cell r="P53">
            <v>15633981.992445465</v>
          </cell>
        </row>
        <row r="54">
          <cell r="B54">
            <v>1</v>
          </cell>
          <cell r="O54">
            <v>15633981.992445465</v>
          </cell>
        </row>
        <row r="55">
          <cell r="O55">
            <v>0</v>
          </cell>
        </row>
        <row r="56">
          <cell r="O56">
            <v>0</v>
          </cell>
        </row>
        <row r="57">
          <cell r="O57">
            <v>0</v>
          </cell>
        </row>
        <row r="58">
          <cell r="O58">
            <v>0</v>
          </cell>
        </row>
        <row r="59">
          <cell r="O59">
            <v>0</v>
          </cell>
        </row>
        <row r="60">
          <cell r="O60">
            <v>0</v>
          </cell>
        </row>
        <row r="61">
          <cell r="O61">
            <v>0</v>
          </cell>
        </row>
        <row r="62">
          <cell r="O62">
            <v>0</v>
          </cell>
        </row>
        <row r="64">
          <cell r="P64">
            <v>9974575</v>
          </cell>
        </row>
        <row r="65">
          <cell r="O65">
            <v>902070</v>
          </cell>
        </row>
        <row r="66">
          <cell r="O66">
            <v>3974637.0000000005</v>
          </cell>
        </row>
        <row r="67">
          <cell r="O67">
            <v>2633628</v>
          </cell>
        </row>
        <row r="68">
          <cell r="O68">
            <v>44931.000000000007</v>
          </cell>
        </row>
        <row r="69">
          <cell r="O69">
            <v>432027</v>
          </cell>
        </row>
        <row r="70">
          <cell r="O70">
            <v>576000</v>
          </cell>
        </row>
        <row r="71">
          <cell r="O71">
            <v>1226952</v>
          </cell>
        </row>
        <row r="72">
          <cell r="O72">
            <v>184330</v>
          </cell>
        </row>
        <row r="74">
          <cell r="P74">
            <v>6567800</v>
          </cell>
        </row>
        <row r="75">
          <cell r="O75">
            <v>6567800</v>
          </cell>
        </row>
        <row r="76">
          <cell r="O76">
            <v>0</v>
          </cell>
        </row>
        <row r="77">
          <cell r="O77">
            <v>0</v>
          </cell>
        </row>
        <row r="78">
          <cell r="O78">
            <v>0</v>
          </cell>
        </row>
        <row r="79">
          <cell r="O79">
            <v>0</v>
          </cell>
        </row>
        <row r="80">
          <cell r="O80">
            <v>0</v>
          </cell>
        </row>
        <row r="81">
          <cell r="O81">
            <v>0</v>
          </cell>
        </row>
        <row r="83">
          <cell r="P83">
            <v>0</v>
          </cell>
        </row>
        <row r="84">
          <cell r="O84">
            <v>0</v>
          </cell>
        </row>
        <row r="85">
          <cell r="O85">
            <v>0</v>
          </cell>
        </row>
        <row r="86">
          <cell r="O86">
            <v>0</v>
          </cell>
        </row>
        <row r="88">
          <cell r="P88">
            <v>0</v>
          </cell>
        </row>
        <row r="89">
          <cell r="O89">
            <v>0</v>
          </cell>
        </row>
        <row r="90">
          <cell r="O90">
            <v>0</v>
          </cell>
        </row>
        <row r="91">
          <cell r="O91">
            <v>0</v>
          </cell>
        </row>
        <row r="92">
          <cell r="O92">
            <v>0</v>
          </cell>
        </row>
        <row r="93">
          <cell r="O93">
            <v>0</v>
          </cell>
        </row>
        <row r="95">
          <cell r="P95">
            <v>1226323</v>
          </cell>
        </row>
        <row r="96">
          <cell r="O96">
            <v>475200</v>
          </cell>
        </row>
        <row r="97">
          <cell r="O97">
            <v>303620</v>
          </cell>
        </row>
        <row r="98">
          <cell r="O98">
            <v>51483</v>
          </cell>
        </row>
        <row r="99">
          <cell r="O99">
            <v>396020</v>
          </cell>
        </row>
        <row r="100">
          <cell r="O100">
            <v>0</v>
          </cell>
        </row>
        <row r="101">
          <cell r="O101">
            <v>0</v>
          </cell>
        </row>
        <row r="105">
          <cell r="P105">
            <v>0</v>
          </cell>
        </row>
        <row r="106">
          <cell r="O106">
            <v>0</v>
          </cell>
        </row>
        <row r="107">
          <cell r="O107">
            <v>0</v>
          </cell>
        </row>
        <row r="108">
          <cell r="O108">
            <v>0</v>
          </cell>
        </row>
        <row r="109">
          <cell r="O109">
            <v>0</v>
          </cell>
        </row>
        <row r="110">
          <cell r="O110">
            <v>0</v>
          </cell>
        </row>
        <row r="111">
          <cell r="O111">
            <v>0</v>
          </cell>
        </row>
        <row r="112">
          <cell r="O112">
            <v>0</v>
          </cell>
        </row>
        <row r="113">
          <cell r="O113">
            <v>0</v>
          </cell>
        </row>
        <row r="114">
          <cell r="O114">
            <v>0</v>
          </cell>
        </row>
        <row r="115">
          <cell r="O115">
            <v>0</v>
          </cell>
        </row>
        <row r="116">
          <cell r="O116">
            <v>0</v>
          </cell>
        </row>
        <row r="134">
          <cell r="A134" t="str">
            <v>Abogado</v>
          </cell>
        </row>
        <row r="135">
          <cell r="A135" t="str">
            <v>Antropólogo</v>
          </cell>
        </row>
        <row r="136">
          <cell r="A136" t="str">
            <v>Arquitecto restaurador</v>
          </cell>
        </row>
        <row r="137">
          <cell r="A137" t="str">
            <v>Asesor Calidad</v>
          </cell>
        </row>
        <row r="138">
          <cell r="A138" t="str">
            <v>Asesor Juridico</v>
          </cell>
        </row>
        <row r="139">
          <cell r="A139" t="str">
            <v>Auditor Interno</v>
          </cell>
        </row>
        <row r="140">
          <cell r="A140" t="str">
            <v>Contador</v>
          </cell>
        </row>
        <row r="141">
          <cell r="A141" t="str">
            <v>Director de interventoría</v>
          </cell>
        </row>
        <row r="142">
          <cell r="A142" t="str">
            <v>Director de Obra</v>
          </cell>
        </row>
        <row r="143">
          <cell r="A143" t="str">
            <v>Diseñador Gráfico</v>
          </cell>
        </row>
        <row r="144">
          <cell r="A144" t="str">
            <v>Esp. Ambiental</v>
          </cell>
        </row>
        <row r="145">
          <cell r="A145" t="str">
            <v>Esp. Diseño Geom. Vías</v>
          </cell>
        </row>
        <row r="146">
          <cell r="A146" t="str">
            <v>Esp. Electrico</v>
          </cell>
        </row>
        <row r="147">
          <cell r="A147" t="str">
            <v>Esp. Estructural</v>
          </cell>
        </row>
        <row r="148">
          <cell r="A148" t="str">
            <v>Esp. Geotecnia</v>
          </cell>
        </row>
        <row r="149">
          <cell r="A149" t="str">
            <v>Esp. Hidráulico</v>
          </cell>
        </row>
        <row r="150">
          <cell r="A150" t="str">
            <v>Ing. Anexos Técnicos</v>
          </cell>
        </row>
        <row r="151">
          <cell r="A151" t="str">
            <v>Ing. Catastral</v>
          </cell>
        </row>
        <row r="152">
          <cell r="A152" t="str">
            <v>Profesional Costos y Presup.</v>
          </cell>
        </row>
        <row r="153">
          <cell r="A153" t="str">
            <v>Ing. Forestal</v>
          </cell>
        </row>
        <row r="154">
          <cell r="A154" t="str">
            <v>Ing. Mecánico</v>
          </cell>
        </row>
        <row r="155">
          <cell r="A155" t="str">
            <v>Profesional Calidad</v>
          </cell>
        </row>
        <row r="156">
          <cell r="A156" t="str">
            <v>Profesional de apoyo</v>
          </cell>
        </row>
        <row r="157">
          <cell r="A157" t="str">
            <v>Profesional de Seguridad Industrial</v>
          </cell>
        </row>
        <row r="158">
          <cell r="A158" t="str">
            <v>Residente de Interventoria</v>
          </cell>
        </row>
        <row r="159">
          <cell r="A159" t="str">
            <v>Residente de Obra</v>
          </cell>
        </row>
        <row r="160">
          <cell r="A160" t="str">
            <v>Residente Obra Civil</v>
          </cell>
        </row>
        <row r="161">
          <cell r="A161" t="str">
            <v>Revisor Fiscal</v>
          </cell>
        </row>
        <row r="162">
          <cell r="A162" t="str">
            <v>Topógrafo</v>
          </cell>
        </row>
        <row r="163">
          <cell r="A163" t="str">
            <v>Trabajador Social</v>
          </cell>
        </row>
        <row r="166">
          <cell r="A166" t="str">
            <v>Tecnico Sanitario</v>
          </cell>
        </row>
        <row r="167">
          <cell r="A167" t="str">
            <v>Almacenista</v>
          </cell>
        </row>
        <row r="168">
          <cell r="A168" t="str">
            <v xml:space="preserve">Cadenero 1 </v>
          </cell>
        </row>
        <row r="169">
          <cell r="A169" t="str">
            <v>Cadenero 2</v>
          </cell>
        </row>
        <row r="170">
          <cell r="A170" t="str">
            <v>Celador</v>
          </cell>
        </row>
        <row r="171">
          <cell r="A171" t="str">
            <v>Conductor</v>
          </cell>
        </row>
        <row r="172">
          <cell r="A172" t="str">
            <v>Dibujante</v>
          </cell>
        </row>
        <row r="173">
          <cell r="A173" t="str">
            <v>Inspector</v>
          </cell>
        </row>
        <row r="174">
          <cell r="A174" t="str">
            <v>Maestro</v>
          </cell>
        </row>
        <row r="175">
          <cell r="A175" t="str">
            <v>Mensajero</v>
          </cell>
        </row>
        <row r="176">
          <cell r="A176" t="str">
            <v>Obrero</v>
          </cell>
        </row>
        <row r="177">
          <cell r="A177" t="str">
            <v>Secretaria</v>
          </cell>
        </row>
        <row r="178">
          <cell r="A178" t="str">
            <v>Topógrafo</v>
          </cell>
        </row>
        <row r="196">
          <cell r="A196" t="str">
            <v>&lt;2000cc Gasolina+Conductor</v>
          </cell>
        </row>
        <row r="197">
          <cell r="A197" t="str">
            <v>&gt;2000cc Gasolina+Conductor</v>
          </cell>
        </row>
        <row r="198">
          <cell r="A198" t="str">
            <v>Distanciómetro</v>
          </cell>
        </row>
        <row r="199">
          <cell r="A199" t="str">
            <v>Equipos Especiales</v>
          </cell>
        </row>
        <row r="200">
          <cell r="A200" t="str">
            <v>Estación</v>
          </cell>
        </row>
        <row r="201">
          <cell r="A201" t="str">
            <v>Mas de 3 Ton Gasolina+Conductor+Manto.</v>
          </cell>
        </row>
        <row r="202">
          <cell r="A202" t="str">
            <v>Derechos de Autor</v>
          </cell>
        </row>
        <row r="203">
          <cell r="A203" t="str">
            <v>Tramite de Licencia</v>
          </cell>
        </row>
        <row r="204">
          <cell r="A204" t="str">
            <v>Motonave 55&lt;HP +Equip. Batimetría +Motorista</v>
          </cell>
        </row>
        <row r="205">
          <cell r="A205" t="str">
            <v>Costo de las Licencias</v>
          </cell>
        </row>
        <row r="206">
          <cell r="A206" t="str">
            <v>Tránsito, nivel</v>
          </cell>
        </row>
        <row r="209">
          <cell r="A209" t="str">
            <v>Apique en material granular, por ml de 0 m a 1,0 m  de 70x70</v>
          </cell>
        </row>
        <row r="210">
          <cell r="A210" t="str">
            <v>Contenido de asfalto</v>
          </cell>
        </row>
        <row r="211">
          <cell r="A211" t="str">
            <v>Rotura por compresión de cilindros de mortero y hormigón (Por norma una muestra(8 cil.) cada 40,0 m³ o una por día si es menor cantidad)</v>
          </cell>
        </row>
        <row r="212">
          <cell r="A212" t="str">
            <v>Diseño de una mezcla de hormigón para una resistencia dada</v>
          </cell>
        </row>
        <row r="213">
          <cell r="A213" t="str">
            <v>Rotura por compresión en ladrillos y adoquines</v>
          </cell>
        </row>
        <row r="214">
          <cell r="A214" t="str">
            <v>Módulo de rotura en vigas, con carga en los tercios</v>
          </cell>
        </row>
        <row r="215">
          <cell r="A215" t="str">
            <v>Ensayo de compactación Proctor (Estandard y Modificado)</v>
          </cell>
        </row>
        <row r="216">
          <cell r="A216" t="str">
            <v>Peso Unitario  en el terreno por el método de cono y arena</v>
          </cell>
        </row>
        <row r="217">
          <cell r="A217" t="str">
            <v>Granulometría de suelos, por tamizado, con lavado</v>
          </cell>
        </row>
        <row r="218">
          <cell r="A218" t="str">
            <v>Límites de Atterberg, líquido y plástico</v>
          </cell>
        </row>
        <row r="219">
          <cell r="A219" t="str">
            <v>Ensayo con esclerómetro, por elemento</v>
          </cell>
        </row>
        <row r="220">
          <cell r="A220" t="str">
            <v>Ensayo de consolidación lenta con descarga</v>
          </cell>
        </row>
        <row r="221">
          <cell r="A221" t="str">
            <v>Análisis F-Q Total A. Tratada</v>
          </cell>
        </row>
        <row r="222">
          <cell r="A222" t="str">
            <v>Análisis F-Q Total A. Crudas</v>
          </cell>
        </row>
        <row r="223">
          <cell r="A223" t="str">
            <v>Coliformes Totales</v>
          </cell>
        </row>
        <row r="224">
          <cell r="A224" t="str">
            <v>Coliformes Fecales</v>
          </cell>
        </row>
        <row r="225">
          <cell r="A225" t="str">
            <v>Análisis A. Residuales</v>
          </cell>
        </row>
        <row r="226">
          <cell r="A226" t="str">
            <v>Detección de Cloro Residual</v>
          </cell>
        </row>
        <row r="227">
          <cell r="A227" t="str">
            <v xml:space="preserve">CBR sobre material granular ( Método 1 )                                </v>
          </cell>
        </row>
        <row r="238">
          <cell r="A238" t="str">
            <v>Aereo</v>
          </cell>
        </row>
        <row r="239">
          <cell r="A239" t="str">
            <v>Terrestre</v>
          </cell>
        </row>
        <row r="240">
          <cell r="A240" t="str">
            <v>Fluvial</v>
          </cell>
        </row>
        <row r="241">
          <cell r="A241" t="str">
            <v>Otro</v>
          </cell>
        </row>
        <row r="242">
          <cell r="A242" t="str">
            <v>Hotel</v>
          </cell>
        </row>
        <row r="245">
          <cell r="A245" t="str">
            <v>Aparatos Sanit, (sum. e instal)/Gl/Unidad</v>
          </cell>
        </row>
        <row r="246">
          <cell r="A246" t="str">
            <v>Aseo/m2</v>
          </cell>
        </row>
        <row r="247">
          <cell r="A247" t="str">
            <v>Campamento Obra/m2</v>
          </cell>
        </row>
        <row r="248">
          <cell r="A248" t="str">
            <v>Derechos Agua/Gl</v>
          </cell>
        </row>
        <row r="249">
          <cell r="A249" t="str">
            <v>Derechos Energía/Gl</v>
          </cell>
        </row>
        <row r="250">
          <cell r="A250" t="str">
            <v>Derechos Gas/Gl</v>
          </cell>
        </row>
        <row r="251">
          <cell r="A251" t="str">
            <v>Prov. Agua/ml</v>
          </cell>
        </row>
        <row r="252">
          <cell r="A252" t="str">
            <v>Prov. Energía/ml</v>
          </cell>
        </row>
        <row r="253">
          <cell r="A253" t="str">
            <v>Prov. Teléfono/ml</v>
          </cell>
        </row>
        <row r="254">
          <cell r="A254" t="str">
            <v>Servicios Públiicos/mes</v>
          </cell>
        </row>
        <row r="255">
          <cell r="A255" t="str">
            <v>Señalización/ml</v>
          </cell>
        </row>
        <row r="256">
          <cell r="A256" t="str">
            <v>Señalización/m2</v>
          </cell>
        </row>
        <row r="257">
          <cell r="A257" t="str">
            <v>Cerramiento/m2</v>
          </cell>
        </row>
        <row r="258">
          <cell r="A258" t="str">
            <v>Vallas/und</v>
          </cell>
        </row>
      </sheetData>
      <sheetData sheetId="3">
        <row r="7">
          <cell r="F7">
            <v>92021449.349999994</v>
          </cell>
        </row>
        <row r="10">
          <cell r="D10">
            <v>2544709094.9756923</v>
          </cell>
          <cell r="F10">
            <v>260849623.23388249</v>
          </cell>
        </row>
        <row r="11">
          <cell r="E11">
            <v>10178836.379902769</v>
          </cell>
        </row>
        <row r="12">
          <cell r="E12">
            <v>17456901.075249877</v>
          </cell>
        </row>
        <row r="13">
          <cell r="E13">
            <v>126499283.15398462</v>
          </cell>
        </row>
        <row r="14">
          <cell r="E14">
            <v>31287292.778999999</v>
          </cell>
        </row>
        <row r="15">
          <cell r="E15">
            <v>14723431.896</v>
          </cell>
        </row>
        <row r="16">
          <cell r="E16">
            <v>25299856.630796924</v>
          </cell>
        </row>
        <row r="17">
          <cell r="E17">
            <v>0</v>
          </cell>
        </row>
        <row r="18">
          <cell r="E18">
            <v>1929900</v>
          </cell>
        </row>
        <row r="19">
          <cell r="E19">
            <v>295186.25501718029</v>
          </cell>
        </row>
        <row r="20">
          <cell r="E20">
            <v>3099455.6776803932</v>
          </cell>
        </row>
        <row r="21">
          <cell r="E21">
            <v>3099455.6776803932</v>
          </cell>
        </row>
        <row r="22">
          <cell r="E22">
            <v>1889192.0321099539</v>
          </cell>
        </row>
        <row r="23">
          <cell r="E23">
            <v>22138969.126288522</v>
          </cell>
        </row>
        <row r="24">
          <cell r="E24">
            <v>2951862.5501718032</v>
          </cell>
        </row>
        <row r="27">
          <cell r="F27">
            <v>2544709094.9757004</v>
          </cell>
        </row>
        <row r="38">
          <cell r="E38">
            <v>135315.74358139338</v>
          </cell>
        </row>
        <row r="39">
          <cell r="E39">
            <v>201223.84282577896</v>
          </cell>
        </row>
        <row r="40">
          <cell r="E40">
            <v>4666060.1234963248</v>
          </cell>
        </row>
        <row r="41">
          <cell r="E41">
            <v>583257.51543704048</v>
          </cell>
        </row>
        <row r="42">
          <cell r="E42">
            <v>0</v>
          </cell>
        </row>
        <row r="43">
          <cell r="E43">
            <v>36000</v>
          </cell>
        </row>
        <row r="44">
          <cell r="E44">
            <v>0</v>
          </cell>
        </row>
        <row r="45">
          <cell r="E45">
            <v>41203.643920534283</v>
          </cell>
        </row>
        <row r="46">
          <cell r="E46">
            <v>25114.60200870661</v>
          </cell>
        </row>
        <row r="47">
          <cell r="E47">
            <v>105952.22722423101</v>
          </cell>
        </row>
        <row r="51">
          <cell r="F51">
            <v>33828935.895348348</v>
          </cell>
        </row>
        <row r="65">
          <cell r="B65" t="str">
            <v>Otros</v>
          </cell>
          <cell r="C65">
            <v>5.0000000000000001E-3</v>
          </cell>
          <cell r="D65">
            <v>50</v>
          </cell>
        </row>
        <row r="66">
          <cell r="B66" t="str">
            <v>Iva/Utilidad</v>
          </cell>
          <cell r="C66">
            <v>0.16</v>
          </cell>
          <cell r="D66">
            <v>1</v>
          </cell>
        </row>
        <row r="67">
          <cell r="B67" t="str">
            <v>Renta/Utilidad</v>
          </cell>
          <cell r="C67">
            <v>0.34</v>
          </cell>
          <cell r="D67">
            <v>1</v>
          </cell>
        </row>
        <row r="68">
          <cell r="B68" t="str">
            <v>Retención/Vr Total Cto Obra</v>
          </cell>
          <cell r="C68">
            <v>0.01</v>
          </cell>
          <cell r="D68">
            <v>1</v>
          </cell>
        </row>
        <row r="69">
          <cell r="B69" t="str">
            <v>Timbre/Vr Total Cto</v>
          </cell>
          <cell r="C69">
            <v>0</v>
          </cell>
          <cell r="D69">
            <v>1</v>
          </cell>
        </row>
        <row r="70">
          <cell r="B70" t="str">
            <v>Imp. Transac Fin (4x1000)</v>
          </cell>
          <cell r="C70">
            <v>4.0000000000000001E-3</v>
          </cell>
          <cell r="D70">
            <v>1</v>
          </cell>
        </row>
        <row r="71">
          <cell r="B71" t="str">
            <v>ICA</v>
          </cell>
          <cell r="C71">
            <v>6.8999999999999999E-3</v>
          </cell>
          <cell r="D71">
            <v>1</v>
          </cell>
        </row>
        <row r="72">
          <cell r="B72" t="str">
            <v>Contribución Ley 1106</v>
          </cell>
          <cell r="C72">
            <v>0.05</v>
          </cell>
          <cell r="D72">
            <v>1</v>
          </cell>
        </row>
        <row r="73">
          <cell r="B73" t="str">
            <v>IVA</v>
          </cell>
          <cell r="C73">
            <v>0.16</v>
          </cell>
          <cell r="D73">
            <v>1</v>
          </cell>
        </row>
        <row r="74">
          <cell r="B74" t="str">
            <v>Retención/Vr Total Cto Consul</v>
          </cell>
          <cell r="C74">
            <v>0.02</v>
          </cell>
          <cell r="D74">
            <v>1</v>
          </cell>
        </row>
        <row r="75">
          <cell r="B75" t="str">
            <v>Publicación Diario Oficial</v>
          </cell>
          <cell r="C75">
            <v>1929900</v>
          </cell>
        </row>
        <row r="76">
          <cell r="B76" t="str">
            <v>Estabilidad de la Obra</v>
          </cell>
          <cell r="C76">
            <v>3.0000000000000001E-3</v>
          </cell>
          <cell r="D76">
            <v>0.5</v>
          </cell>
          <cell r="E76">
            <v>50</v>
          </cell>
        </row>
        <row r="77">
          <cell r="B77" t="str">
            <v>Salarios, Prestaciones</v>
          </cell>
          <cell r="C77">
            <v>8.0000000000000002E-3</v>
          </cell>
          <cell r="D77">
            <v>0.08</v>
          </cell>
          <cell r="E77">
            <v>36</v>
          </cell>
        </row>
        <row r="78">
          <cell r="B78" t="str">
            <v>Buen manejo Antricipo</v>
          </cell>
          <cell r="C78">
            <v>3.0000000000000001E-3</v>
          </cell>
          <cell r="D78">
            <v>0.3</v>
          </cell>
          <cell r="E78">
            <v>4</v>
          </cell>
        </row>
        <row r="79">
          <cell r="B79" t="str">
            <v>Cumplimiento</v>
          </cell>
          <cell r="C79">
            <v>3.0000000000000001E-3</v>
          </cell>
          <cell r="D79">
            <v>0.3</v>
          </cell>
          <cell r="E79">
            <v>4</v>
          </cell>
        </row>
        <row r="80">
          <cell r="B80" t="str">
            <v>Calidad de los Servicios</v>
          </cell>
          <cell r="C80">
            <v>3.0000000000000001E-3</v>
          </cell>
          <cell r="D80">
            <v>0.3</v>
          </cell>
          <cell r="E80">
            <v>26</v>
          </cell>
        </row>
        <row r="81">
          <cell r="B81" t="str">
            <v>Responsabilidad Civil</v>
          </cell>
          <cell r="C81">
            <v>3.0000000000000001E-3</v>
          </cell>
          <cell r="D81">
            <v>0.2</v>
          </cell>
          <cell r="E81">
            <v>10</v>
          </cell>
        </row>
        <row r="82">
          <cell r="B82" t="str">
            <v>Garantía de Seriedad</v>
          </cell>
          <cell r="C82">
            <v>1E-3</v>
          </cell>
          <cell r="D82" t="str">
            <v>10%</v>
          </cell>
          <cell r="E82">
            <v>3</v>
          </cell>
        </row>
      </sheetData>
      <sheetData sheetId="4"/>
      <sheetData sheetId="5">
        <row r="7">
          <cell r="D7">
            <v>1840428987</v>
          </cell>
        </row>
        <row r="29">
          <cell r="B29">
            <v>0.05</v>
          </cell>
        </row>
        <row r="33">
          <cell r="D33">
            <v>2529985663.0797005</v>
          </cell>
        </row>
        <row r="37">
          <cell r="D37">
            <v>2544709094.9757004</v>
          </cell>
        </row>
      </sheetData>
      <sheetData sheetId="6"/>
      <sheetData sheetId="7">
        <row r="8">
          <cell r="E8">
            <v>963731.01654470689</v>
          </cell>
        </row>
        <row r="10">
          <cell r="E10">
            <v>80307.705608670425</v>
          </cell>
        </row>
        <row r="11">
          <cell r="E11">
            <v>803.07705608670426</v>
          </cell>
        </row>
        <row r="12">
          <cell r="E12">
            <v>40155.459022696115</v>
          </cell>
        </row>
        <row r="13">
          <cell r="E13">
            <v>80307.705608670425</v>
          </cell>
        </row>
        <row r="15">
          <cell r="E15">
            <v>81917.136406300095</v>
          </cell>
        </row>
        <row r="16">
          <cell r="E16">
            <v>115647.72198536483</v>
          </cell>
        </row>
        <row r="17">
          <cell r="E17">
            <v>9637.3101654470684</v>
          </cell>
        </row>
        <row r="18">
          <cell r="E18">
            <v>75460.138595450539</v>
          </cell>
        </row>
        <row r="19">
          <cell r="E19">
            <v>86735.791489023613</v>
          </cell>
        </row>
        <row r="21">
          <cell r="E21">
            <v>19274.620330894137</v>
          </cell>
        </row>
        <row r="22">
          <cell r="E22">
            <v>48186.550827235347</v>
          </cell>
        </row>
        <row r="45">
          <cell r="D45">
            <v>1.9260586599079028</v>
          </cell>
        </row>
        <row r="57">
          <cell r="E57">
            <v>2.2658497251341245</v>
          </cell>
        </row>
      </sheetData>
      <sheetData sheetId="8"/>
      <sheetData sheetId="9"/>
      <sheetData sheetId="10"/>
      <sheetData sheetId="11"/>
      <sheetData sheetId="1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 val="SUMARIO"/>
      <sheetName val="PRODUCCION"/>
      <sheetName val="Prod. x Nivel"/>
      <sheetName val="CRONOG."/>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s"/>
      <sheetName val="Sensitivities"/>
      <sheetName val="Deprec"/>
      <sheetName val="Equip Data"/>
    </sheetNames>
    <sheetDataSet>
      <sheetData sheetId="0" refreshError="1"/>
      <sheetData sheetId="1" refreshError="1"/>
      <sheetData sheetId="2" refreshError="1"/>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P1"/>
      <sheetName val="SUMARIO"/>
      <sheetName val="PRODUCCION"/>
      <sheetName val="Prod. x Nivel"/>
      <sheetName val="CRONOG."/>
      <sheetName val="CIVILES"/>
      <sheetName val="BD-83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es"/>
      <sheetName val="Formato"/>
      <sheetName val="Formato (2)"/>
      <sheetName val="Formato (3)"/>
      <sheetName val="Productos"/>
      <sheetName val="TUBOFLEX"/>
    </sheetNames>
    <sheetDataSet>
      <sheetData sheetId="0"/>
      <sheetData sheetId="1"/>
      <sheetData sheetId="2"/>
      <sheetData sheetId="3"/>
      <sheetData sheetId="4">
        <row r="2">
          <cell r="A2" t="str">
            <v>0513</v>
          </cell>
        </row>
      </sheetData>
      <sheetData sheetId="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PRES"/>
      <sheetName val="A.I.U PROYECTO"/>
      <sheetName val="P. INTER"/>
      <sheetName val="PMT"/>
      <sheetName val="PMA"/>
      <sheetName val="Hoja1"/>
      <sheetName val="FF PROYECTO"/>
      <sheetName val="$ TOTAL "/>
      <sheetName val="% TOTAL"/>
      <sheetName val="MEMORIAS"/>
      <sheetName val="1. PRELIMINARES"/>
      <sheetName val="2. EXCAVACION Y RELLENO"/>
      <sheetName val="3. PISOS"/>
      <sheetName val="4. ESTRUCTURAS"/>
      <sheetName val="5. ACEROS"/>
      <sheetName val="6. MAMPOSTERIA Y PAÑETES"/>
      <sheetName val="7. ACABADOS"/>
      <sheetName val="8. APARATOS SANITARIOS"/>
      <sheetName val="9. INSTALACIONES HIDRAULICAS"/>
      <sheetName val="Productos"/>
      <sheetName val="10. INSTALACIONES ELECTRICAS"/>
      <sheetName val="11. CARPINTERIA METALICA"/>
      <sheetName val="12. CUBIERTAS"/>
      <sheetName val="13. URBANISMOS"/>
      <sheetName val="14. MODULOS INFANTILES "/>
      <sheetName val="15. PAISAJISMO"/>
      <sheetName val="RETILAP Y RETIE"/>
      <sheetName val="fact m municipal"/>
      <sheetName val="Factor Prest Adm "/>
      <sheetName val="Factor  Prest. M.O."/>
      <sheetName val="Cuadro Cuadrillas"/>
    </sheetNames>
    <sheetDataSet>
      <sheetData sheetId="0"/>
      <sheetData sheetId="1">
        <row r="129">
          <cell r="C129" t="str">
            <v>RETIE BAJA TENSION, MEDA TENSION, TRANSFORMACION Y USO FINAL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A2" t="str">
            <v>0513</v>
          </cell>
        </row>
        <row r="3">
          <cell r="A3">
            <v>1513</v>
          </cell>
        </row>
        <row r="4">
          <cell r="A4" t="str">
            <v>0153</v>
          </cell>
        </row>
        <row r="5">
          <cell r="A5" t="str">
            <v>0512</v>
          </cell>
        </row>
        <row r="6">
          <cell r="A6" t="str">
            <v>1340</v>
          </cell>
        </row>
        <row r="7">
          <cell r="A7" t="str">
            <v>0257</v>
          </cell>
        </row>
        <row r="8">
          <cell r="A8" t="str">
            <v>0358</v>
          </cell>
        </row>
        <row r="9">
          <cell r="A9" t="str">
            <v>0087</v>
          </cell>
        </row>
        <row r="10">
          <cell r="A10" t="str">
            <v>0025</v>
          </cell>
        </row>
        <row r="11">
          <cell r="A11" t="str">
            <v>0012</v>
          </cell>
        </row>
        <row r="12">
          <cell r="A12" t="str">
            <v>0005</v>
          </cell>
        </row>
        <row r="13">
          <cell r="A13" t="str">
            <v>0524</v>
          </cell>
        </row>
        <row r="14">
          <cell r="A14" t="str">
            <v>0356</v>
          </cell>
        </row>
        <row r="15">
          <cell r="A15" t="str">
            <v>0476</v>
          </cell>
        </row>
        <row r="16">
          <cell r="A16" t="str">
            <v>1205</v>
          </cell>
        </row>
        <row r="17">
          <cell r="A17" t="str">
            <v>1003</v>
          </cell>
        </row>
        <row r="18">
          <cell r="A18" t="str">
            <v>0854</v>
          </cell>
        </row>
        <row r="19">
          <cell r="A19" t="str">
            <v>0752</v>
          </cell>
        </row>
        <row r="20">
          <cell r="A20" t="str">
            <v>0687</v>
          </cell>
        </row>
        <row r="21">
          <cell r="A21" t="str">
            <v>0324</v>
          </cell>
        </row>
        <row r="22">
          <cell r="A22" t="str">
            <v>0255</v>
          </cell>
        </row>
        <row r="23">
          <cell r="A23" t="str">
            <v>0223</v>
          </cell>
        </row>
        <row r="24">
          <cell r="A24" t="str">
            <v>0741</v>
          </cell>
        </row>
        <row r="25">
          <cell r="A25" t="str">
            <v>0642</v>
          </cell>
        </row>
        <row r="26">
          <cell r="A26" t="str">
            <v>0235</v>
          </cell>
        </row>
        <row r="27">
          <cell r="A27" t="str">
            <v>0487</v>
          </cell>
        </row>
        <row r="28">
          <cell r="A28" t="str">
            <v>0678</v>
          </cell>
        </row>
        <row r="29">
          <cell r="A29" t="str">
            <v>1024</v>
          </cell>
        </row>
        <row r="30">
          <cell r="A30" t="str">
            <v>0785</v>
          </cell>
        </row>
        <row r="31">
          <cell r="A31" t="str">
            <v>0759</v>
          </cell>
        </row>
        <row r="32">
          <cell r="A32" t="str">
            <v>0658</v>
          </cell>
        </row>
        <row r="33">
          <cell r="A33" t="str">
            <v>0458</v>
          </cell>
        </row>
        <row r="34">
          <cell r="A34" t="str">
            <v>0125</v>
          </cell>
        </row>
        <row r="35">
          <cell r="A35" t="str">
            <v>0325</v>
          </cell>
        </row>
        <row r="36">
          <cell r="A36" t="str">
            <v>0234</v>
          </cell>
        </row>
        <row r="37">
          <cell r="A37" t="str">
            <v>0145</v>
          </cell>
        </row>
        <row r="38">
          <cell r="A38" t="str">
            <v>0147</v>
          </cell>
        </row>
        <row r="39">
          <cell r="A39" t="str">
            <v>0258</v>
          </cell>
        </row>
        <row r="40">
          <cell r="A40" t="str">
            <v>0589</v>
          </cell>
        </row>
        <row r="41">
          <cell r="A41" t="str">
            <v>0254</v>
          </cell>
        </row>
        <row r="42">
          <cell r="A42" t="str">
            <v>0525</v>
          </cell>
        </row>
        <row r="43">
          <cell r="A43" t="str">
            <v>0323</v>
          </cell>
        </row>
        <row r="44">
          <cell r="A44" t="str">
            <v>0256</v>
          </cell>
        </row>
      </sheetData>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Maqui Equip"/>
    </sheetNames>
    <sheetDataSet>
      <sheetData sheetId="0" refreshError="1"/>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Libro1"/>
      <sheetName val="Cant. Interven Lineal"/>
    </sheetNames>
    <definedNames>
      <definedName name="FES"/>
      <definedName name="LG"/>
      <definedName name="PVT"/>
    </definedNames>
    <sheetDataSet>
      <sheetData sheetId="0"/>
      <sheetData sheetId="1" refreshError="1"/>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Avance de Obra 25-11-2021"/>
    </sheetNames>
    <definedNames>
      <definedName name="FES"/>
      <definedName name="LG"/>
      <definedName name="PVT"/>
    </definedNames>
    <sheetDataSet>
      <sheetData sheetId="0" refreshError="1"/>
      <sheetData sheetId="1" refreshError="1"/>
      <sheetData sheetId="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 AdoVh"/>
    </sheetNames>
    <sheetDataSet>
      <sheetData sheetId="0"/>
      <sheetData sheetId="1"/>
      <sheetData sheetId="2" refreshError="1"/>
      <sheetData sheetId="3" refreshError="1"/>
      <sheetData sheetId="4"/>
      <sheetData sheetId="5"/>
      <sheetData sheetId="6"/>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uda"/>
      <sheetName val="DATOS BASICOS"/>
      <sheetName val="consumos"/>
    </sheetNames>
    <sheetDataSet>
      <sheetData sheetId="0" refreshError="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 val="Escala"/>
      <sheetName val="Evolución"/>
      <sheetName val="Produccion"/>
      <sheetName val="Transporte"/>
      <sheetName val="Z mantto"/>
      <sheetName val="Aviso 1"/>
      <sheetName val="Aviso 2"/>
      <sheetName val="Factor A"/>
      <sheetName val="San Andrés"/>
      <sheetName val="desglose"/>
      <sheetName val="LISTAS"/>
      <sheetName val="Sheet1"/>
      <sheetName val="precios2002"/>
      <sheetName val="Excavación Mat. Común Estacione"/>
      <sheetName val="Hoja1"/>
      <sheetName val="GPI 526"/>
      <sheetName val="SKJ452"/>
      <sheetName val="ITA878"/>
      <sheetName val="AEA-944"/>
      <sheetName val="DUB-823"/>
      <sheetName val="XXJ617"/>
      <sheetName val="SNG_855"/>
      <sheetName val="VEA 374"/>
      <sheetName val="HFB024"/>
      <sheetName val="PAJ825"/>
      <sheetName val="BASES"/>
      <sheetName val="CDItem"/>
      <sheetName val="Datos"/>
      <sheetName val="Equipo"/>
      <sheetName val="materiales"/>
      <sheetName val="otros"/>
      <sheetName val="Listado de Equipos"/>
      <sheetName val="NARIÑO"/>
      <sheetName val="Equipo_Trans "/>
      <sheetName val="PRECIOS"/>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D63">
            <v>10</v>
          </cell>
          <cell r="E63">
            <v>-0.88958000000000004</v>
          </cell>
        </row>
        <row r="64">
          <cell r="B64" t="str">
            <v>CALDAS</v>
          </cell>
          <cell r="D64">
            <v>34</v>
          </cell>
          <cell r="E64">
            <v>-1.4129100000000001</v>
          </cell>
        </row>
        <row r="65">
          <cell r="B65" t="str">
            <v>CHORRILLOS</v>
          </cell>
          <cell r="D65">
            <v>34</v>
          </cell>
          <cell r="E65">
            <v>-1.23658</v>
          </cell>
        </row>
        <row r="66">
          <cell r="B66" t="str">
            <v>EL CHUSCAL</v>
          </cell>
          <cell r="D66">
            <v>28</v>
          </cell>
          <cell r="E66">
            <v>-1.2185600000000001</v>
          </cell>
        </row>
        <row r="67">
          <cell r="B67" t="str">
            <v>FABRICATO</v>
          </cell>
          <cell r="D67">
            <v>22</v>
          </cell>
          <cell r="E67">
            <v>-0.97202999999999995</v>
          </cell>
        </row>
        <row r="68">
          <cell r="B68" t="str">
            <v>LA FE</v>
          </cell>
          <cell r="D68">
            <v>22</v>
          </cell>
          <cell r="E68">
            <v>-1.1150199999999999</v>
          </cell>
        </row>
        <row r="69">
          <cell r="B69" t="str">
            <v>LAS PALMAS</v>
          </cell>
          <cell r="D69">
            <v>34</v>
          </cell>
          <cell r="E69">
            <v>-1.27885</v>
          </cell>
        </row>
        <row r="70">
          <cell r="B70" t="str">
            <v>MAZO</v>
          </cell>
          <cell r="D70">
            <v>42</v>
          </cell>
          <cell r="E70">
            <v>-1.4463900000000001</v>
          </cell>
        </row>
        <row r="71">
          <cell r="B71" t="str">
            <v>MIGUEL DE AGUINAGA</v>
          </cell>
          <cell r="D71">
            <v>60</v>
          </cell>
          <cell r="E71">
            <v>-1.6540999999999999</v>
          </cell>
        </row>
        <row r="72">
          <cell r="B72" t="str">
            <v>PLANTA DE FILTROS DE VILLA HERMOSA</v>
          </cell>
          <cell r="D72">
            <v>22</v>
          </cell>
          <cell r="E72">
            <v>-1.1675800000000001</v>
          </cell>
        </row>
        <row r="73">
          <cell r="B73" t="str">
            <v>PLANTA DE TRATAMIENTO LA AYURA</v>
          </cell>
          <cell r="D73">
            <v>18</v>
          </cell>
          <cell r="E73">
            <v>-1.1547099999999999</v>
          </cell>
        </row>
        <row r="74">
          <cell r="B74" t="str">
            <v>RIONEGRO-LA MACARENA</v>
          </cell>
          <cell r="D74">
            <v>18</v>
          </cell>
          <cell r="E74">
            <v>-1.03952</v>
          </cell>
        </row>
        <row r="75">
          <cell r="B75" t="str">
            <v>SAN ANDRES</v>
          </cell>
          <cell r="D75">
            <v>14</v>
          </cell>
          <cell r="E75">
            <v>-0.90659999999999996</v>
          </cell>
        </row>
        <row r="76">
          <cell r="B76" t="str">
            <v>SAN ANTONIO DE PRADO</v>
          </cell>
          <cell r="D76">
            <v>32</v>
          </cell>
          <cell r="E76">
            <v>-1.3447100000000001</v>
          </cell>
        </row>
        <row r="77">
          <cell r="B77" t="str">
            <v>SAN CRISTOBAL</v>
          </cell>
          <cell r="D77">
            <v>28</v>
          </cell>
          <cell r="E77">
            <v>-1.0817699999999999</v>
          </cell>
        </row>
        <row r="78">
          <cell r="B78" t="str">
            <v>VASCONIA</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 val="PrecioMaterial"/>
      <sheetName val="Estructuras"/>
      <sheetName val="Hoja1"/>
    </sheetNames>
    <sheetDataSet>
      <sheetData sheetId="0" refreshError="1"/>
      <sheetData sheetId="1" refreshError="1">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2">
        <row r="12">
          <cell r="A12">
            <v>10008</v>
          </cell>
        </row>
      </sheetData>
      <sheetData sheetId="3" refreshError="1"/>
      <sheetData sheetId="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ILANCIA"/>
      <sheetName val="S&amp;SO"/>
      <sheetName val="FACTOR PRESTACIONAL"/>
      <sheetName val="ANEXO A.I.U."/>
      <sheetName val="AIU FORMATO "/>
      <sheetName val="Consulta APU's"/>
      <sheetName val="Resumen APU's "/>
      <sheetName val="Base Insumos"/>
      <sheetName val="Base APUs"/>
      <sheetName val="Base Items "/>
      <sheetName val="Resumen Items"/>
      <sheetName val="Resumen Costos $"/>
      <sheetName val="FORMULARIO Í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Parameters"/>
      <sheetName val="Title"/>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refreshError="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1">
        <row r="18">
          <cell r="B18" t="str">
            <v>Australia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sheetData>
      <sheetData sheetId="5" refreshError="1"/>
      <sheetData sheetId="6" refreshError="1"/>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minio"/>
      <sheetName val="Insumos"/>
      <sheetName val="Cuadrillas"/>
      <sheetName val="Herramientas"/>
    </sheetNames>
    <sheetDataSet>
      <sheetData sheetId="0"/>
      <sheetData sheetId="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row>
      </sheetData>
      <sheetData sheetId="7">
        <row r="1">
          <cell r="A1" t="str">
            <v>Motor (4160 V)</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Actual Data (MAP)"/>
      <sheetName val="Actual Data (STX)"/>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D7H"/>
      <sheetName val="TARIFAS DE EQUIPOS CTC"/>
      <sheetName val="CAT-D8N"/>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ISTORICOS FUEL OIL EXP"/>
    </sheetNames>
    <definedNames>
      <definedName name="absc"/>
    </definedNames>
    <sheetDataSet>
      <sheetData sheetId="0" refreshError="1"/>
      <sheetData sheetId="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PRECIO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s>
    <sheetDataSet>
      <sheetData sheetId="0" refreshError="1">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definedNames>
      <definedName name="absc"/>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UBIC"/>
      <sheetName val="CODESPACIO"/>
      <sheetName val="CODCONST"/>
      <sheetName val="pptopreliminar"/>
      <sheetName val="BAMBU"/>
      <sheetName val="entrepaños"/>
      <sheetName val="MACANA"/>
      <sheetName val="TDBAMBU"/>
      <sheetName val="TDMACANA"/>
      <sheetName val="memoria"/>
      <sheetName val="mampbambu A y B"/>
      <sheetName val="fachbambu A y B1"/>
      <sheetName val="mampMACANA A Y B"/>
      <sheetName val="fachmacana A y B"/>
      <sheetName val="ESTADO VÍA-CRIT.TECNICO"/>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 val="calendar"/>
      <sheetName val="WS CLEAN"/>
      <sheetName val="HOJA DIARIA NUEVA"/>
      <sheetName val="Index"/>
    </sheetNames>
    <sheetDataSet>
      <sheetData sheetId="0"/>
      <sheetData sheetId="1"/>
      <sheetData sheetId="2" refreshError="1"/>
      <sheetData sheetId="3"/>
      <sheetData sheetId="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 val="Mine Hour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SANTA CECILIA"/>
      <sheetName val="Hoja2"/>
    </sheetNames>
    <sheetDataSet>
      <sheetData sheetId="0" refreshError="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1">
        <row r="1">
          <cell r="A1" t="str">
            <v>NIC</v>
          </cell>
        </row>
      </sheetData>
      <sheetData sheetId="2"/>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9"/>
      <sheetName val="PRESUPUESTO"/>
    </sheetNames>
    <sheetDataSet>
      <sheetData sheetId="0"/>
      <sheetData sheetId="1"/>
      <sheetData sheetId="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TEC"/>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ERN 1310"/>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 val="1. A. PRELIMINAR"/>
      <sheetName val="APU-1."/>
      <sheetName val="2. VIASYURBANISMO"/>
      <sheetName val="APU-2."/>
      <sheetName val="3. ESTRUC Y ARQ"/>
      <sheetName val="APU-3."/>
      <sheetName val="4. FRIO"/>
      <sheetName val="6.REDES ALCANTARILLADO"/>
      <sheetName val="7.RED DE ABASTO"/>
      <sheetName val="APU-6-7"/>
      <sheetName val="8. REDGAS"/>
      <sheetName val="APU-8."/>
      <sheetName val="9. AMBIENTAL"/>
      <sheetName val="10. EQUIPOS"/>
      <sheetName val="11.OYM"/>
      <sheetName val="12. RESUMEN"/>
      <sheetName val="APU"/>
      <sheetName val="LAS REINAS"/>
      <sheetName val="FREDONIA"/>
      <sheetName val="FATIMA"/>
      <sheetName val="FOCOROJO"/>
      <sheetName val="SANVICENTE"/>
      <sheetName val="POZON 1"/>
      <sheetName val="SOCORRO"/>
      <sheetName val="DANIELLEM"/>
      <sheetName val="SANFRANCIS"/>
      <sheetName val="LOSCERROS"/>
      <sheetName val="BOCACHICA"/>
      <sheetName val="LAS GAVIOTAS"/>
      <sheetName val="ELLIBANO"/>
      <sheetName val="ELBOSQUE"/>
      <sheetName val="TERNERA"/>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 val="1. A. PRELIMINAR"/>
      <sheetName val="APU-1."/>
      <sheetName val="2. VIASYURBANISMO"/>
      <sheetName val="APU-2."/>
      <sheetName val="3. ESTRUC Y ARQ"/>
      <sheetName val="APU-3."/>
      <sheetName val="6.REDES ALCANTARILLADO"/>
      <sheetName val="7.RED DE ABASTO"/>
      <sheetName val="APU-6-7"/>
      <sheetName val="8. REDGAS"/>
      <sheetName val="APU-8."/>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PRECIOS"/>
      <sheetName val="PREACTA 6"/>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Bajadas"/>
      <sheetName val="NARIÑO"/>
      <sheetName val="REC-COD,"/>
      <sheetName val="2,2,6,1 Pilotes 0,30"/>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 Liquidacion de Obra por Tramos"/>
      <sheetName val="SALARIOS"/>
      <sheetName val="APU NO PREVISTO"/>
      <sheetName val="PPTA (3)"/>
      <sheetName val="PPTA (2)"/>
      <sheetName val="PPTA"/>
      <sheetName val="Lp"/>
      <sheetName val="Requisición1"/>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OCTUBRE"/>
      <sheetName val="Summary"/>
      <sheetName val="CODCONST"/>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ow r="48">
          <cell r="E48">
            <v>0</v>
          </cell>
        </row>
      </sheetData>
      <sheetData sheetId="131">
        <row r="48">
          <cell r="E48">
            <v>0</v>
          </cell>
        </row>
      </sheetData>
      <sheetData sheetId="132">
        <row r="48">
          <cell r="E48">
            <v>0</v>
          </cell>
        </row>
      </sheetData>
      <sheetData sheetId="133"/>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SU HH"/>
      <sheetName val="ENTREGABLES"/>
      <sheetName val="Analisis.Tarifas"/>
      <sheetName val="C.LABORALES"/>
      <sheetName val="ADMON"/>
      <sheetName val="desmonte"/>
    </sheetNames>
    <sheetDataSet>
      <sheetData sheetId="0"/>
      <sheetData sheetId="1" refreshError="1"/>
      <sheetData sheetId="2" refreshError="1"/>
      <sheetData sheetId="3" refreshError="1"/>
      <sheetData sheetId="4">
        <row r="17">
          <cell r="G17">
            <v>2000</v>
          </cell>
        </row>
      </sheetData>
      <sheetData sheetId="5" refreshError="1"/>
      <sheetData sheetId="6"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 Liquidacion de Obra por Tramos"/>
      <sheetName val="Excavación Mat. Común Estacione"/>
      <sheetName val="Demolición Pavimento"/>
      <sheetName val="7.1.8.1.1"/>
    </sheetNames>
    <sheetDataSet>
      <sheetData sheetId="0" refreshError="1">
        <row r="48">
          <cell r="E48">
            <v>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CAS"/>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Mano de Obra"/>
      <sheetName val="Herramientas"/>
      <sheetName val="Sum. Herramienta."/>
    </sheetNames>
    <sheetDataSet>
      <sheetData sheetId="0">
        <row r="3">
          <cell r="C3">
            <v>0</v>
          </cell>
        </row>
      </sheetData>
      <sheetData sheetId="1"/>
      <sheetData sheetId="2"/>
      <sheetData sheetId="3"/>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 MANEJO AMBIENT"/>
      <sheetName val="PRESUPUESTO PLAN DE MOVILIDAD"/>
      <sheetName val="AIU"/>
      <sheetName val="CRONOGRAMA Y FF INTERV"/>
      <sheetName val="Costos interventoría"/>
      <sheetName val="CRONOGRAMA Y FF"/>
      <sheetName val="Presupuesto"/>
      <sheetName val="Memorias-Cap 1-2-3"/>
      <sheetName val="Cadena de valor"/>
      <sheetName val="APU Cap 1"/>
      <sheetName val="APU Cap 2"/>
      <sheetName val="APU Cap 3"/>
      <sheetName val="Salarios y prestaciones"/>
      <sheetName val="Cuadrillas"/>
      <sheetName val="MEMORIAS CURVAS"/>
      <sheetName val="4.6"/>
      <sheetName val="4.7"/>
      <sheetName val="4.8"/>
      <sheetName val="4.9"/>
      <sheetName val="4.10"/>
      <sheetName val="4.11"/>
      <sheetName val="4.13"/>
      <sheetName val="4.17"/>
      <sheetName val="4.19"/>
      <sheetName val="4.20"/>
      <sheetName val="4.21"/>
      <sheetName val="4.22"/>
      <sheetName val="4.23"/>
      <sheetName val="4.24"/>
      <sheetName val="4.25"/>
      <sheetName val="4.26"/>
      <sheetName val="4.27"/>
      <sheetName val="4.28"/>
      <sheetName val="4.29"/>
      <sheetName val="4.30"/>
      <sheetName val="4.32"/>
      <sheetName val="4.33"/>
      <sheetName val="4.34"/>
      <sheetName val="4.35"/>
      <sheetName val="4.36"/>
      <sheetName val="Adicional Caracterización"/>
      <sheetName val="Insumos"/>
      <sheetName val="Concretos y morteros"/>
      <sheetName val="Equipo y transporte"/>
    </sheetNames>
    <sheetDataSet>
      <sheetData sheetId="0">
        <row r="22">
          <cell r="T22">
            <v>6850000</v>
          </cell>
        </row>
      </sheetData>
      <sheetData sheetId="1">
        <row r="66">
          <cell r="N66">
            <v>2546700</v>
          </cell>
        </row>
      </sheetData>
      <sheetData sheetId="2" refreshError="1"/>
      <sheetData sheetId="3" refreshError="1"/>
      <sheetData sheetId="4">
        <row r="15">
          <cell r="C15" t="str">
            <v>Contador</v>
          </cell>
        </row>
        <row r="16">
          <cell r="C16" t="str">
            <v>Auxiliar de oficina</v>
          </cell>
        </row>
      </sheetData>
      <sheetData sheetId="5" refreshError="1"/>
      <sheetData sheetId="6" refreshError="1"/>
      <sheetData sheetId="7">
        <row r="75">
          <cell r="X75">
            <v>6500</v>
          </cell>
        </row>
      </sheetData>
      <sheetData sheetId="8" refreshError="1"/>
      <sheetData sheetId="9">
        <row r="31">
          <cell r="G31">
            <v>4200</v>
          </cell>
        </row>
      </sheetData>
      <sheetData sheetId="10">
        <row r="32">
          <cell r="G32">
            <v>21466</v>
          </cell>
        </row>
      </sheetData>
      <sheetData sheetId="11">
        <row r="29">
          <cell r="G29">
            <v>4973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19">
          <cell r="F19">
            <v>462000</v>
          </cell>
        </row>
      </sheetData>
      <sheetData sheetId="41" refreshError="1"/>
      <sheetData sheetId="42" refreshError="1"/>
      <sheetData sheetId="4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1584F-2F09-4B23-BE5A-9472C386D61C}">
  <sheetPr>
    <tabColor rgb="FF00B0F0"/>
    <pageSetUpPr fitToPage="1"/>
  </sheetPr>
  <dimension ref="A1:R41"/>
  <sheetViews>
    <sheetView showGridLines="0" view="pageBreakPreview" topLeftCell="A15"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PROYECTO'!M35</f>
        <v>1250</v>
      </c>
      <c r="M14" s="46">
        <v>1159</v>
      </c>
      <c r="N14" s="38">
        <f>+ROUND(M14*L14,2)</f>
        <v>1448750</v>
      </c>
      <c r="O14" s="31">
        <f>N14*1.35</f>
        <v>1955812.5000000002</v>
      </c>
    </row>
    <row r="15" spans="1:15" s="4" customFormat="1" ht="27" customHeight="1">
      <c r="A15" s="867"/>
      <c r="B15" s="867"/>
      <c r="C15" s="867"/>
      <c r="D15" s="867"/>
      <c r="E15" s="867"/>
      <c r="F15" s="867"/>
      <c r="G15" s="14" t="s">
        <v>201</v>
      </c>
      <c r="H15" s="649">
        <v>2</v>
      </c>
      <c r="I15" s="13" t="s">
        <v>45</v>
      </c>
      <c r="J15" s="13" t="s">
        <v>24</v>
      </c>
      <c r="K15" s="44" t="s">
        <v>25</v>
      </c>
      <c r="L15" s="689">
        <f>'MEMORIAS PROYECTO'!M78</f>
        <v>187.5</v>
      </c>
      <c r="M15" s="46">
        <v>145792</v>
      </c>
      <c r="N15" s="38">
        <f>+ROUND(M15*L15,2)</f>
        <v>27336000</v>
      </c>
      <c r="O15" s="31">
        <f>N15*1.35</f>
        <v>36903600</v>
      </c>
    </row>
    <row r="16" spans="1:15" s="5" customFormat="1" ht="87">
      <c r="A16" s="867"/>
      <c r="B16" s="867"/>
      <c r="C16" s="867"/>
      <c r="D16" s="867"/>
      <c r="E16" s="867"/>
      <c r="F16" s="867"/>
      <c r="G16" s="14" t="s">
        <v>201</v>
      </c>
      <c r="H16" s="648">
        <v>3</v>
      </c>
      <c r="I16" s="13" t="s">
        <v>26</v>
      </c>
      <c r="J16" s="13" t="s">
        <v>27</v>
      </c>
      <c r="K16" s="20" t="s">
        <v>25</v>
      </c>
      <c r="L16" s="37">
        <f>'MEMORIAS PROYECTO'!M142</f>
        <v>22.802</v>
      </c>
      <c r="M16" s="46">
        <v>65346</v>
      </c>
      <c r="N16" s="38">
        <f>+ROUND(M16*L16,2)</f>
        <v>1490019.49</v>
      </c>
      <c r="O16" s="31">
        <f>N16*1.35</f>
        <v>2011526.3115000001</v>
      </c>
    </row>
    <row r="17" spans="1:18" s="5" customFormat="1" ht="27" customHeight="1">
      <c r="A17" s="867"/>
      <c r="B17" s="867"/>
      <c r="C17" s="867"/>
      <c r="D17" s="867"/>
      <c r="E17" s="867"/>
      <c r="F17" s="867"/>
      <c r="G17" s="14"/>
      <c r="H17" s="16"/>
      <c r="I17" s="21" t="s">
        <v>33</v>
      </c>
      <c r="J17" s="19"/>
      <c r="K17" s="20"/>
      <c r="L17" s="33"/>
      <c r="M17" s="34"/>
      <c r="N17" s="39">
        <f>SUBTOTAL(9,N14:N16)</f>
        <v>30274769.489999998</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PROYECTO'!M207</f>
        <v>78.543000000000006</v>
      </c>
      <c r="M19" s="46">
        <v>981966</v>
      </c>
      <c r="N19" s="38">
        <f t="shared" ref="N19:N22" si="0">+M19*L19</f>
        <v>77126555.538000003</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PROYECTO'!M259</f>
        <v>68.228999999999999</v>
      </c>
      <c r="M20" s="46">
        <v>504410</v>
      </c>
      <c r="N20" s="38">
        <f t="shared" si="0"/>
        <v>34415389.890000001</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PROYECTO'!M315</f>
        <v>56.25</v>
      </c>
      <c r="M21" s="46">
        <v>673538</v>
      </c>
      <c r="N21" s="38">
        <f t="shared" si="0"/>
        <v>37886512.5</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PROYECTO'!M429</f>
        <v>8236.5076000000008</v>
      </c>
      <c r="M22" s="46">
        <v>8165</v>
      </c>
      <c r="N22" s="38">
        <f t="shared" si="0"/>
        <v>67251084.554000005</v>
      </c>
      <c r="O22" s="31">
        <f>N22*1.35</f>
        <v>90788964.147900015</v>
      </c>
    </row>
    <row r="23" spans="1:18" s="5" customFormat="1" ht="27" customHeight="1">
      <c r="A23" s="867"/>
      <c r="B23" s="867"/>
      <c r="C23" s="867"/>
      <c r="D23" s="867"/>
      <c r="E23" s="867"/>
      <c r="F23" s="867"/>
      <c r="G23" s="14"/>
      <c r="H23" s="15"/>
      <c r="I23" s="21" t="s">
        <v>33</v>
      </c>
      <c r="J23" s="22"/>
      <c r="K23" s="20"/>
      <c r="L23" s="45"/>
      <c r="M23" s="45"/>
      <c r="N23" s="39">
        <f>SUBTOTAL(9,N19:N22)</f>
        <v>216679542.48199999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246954312</v>
      </c>
      <c r="O26" s="35"/>
    </row>
    <row r="27" spans="1:18" ht="17.399999999999999">
      <c r="A27" s="860" t="s">
        <v>14</v>
      </c>
      <c r="B27" s="860"/>
      <c r="C27" s="860"/>
      <c r="D27" s="860"/>
      <c r="E27" s="860"/>
      <c r="F27" s="860"/>
      <c r="G27" s="860"/>
      <c r="H27" s="860"/>
      <c r="I27" s="860"/>
      <c r="J27" s="860"/>
      <c r="K27" s="860"/>
      <c r="L27" s="860"/>
      <c r="M27" s="695">
        <v>0.35499999999999998</v>
      </c>
      <c r="N27" s="514">
        <f>ROUND(N26*M27,0)</f>
        <v>87668781</v>
      </c>
    </row>
    <row r="28" spans="1:18" ht="17.399999999999999">
      <c r="A28" s="860" t="s">
        <v>15</v>
      </c>
      <c r="B28" s="860"/>
      <c r="C28" s="860"/>
      <c r="D28" s="860"/>
      <c r="E28" s="860"/>
      <c r="F28" s="860"/>
      <c r="G28" s="860"/>
      <c r="H28" s="860"/>
      <c r="I28" s="860"/>
      <c r="J28" s="860"/>
      <c r="K28" s="860"/>
      <c r="L28" s="860"/>
      <c r="M28" s="860"/>
      <c r="N28" s="523">
        <f>SUM(N26:N27)</f>
        <v>334623093</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BBB82-1DE2-40FE-BBF6-3F9ED787304E}">
  <sheetPr>
    <tabColor rgb="FF00B0F0"/>
    <pageSetUpPr fitToPage="1"/>
  </sheetPr>
  <dimension ref="A1:R41"/>
  <sheetViews>
    <sheetView showGridLines="0" view="pageBreakPreview" topLeftCell="A15"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PROYECTO'!M33</f>
        <v>1250</v>
      </c>
      <c r="M14" s="46">
        <v>1159</v>
      </c>
      <c r="N14" s="38">
        <f>+ROUND(M14*L14,2)</f>
        <v>1448750</v>
      </c>
      <c r="O14" s="31">
        <f>N14*1.35</f>
        <v>1955812.5000000002</v>
      </c>
    </row>
    <row r="15" spans="1:15" s="4" customFormat="1" ht="27" customHeight="1">
      <c r="A15" s="867"/>
      <c r="B15" s="867"/>
      <c r="C15" s="867"/>
      <c r="D15" s="867"/>
      <c r="E15" s="867"/>
      <c r="F15" s="867"/>
      <c r="G15" s="14" t="s">
        <v>201</v>
      </c>
      <c r="H15" s="649">
        <v>2</v>
      </c>
      <c r="I15" s="13" t="s">
        <v>45</v>
      </c>
      <c r="J15" s="13" t="s">
        <v>24</v>
      </c>
      <c r="K15" s="44" t="s">
        <v>25</v>
      </c>
      <c r="L15" s="689">
        <f>'MEMORIAS PROYECTO'!M76</f>
        <v>187.5</v>
      </c>
      <c r="M15" s="46">
        <v>145792</v>
      </c>
      <c r="N15" s="38">
        <f>+ROUND(M15*L15,2)</f>
        <v>27336000</v>
      </c>
      <c r="O15" s="31">
        <f>N15*1.35</f>
        <v>36903600</v>
      </c>
    </row>
    <row r="16" spans="1:15" s="5" customFormat="1" ht="87">
      <c r="A16" s="867"/>
      <c r="B16" s="867"/>
      <c r="C16" s="867"/>
      <c r="D16" s="867"/>
      <c r="E16" s="867"/>
      <c r="F16" s="867"/>
      <c r="G16" s="14" t="s">
        <v>201</v>
      </c>
      <c r="H16" s="648">
        <v>3</v>
      </c>
      <c r="I16" s="13" t="s">
        <v>26</v>
      </c>
      <c r="J16" s="13" t="s">
        <v>27</v>
      </c>
      <c r="K16" s="20" t="s">
        <v>25</v>
      </c>
      <c r="L16" s="37">
        <f>'MEMORIAS PROYECTO'!M138</f>
        <v>22.802</v>
      </c>
      <c r="M16" s="46">
        <v>65346</v>
      </c>
      <c r="N16" s="38">
        <f>+ROUND(M16*L16,2)</f>
        <v>1490019.49</v>
      </c>
      <c r="O16" s="31">
        <f>N16*1.35</f>
        <v>2011526.3115000001</v>
      </c>
    </row>
    <row r="17" spans="1:18" s="5" customFormat="1" ht="27" customHeight="1">
      <c r="A17" s="867"/>
      <c r="B17" s="867"/>
      <c r="C17" s="867"/>
      <c r="D17" s="867"/>
      <c r="E17" s="867"/>
      <c r="F17" s="867"/>
      <c r="G17" s="14"/>
      <c r="H17" s="16"/>
      <c r="I17" s="21" t="s">
        <v>33</v>
      </c>
      <c r="J17" s="19"/>
      <c r="K17" s="20"/>
      <c r="L17" s="33"/>
      <c r="M17" s="34"/>
      <c r="N17" s="39">
        <f>SUBTOTAL(9,N14:N16)</f>
        <v>30274769.489999998</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PROYECTO'!M203</f>
        <v>78.543000000000006</v>
      </c>
      <c r="M19" s="46">
        <v>981966</v>
      </c>
      <c r="N19" s="38">
        <f t="shared" ref="N19:N22" si="0">+M19*L19</f>
        <v>77126555.538000003</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PROYECTO'!M256</f>
        <v>68.228999999999999</v>
      </c>
      <c r="M20" s="46">
        <v>504410</v>
      </c>
      <c r="N20" s="38">
        <f t="shared" si="0"/>
        <v>34415389.890000001</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PROYECTO'!M312</f>
        <v>56.25</v>
      </c>
      <c r="M21" s="46">
        <v>673538</v>
      </c>
      <c r="N21" s="38">
        <f t="shared" si="0"/>
        <v>37886512.5</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PROYECTO'!M420</f>
        <v>8236.5076000000008</v>
      </c>
      <c r="M22" s="46">
        <v>8165</v>
      </c>
      <c r="N22" s="38">
        <f t="shared" si="0"/>
        <v>67251084.554000005</v>
      </c>
      <c r="O22" s="31">
        <f>N22*1.35</f>
        <v>90788964.147900015</v>
      </c>
    </row>
    <row r="23" spans="1:18" s="5" customFormat="1" ht="27" customHeight="1">
      <c r="A23" s="867"/>
      <c r="B23" s="867"/>
      <c r="C23" s="867"/>
      <c r="D23" s="867"/>
      <c r="E23" s="867"/>
      <c r="F23" s="867"/>
      <c r="G23" s="14"/>
      <c r="H23" s="15"/>
      <c r="I23" s="21" t="s">
        <v>33</v>
      </c>
      <c r="J23" s="22"/>
      <c r="K23" s="20"/>
      <c r="L23" s="45"/>
      <c r="M23" s="45"/>
      <c r="N23" s="39">
        <f>SUBTOTAL(9,N19:N22)</f>
        <v>216679542.48199999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246954312</v>
      </c>
      <c r="O26" s="35"/>
    </row>
    <row r="27" spans="1:18" ht="17.399999999999999">
      <c r="A27" s="860" t="s">
        <v>14</v>
      </c>
      <c r="B27" s="860"/>
      <c r="C27" s="860"/>
      <c r="D27" s="860"/>
      <c r="E27" s="860"/>
      <c r="F27" s="860"/>
      <c r="G27" s="860"/>
      <c r="H27" s="860"/>
      <c r="I27" s="860"/>
      <c r="J27" s="860"/>
      <c r="K27" s="860"/>
      <c r="L27" s="860"/>
      <c r="M27" s="695">
        <v>0.35499999999999998</v>
      </c>
      <c r="N27" s="514">
        <f>ROUND(N26*M27,0)</f>
        <v>87668781</v>
      </c>
    </row>
    <row r="28" spans="1:18" ht="17.399999999999999">
      <c r="A28" s="860" t="s">
        <v>15</v>
      </c>
      <c r="B28" s="860"/>
      <c r="C28" s="860"/>
      <c r="D28" s="860"/>
      <c r="E28" s="860"/>
      <c r="F28" s="860"/>
      <c r="G28" s="860"/>
      <c r="H28" s="860"/>
      <c r="I28" s="860"/>
      <c r="J28" s="860"/>
      <c r="K28" s="860"/>
      <c r="L28" s="860"/>
      <c r="M28" s="860"/>
      <c r="N28" s="523">
        <f>SUM(N26:N27)</f>
        <v>334623093</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6854C-B080-4871-A912-F24C416772BC}">
  <dimension ref="B2:M442"/>
  <sheetViews>
    <sheetView view="pageBreakPreview" topLeftCell="A343" zoomScaleNormal="85" zoomScaleSheetLayoutView="100" workbookViewId="0">
      <selection activeCell="L209" sqref="L209"/>
    </sheetView>
  </sheetViews>
  <sheetFormatPr baseColWidth="10" defaultColWidth="11.44140625" defaultRowHeight="13.2"/>
  <cols>
    <col min="1" max="1" width="5.44140625" style="363" customWidth="1"/>
    <col min="2" max="6" width="11.44140625" style="363"/>
    <col min="7" max="7" width="22.77734375" style="363" customWidth="1"/>
    <col min="8" max="8" width="26" style="363" customWidth="1"/>
    <col min="9" max="9" width="11" style="363" customWidth="1"/>
    <col min="10" max="10" width="9.33203125" style="363" customWidth="1"/>
    <col min="11" max="11" width="9.6640625" style="363" customWidth="1"/>
    <col min="12" max="12" width="13.6640625" style="363" customWidth="1"/>
    <col min="13" max="16384" width="11.44140625" style="363"/>
  </cols>
  <sheetData>
    <row r="2" spans="2:13">
      <c r="B2" s="403"/>
      <c r="C2" s="403"/>
      <c r="D2" s="403"/>
      <c r="E2" s="403"/>
      <c r="F2" s="403"/>
      <c r="G2" s="403"/>
      <c r="H2" s="403"/>
      <c r="I2" s="404"/>
      <c r="J2" s="404"/>
      <c r="K2" s="404"/>
      <c r="L2" s="404"/>
      <c r="M2" s="405"/>
    </row>
    <row r="3" spans="2:13" ht="13.8" thickBot="1">
      <c r="B3" s="403"/>
      <c r="C3" s="403"/>
      <c r="D3" s="403"/>
      <c r="E3" s="403"/>
      <c r="F3" s="403"/>
      <c r="G3" s="403"/>
      <c r="H3" s="403"/>
      <c r="I3" s="404"/>
      <c r="J3" s="404"/>
      <c r="K3" s="404"/>
      <c r="L3" s="404"/>
      <c r="M3" s="405"/>
    </row>
    <row r="4" spans="2:13">
      <c r="B4" s="364"/>
      <c r="C4" s="365"/>
      <c r="D4" s="365"/>
      <c r="E4" s="365"/>
      <c r="F4" s="365"/>
      <c r="G4" s="365"/>
      <c r="H4" s="365"/>
      <c r="I4" s="365"/>
      <c r="J4" s="365"/>
      <c r="K4" s="365"/>
      <c r="L4" s="365"/>
      <c r="M4" s="366"/>
    </row>
    <row r="5" spans="2:13" ht="13.8">
      <c r="B5" s="367"/>
      <c r="C5" s="368"/>
      <c r="D5" s="368"/>
      <c r="E5" s="890" t="s">
        <v>203</v>
      </c>
      <c r="F5" s="890"/>
      <c r="G5" s="890"/>
      <c r="H5" s="890"/>
      <c r="I5" s="890"/>
      <c r="J5" s="890"/>
      <c r="K5" s="890"/>
      <c r="L5" s="368"/>
      <c r="M5" s="369"/>
    </row>
    <row r="6" spans="2:13" ht="13.8">
      <c r="B6" s="367"/>
      <c r="C6" s="368"/>
      <c r="D6" s="368"/>
      <c r="E6" s="890" t="s">
        <v>204</v>
      </c>
      <c r="F6" s="890"/>
      <c r="G6" s="890"/>
      <c r="H6" s="890"/>
      <c r="I6" s="890"/>
      <c r="J6" s="890"/>
      <c r="K6" s="890"/>
      <c r="L6" s="368"/>
      <c r="M6" s="369"/>
    </row>
    <row r="7" spans="2:13" ht="13.8">
      <c r="B7" s="367"/>
      <c r="C7" s="368"/>
      <c r="D7" s="368"/>
      <c r="E7" s="890" t="s">
        <v>399</v>
      </c>
      <c r="F7" s="890"/>
      <c r="G7" s="890"/>
      <c r="H7" s="890"/>
      <c r="I7" s="890"/>
      <c r="J7" s="890"/>
      <c r="K7" s="890"/>
      <c r="L7" s="368"/>
      <c r="M7" s="369"/>
    </row>
    <row r="8" spans="2:13" ht="13.8">
      <c r="B8" s="367"/>
      <c r="C8" s="368"/>
      <c r="D8" s="368"/>
      <c r="E8" s="890" t="s">
        <v>205</v>
      </c>
      <c r="F8" s="890"/>
      <c r="G8" s="890"/>
      <c r="H8" s="890"/>
      <c r="I8" s="890"/>
      <c r="J8" s="890"/>
      <c r="K8" s="890"/>
      <c r="L8" s="368"/>
      <c r="M8" s="369"/>
    </row>
    <row r="9" spans="2:13" ht="14.4" thickBot="1">
      <c r="B9" s="370"/>
      <c r="C9" s="371"/>
      <c r="D9" s="371"/>
      <c r="E9" s="904" t="s">
        <v>400</v>
      </c>
      <c r="F9" s="904"/>
      <c r="G9" s="904"/>
      <c r="H9" s="904"/>
      <c r="I9" s="904"/>
      <c r="J9" s="904"/>
      <c r="K9" s="904"/>
      <c r="L9" s="371"/>
      <c r="M9" s="372"/>
    </row>
    <row r="10" spans="2:13">
      <c r="B10" s="935" t="s">
        <v>206</v>
      </c>
      <c r="C10" s="936"/>
      <c r="D10" s="936"/>
      <c r="E10" s="936"/>
      <c r="F10" s="936"/>
      <c r="G10" s="936"/>
      <c r="H10" s="936"/>
      <c r="I10" s="936"/>
      <c r="J10" s="936"/>
      <c r="K10" s="936"/>
      <c r="L10" s="936"/>
      <c r="M10" s="937"/>
    </row>
    <row r="11" spans="2:13" ht="63.45" customHeight="1">
      <c r="B11" s="938" t="s">
        <v>522</v>
      </c>
      <c r="C11" s="939"/>
      <c r="D11" s="939"/>
      <c r="E11" s="939"/>
      <c r="F11" s="939"/>
      <c r="G11" s="939"/>
      <c r="H11" s="939"/>
      <c r="I11" s="939"/>
      <c r="J11" s="939"/>
      <c r="K11" s="939"/>
      <c r="L11" s="939"/>
      <c r="M11" s="940"/>
    </row>
    <row r="12" spans="2:13" ht="16.2" customHeight="1">
      <c r="B12" s="373" t="s">
        <v>207</v>
      </c>
      <c r="C12" s="374" t="s">
        <v>208</v>
      </c>
      <c r="D12" s="911" t="s">
        <v>209</v>
      </c>
      <c r="E12" s="912"/>
      <c r="F12" s="912"/>
      <c r="G12" s="912"/>
      <c r="H12" s="374" t="s">
        <v>210</v>
      </c>
      <c r="I12" s="913" t="s">
        <v>211</v>
      </c>
      <c r="J12" s="914"/>
      <c r="K12" s="915"/>
      <c r="L12" s="916" t="s">
        <v>212</v>
      </c>
      <c r="M12" s="917"/>
    </row>
    <row r="13" spans="2:13" ht="14.55" customHeight="1">
      <c r="B13" s="375" t="s">
        <v>244</v>
      </c>
      <c r="C13" s="376" t="s">
        <v>23</v>
      </c>
      <c r="D13" s="950" t="s">
        <v>21</v>
      </c>
      <c r="E13" s="950"/>
      <c r="F13" s="950"/>
      <c r="G13" s="950"/>
      <c r="H13" s="377" t="s">
        <v>213</v>
      </c>
      <c r="I13" s="951">
        <v>1</v>
      </c>
      <c r="J13" s="912"/>
      <c r="K13" s="927"/>
      <c r="L13" s="952">
        <v>45799</v>
      </c>
      <c r="M13" s="953"/>
    </row>
    <row r="14" spans="2:13" ht="15.6">
      <c r="B14" s="955" t="s">
        <v>214</v>
      </c>
      <c r="C14" s="956"/>
      <c r="D14" s="956"/>
      <c r="E14" s="956"/>
      <c r="F14" s="956"/>
      <c r="G14" s="956"/>
      <c r="H14" s="957" t="s">
        <v>215</v>
      </c>
      <c r="I14" s="931" t="s">
        <v>216</v>
      </c>
      <c r="J14" s="931"/>
      <c r="K14" s="931"/>
      <c r="L14" s="931"/>
      <c r="M14" s="941" t="s">
        <v>217</v>
      </c>
    </row>
    <row r="15" spans="2:13" ht="19.8">
      <c r="B15" s="943"/>
      <c r="C15" s="944"/>
      <c r="D15" s="944"/>
      <c r="E15" s="944"/>
      <c r="F15" s="944"/>
      <c r="G15" s="945"/>
      <c r="H15" s="958"/>
      <c r="I15" s="378" t="s">
        <v>218</v>
      </c>
      <c r="J15" s="379" t="s">
        <v>41</v>
      </c>
      <c r="K15" s="380" t="s">
        <v>219</v>
      </c>
      <c r="L15" s="378" t="s">
        <v>220</v>
      </c>
      <c r="M15" s="942"/>
    </row>
    <row r="16" spans="2:13">
      <c r="B16" s="894"/>
      <c r="C16" s="895"/>
      <c r="D16" s="895"/>
      <c r="E16" s="895"/>
      <c r="F16" s="895"/>
      <c r="G16" s="946"/>
      <c r="H16" s="900" t="s">
        <v>393</v>
      </c>
      <c r="I16" s="901"/>
      <c r="J16" s="901"/>
      <c r="K16" s="901"/>
      <c r="L16" s="901"/>
      <c r="M16" s="954"/>
    </row>
    <row r="17" spans="2:13">
      <c r="B17" s="894"/>
      <c r="C17" s="895"/>
      <c r="D17" s="895"/>
      <c r="E17" s="895"/>
      <c r="F17" s="895"/>
      <c r="G17" s="946"/>
      <c r="H17" s="382"/>
      <c r="I17" s="383">
        <v>234</v>
      </c>
      <c r="J17" s="384">
        <v>5</v>
      </c>
      <c r="K17" s="383"/>
      <c r="L17" s="383"/>
      <c r="M17" s="381">
        <f>J17*I17</f>
        <v>1170</v>
      </c>
    </row>
    <row r="18" spans="2:13">
      <c r="B18" s="894"/>
      <c r="C18" s="895"/>
      <c r="D18" s="895"/>
      <c r="E18" s="895"/>
      <c r="F18" s="895"/>
      <c r="G18" s="946"/>
      <c r="H18" s="900" t="s">
        <v>394</v>
      </c>
      <c r="I18" s="901"/>
      <c r="J18" s="901"/>
      <c r="K18" s="901"/>
      <c r="L18" s="901"/>
      <c r="M18" s="954"/>
    </row>
    <row r="19" spans="2:13">
      <c r="B19" s="894"/>
      <c r="C19" s="895"/>
      <c r="D19" s="895"/>
      <c r="E19" s="895"/>
      <c r="F19" s="895"/>
      <c r="G19" s="946"/>
      <c r="H19" s="382"/>
      <c r="I19" s="383">
        <v>285</v>
      </c>
      <c r="J19" s="384">
        <v>5</v>
      </c>
      <c r="K19" s="383"/>
      <c r="L19" s="383"/>
      <c r="M19" s="381">
        <f>J19*I19</f>
        <v>1425</v>
      </c>
    </row>
    <row r="20" spans="2:13">
      <c r="B20" s="894"/>
      <c r="C20" s="895"/>
      <c r="D20" s="895"/>
      <c r="E20" s="895"/>
      <c r="F20" s="895"/>
      <c r="G20" s="946"/>
      <c r="H20" s="900" t="s">
        <v>395</v>
      </c>
      <c r="I20" s="901"/>
      <c r="J20" s="901"/>
      <c r="K20" s="901"/>
      <c r="L20" s="901"/>
      <c r="M20" s="954"/>
    </row>
    <row r="21" spans="2:13">
      <c r="B21" s="894"/>
      <c r="C21" s="895"/>
      <c r="D21" s="895"/>
      <c r="E21" s="895"/>
      <c r="F21" s="895"/>
      <c r="G21" s="946"/>
      <c r="H21" s="382"/>
      <c r="I21" s="383">
        <v>234</v>
      </c>
      <c r="J21" s="384">
        <v>4.2</v>
      </c>
      <c r="K21" s="383"/>
      <c r="L21" s="383"/>
      <c r="M21" s="381">
        <f>J21*I21</f>
        <v>982.80000000000007</v>
      </c>
    </row>
    <row r="22" spans="2:13">
      <c r="B22" s="894"/>
      <c r="C22" s="895"/>
      <c r="D22" s="895"/>
      <c r="E22" s="895"/>
      <c r="F22" s="895"/>
      <c r="G22" s="946"/>
      <c r="H22" s="900" t="s">
        <v>396</v>
      </c>
      <c r="I22" s="901"/>
      <c r="J22" s="901"/>
      <c r="K22" s="901"/>
      <c r="L22" s="901"/>
      <c r="M22" s="954"/>
    </row>
    <row r="23" spans="2:13">
      <c r="B23" s="894"/>
      <c r="C23" s="895"/>
      <c r="D23" s="895"/>
      <c r="E23" s="895"/>
      <c r="F23" s="895"/>
      <c r="G23" s="946"/>
      <c r="H23" s="382"/>
      <c r="I23" s="383">
        <v>201</v>
      </c>
      <c r="J23" s="384">
        <v>4.2</v>
      </c>
      <c r="K23" s="383"/>
      <c r="L23" s="383"/>
      <c r="M23" s="381">
        <f>J23*I23</f>
        <v>844.2</v>
      </c>
    </row>
    <row r="24" spans="2:13">
      <c r="B24" s="894"/>
      <c r="C24" s="895"/>
      <c r="D24" s="895"/>
      <c r="E24" s="895"/>
      <c r="F24" s="895"/>
      <c r="G24" s="946"/>
      <c r="H24" s="900" t="s">
        <v>397</v>
      </c>
      <c r="I24" s="901"/>
      <c r="J24" s="901"/>
      <c r="K24" s="901"/>
      <c r="L24" s="901"/>
      <c r="M24" s="954"/>
    </row>
    <row r="25" spans="2:13">
      <c r="B25" s="894"/>
      <c r="C25" s="895"/>
      <c r="D25" s="895"/>
      <c r="E25" s="895"/>
      <c r="F25" s="895"/>
      <c r="G25" s="946"/>
      <c r="H25" s="382"/>
      <c r="I25" s="383">
        <v>225</v>
      </c>
      <c r="J25" s="384">
        <v>4.2</v>
      </c>
      <c r="K25" s="383"/>
      <c r="L25" s="383"/>
      <c r="M25" s="381">
        <f>J25*I25</f>
        <v>945</v>
      </c>
    </row>
    <row r="26" spans="2:13">
      <c r="B26" s="894"/>
      <c r="C26" s="895"/>
      <c r="D26" s="895"/>
      <c r="E26" s="895"/>
      <c r="F26" s="895"/>
      <c r="G26" s="946"/>
      <c r="H26" s="900" t="s">
        <v>398</v>
      </c>
      <c r="I26" s="901"/>
      <c r="J26" s="901"/>
      <c r="K26" s="901"/>
      <c r="L26" s="901"/>
      <c r="M26" s="954"/>
    </row>
    <row r="27" spans="2:13">
      <c r="B27" s="894"/>
      <c r="C27" s="895"/>
      <c r="D27" s="895"/>
      <c r="E27" s="895"/>
      <c r="F27" s="895"/>
      <c r="G27" s="946"/>
      <c r="H27" s="382"/>
      <c r="I27" s="383">
        <v>177</v>
      </c>
      <c r="J27" s="384">
        <v>4.2</v>
      </c>
      <c r="K27" s="383"/>
      <c r="L27" s="383"/>
      <c r="M27" s="381">
        <f>J27*I27</f>
        <v>743.4</v>
      </c>
    </row>
    <row r="28" spans="2:13">
      <c r="B28" s="894"/>
      <c r="C28" s="895"/>
      <c r="D28" s="895"/>
      <c r="E28" s="895"/>
      <c r="F28" s="895"/>
      <c r="G28" s="946"/>
      <c r="H28" s="900" t="s">
        <v>408</v>
      </c>
      <c r="I28" s="901"/>
      <c r="J28" s="901"/>
      <c r="K28" s="901"/>
      <c r="L28" s="901"/>
      <c r="M28" s="954"/>
    </row>
    <row r="29" spans="2:13">
      <c r="B29" s="894"/>
      <c r="C29" s="895"/>
      <c r="D29" s="895"/>
      <c r="E29" s="895"/>
      <c r="F29" s="895"/>
      <c r="G29" s="946"/>
      <c r="H29" s="382"/>
      <c r="I29" s="383">
        <v>168</v>
      </c>
      <c r="J29" s="384">
        <v>4.2</v>
      </c>
      <c r="K29" s="383"/>
      <c r="L29" s="383"/>
      <c r="M29" s="381">
        <f>J29*I29</f>
        <v>705.6</v>
      </c>
    </row>
    <row r="30" spans="2:13">
      <c r="B30" s="894"/>
      <c r="C30" s="895"/>
      <c r="D30" s="895"/>
      <c r="E30" s="895"/>
      <c r="F30" s="895"/>
      <c r="G30" s="946"/>
      <c r="H30" s="900" t="s">
        <v>409</v>
      </c>
      <c r="I30" s="901"/>
      <c r="J30" s="901"/>
      <c r="K30" s="901"/>
      <c r="L30" s="901"/>
      <c r="M30" s="954"/>
    </row>
    <row r="31" spans="2:13">
      <c r="B31" s="894"/>
      <c r="C31" s="895"/>
      <c r="D31" s="895"/>
      <c r="E31" s="895"/>
      <c r="F31" s="895"/>
      <c r="G31" s="946"/>
      <c r="H31" s="757"/>
      <c r="I31" s="383">
        <v>117</v>
      </c>
      <c r="J31" s="384">
        <v>4.2</v>
      </c>
      <c r="K31" s="383"/>
      <c r="L31" s="383"/>
      <c r="M31" s="381">
        <f>J31*I31</f>
        <v>491.40000000000003</v>
      </c>
    </row>
    <row r="32" spans="2:13">
      <c r="B32" s="894"/>
      <c r="C32" s="895"/>
      <c r="D32" s="895"/>
      <c r="E32" s="895"/>
      <c r="F32" s="895"/>
      <c r="G32" s="946"/>
      <c r="H32" s="900" t="s">
        <v>523</v>
      </c>
      <c r="I32" s="901"/>
      <c r="J32" s="901"/>
      <c r="K32" s="901"/>
      <c r="L32" s="901"/>
      <c r="M32" s="954"/>
    </row>
    <row r="33" spans="2:13">
      <c r="B33" s="894"/>
      <c r="C33" s="895"/>
      <c r="D33" s="895"/>
      <c r="E33" s="895"/>
      <c r="F33" s="895"/>
      <c r="G33" s="946"/>
      <c r="H33" s="382"/>
      <c r="I33" s="383">
        <v>250</v>
      </c>
      <c r="J33" s="384">
        <v>5</v>
      </c>
      <c r="K33" s="383"/>
      <c r="L33" s="383"/>
      <c r="M33" s="381">
        <f>J33*I33</f>
        <v>1250</v>
      </c>
    </row>
    <row r="34" spans="2:13">
      <c r="B34" s="894"/>
      <c r="C34" s="895"/>
      <c r="D34" s="895"/>
      <c r="E34" s="895"/>
      <c r="F34" s="895"/>
      <c r="G34" s="946"/>
      <c r="H34" s="900" t="s">
        <v>524</v>
      </c>
      <c r="I34" s="901"/>
      <c r="J34" s="901"/>
      <c r="K34" s="901"/>
      <c r="L34" s="901"/>
      <c r="M34" s="954"/>
    </row>
    <row r="35" spans="2:13">
      <c r="B35" s="947"/>
      <c r="C35" s="948"/>
      <c r="D35" s="948"/>
      <c r="E35" s="948"/>
      <c r="F35" s="948"/>
      <c r="G35" s="949"/>
      <c r="H35" s="382"/>
      <c r="I35" s="383">
        <v>250</v>
      </c>
      <c r="J35" s="384">
        <v>5</v>
      </c>
      <c r="K35" s="383"/>
      <c r="L35" s="383"/>
      <c r="M35" s="381">
        <f>J35*I35</f>
        <v>1250</v>
      </c>
    </row>
    <row r="36" spans="2:13" ht="15.6">
      <c r="B36" s="920"/>
      <c r="C36" s="921"/>
      <c r="D36" s="389"/>
      <c r="E36" s="389"/>
      <c r="F36" s="389"/>
      <c r="G36" s="906"/>
      <c r="H36" s="922"/>
      <c r="I36" s="406"/>
      <c r="J36" s="387"/>
      <c r="K36" s="391"/>
      <c r="L36" s="391"/>
      <c r="M36" s="392"/>
    </row>
    <row r="37" spans="2:13" ht="15.6">
      <c r="B37" s="923" t="s">
        <v>223</v>
      </c>
      <c r="C37" s="924"/>
      <c r="D37" s="389"/>
      <c r="E37" s="389"/>
      <c r="F37" s="389"/>
      <c r="G37" s="925"/>
      <c r="H37" s="926"/>
      <c r="I37" s="390"/>
      <c r="J37" s="391"/>
      <c r="K37" s="391"/>
      <c r="L37" s="391"/>
      <c r="M37" s="392"/>
    </row>
    <row r="38" spans="2:13">
      <c r="B38" s="393"/>
      <c r="C38" s="394"/>
      <c r="D38" s="394"/>
      <c r="E38" s="394"/>
      <c r="F38" s="389"/>
      <c r="G38" s="394"/>
      <c r="H38" s="395"/>
      <c r="I38" s="927" t="s">
        <v>221</v>
      </c>
      <c r="J38" s="928"/>
      <c r="K38" s="928"/>
      <c r="L38" s="928"/>
      <c r="M38" s="396">
        <f>SUM(M16:M37)</f>
        <v>9807.4</v>
      </c>
    </row>
    <row r="39" spans="2:13">
      <c r="B39" s="393"/>
      <c r="C39" s="929" t="s">
        <v>402</v>
      </c>
      <c r="D39" s="929"/>
      <c r="E39" s="929"/>
      <c r="F39" s="929"/>
      <c r="G39" s="397"/>
      <c r="H39" s="398"/>
      <c r="I39" s="930" t="s">
        <v>222</v>
      </c>
      <c r="J39" s="931"/>
      <c r="K39" s="931"/>
      <c r="L39" s="931"/>
      <c r="M39" s="396"/>
    </row>
    <row r="40" spans="2:13" ht="13.8" thickBot="1">
      <c r="B40" s="399"/>
      <c r="C40" s="932" t="s">
        <v>403</v>
      </c>
      <c r="D40" s="932"/>
      <c r="E40" s="932"/>
      <c r="F40" s="932"/>
      <c r="G40" s="400"/>
      <c r="H40" s="401"/>
      <c r="I40" s="933" t="s">
        <v>42</v>
      </c>
      <c r="J40" s="934"/>
      <c r="K40" s="934"/>
      <c r="L40" s="934"/>
      <c r="M40" s="402">
        <f>M38+M39</f>
        <v>9807.4</v>
      </c>
    </row>
    <row r="41" spans="2:13">
      <c r="B41" s="389"/>
      <c r="C41" s="407"/>
      <c r="D41" s="408"/>
      <c r="E41" s="409"/>
      <c r="F41" s="389"/>
      <c r="G41" s="389"/>
      <c r="H41" s="389"/>
      <c r="I41" s="410"/>
      <c r="J41" s="410"/>
      <c r="K41" s="410"/>
      <c r="L41" s="410"/>
      <c r="M41" s="411"/>
    </row>
    <row r="42" spans="2:13">
      <c r="B42" s="389"/>
      <c r="C42" s="407"/>
      <c r="D42" s="408"/>
      <c r="E42" s="409"/>
      <c r="F42" s="389"/>
      <c r="G42" s="389"/>
      <c r="H42" s="389"/>
      <c r="I42" s="410"/>
      <c r="J42" s="410"/>
      <c r="K42" s="410"/>
      <c r="L42" s="410"/>
      <c r="M42" s="411"/>
    </row>
    <row r="43" spans="2:13">
      <c r="B43" s="389"/>
      <c r="C43" s="407"/>
      <c r="D43" s="408"/>
      <c r="E43" s="409"/>
      <c r="F43" s="389"/>
      <c r="G43" s="389"/>
      <c r="H43" s="389"/>
      <c r="I43" s="410"/>
      <c r="J43" s="410"/>
      <c r="K43" s="410"/>
      <c r="L43" s="410"/>
      <c r="M43" s="411"/>
    </row>
    <row r="44" spans="2:13">
      <c r="B44" s="389"/>
      <c r="C44" s="407"/>
      <c r="D44" s="408"/>
      <c r="E44" s="409"/>
      <c r="F44" s="389"/>
      <c r="G44" s="389"/>
      <c r="H44" s="389"/>
      <c r="I44" s="410"/>
      <c r="J44" s="410"/>
      <c r="K44" s="410"/>
      <c r="L44" s="410"/>
      <c r="M44" s="411"/>
    </row>
    <row r="45" spans="2:13">
      <c r="B45" s="389"/>
      <c r="C45" s="407"/>
      <c r="D45" s="408"/>
      <c r="E45" s="409"/>
      <c r="F45" s="389"/>
      <c r="G45" s="389"/>
      <c r="H45" s="389"/>
      <c r="I45" s="410"/>
      <c r="J45" s="410"/>
      <c r="K45" s="410"/>
      <c r="L45" s="410"/>
      <c r="M45" s="411"/>
    </row>
    <row r="46" spans="2:13" ht="13.8" thickBot="1"/>
    <row r="47" spans="2:13">
      <c r="B47" s="364"/>
      <c r="C47" s="365"/>
      <c r="D47" s="365"/>
      <c r="E47" s="365"/>
      <c r="F47" s="365"/>
      <c r="G47" s="365"/>
      <c r="H47" s="365"/>
      <c r="I47" s="365"/>
      <c r="J47" s="365"/>
      <c r="K47" s="365"/>
      <c r="L47" s="365"/>
      <c r="M47" s="366"/>
    </row>
    <row r="48" spans="2:13" ht="13.8">
      <c r="B48" s="367"/>
      <c r="C48" s="368"/>
      <c r="D48" s="368"/>
      <c r="E48" s="890" t="s">
        <v>203</v>
      </c>
      <c r="F48" s="890"/>
      <c r="G48" s="890"/>
      <c r="H48" s="890"/>
      <c r="I48" s="890"/>
      <c r="J48" s="890"/>
      <c r="K48" s="890"/>
      <c r="L48" s="368"/>
      <c r="M48" s="369"/>
    </row>
    <row r="49" spans="2:13" ht="13.8">
      <c r="B49" s="367"/>
      <c r="C49" s="368"/>
      <c r="D49" s="368"/>
      <c r="E49" s="890" t="s">
        <v>204</v>
      </c>
      <c r="F49" s="890"/>
      <c r="G49" s="890"/>
      <c r="H49" s="890"/>
      <c r="I49" s="890"/>
      <c r="J49" s="890"/>
      <c r="K49" s="890"/>
      <c r="L49" s="368"/>
      <c r="M49" s="369"/>
    </row>
    <row r="50" spans="2:13" ht="13.8">
      <c r="B50" s="367"/>
      <c r="C50" s="368"/>
      <c r="D50" s="368"/>
      <c r="E50" s="890" t="s">
        <v>399</v>
      </c>
      <c r="F50" s="890"/>
      <c r="G50" s="890"/>
      <c r="H50" s="890"/>
      <c r="I50" s="890"/>
      <c r="J50" s="890"/>
      <c r="K50" s="890"/>
      <c r="L50" s="368"/>
      <c r="M50" s="369"/>
    </row>
    <row r="51" spans="2:13" ht="13.8">
      <c r="B51" s="367"/>
      <c r="C51" s="368"/>
      <c r="D51" s="368"/>
      <c r="E51" s="890" t="s">
        <v>205</v>
      </c>
      <c r="F51" s="890"/>
      <c r="G51" s="890"/>
      <c r="H51" s="890"/>
      <c r="I51" s="890"/>
      <c r="J51" s="890"/>
      <c r="K51" s="890"/>
      <c r="L51" s="368"/>
      <c r="M51" s="369"/>
    </row>
    <row r="52" spans="2:13" ht="14.4" thickBot="1">
      <c r="B52" s="370"/>
      <c r="C52" s="371"/>
      <c r="D52" s="371"/>
      <c r="E52" s="904" t="s">
        <v>400</v>
      </c>
      <c r="F52" s="904"/>
      <c r="G52" s="904"/>
      <c r="H52" s="904"/>
      <c r="I52" s="904"/>
      <c r="J52" s="904"/>
      <c r="K52" s="904"/>
      <c r="L52" s="371"/>
      <c r="M52" s="372"/>
    </row>
    <row r="53" spans="2:13">
      <c r="B53" s="935" t="s">
        <v>206</v>
      </c>
      <c r="C53" s="936"/>
      <c r="D53" s="936"/>
      <c r="E53" s="936"/>
      <c r="F53" s="936"/>
      <c r="G53" s="936"/>
      <c r="H53" s="936"/>
      <c r="I53" s="936"/>
      <c r="J53" s="936"/>
      <c r="K53" s="936"/>
      <c r="L53" s="936"/>
      <c r="M53" s="937"/>
    </row>
    <row r="54" spans="2:13" ht="64.8" customHeight="1">
      <c r="B54" s="938" t="s">
        <v>522</v>
      </c>
      <c r="C54" s="939"/>
      <c r="D54" s="939"/>
      <c r="E54" s="939"/>
      <c r="F54" s="939"/>
      <c r="G54" s="939"/>
      <c r="H54" s="939"/>
      <c r="I54" s="939"/>
      <c r="J54" s="939"/>
      <c r="K54" s="939"/>
      <c r="L54" s="939"/>
      <c r="M54" s="940"/>
    </row>
    <row r="55" spans="2:13" ht="16.2" customHeight="1">
      <c r="B55" s="373" t="s">
        <v>207</v>
      </c>
      <c r="C55" s="374" t="s">
        <v>208</v>
      </c>
      <c r="D55" s="911" t="s">
        <v>209</v>
      </c>
      <c r="E55" s="912"/>
      <c r="F55" s="912"/>
      <c r="G55" s="912"/>
      <c r="H55" s="374" t="s">
        <v>210</v>
      </c>
      <c r="I55" s="913" t="s">
        <v>211</v>
      </c>
      <c r="J55" s="914"/>
      <c r="K55" s="915"/>
      <c r="L55" s="916" t="s">
        <v>212</v>
      </c>
      <c r="M55" s="917"/>
    </row>
    <row r="56" spans="2:13" ht="27.45" customHeight="1">
      <c r="B56" s="375" t="s">
        <v>245</v>
      </c>
      <c r="C56" s="376" t="s">
        <v>25</v>
      </c>
      <c r="D56" s="950" t="s">
        <v>45</v>
      </c>
      <c r="E56" s="950"/>
      <c r="F56" s="950"/>
      <c r="G56" s="950"/>
      <c r="H56" s="377" t="s">
        <v>213</v>
      </c>
      <c r="I56" s="951">
        <v>1</v>
      </c>
      <c r="J56" s="912"/>
      <c r="K56" s="927"/>
      <c r="L56" s="952">
        <v>45799</v>
      </c>
      <c r="M56" s="953"/>
    </row>
    <row r="57" spans="2:13" ht="15.6">
      <c r="B57" s="955" t="s">
        <v>214</v>
      </c>
      <c r="C57" s="956"/>
      <c r="D57" s="956"/>
      <c r="E57" s="956"/>
      <c r="F57" s="956"/>
      <c r="G57" s="956"/>
      <c r="H57" s="957" t="s">
        <v>215</v>
      </c>
      <c r="I57" s="931" t="s">
        <v>216</v>
      </c>
      <c r="J57" s="931"/>
      <c r="K57" s="931"/>
      <c r="L57" s="931"/>
      <c r="M57" s="941" t="s">
        <v>217</v>
      </c>
    </row>
    <row r="58" spans="2:13" ht="19.8">
      <c r="B58" s="943"/>
      <c r="C58" s="944"/>
      <c r="D58" s="944"/>
      <c r="E58" s="944"/>
      <c r="F58" s="944"/>
      <c r="G58" s="945"/>
      <c r="H58" s="958"/>
      <c r="I58" s="378" t="s">
        <v>218</v>
      </c>
      <c r="J58" s="379" t="s">
        <v>41</v>
      </c>
      <c r="K58" s="380" t="s">
        <v>219</v>
      </c>
      <c r="L58" s="378" t="s">
        <v>220</v>
      </c>
      <c r="M58" s="942"/>
    </row>
    <row r="59" spans="2:13" ht="13.2" customHeight="1">
      <c r="B59" s="894"/>
      <c r="C59" s="895"/>
      <c r="D59" s="895"/>
      <c r="E59" s="895"/>
      <c r="F59" s="895"/>
      <c r="G59" s="946"/>
      <c r="H59" s="900" t="s">
        <v>393</v>
      </c>
      <c r="I59" s="901"/>
      <c r="J59" s="901"/>
      <c r="K59" s="901"/>
      <c r="L59" s="901"/>
      <c r="M59" s="954"/>
    </row>
    <row r="60" spans="2:13">
      <c r="B60" s="894"/>
      <c r="C60" s="895"/>
      <c r="D60" s="895"/>
      <c r="E60" s="895"/>
      <c r="F60" s="895"/>
      <c r="G60" s="946"/>
      <c r="H60" s="382"/>
      <c r="I60" s="383">
        <v>234</v>
      </c>
      <c r="J60" s="384">
        <v>5</v>
      </c>
      <c r="K60" s="383">
        <v>0.15</v>
      </c>
      <c r="L60" s="383"/>
      <c r="M60" s="381">
        <f>J60*I60*K60</f>
        <v>175.5</v>
      </c>
    </row>
    <row r="61" spans="2:13" ht="13.2" customHeight="1">
      <c r="B61" s="894"/>
      <c r="C61" s="895"/>
      <c r="D61" s="895"/>
      <c r="E61" s="895"/>
      <c r="F61" s="895"/>
      <c r="G61" s="946"/>
      <c r="H61" s="900" t="s">
        <v>394</v>
      </c>
      <c r="I61" s="901"/>
      <c r="J61" s="901"/>
      <c r="K61" s="901"/>
      <c r="L61" s="901"/>
      <c r="M61" s="954"/>
    </row>
    <row r="62" spans="2:13">
      <c r="B62" s="894"/>
      <c r="C62" s="895"/>
      <c r="D62" s="895"/>
      <c r="E62" s="895"/>
      <c r="F62" s="895"/>
      <c r="G62" s="946"/>
      <c r="H62" s="382"/>
      <c r="I62" s="383">
        <v>285</v>
      </c>
      <c r="J62" s="384">
        <v>5</v>
      </c>
      <c r="K62" s="383">
        <v>0.15</v>
      </c>
      <c r="L62" s="383"/>
      <c r="M62" s="381">
        <f>J62*I62*K62</f>
        <v>213.75</v>
      </c>
    </row>
    <row r="63" spans="2:13" ht="13.2" customHeight="1">
      <c r="B63" s="894"/>
      <c r="C63" s="895"/>
      <c r="D63" s="895"/>
      <c r="E63" s="895"/>
      <c r="F63" s="895"/>
      <c r="G63" s="946"/>
      <c r="H63" s="900" t="s">
        <v>395</v>
      </c>
      <c r="I63" s="901"/>
      <c r="J63" s="901"/>
      <c r="K63" s="901"/>
      <c r="L63" s="901"/>
      <c r="M63" s="954"/>
    </row>
    <row r="64" spans="2:13">
      <c r="B64" s="894"/>
      <c r="C64" s="895"/>
      <c r="D64" s="895"/>
      <c r="E64" s="895"/>
      <c r="F64" s="895"/>
      <c r="G64" s="946"/>
      <c r="H64" s="382"/>
      <c r="I64" s="383">
        <v>234</v>
      </c>
      <c r="J64" s="384">
        <v>4.2</v>
      </c>
      <c r="K64" s="383">
        <v>0.15</v>
      </c>
      <c r="L64" s="383"/>
      <c r="M64" s="381">
        <f>J64*I64*K64</f>
        <v>147.42000000000002</v>
      </c>
    </row>
    <row r="65" spans="2:13" ht="13.2" customHeight="1">
      <c r="B65" s="894"/>
      <c r="C65" s="895"/>
      <c r="D65" s="895"/>
      <c r="E65" s="895"/>
      <c r="F65" s="895"/>
      <c r="G65" s="946"/>
      <c r="H65" s="900" t="s">
        <v>396</v>
      </c>
      <c r="I65" s="901"/>
      <c r="J65" s="901"/>
      <c r="K65" s="901"/>
      <c r="L65" s="901"/>
      <c r="M65" s="954"/>
    </row>
    <row r="66" spans="2:13">
      <c r="B66" s="894"/>
      <c r="C66" s="895"/>
      <c r="D66" s="895"/>
      <c r="E66" s="895"/>
      <c r="F66" s="895"/>
      <c r="G66" s="946"/>
      <c r="H66" s="382"/>
      <c r="I66" s="383">
        <v>201</v>
      </c>
      <c r="J66" s="384">
        <v>4.2</v>
      </c>
      <c r="K66" s="383">
        <v>0.15</v>
      </c>
      <c r="L66" s="383"/>
      <c r="M66" s="381">
        <f>J66*I66*K66</f>
        <v>126.63</v>
      </c>
    </row>
    <row r="67" spans="2:13" ht="13.2" customHeight="1">
      <c r="B67" s="894"/>
      <c r="C67" s="895"/>
      <c r="D67" s="895"/>
      <c r="E67" s="895"/>
      <c r="F67" s="895"/>
      <c r="G67" s="946"/>
      <c r="H67" s="900" t="s">
        <v>397</v>
      </c>
      <c r="I67" s="901"/>
      <c r="J67" s="901"/>
      <c r="K67" s="901"/>
      <c r="L67" s="901"/>
      <c r="M67" s="954"/>
    </row>
    <row r="68" spans="2:13">
      <c r="B68" s="894"/>
      <c r="C68" s="895"/>
      <c r="D68" s="895"/>
      <c r="E68" s="895"/>
      <c r="F68" s="895"/>
      <c r="G68" s="946"/>
      <c r="H68" s="382"/>
      <c r="I68" s="383">
        <v>225</v>
      </c>
      <c r="J68" s="384">
        <v>4.2</v>
      </c>
      <c r="K68" s="383">
        <v>0.15</v>
      </c>
      <c r="L68" s="383"/>
      <c r="M68" s="381">
        <f>J68*I68*K68</f>
        <v>141.75</v>
      </c>
    </row>
    <row r="69" spans="2:13" ht="13.2" customHeight="1">
      <c r="B69" s="894"/>
      <c r="C69" s="895"/>
      <c r="D69" s="895"/>
      <c r="E69" s="895"/>
      <c r="F69" s="895"/>
      <c r="G69" s="946"/>
      <c r="H69" s="900" t="s">
        <v>398</v>
      </c>
      <c r="I69" s="901"/>
      <c r="J69" s="901"/>
      <c r="K69" s="901"/>
      <c r="L69" s="901"/>
      <c r="M69" s="954"/>
    </row>
    <row r="70" spans="2:13">
      <c r="B70" s="894"/>
      <c r="C70" s="895"/>
      <c r="D70" s="895"/>
      <c r="E70" s="895"/>
      <c r="F70" s="895"/>
      <c r="G70" s="946"/>
      <c r="H70" s="382"/>
      <c r="I70" s="383">
        <v>177</v>
      </c>
      <c r="J70" s="384">
        <v>4.2</v>
      </c>
      <c r="K70" s="383">
        <v>0.15</v>
      </c>
      <c r="L70" s="383"/>
      <c r="M70" s="381">
        <f>J70*I70*K70</f>
        <v>111.50999999999999</v>
      </c>
    </row>
    <row r="71" spans="2:13" ht="13.2" customHeight="1">
      <c r="B71" s="894"/>
      <c r="C71" s="895"/>
      <c r="D71" s="895"/>
      <c r="E71" s="895"/>
      <c r="F71" s="895"/>
      <c r="G71" s="946"/>
      <c r="H71" s="900" t="s">
        <v>408</v>
      </c>
      <c r="I71" s="901"/>
      <c r="J71" s="901"/>
      <c r="K71" s="901"/>
      <c r="L71" s="901"/>
      <c r="M71" s="954"/>
    </row>
    <row r="72" spans="2:13">
      <c r="B72" s="894"/>
      <c r="C72" s="895"/>
      <c r="D72" s="895"/>
      <c r="E72" s="895"/>
      <c r="F72" s="895"/>
      <c r="G72" s="946"/>
      <c r="H72" s="382"/>
      <c r="I72" s="383">
        <v>168</v>
      </c>
      <c r="J72" s="384">
        <v>4.2</v>
      </c>
      <c r="K72" s="383">
        <v>0.15</v>
      </c>
      <c r="L72" s="383"/>
      <c r="M72" s="381">
        <f>J72*I72*K72</f>
        <v>105.84</v>
      </c>
    </row>
    <row r="73" spans="2:13" ht="13.2" customHeight="1">
      <c r="B73" s="894"/>
      <c r="C73" s="895"/>
      <c r="D73" s="895"/>
      <c r="E73" s="895"/>
      <c r="F73" s="895"/>
      <c r="G73" s="946"/>
      <c r="H73" s="900" t="s">
        <v>409</v>
      </c>
      <c r="I73" s="901"/>
      <c r="J73" s="901"/>
      <c r="K73" s="901"/>
      <c r="L73" s="901"/>
      <c r="M73" s="954"/>
    </row>
    <row r="74" spans="2:13">
      <c r="B74" s="894"/>
      <c r="C74" s="895"/>
      <c r="D74" s="895"/>
      <c r="E74" s="895"/>
      <c r="F74" s="895"/>
      <c r="G74" s="946"/>
      <c r="H74" s="757"/>
      <c r="I74" s="383">
        <v>123</v>
      </c>
      <c r="J74" s="384">
        <v>4.2</v>
      </c>
      <c r="K74" s="383">
        <v>0.15</v>
      </c>
      <c r="L74" s="383"/>
      <c r="M74" s="381">
        <f>J74*I74*K74</f>
        <v>77.489999999999995</v>
      </c>
    </row>
    <row r="75" spans="2:13" ht="13.2" customHeight="1">
      <c r="B75" s="894"/>
      <c r="C75" s="895"/>
      <c r="D75" s="895"/>
      <c r="E75" s="895"/>
      <c r="F75" s="895"/>
      <c r="G75" s="946"/>
      <c r="H75" s="900" t="s">
        <v>523</v>
      </c>
      <c r="I75" s="901"/>
      <c r="J75" s="901"/>
      <c r="K75" s="901"/>
      <c r="L75" s="901"/>
      <c r="M75" s="954"/>
    </row>
    <row r="76" spans="2:13">
      <c r="B76" s="894"/>
      <c r="C76" s="895"/>
      <c r="D76" s="895"/>
      <c r="E76" s="895"/>
      <c r="F76" s="895"/>
      <c r="G76" s="946"/>
      <c r="H76" s="382"/>
      <c r="I76" s="383">
        <v>250</v>
      </c>
      <c r="J76" s="384">
        <v>5</v>
      </c>
      <c r="K76" s="383">
        <v>0.15</v>
      </c>
      <c r="L76" s="383"/>
      <c r="M76" s="381">
        <f>J76*I76*K76</f>
        <v>187.5</v>
      </c>
    </row>
    <row r="77" spans="2:13" ht="13.2" customHeight="1">
      <c r="B77" s="894"/>
      <c r="C77" s="895"/>
      <c r="D77" s="895"/>
      <c r="E77" s="895"/>
      <c r="F77" s="895"/>
      <c r="G77" s="946"/>
      <c r="H77" s="900" t="s">
        <v>524</v>
      </c>
      <c r="I77" s="901"/>
      <c r="J77" s="901"/>
      <c r="K77" s="901"/>
      <c r="L77" s="901"/>
      <c r="M77" s="954"/>
    </row>
    <row r="78" spans="2:13">
      <c r="B78" s="947"/>
      <c r="C78" s="948"/>
      <c r="D78" s="948"/>
      <c r="E78" s="948"/>
      <c r="F78" s="948"/>
      <c r="G78" s="949"/>
      <c r="H78" s="382"/>
      <c r="I78" s="383">
        <v>250</v>
      </c>
      <c r="J78" s="384">
        <v>5</v>
      </c>
      <c r="K78" s="383">
        <v>0.15</v>
      </c>
      <c r="L78" s="383"/>
      <c r="M78" s="381">
        <f>J78*I78*K78</f>
        <v>187.5</v>
      </c>
    </row>
    <row r="79" spans="2:13" ht="15.6">
      <c r="B79" s="920"/>
      <c r="C79" s="921"/>
      <c r="D79" s="389"/>
      <c r="E79" s="389"/>
      <c r="F79" s="389"/>
      <c r="G79" s="906"/>
      <c r="H79" s="922"/>
      <c r="I79" s="406"/>
      <c r="J79" s="387"/>
      <c r="K79" s="391"/>
      <c r="L79" s="391"/>
      <c r="M79" s="392"/>
    </row>
    <row r="80" spans="2:13" ht="15.6">
      <c r="B80" s="923" t="s">
        <v>223</v>
      </c>
      <c r="C80" s="924"/>
      <c r="D80" s="389"/>
      <c r="E80" s="389"/>
      <c r="F80" s="389"/>
      <c r="G80" s="925"/>
      <c r="H80" s="926"/>
      <c r="I80" s="390"/>
      <c r="J80" s="391"/>
      <c r="K80" s="391"/>
      <c r="L80" s="391"/>
      <c r="M80" s="392"/>
    </row>
    <row r="81" spans="2:13">
      <c r="B81" s="393"/>
      <c r="C81" s="394"/>
      <c r="D81" s="394"/>
      <c r="E81" s="394"/>
      <c r="F81" s="389"/>
      <c r="G81" s="394"/>
      <c r="H81" s="395"/>
      <c r="I81" s="927" t="s">
        <v>221</v>
      </c>
      <c r="J81" s="928"/>
      <c r="K81" s="928"/>
      <c r="L81" s="928"/>
      <c r="M81" s="396">
        <f>SUM(M59:M80)</f>
        <v>1474.89</v>
      </c>
    </row>
    <row r="82" spans="2:13">
      <c r="B82" s="393"/>
      <c r="C82" s="929" t="s">
        <v>402</v>
      </c>
      <c r="D82" s="929"/>
      <c r="E82" s="929"/>
      <c r="F82" s="929"/>
      <c r="G82" s="397"/>
      <c r="H82" s="398"/>
      <c r="I82" s="930" t="s">
        <v>222</v>
      </c>
      <c r="J82" s="931"/>
      <c r="K82" s="931"/>
      <c r="L82" s="931"/>
      <c r="M82" s="396"/>
    </row>
    <row r="83" spans="2:13" ht="13.8" thickBot="1">
      <c r="B83" s="399"/>
      <c r="C83" s="932" t="s">
        <v>403</v>
      </c>
      <c r="D83" s="932"/>
      <c r="E83" s="932"/>
      <c r="F83" s="932"/>
      <c r="G83" s="400"/>
      <c r="H83" s="401"/>
      <c r="I83" s="933" t="s">
        <v>42</v>
      </c>
      <c r="J83" s="934"/>
      <c r="K83" s="934"/>
      <c r="L83" s="934"/>
      <c r="M83" s="402">
        <f>M81+M82</f>
        <v>1474.89</v>
      </c>
    </row>
    <row r="93" spans="2:13" ht="13.8" thickBot="1"/>
    <row r="94" spans="2:13">
      <c r="B94" s="364"/>
      <c r="C94" s="365"/>
      <c r="D94" s="365"/>
      <c r="E94" s="365"/>
      <c r="F94" s="365"/>
      <c r="G94" s="365"/>
      <c r="H94" s="365"/>
      <c r="I94" s="365"/>
      <c r="J94" s="365"/>
      <c r="K94" s="365"/>
      <c r="L94" s="365"/>
      <c r="M94" s="366"/>
    </row>
    <row r="95" spans="2:13" ht="13.8">
      <c r="B95" s="367"/>
      <c r="C95" s="368"/>
      <c r="D95" s="368"/>
      <c r="E95" s="890" t="s">
        <v>203</v>
      </c>
      <c r="F95" s="890"/>
      <c r="G95" s="890"/>
      <c r="H95" s="890"/>
      <c r="I95" s="890"/>
      <c r="J95" s="890"/>
      <c r="K95" s="890"/>
      <c r="L95" s="368"/>
      <c r="M95" s="369"/>
    </row>
    <row r="96" spans="2:13" ht="13.8">
      <c r="B96" s="367"/>
      <c r="C96" s="368"/>
      <c r="D96" s="368"/>
      <c r="E96" s="890" t="s">
        <v>204</v>
      </c>
      <c r="F96" s="890"/>
      <c r="G96" s="890"/>
      <c r="H96" s="890"/>
      <c r="I96" s="890"/>
      <c r="J96" s="890"/>
      <c r="K96" s="890"/>
      <c r="L96" s="368"/>
      <c r="M96" s="369"/>
    </row>
    <row r="97" spans="2:13" ht="13.8">
      <c r="B97" s="367"/>
      <c r="C97" s="368"/>
      <c r="D97" s="368"/>
      <c r="E97" s="890" t="s">
        <v>399</v>
      </c>
      <c r="F97" s="890"/>
      <c r="G97" s="890"/>
      <c r="H97" s="890"/>
      <c r="I97" s="890"/>
      <c r="J97" s="890"/>
      <c r="K97" s="890"/>
      <c r="L97" s="368"/>
      <c r="M97" s="369"/>
    </row>
    <row r="98" spans="2:13" ht="13.8">
      <c r="B98" s="367"/>
      <c r="C98" s="368"/>
      <c r="D98" s="368"/>
      <c r="E98" s="890" t="s">
        <v>205</v>
      </c>
      <c r="F98" s="890"/>
      <c r="G98" s="890"/>
      <c r="H98" s="890"/>
      <c r="I98" s="890"/>
      <c r="J98" s="890"/>
      <c r="K98" s="890"/>
      <c r="L98" s="368"/>
      <c r="M98" s="369"/>
    </row>
    <row r="99" spans="2:13" ht="14.4" thickBot="1">
      <c r="B99" s="370"/>
      <c r="C99" s="371"/>
      <c r="D99" s="371"/>
      <c r="E99" s="904" t="s">
        <v>400</v>
      </c>
      <c r="F99" s="904"/>
      <c r="G99" s="904"/>
      <c r="H99" s="904"/>
      <c r="I99" s="904"/>
      <c r="J99" s="904"/>
      <c r="K99" s="904"/>
      <c r="L99" s="371"/>
      <c r="M99" s="372"/>
    </row>
    <row r="100" spans="2:13">
      <c r="B100" s="959" t="s">
        <v>206</v>
      </c>
      <c r="C100" s="960"/>
      <c r="D100" s="960"/>
      <c r="E100" s="960"/>
      <c r="F100" s="960"/>
      <c r="G100" s="960"/>
      <c r="H100" s="960"/>
      <c r="I100" s="960"/>
      <c r="J100" s="960"/>
      <c r="K100" s="960"/>
      <c r="L100" s="960"/>
      <c r="M100" s="961"/>
    </row>
    <row r="101" spans="2:13" ht="58.2" customHeight="1">
      <c r="B101" s="938" t="s">
        <v>522</v>
      </c>
      <c r="C101" s="939"/>
      <c r="D101" s="939"/>
      <c r="E101" s="939"/>
      <c r="F101" s="939"/>
      <c r="G101" s="939"/>
      <c r="H101" s="939"/>
      <c r="I101" s="939"/>
      <c r="J101" s="939"/>
      <c r="K101" s="939"/>
      <c r="L101" s="939"/>
      <c r="M101" s="940"/>
    </row>
    <row r="102" spans="2:13" ht="16.2" customHeight="1">
      <c r="B102" s="373" t="s">
        <v>207</v>
      </c>
      <c r="C102" s="374" t="s">
        <v>208</v>
      </c>
      <c r="D102" s="911" t="s">
        <v>209</v>
      </c>
      <c r="E102" s="912"/>
      <c r="F102" s="912"/>
      <c r="G102" s="912"/>
      <c r="H102" s="374" t="s">
        <v>210</v>
      </c>
      <c r="I102" s="913" t="s">
        <v>211</v>
      </c>
      <c r="J102" s="914"/>
      <c r="K102" s="915"/>
      <c r="L102" s="916" t="s">
        <v>212</v>
      </c>
      <c r="M102" s="917"/>
    </row>
    <row r="103" spans="2:13" ht="38.549999999999997" customHeight="1">
      <c r="B103" s="375" t="s">
        <v>246</v>
      </c>
      <c r="C103" s="376" t="s">
        <v>25</v>
      </c>
      <c r="D103" s="950" t="s">
        <v>26</v>
      </c>
      <c r="E103" s="950"/>
      <c r="F103" s="950"/>
      <c r="G103" s="950"/>
      <c r="H103" s="377" t="s">
        <v>213</v>
      </c>
      <c r="I103" s="951">
        <v>1</v>
      </c>
      <c r="J103" s="912"/>
      <c r="K103" s="927"/>
      <c r="L103" s="952">
        <v>45799</v>
      </c>
      <c r="M103" s="953"/>
    </row>
    <row r="104" spans="2:13" ht="15.6">
      <c r="B104" s="962" t="s">
        <v>214</v>
      </c>
      <c r="C104" s="925"/>
      <c r="D104" s="925"/>
      <c r="E104" s="925"/>
      <c r="F104" s="925"/>
      <c r="G104" s="925"/>
      <c r="H104" s="957" t="s">
        <v>215</v>
      </c>
      <c r="I104" s="931" t="s">
        <v>216</v>
      </c>
      <c r="J104" s="931"/>
      <c r="K104" s="931"/>
      <c r="L104" s="931"/>
      <c r="M104" s="941" t="s">
        <v>217</v>
      </c>
    </row>
    <row r="105" spans="2:13" ht="19.8">
      <c r="B105" s="943"/>
      <c r="C105" s="944"/>
      <c r="D105" s="944"/>
      <c r="E105" s="944"/>
      <c r="F105" s="944"/>
      <c r="G105" s="945"/>
      <c r="H105" s="963"/>
      <c r="I105" s="378" t="s">
        <v>218</v>
      </c>
      <c r="J105" s="379" t="s">
        <v>41</v>
      </c>
      <c r="K105" s="380" t="s">
        <v>219</v>
      </c>
      <c r="L105" s="378" t="s">
        <v>220</v>
      </c>
      <c r="M105" s="942"/>
    </row>
    <row r="106" spans="2:13">
      <c r="B106" s="894"/>
      <c r="C106" s="895"/>
      <c r="D106" s="895"/>
      <c r="E106" s="895"/>
      <c r="F106" s="895"/>
      <c r="G106" s="946"/>
      <c r="H106" s="901" t="s">
        <v>393</v>
      </c>
      <c r="I106" s="901"/>
      <c r="J106" s="901"/>
      <c r="K106" s="901"/>
      <c r="L106" s="902"/>
      <c r="M106" s="855">
        <f>SUM(M107:M109)</f>
        <v>21.733499999999999</v>
      </c>
    </row>
    <row r="107" spans="2:13">
      <c r="B107" s="894"/>
      <c r="C107" s="895"/>
      <c r="D107" s="895"/>
      <c r="E107" s="895"/>
      <c r="F107" s="895"/>
      <c r="G107" s="946"/>
      <c r="H107" s="698" t="s">
        <v>229</v>
      </c>
      <c r="I107" s="383">
        <v>3.7</v>
      </c>
      <c r="J107" s="384">
        <v>0.15</v>
      </c>
      <c r="K107" s="383">
        <v>0.1</v>
      </c>
      <c r="L107" s="383">
        <v>77</v>
      </c>
      <c r="M107" s="381">
        <f>I107*J107*K107*L107</f>
        <v>4.2735000000000003</v>
      </c>
    </row>
    <row r="108" spans="2:13">
      <c r="B108" s="894"/>
      <c r="C108" s="895"/>
      <c r="D108" s="895"/>
      <c r="E108" s="895"/>
      <c r="F108" s="895"/>
      <c r="G108" s="946"/>
      <c r="H108" s="698" t="s">
        <v>230</v>
      </c>
      <c r="I108" s="383">
        <v>234</v>
      </c>
      <c r="J108" s="384">
        <v>0.65</v>
      </c>
      <c r="K108" s="383">
        <v>0.05</v>
      </c>
      <c r="L108" s="383">
        <v>2</v>
      </c>
      <c r="M108" s="381">
        <f>I108*J108*K108*L108</f>
        <v>15.21</v>
      </c>
    </row>
    <row r="109" spans="2:13">
      <c r="B109" s="894"/>
      <c r="C109" s="895"/>
      <c r="D109" s="895"/>
      <c r="E109" s="895"/>
      <c r="F109" s="895"/>
      <c r="G109" s="946"/>
      <c r="H109" s="419" t="s">
        <v>231</v>
      </c>
      <c r="I109" s="417">
        <v>1.5</v>
      </c>
      <c r="J109" s="417">
        <v>5</v>
      </c>
      <c r="K109" s="417">
        <v>0.15</v>
      </c>
      <c r="L109" s="383">
        <v>2</v>
      </c>
      <c r="M109" s="381">
        <f>I109*J109*K109*L109</f>
        <v>2.25</v>
      </c>
    </row>
    <row r="110" spans="2:13" ht="13.2" customHeight="1">
      <c r="B110" s="894"/>
      <c r="C110" s="895"/>
      <c r="D110" s="895"/>
      <c r="E110" s="895"/>
      <c r="F110" s="895"/>
      <c r="G110" s="946"/>
      <c r="H110" s="900" t="s">
        <v>394</v>
      </c>
      <c r="I110" s="901"/>
      <c r="J110" s="901"/>
      <c r="K110" s="901"/>
      <c r="L110" s="901"/>
      <c r="M110" s="855">
        <f>SUM(M111:M113)</f>
        <v>26.047500000000003</v>
      </c>
    </row>
    <row r="111" spans="2:13">
      <c r="B111" s="894"/>
      <c r="C111" s="895"/>
      <c r="D111" s="895"/>
      <c r="E111" s="895"/>
      <c r="F111" s="895"/>
      <c r="G111" s="946"/>
      <c r="H111" s="698" t="s">
        <v>229</v>
      </c>
      <c r="I111" s="383">
        <v>3.7</v>
      </c>
      <c r="J111" s="384">
        <v>0.15</v>
      </c>
      <c r="K111" s="383">
        <v>0.1</v>
      </c>
      <c r="L111" s="383">
        <v>95</v>
      </c>
      <c r="M111" s="381">
        <f>I111*J111*K111*L111</f>
        <v>5.2725000000000009</v>
      </c>
    </row>
    <row r="112" spans="2:13">
      <c r="B112" s="894"/>
      <c r="C112" s="895"/>
      <c r="D112" s="895"/>
      <c r="E112" s="895"/>
      <c r="F112" s="895"/>
      <c r="G112" s="946"/>
      <c r="H112" s="698" t="s">
        <v>230</v>
      </c>
      <c r="I112" s="383">
        <v>285</v>
      </c>
      <c r="J112" s="384">
        <v>0.65</v>
      </c>
      <c r="K112" s="383">
        <v>0.05</v>
      </c>
      <c r="L112" s="383">
        <v>2</v>
      </c>
      <c r="M112" s="381">
        <f>I112*J112*K112*L112</f>
        <v>18.525000000000002</v>
      </c>
    </row>
    <row r="113" spans="2:13">
      <c r="B113" s="894"/>
      <c r="C113" s="895"/>
      <c r="D113" s="895"/>
      <c r="E113" s="895"/>
      <c r="F113" s="895"/>
      <c r="G113" s="946"/>
      <c r="H113" s="419" t="s">
        <v>231</v>
      </c>
      <c r="I113" s="417">
        <v>1.5</v>
      </c>
      <c r="J113" s="417">
        <v>5</v>
      </c>
      <c r="K113" s="417">
        <v>0.15</v>
      </c>
      <c r="L113" s="383">
        <v>2</v>
      </c>
      <c r="M113" s="381">
        <f>I113*J113*K113*L113</f>
        <v>2.25</v>
      </c>
    </row>
    <row r="114" spans="2:13" ht="13.2" customHeight="1">
      <c r="B114" s="894"/>
      <c r="C114" s="895"/>
      <c r="D114" s="895"/>
      <c r="E114" s="895"/>
      <c r="F114" s="895"/>
      <c r="G114" s="946"/>
      <c r="H114" s="900" t="s">
        <v>395</v>
      </c>
      <c r="I114" s="901"/>
      <c r="J114" s="901"/>
      <c r="K114" s="901"/>
      <c r="L114" s="901"/>
      <c r="M114" s="855">
        <f>SUM(M115:M117)</f>
        <v>22.558500000000002</v>
      </c>
    </row>
    <row r="115" spans="2:13">
      <c r="B115" s="894"/>
      <c r="C115" s="895"/>
      <c r="D115" s="895"/>
      <c r="E115" s="895"/>
      <c r="F115" s="895"/>
      <c r="G115" s="946"/>
      <c r="H115" s="698" t="s">
        <v>229</v>
      </c>
      <c r="I115" s="383">
        <v>2.7</v>
      </c>
      <c r="J115" s="384">
        <v>0.15</v>
      </c>
      <c r="K115" s="383">
        <v>0.1</v>
      </c>
      <c r="L115" s="383">
        <v>77</v>
      </c>
      <c r="M115" s="381">
        <f>I115*J115*K115*L115</f>
        <v>3.1185000000000005</v>
      </c>
    </row>
    <row r="116" spans="2:13">
      <c r="B116" s="894"/>
      <c r="C116" s="895"/>
      <c r="D116" s="895"/>
      <c r="E116" s="895"/>
      <c r="F116" s="895"/>
      <c r="G116" s="946"/>
      <c r="H116" s="698" t="s">
        <v>230</v>
      </c>
      <c r="I116" s="383">
        <v>234</v>
      </c>
      <c r="J116" s="384">
        <v>0.75</v>
      </c>
      <c r="K116" s="383">
        <v>0.05</v>
      </c>
      <c r="L116" s="383">
        <v>2</v>
      </c>
      <c r="M116" s="381">
        <f>I116*J116*K116*L116</f>
        <v>17.55</v>
      </c>
    </row>
    <row r="117" spans="2:13">
      <c r="B117" s="894"/>
      <c r="C117" s="895"/>
      <c r="D117" s="895"/>
      <c r="E117" s="895"/>
      <c r="F117" s="895"/>
      <c r="G117" s="946"/>
      <c r="H117" s="419" t="s">
        <v>231</v>
      </c>
      <c r="I117" s="417">
        <v>1.5</v>
      </c>
      <c r="J117" s="417">
        <v>4.2</v>
      </c>
      <c r="K117" s="417">
        <v>0.15</v>
      </c>
      <c r="L117" s="383">
        <v>2</v>
      </c>
      <c r="M117" s="381">
        <f>I117*J117*K117*L117</f>
        <v>1.8900000000000001</v>
      </c>
    </row>
    <row r="118" spans="2:13" ht="13.2" customHeight="1">
      <c r="B118" s="894"/>
      <c r="C118" s="895"/>
      <c r="D118" s="895"/>
      <c r="E118" s="895"/>
      <c r="F118" s="895"/>
      <c r="G118" s="946"/>
      <c r="H118" s="900" t="s">
        <v>396</v>
      </c>
      <c r="I118" s="901"/>
      <c r="J118" s="901"/>
      <c r="K118" s="901"/>
      <c r="L118" s="901"/>
      <c r="M118" s="855">
        <f>SUM(M119:M121)</f>
        <v>19.413000000000004</v>
      </c>
    </row>
    <row r="119" spans="2:13">
      <c r="B119" s="894"/>
      <c r="C119" s="895"/>
      <c r="D119" s="895"/>
      <c r="E119" s="895"/>
      <c r="F119" s="895"/>
      <c r="G119" s="946"/>
      <c r="H119" s="698" t="s">
        <v>229</v>
      </c>
      <c r="I119" s="383">
        <v>2.7</v>
      </c>
      <c r="J119" s="384">
        <v>0.15</v>
      </c>
      <c r="K119" s="383">
        <v>0.1</v>
      </c>
      <c r="L119" s="383">
        <v>66</v>
      </c>
      <c r="M119" s="381">
        <f>I119*J119*K119*L119</f>
        <v>2.6730000000000005</v>
      </c>
    </row>
    <row r="120" spans="2:13">
      <c r="B120" s="894"/>
      <c r="C120" s="895"/>
      <c r="D120" s="895"/>
      <c r="E120" s="895"/>
      <c r="F120" s="895"/>
      <c r="G120" s="946"/>
      <c r="H120" s="698" t="s">
        <v>230</v>
      </c>
      <c r="I120" s="383">
        <v>198</v>
      </c>
      <c r="J120" s="384">
        <v>0.75</v>
      </c>
      <c r="K120" s="383">
        <v>0.05</v>
      </c>
      <c r="L120" s="383">
        <v>2</v>
      </c>
      <c r="M120" s="381">
        <f>I120*J120*K120*L120</f>
        <v>14.850000000000001</v>
      </c>
    </row>
    <row r="121" spans="2:13">
      <c r="B121" s="894"/>
      <c r="C121" s="895"/>
      <c r="D121" s="895"/>
      <c r="E121" s="895"/>
      <c r="F121" s="895"/>
      <c r="G121" s="946"/>
      <c r="H121" s="419" t="s">
        <v>231</v>
      </c>
      <c r="I121" s="417">
        <v>1.5</v>
      </c>
      <c r="J121" s="417">
        <v>4.2</v>
      </c>
      <c r="K121" s="417">
        <v>0.15</v>
      </c>
      <c r="L121" s="383">
        <v>2</v>
      </c>
      <c r="M121" s="381">
        <f>I121*J121*K121*L121</f>
        <v>1.8900000000000001</v>
      </c>
    </row>
    <row r="122" spans="2:13" ht="13.2" customHeight="1">
      <c r="B122" s="894"/>
      <c r="C122" s="895"/>
      <c r="D122" s="895"/>
      <c r="E122" s="895"/>
      <c r="F122" s="895"/>
      <c r="G122" s="946"/>
      <c r="H122" s="900" t="s">
        <v>397</v>
      </c>
      <c r="I122" s="901"/>
      <c r="J122" s="901"/>
      <c r="K122" s="901"/>
      <c r="L122" s="901"/>
      <c r="M122" s="855">
        <f>SUM(M123:M125)</f>
        <v>21.537000000000003</v>
      </c>
    </row>
    <row r="123" spans="2:13">
      <c r="B123" s="894"/>
      <c r="C123" s="895"/>
      <c r="D123" s="895"/>
      <c r="E123" s="895"/>
      <c r="F123" s="895"/>
      <c r="G123" s="946"/>
      <c r="H123" s="698" t="s">
        <v>229</v>
      </c>
      <c r="I123" s="383">
        <v>2.7</v>
      </c>
      <c r="J123" s="384">
        <v>0.15</v>
      </c>
      <c r="K123" s="383">
        <v>0.1</v>
      </c>
      <c r="L123" s="383">
        <v>74</v>
      </c>
      <c r="M123" s="381">
        <f>I123*J123*K123*L123</f>
        <v>2.9970000000000008</v>
      </c>
    </row>
    <row r="124" spans="2:13">
      <c r="B124" s="894"/>
      <c r="C124" s="895"/>
      <c r="D124" s="895"/>
      <c r="E124" s="895"/>
      <c r="F124" s="895"/>
      <c r="G124" s="946"/>
      <c r="H124" s="698" t="s">
        <v>230</v>
      </c>
      <c r="I124" s="383">
        <v>222</v>
      </c>
      <c r="J124" s="384">
        <v>0.75</v>
      </c>
      <c r="K124" s="383">
        <v>0.05</v>
      </c>
      <c r="L124" s="383">
        <v>2</v>
      </c>
      <c r="M124" s="381">
        <f>I124*J124*K124*L124</f>
        <v>16.650000000000002</v>
      </c>
    </row>
    <row r="125" spans="2:13">
      <c r="B125" s="894"/>
      <c r="C125" s="895"/>
      <c r="D125" s="895"/>
      <c r="E125" s="895"/>
      <c r="F125" s="895"/>
      <c r="G125" s="946"/>
      <c r="H125" s="419" t="s">
        <v>231</v>
      </c>
      <c r="I125" s="417">
        <v>1.5</v>
      </c>
      <c r="J125" s="417">
        <v>4.2</v>
      </c>
      <c r="K125" s="417">
        <v>0.15</v>
      </c>
      <c r="L125" s="383">
        <v>2</v>
      </c>
      <c r="M125" s="381">
        <f>I125*J125*K125*L125</f>
        <v>1.8900000000000001</v>
      </c>
    </row>
    <row r="126" spans="2:13" ht="13.2" customHeight="1">
      <c r="B126" s="894"/>
      <c r="C126" s="895"/>
      <c r="D126" s="895"/>
      <c r="E126" s="895"/>
      <c r="F126" s="895"/>
      <c r="G126" s="946"/>
      <c r="H126" s="900" t="s">
        <v>398</v>
      </c>
      <c r="I126" s="901"/>
      <c r="J126" s="901"/>
      <c r="K126" s="901"/>
      <c r="L126" s="901"/>
      <c r="M126" s="855">
        <f>SUM(M127:M129)</f>
        <v>17.554500000000001</v>
      </c>
    </row>
    <row r="127" spans="2:13">
      <c r="B127" s="894"/>
      <c r="C127" s="895"/>
      <c r="D127" s="895"/>
      <c r="E127" s="895"/>
      <c r="F127" s="895"/>
      <c r="G127" s="946"/>
      <c r="H127" s="698" t="s">
        <v>229</v>
      </c>
      <c r="I127" s="383">
        <v>2.7</v>
      </c>
      <c r="J127" s="384">
        <v>0.15</v>
      </c>
      <c r="K127" s="383">
        <v>0.1</v>
      </c>
      <c r="L127" s="383">
        <v>59</v>
      </c>
      <c r="M127" s="381">
        <f>I127*J127*K127*L127</f>
        <v>2.3895000000000004</v>
      </c>
    </row>
    <row r="128" spans="2:13">
      <c r="B128" s="894"/>
      <c r="C128" s="895"/>
      <c r="D128" s="895"/>
      <c r="E128" s="895"/>
      <c r="F128" s="895"/>
      <c r="G128" s="946"/>
      <c r="H128" s="698" t="s">
        <v>230</v>
      </c>
      <c r="I128" s="383">
        <v>177</v>
      </c>
      <c r="J128" s="384">
        <v>0.75</v>
      </c>
      <c r="K128" s="383">
        <v>0.05</v>
      </c>
      <c r="L128" s="383">
        <v>2</v>
      </c>
      <c r="M128" s="381">
        <f>I128*J128*K128*L128</f>
        <v>13.275</v>
      </c>
    </row>
    <row r="129" spans="2:13">
      <c r="B129" s="894"/>
      <c r="C129" s="895"/>
      <c r="D129" s="895"/>
      <c r="E129" s="895"/>
      <c r="F129" s="895"/>
      <c r="G129" s="946"/>
      <c r="H129" s="419" t="s">
        <v>231</v>
      </c>
      <c r="I129" s="417">
        <v>1.5</v>
      </c>
      <c r="J129" s="417">
        <v>4.2</v>
      </c>
      <c r="K129" s="417">
        <v>0.15</v>
      </c>
      <c r="L129" s="383">
        <v>2</v>
      </c>
      <c r="M129" s="381">
        <f>I129*J129*K129*L129</f>
        <v>1.8900000000000001</v>
      </c>
    </row>
    <row r="130" spans="2:13" ht="13.2" customHeight="1">
      <c r="B130" s="894"/>
      <c r="C130" s="895"/>
      <c r="D130" s="895"/>
      <c r="E130" s="895"/>
      <c r="F130" s="895"/>
      <c r="G130" s="946"/>
      <c r="H130" s="900" t="s">
        <v>410</v>
      </c>
      <c r="I130" s="901"/>
      <c r="J130" s="901"/>
      <c r="K130" s="901"/>
      <c r="L130" s="901"/>
      <c r="M130" s="855">
        <f>SUM(M131:M133)</f>
        <v>16.758000000000003</v>
      </c>
    </row>
    <row r="131" spans="2:13">
      <c r="B131" s="894"/>
      <c r="C131" s="895"/>
      <c r="D131" s="895"/>
      <c r="E131" s="895"/>
      <c r="F131" s="895"/>
      <c r="G131" s="946"/>
      <c r="H131" s="698" t="s">
        <v>229</v>
      </c>
      <c r="I131" s="383">
        <v>2.7</v>
      </c>
      <c r="J131" s="384">
        <v>0.15</v>
      </c>
      <c r="K131" s="383">
        <v>0.1</v>
      </c>
      <c r="L131" s="383">
        <v>56</v>
      </c>
      <c r="M131" s="381">
        <f>I131*J131*K131*L131</f>
        <v>2.2680000000000007</v>
      </c>
    </row>
    <row r="132" spans="2:13">
      <c r="B132" s="894"/>
      <c r="C132" s="895"/>
      <c r="D132" s="895"/>
      <c r="E132" s="895"/>
      <c r="F132" s="895"/>
      <c r="G132" s="946"/>
      <c r="H132" s="698" t="s">
        <v>230</v>
      </c>
      <c r="I132" s="383">
        <v>168</v>
      </c>
      <c r="J132" s="384">
        <v>0.75</v>
      </c>
      <c r="K132" s="383">
        <v>0.05</v>
      </c>
      <c r="L132" s="383">
        <v>2</v>
      </c>
      <c r="M132" s="381">
        <f>I132*J132*K132*L132</f>
        <v>12.600000000000001</v>
      </c>
    </row>
    <row r="133" spans="2:13">
      <c r="B133" s="894"/>
      <c r="C133" s="895"/>
      <c r="D133" s="895"/>
      <c r="E133" s="895"/>
      <c r="F133" s="895"/>
      <c r="G133" s="946"/>
      <c r="H133" s="419" t="s">
        <v>231</v>
      </c>
      <c r="I133" s="417">
        <v>1.5</v>
      </c>
      <c r="J133" s="417">
        <v>4.2</v>
      </c>
      <c r="K133" s="417">
        <v>0.15</v>
      </c>
      <c r="L133" s="383">
        <v>2</v>
      </c>
      <c r="M133" s="381">
        <f>I133*J133*K133*L133</f>
        <v>1.8900000000000001</v>
      </c>
    </row>
    <row r="134" spans="2:13" ht="13.2" customHeight="1">
      <c r="B134" s="894"/>
      <c r="C134" s="895"/>
      <c r="D134" s="895"/>
      <c r="E134" s="895"/>
      <c r="F134" s="895"/>
      <c r="G134" s="946"/>
      <c r="H134" s="900" t="s">
        <v>411</v>
      </c>
      <c r="I134" s="901"/>
      <c r="J134" s="901"/>
      <c r="K134" s="901"/>
      <c r="L134" s="901"/>
      <c r="M134" s="855">
        <f>SUM(M135:M137)</f>
        <v>12.775500000000001</v>
      </c>
    </row>
    <row r="135" spans="2:13">
      <c r="B135" s="894"/>
      <c r="C135" s="895"/>
      <c r="D135" s="895"/>
      <c r="E135" s="895"/>
      <c r="F135" s="895"/>
      <c r="G135" s="946"/>
      <c r="H135" s="698" t="s">
        <v>229</v>
      </c>
      <c r="I135" s="383">
        <v>2.7</v>
      </c>
      <c r="J135" s="384">
        <v>0.15</v>
      </c>
      <c r="K135" s="383">
        <v>0.1</v>
      </c>
      <c r="L135" s="383">
        <v>41</v>
      </c>
      <c r="M135" s="381">
        <f>I135*J135*K135*L135</f>
        <v>1.6605000000000003</v>
      </c>
    </row>
    <row r="136" spans="2:13">
      <c r="B136" s="894"/>
      <c r="C136" s="895"/>
      <c r="D136" s="895"/>
      <c r="E136" s="895"/>
      <c r="F136" s="895"/>
      <c r="G136" s="946"/>
      <c r="H136" s="698" t="s">
        <v>230</v>
      </c>
      <c r="I136" s="383">
        <v>123</v>
      </c>
      <c r="J136" s="384">
        <v>0.75</v>
      </c>
      <c r="K136" s="383">
        <v>0.05</v>
      </c>
      <c r="L136" s="383">
        <v>2</v>
      </c>
      <c r="M136" s="381">
        <f>I136*J136*K136*L136</f>
        <v>9.2249999999999996</v>
      </c>
    </row>
    <row r="137" spans="2:13">
      <c r="B137" s="894"/>
      <c r="C137" s="895"/>
      <c r="D137" s="895"/>
      <c r="E137" s="895"/>
      <c r="F137" s="895"/>
      <c r="G137" s="946"/>
      <c r="H137" s="419" t="s">
        <v>231</v>
      </c>
      <c r="I137" s="417">
        <v>1.5</v>
      </c>
      <c r="J137" s="417">
        <v>4.2</v>
      </c>
      <c r="K137" s="417">
        <v>0.15</v>
      </c>
      <c r="L137" s="383">
        <v>2</v>
      </c>
      <c r="M137" s="381">
        <f>I137*J137*K137*L137</f>
        <v>1.8900000000000001</v>
      </c>
    </row>
    <row r="138" spans="2:13" ht="13.2" customHeight="1">
      <c r="B138" s="894"/>
      <c r="C138" s="895"/>
      <c r="D138" s="895"/>
      <c r="E138" s="895"/>
      <c r="F138" s="895"/>
      <c r="G138" s="946"/>
      <c r="H138" s="900" t="s">
        <v>523</v>
      </c>
      <c r="I138" s="901"/>
      <c r="J138" s="901"/>
      <c r="K138" s="901"/>
      <c r="L138" s="901"/>
      <c r="M138" s="855">
        <f>SUM(M139:M141)</f>
        <v>22.802</v>
      </c>
    </row>
    <row r="139" spans="2:13">
      <c r="B139" s="894"/>
      <c r="C139" s="895"/>
      <c r="D139" s="895"/>
      <c r="E139" s="895"/>
      <c r="F139" s="895"/>
      <c r="G139" s="946"/>
      <c r="H139" s="698" t="s">
        <v>229</v>
      </c>
      <c r="I139" s="383">
        <v>3.7</v>
      </c>
      <c r="J139" s="384">
        <v>0.15</v>
      </c>
      <c r="K139" s="383">
        <v>0.1</v>
      </c>
      <c r="L139" s="383">
        <v>84</v>
      </c>
      <c r="M139" s="381">
        <f>I139*J139*K139*L139</f>
        <v>4.6620000000000008</v>
      </c>
    </row>
    <row r="140" spans="2:13">
      <c r="B140" s="894"/>
      <c r="C140" s="895"/>
      <c r="D140" s="895"/>
      <c r="E140" s="895"/>
      <c r="F140" s="895"/>
      <c r="G140" s="946"/>
      <c r="H140" s="698" t="s">
        <v>230</v>
      </c>
      <c r="I140" s="383">
        <v>250</v>
      </c>
      <c r="J140" s="384">
        <v>0.65</v>
      </c>
      <c r="K140" s="383">
        <v>0.05</v>
      </c>
      <c r="L140" s="383">
        <v>2</v>
      </c>
      <c r="M140" s="381">
        <f>I140*J140*K140*L140</f>
        <v>16.25</v>
      </c>
    </row>
    <row r="141" spans="2:13">
      <c r="B141" s="894"/>
      <c r="C141" s="895"/>
      <c r="D141" s="895"/>
      <c r="E141" s="895"/>
      <c r="F141" s="895"/>
      <c r="G141" s="946"/>
      <c r="H141" s="419" t="s">
        <v>231</v>
      </c>
      <c r="I141" s="417">
        <v>1.5</v>
      </c>
      <c r="J141" s="417">
        <v>4.2</v>
      </c>
      <c r="K141" s="417">
        <v>0.15</v>
      </c>
      <c r="L141" s="383">
        <v>2</v>
      </c>
      <c r="M141" s="381">
        <f>I141*J141*K141*L141</f>
        <v>1.8900000000000001</v>
      </c>
    </row>
    <row r="142" spans="2:13" ht="13.2" customHeight="1">
      <c r="B142" s="894"/>
      <c r="C142" s="895"/>
      <c r="D142" s="895"/>
      <c r="E142" s="895"/>
      <c r="F142" s="895"/>
      <c r="G142" s="946"/>
      <c r="H142" s="900" t="s">
        <v>524</v>
      </c>
      <c r="I142" s="901"/>
      <c r="J142" s="901"/>
      <c r="K142" s="901"/>
      <c r="L142" s="901"/>
      <c r="M142" s="855">
        <f>SUM(M143:M145)</f>
        <v>22.802</v>
      </c>
    </row>
    <row r="143" spans="2:13">
      <c r="B143" s="894"/>
      <c r="C143" s="895"/>
      <c r="D143" s="895"/>
      <c r="E143" s="895"/>
      <c r="F143" s="895"/>
      <c r="G143" s="946"/>
      <c r="H143" s="698" t="s">
        <v>229</v>
      </c>
      <c r="I143" s="383">
        <v>3.7</v>
      </c>
      <c r="J143" s="384">
        <v>0.15</v>
      </c>
      <c r="K143" s="383">
        <v>0.1</v>
      </c>
      <c r="L143" s="383">
        <v>84</v>
      </c>
      <c r="M143" s="381">
        <f>I143*J143*K143*L143</f>
        <v>4.6620000000000008</v>
      </c>
    </row>
    <row r="144" spans="2:13">
      <c r="B144" s="894"/>
      <c r="C144" s="895"/>
      <c r="D144" s="895"/>
      <c r="E144" s="895"/>
      <c r="F144" s="895"/>
      <c r="G144" s="946"/>
      <c r="H144" s="698" t="s">
        <v>230</v>
      </c>
      <c r="I144" s="383">
        <v>250</v>
      </c>
      <c r="J144" s="384">
        <v>0.65</v>
      </c>
      <c r="K144" s="383">
        <v>0.05</v>
      </c>
      <c r="L144" s="383">
        <v>2</v>
      </c>
      <c r="M144" s="381">
        <f>I144*J144*K144*L144</f>
        <v>16.25</v>
      </c>
    </row>
    <row r="145" spans="2:13">
      <c r="B145" s="947"/>
      <c r="C145" s="948"/>
      <c r="D145" s="948"/>
      <c r="E145" s="948"/>
      <c r="F145" s="948"/>
      <c r="G145" s="949"/>
      <c r="H145" s="419" t="s">
        <v>231</v>
      </c>
      <c r="I145" s="417">
        <v>1.5</v>
      </c>
      <c r="J145" s="417">
        <v>4.2</v>
      </c>
      <c r="K145" s="417">
        <v>0.15</v>
      </c>
      <c r="L145" s="383">
        <v>2</v>
      </c>
      <c r="M145" s="381">
        <f>I145*J145*K145*L145</f>
        <v>1.8900000000000001</v>
      </c>
    </row>
    <row r="146" spans="2:13" ht="15.6">
      <c r="B146" s="920"/>
      <c r="C146" s="921"/>
      <c r="D146" s="389"/>
      <c r="E146" s="389"/>
      <c r="F146" s="389"/>
      <c r="G146" s="906"/>
      <c r="H146" s="922"/>
      <c r="I146" s="406"/>
      <c r="J146" s="387"/>
      <c r="K146" s="391"/>
      <c r="L146" s="391"/>
      <c r="M146" s="392"/>
    </row>
    <row r="147" spans="2:13" ht="15.6">
      <c r="B147" s="923" t="s">
        <v>223</v>
      </c>
      <c r="C147" s="924"/>
      <c r="D147" s="389"/>
      <c r="E147" s="389"/>
      <c r="F147" s="389"/>
      <c r="G147" s="925"/>
      <c r="H147" s="926"/>
      <c r="I147" s="390"/>
      <c r="J147" s="391"/>
      <c r="K147" s="391"/>
      <c r="L147" s="391"/>
      <c r="M147" s="392"/>
    </row>
    <row r="148" spans="2:13">
      <c r="B148" s="393"/>
      <c r="C148" s="394"/>
      <c r="D148" s="394"/>
      <c r="E148" s="394"/>
      <c r="F148" s="389"/>
      <c r="G148" s="394"/>
      <c r="H148" s="395"/>
      <c r="I148" s="927" t="s">
        <v>221</v>
      </c>
      <c r="J148" s="928"/>
      <c r="K148" s="928"/>
      <c r="L148" s="928"/>
      <c r="M148" s="396">
        <f>+M142+M138+M134+M130+M126+M122+M118+M114+M110+M106</f>
        <v>203.98150000000004</v>
      </c>
    </row>
    <row r="149" spans="2:13">
      <c r="B149" s="393"/>
      <c r="C149" s="929" t="s">
        <v>402</v>
      </c>
      <c r="D149" s="929"/>
      <c r="E149" s="929"/>
      <c r="F149" s="929"/>
      <c r="G149" s="397"/>
      <c r="H149" s="398"/>
      <c r="I149" s="930" t="s">
        <v>222</v>
      </c>
      <c r="J149" s="931"/>
      <c r="K149" s="931"/>
      <c r="L149" s="931"/>
      <c r="M149" s="396"/>
    </row>
    <row r="150" spans="2:13" ht="13.8" thickBot="1">
      <c r="B150" s="399"/>
      <c r="C150" s="932" t="s">
        <v>403</v>
      </c>
      <c r="D150" s="932"/>
      <c r="E150" s="932"/>
      <c r="F150" s="932"/>
      <c r="G150" s="400"/>
      <c r="H150" s="401"/>
      <c r="I150" s="933" t="s">
        <v>42</v>
      </c>
      <c r="J150" s="934"/>
      <c r="K150" s="934"/>
      <c r="L150" s="934"/>
      <c r="M150" s="402">
        <f>M148+M149</f>
        <v>203.98150000000004</v>
      </c>
    </row>
    <row r="158" spans="2:13" ht="13.8" thickBot="1"/>
    <row r="159" spans="2:13">
      <c r="B159" s="364"/>
      <c r="C159" s="365"/>
      <c r="D159" s="365"/>
      <c r="E159" s="365"/>
      <c r="F159" s="365"/>
      <c r="G159" s="365"/>
      <c r="H159" s="365"/>
      <c r="I159" s="365"/>
      <c r="J159" s="365"/>
      <c r="K159" s="365"/>
      <c r="L159" s="365"/>
      <c r="M159" s="366"/>
    </row>
    <row r="160" spans="2:13" ht="13.8">
      <c r="B160" s="367"/>
      <c r="C160" s="368"/>
      <c r="D160" s="368"/>
      <c r="E160" s="890" t="s">
        <v>203</v>
      </c>
      <c r="F160" s="890"/>
      <c r="G160" s="890"/>
      <c r="H160" s="890"/>
      <c r="I160" s="890"/>
      <c r="J160" s="890"/>
      <c r="K160" s="890"/>
      <c r="L160" s="368"/>
      <c r="M160" s="369"/>
    </row>
    <row r="161" spans="2:13" ht="13.8">
      <c r="B161" s="367"/>
      <c r="C161" s="368"/>
      <c r="D161" s="368"/>
      <c r="E161" s="890" t="s">
        <v>204</v>
      </c>
      <c r="F161" s="890"/>
      <c r="G161" s="890"/>
      <c r="H161" s="890"/>
      <c r="I161" s="890"/>
      <c r="J161" s="890"/>
      <c r="K161" s="890"/>
      <c r="L161" s="368"/>
      <c r="M161" s="369"/>
    </row>
    <row r="162" spans="2:13" ht="13.8">
      <c r="B162" s="367"/>
      <c r="C162" s="368"/>
      <c r="D162" s="368"/>
      <c r="E162" s="890" t="s">
        <v>399</v>
      </c>
      <c r="F162" s="890"/>
      <c r="G162" s="890"/>
      <c r="H162" s="890"/>
      <c r="I162" s="890"/>
      <c r="J162" s="890"/>
      <c r="K162" s="890"/>
      <c r="L162" s="368"/>
      <c r="M162" s="369"/>
    </row>
    <row r="163" spans="2:13" ht="13.8">
      <c r="B163" s="367"/>
      <c r="C163" s="368"/>
      <c r="D163" s="368"/>
      <c r="E163" s="890" t="s">
        <v>205</v>
      </c>
      <c r="F163" s="890"/>
      <c r="G163" s="890"/>
      <c r="H163" s="890"/>
      <c r="I163" s="890"/>
      <c r="J163" s="890"/>
      <c r="K163" s="890"/>
      <c r="L163" s="368"/>
      <c r="M163" s="369"/>
    </row>
    <row r="164" spans="2:13" ht="14.4" thickBot="1">
      <c r="B164" s="370"/>
      <c r="C164" s="371"/>
      <c r="D164" s="371"/>
      <c r="E164" s="904" t="s">
        <v>400</v>
      </c>
      <c r="F164" s="904"/>
      <c r="G164" s="904"/>
      <c r="H164" s="904"/>
      <c r="I164" s="904"/>
      <c r="J164" s="904"/>
      <c r="K164" s="904"/>
      <c r="L164" s="371"/>
      <c r="M164" s="372"/>
    </row>
    <row r="165" spans="2:13">
      <c r="B165" s="935" t="s">
        <v>206</v>
      </c>
      <c r="C165" s="936"/>
      <c r="D165" s="936"/>
      <c r="E165" s="936"/>
      <c r="F165" s="936"/>
      <c r="G165" s="936"/>
      <c r="H165" s="936"/>
      <c r="I165" s="936"/>
      <c r="J165" s="936"/>
      <c r="K165" s="936"/>
      <c r="L165" s="936"/>
      <c r="M165" s="937"/>
    </row>
    <row r="166" spans="2:13" ht="58.8" customHeight="1">
      <c r="B166" s="938" t="s">
        <v>522</v>
      </c>
      <c r="C166" s="939"/>
      <c r="D166" s="939"/>
      <c r="E166" s="939"/>
      <c r="F166" s="939"/>
      <c r="G166" s="939"/>
      <c r="H166" s="939"/>
      <c r="I166" s="939"/>
      <c r="J166" s="939"/>
      <c r="K166" s="939"/>
      <c r="L166" s="939"/>
      <c r="M166" s="940"/>
    </row>
    <row r="167" spans="2:13" ht="16.2" customHeight="1">
      <c r="B167" s="373" t="s">
        <v>207</v>
      </c>
      <c r="C167" s="374" t="s">
        <v>208</v>
      </c>
      <c r="D167" s="911" t="s">
        <v>209</v>
      </c>
      <c r="E167" s="912"/>
      <c r="F167" s="912"/>
      <c r="G167" s="912"/>
      <c r="H167" s="374" t="s">
        <v>210</v>
      </c>
      <c r="I167" s="913" t="s">
        <v>211</v>
      </c>
      <c r="J167" s="914"/>
      <c r="K167" s="915"/>
      <c r="L167" s="916" t="s">
        <v>212</v>
      </c>
      <c r="M167" s="917"/>
    </row>
    <row r="168" spans="2:13" ht="14.55" customHeight="1">
      <c r="B168" s="375" t="s">
        <v>247</v>
      </c>
      <c r="C168" s="376" t="s">
        <v>25</v>
      </c>
      <c r="D168" s="950" t="s">
        <v>46</v>
      </c>
      <c r="E168" s="950"/>
      <c r="F168" s="950"/>
      <c r="G168" s="950"/>
      <c r="H168" s="377" t="s">
        <v>213</v>
      </c>
      <c r="I168" s="951">
        <v>1</v>
      </c>
      <c r="J168" s="912"/>
      <c r="K168" s="927"/>
      <c r="L168" s="952">
        <v>45799</v>
      </c>
      <c r="M168" s="953"/>
    </row>
    <row r="169" spans="2:13" ht="15.6">
      <c r="B169" s="955" t="s">
        <v>214</v>
      </c>
      <c r="C169" s="956"/>
      <c r="D169" s="956"/>
      <c r="E169" s="956"/>
      <c r="F169" s="956"/>
      <c r="G169" s="956"/>
      <c r="H169" s="957" t="s">
        <v>215</v>
      </c>
      <c r="I169" s="931" t="s">
        <v>216</v>
      </c>
      <c r="J169" s="931"/>
      <c r="K169" s="931"/>
      <c r="L169" s="931"/>
      <c r="M169" s="941" t="s">
        <v>217</v>
      </c>
    </row>
    <row r="170" spans="2:13" ht="19.8">
      <c r="B170" s="943"/>
      <c r="C170" s="944"/>
      <c r="D170" s="944"/>
      <c r="E170" s="944"/>
      <c r="F170" s="944"/>
      <c r="G170" s="945"/>
      <c r="H170" s="958"/>
      <c r="I170" s="378" t="s">
        <v>218</v>
      </c>
      <c r="J170" s="379" t="s">
        <v>41</v>
      </c>
      <c r="K170" s="380" t="s">
        <v>219</v>
      </c>
      <c r="L170" s="378" t="s">
        <v>220</v>
      </c>
      <c r="M170" s="942"/>
    </row>
    <row r="171" spans="2:13">
      <c r="B171" s="894"/>
      <c r="C171" s="895"/>
      <c r="D171" s="895"/>
      <c r="E171" s="895"/>
      <c r="F171" s="895"/>
      <c r="G171" s="946"/>
      <c r="H171" s="900" t="s">
        <v>393</v>
      </c>
      <c r="I171" s="901"/>
      <c r="J171" s="901"/>
      <c r="K171" s="901"/>
      <c r="L171" s="902"/>
      <c r="M171" s="855">
        <f>SUM(M172:M174)</f>
        <v>72.474000000000004</v>
      </c>
    </row>
    <row r="172" spans="2:13">
      <c r="B172" s="894"/>
      <c r="C172" s="895"/>
      <c r="D172" s="895"/>
      <c r="E172" s="895"/>
      <c r="F172" s="895"/>
      <c r="G172" s="946"/>
      <c r="H172" s="413" t="s">
        <v>224</v>
      </c>
      <c r="I172" s="412">
        <v>2.85</v>
      </c>
      <c r="J172" s="414">
        <v>0.9</v>
      </c>
      <c r="K172" s="412">
        <v>0.15</v>
      </c>
      <c r="L172" s="412">
        <v>154</v>
      </c>
      <c r="M172" s="381">
        <f>L172*K172*J172*I172</f>
        <v>59.2515</v>
      </c>
    </row>
    <row r="173" spans="2:13">
      <c r="B173" s="894"/>
      <c r="C173" s="895"/>
      <c r="D173" s="895"/>
      <c r="E173" s="895"/>
      <c r="F173" s="895"/>
      <c r="G173" s="946"/>
      <c r="H173" s="413" t="s">
        <v>44</v>
      </c>
      <c r="I173" s="412">
        <v>3.8</v>
      </c>
      <c r="J173" s="414">
        <v>0.15</v>
      </c>
      <c r="K173" s="412">
        <v>0.25</v>
      </c>
      <c r="L173" s="412">
        <v>77</v>
      </c>
      <c r="M173" s="381">
        <f>I173*J173*K173*L173</f>
        <v>10.972499999999998</v>
      </c>
    </row>
    <row r="174" spans="2:13">
      <c r="B174" s="894"/>
      <c r="C174" s="895"/>
      <c r="D174" s="895"/>
      <c r="E174" s="895"/>
      <c r="F174" s="895"/>
      <c r="G174" s="946"/>
      <c r="H174" s="413" t="s">
        <v>225</v>
      </c>
      <c r="I174" s="412">
        <v>5</v>
      </c>
      <c r="J174" s="414">
        <v>1.5</v>
      </c>
      <c r="K174" s="412">
        <v>0.15</v>
      </c>
      <c r="L174" s="412">
        <v>2</v>
      </c>
      <c r="M174" s="381">
        <f>I174*J174*K174*L174</f>
        <v>2.25</v>
      </c>
    </row>
    <row r="175" spans="2:13" ht="13.2" customHeight="1">
      <c r="B175" s="894"/>
      <c r="C175" s="895"/>
      <c r="D175" s="895"/>
      <c r="E175" s="895"/>
      <c r="F175" s="895"/>
      <c r="G175" s="946"/>
      <c r="H175" s="900" t="s">
        <v>394</v>
      </c>
      <c r="I175" s="901"/>
      <c r="J175" s="901"/>
      <c r="K175" s="901"/>
      <c r="L175" s="901"/>
      <c r="M175" s="855">
        <f>SUM(M176:M178)</f>
        <v>88.533750000000012</v>
      </c>
    </row>
    <row r="176" spans="2:13">
      <c r="B176" s="894"/>
      <c r="C176" s="895"/>
      <c r="D176" s="895"/>
      <c r="E176" s="895"/>
      <c r="F176" s="895"/>
      <c r="G176" s="946"/>
      <c r="H176" s="413" t="s">
        <v>224</v>
      </c>
      <c r="I176" s="412">
        <v>2.85</v>
      </c>
      <c r="J176" s="414">
        <v>0.9</v>
      </c>
      <c r="K176" s="412">
        <v>0.15</v>
      </c>
      <c r="L176" s="412">
        <v>190</v>
      </c>
      <c r="M176" s="381">
        <f>L176*K176*J176*I176</f>
        <v>73.102500000000006</v>
      </c>
    </row>
    <row r="177" spans="2:13">
      <c r="B177" s="894"/>
      <c r="C177" s="895"/>
      <c r="D177" s="895"/>
      <c r="E177" s="895"/>
      <c r="F177" s="895"/>
      <c r="G177" s="946"/>
      <c r="H177" s="413" t="s">
        <v>44</v>
      </c>
      <c r="I177" s="412">
        <v>3.7</v>
      </c>
      <c r="J177" s="414">
        <v>0.15</v>
      </c>
      <c r="K177" s="412">
        <v>0.25</v>
      </c>
      <c r="L177" s="412">
        <v>95</v>
      </c>
      <c r="M177" s="381">
        <f>I177*J177*K177*L177</f>
        <v>13.18125</v>
      </c>
    </row>
    <row r="178" spans="2:13">
      <c r="B178" s="894"/>
      <c r="C178" s="895"/>
      <c r="D178" s="895"/>
      <c r="E178" s="895"/>
      <c r="F178" s="895"/>
      <c r="G178" s="946"/>
      <c r="H178" s="413" t="s">
        <v>225</v>
      </c>
      <c r="I178" s="412">
        <v>5</v>
      </c>
      <c r="J178" s="414">
        <v>1.5</v>
      </c>
      <c r="K178" s="412">
        <v>0.15</v>
      </c>
      <c r="L178" s="412">
        <v>2</v>
      </c>
      <c r="M178" s="381">
        <f>I178*J178*K178*L178</f>
        <v>2.25</v>
      </c>
    </row>
    <row r="179" spans="2:13" ht="13.2" customHeight="1">
      <c r="B179" s="894"/>
      <c r="C179" s="895"/>
      <c r="D179" s="895"/>
      <c r="E179" s="895"/>
      <c r="F179" s="895"/>
      <c r="G179" s="946"/>
      <c r="H179" s="900" t="s">
        <v>395</v>
      </c>
      <c r="I179" s="901"/>
      <c r="J179" s="901"/>
      <c r="K179" s="901"/>
      <c r="L179" s="901"/>
      <c r="M179" s="855">
        <f>SUM(M180:M182)</f>
        <v>68.937750000000008</v>
      </c>
    </row>
    <row r="180" spans="2:13">
      <c r="B180" s="894"/>
      <c r="C180" s="895"/>
      <c r="D180" s="895"/>
      <c r="E180" s="895"/>
      <c r="F180" s="895"/>
      <c r="G180" s="946"/>
      <c r="H180" s="413" t="s">
        <v>224</v>
      </c>
      <c r="I180" s="412">
        <v>2.85</v>
      </c>
      <c r="J180" s="414">
        <v>0.9</v>
      </c>
      <c r="K180" s="412">
        <v>0.15</v>
      </c>
      <c r="L180" s="412">
        <v>154</v>
      </c>
      <c r="M180" s="381">
        <f>L180*K180*J180*I180</f>
        <v>59.2515</v>
      </c>
    </row>
    <row r="181" spans="2:13">
      <c r="B181" s="894"/>
      <c r="C181" s="895"/>
      <c r="D181" s="895"/>
      <c r="E181" s="895"/>
      <c r="F181" s="895"/>
      <c r="G181" s="946"/>
      <c r="H181" s="413" t="s">
        <v>44</v>
      </c>
      <c r="I181" s="412">
        <v>2.7</v>
      </c>
      <c r="J181" s="414">
        <v>0.15</v>
      </c>
      <c r="K181" s="412">
        <v>0.25</v>
      </c>
      <c r="L181" s="412">
        <v>77</v>
      </c>
      <c r="M181" s="381">
        <f>I181*J181*K181*L181</f>
        <v>7.7962500000000006</v>
      </c>
    </row>
    <row r="182" spans="2:13">
      <c r="B182" s="894"/>
      <c r="C182" s="895"/>
      <c r="D182" s="895"/>
      <c r="E182" s="895"/>
      <c r="F182" s="895"/>
      <c r="G182" s="946"/>
      <c r="H182" s="413" t="s">
        <v>225</v>
      </c>
      <c r="I182" s="412">
        <v>4.2</v>
      </c>
      <c r="J182" s="414">
        <v>1.5</v>
      </c>
      <c r="K182" s="412">
        <v>0.15</v>
      </c>
      <c r="L182" s="412">
        <v>2</v>
      </c>
      <c r="M182" s="381">
        <f>I182*J182*K182*L182</f>
        <v>1.8900000000000001</v>
      </c>
    </row>
    <row r="183" spans="2:13" ht="13.2" customHeight="1">
      <c r="B183" s="894"/>
      <c r="C183" s="895"/>
      <c r="D183" s="895"/>
      <c r="E183" s="895"/>
      <c r="F183" s="895"/>
      <c r="G183" s="946"/>
      <c r="H183" s="900" t="s">
        <v>396</v>
      </c>
      <c r="I183" s="901"/>
      <c r="J183" s="901"/>
      <c r="K183" s="901"/>
      <c r="L183" s="901"/>
      <c r="M183" s="855">
        <f>SUM(M184:M186)</f>
        <v>59.359499999999997</v>
      </c>
    </row>
    <row r="184" spans="2:13">
      <c r="B184" s="894"/>
      <c r="C184" s="895"/>
      <c r="D184" s="895"/>
      <c r="E184" s="895"/>
      <c r="F184" s="895"/>
      <c r="G184" s="946"/>
      <c r="H184" s="413" t="s">
        <v>224</v>
      </c>
      <c r="I184" s="412">
        <v>2.85</v>
      </c>
      <c r="J184" s="414">
        <v>0.9</v>
      </c>
      <c r="K184" s="412">
        <v>0.15</v>
      </c>
      <c r="L184" s="412">
        <v>132</v>
      </c>
      <c r="M184" s="381">
        <f>L184*K184*J184*I184</f>
        <v>50.786999999999999</v>
      </c>
    </row>
    <row r="185" spans="2:13">
      <c r="B185" s="894"/>
      <c r="C185" s="895"/>
      <c r="D185" s="895"/>
      <c r="E185" s="895"/>
      <c r="F185" s="895"/>
      <c r="G185" s="946"/>
      <c r="H185" s="413" t="s">
        <v>44</v>
      </c>
      <c r="I185" s="412">
        <v>2.7</v>
      </c>
      <c r="J185" s="414">
        <v>0.15</v>
      </c>
      <c r="K185" s="412">
        <v>0.25</v>
      </c>
      <c r="L185" s="412">
        <v>66</v>
      </c>
      <c r="M185" s="381">
        <f>I185*J185*K185*L185</f>
        <v>6.6825000000000001</v>
      </c>
    </row>
    <row r="186" spans="2:13">
      <c r="B186" s="894"/>
      <c r="C186" s="895"/>
      <c r="D186" s="895"/>
      <c r="E186" s="895"/>
      <c r="F186" s="895"/>
      <c r="G186" s="946"/>
      <c r="H186" s="413" t="s">
        <v>225</v>
      </c>
      <c r="I186" s="412">
        <v>4.2</v>
      </c>
      <c r="J186" s="414">
        <v>1.5</v>
      </c>
      <c r="K186" s="412">
        <v>0.15</v>
      </c>
      <c r="L186" s="412">
        <v>2</v>
      </c>
      <c r="M186" s="381">
        <f>I186*J186*K186*L186</f>
        <v>1.8900000000000001</v>
      </c>
    </row>
    <row r="187" spans="2:13" ht="13.2" customHeight="1">
      <c r="B187" s="894"/>
      <c r="C187" s="895"/>
      <c r="D187" s="895"/>
      <c r="E187" s="895"/>
      <c r="F187" s="895"/>
      <c r="G187" s="946"/>
      <c r="H187" s="900" t="s">
        <v>397</v>
      </c>
      <c r="I187" s="901"/>
      <c r="J187" s="901"/>
      <c r="K187" s="901"/>
      <c r="L187" s="901"/>
      <c r="M187" s="855">
        <f>SUM(M188:M190)</f>
        <v>66.325500000000005</v>
      </c>
    </row>
    <row r="188" spans="2:13">
      <c r="B188" s="894"/>
      <c r="C188" s="895"/>
      <c r="D188" s="895"/>
      <c r="E188" s="895"/>
      <c r="F188" s="895"/>
      <c r="G188" s="946"/>
      <c r="H188" s="413" t="s">
        <v>224</v>
      </c>
      <c r="I188" s="412">
        <v>2.85</v>
      </c>
      <c r="J188" s="414">
        <v>0.9</v>
      </c>
      <c r="K188" s="412">
        <v>0.15</v>
      </c>
      <c r="L188" s="412">
        <v>148</v>
      </c>
      <c r="M188" s="381">
        <f>L188*K188*J188*I188</f>
        <v>56.943000000000005</v>
      </c>
    </row>
    <row r="189" spans="2:13">
      <c r="B189" s="894"/>
      <c r="C189" s="895"/>
      <c r="D189" s="895"/>
      <c r="E189" s="895"/>
      <c r="F189" s="895"/>
      <c r="G189" s="946"/>
      <c r="H189" s="413" t="s">
        <v>44</v>
      </c>
      <c r="I189" s="412">
        <v>2.7</v>
      </c>
      <c r="J189" s="414">
        <v>0.15</v>
      </c>
      <c r="K189" s="412">
        <v>0.25</v>
      </c>
      <c r="L189" s="412">
        <v>74</v>
      </c>
      <c r="M189" s="381">
        <f>I189*J189*K189*L189</f>
        <v>7.4925000000000006</v>
      </c>
    </row>
    <row r="190" spans="2:13">
      <c r="B190" s="894"/>
      <c r="C190" s="895"/>
      <c r="D190" s="895"/>
      <c r="E190" s="895"/>
      <c r="F190" s="895"/>
      <c r="G190" s="946"/>
      <c r="H190" s="413" t="s">
        <v>225</v>
      </c>
      <c r="I190" s="412">
        <v>4.2</v>
      </c>
      <c r="J190" s="414">
        <v>1.5</v>
      </c>
      <c r="K190" s="412">
        <v>0.15</v>
      </c>
      <c r="L190" s="412">
        <v>2</v>
      </c>
      <c r="M190" s="381">
        <f>I190*J190*K190*L190</f>
        <v>1.8900000000000001</v>
      </c>
    </row>
    <row r="191" spans="2:13" ht="13.2" customHeight="1">
      <c r="B191" s="894"/>
      <c r="C191" s="895"/>
      <c r="D191" s="895"/>
      <c r="E191" s="895"/>
      <c r="F191" s="895"/>
      <c r="G191" s="946"/>
      <c r="H191" s="900" t="s">
        <v>398</v>
      </c>
      <c r="I191" s="901"/>
      <c r="J191" s="901"/>
      <c r="K191" s="901"/>
      <c r="L191" s="901"/>
      <c r="M191" s="855">
        <f>SUM(M192:M194)</f>
        <v>53.264250000000004</v>
      </c>
    </row>
    <row r="192" spans="2:13">
      <c r="B192" s="894"/>
      <c r="C192" s="895"/>
      <c r="D192" s="895"/>
      <c r="E192" s="895"/>
      <c r="F192" s="895"/>
      <c r="G192" s="946"/>
      <c r="H192" s="413" t="s">
        <v>224</v>
      </c>
      <c r="I192" s="412">
        <v>2.85</v>
      </c>
      <c r="J192" s="414">
        <v>0.9</v>
      </c>
      <c r="K192" s="412">
        <v>0.15</v>
      </c>
      <c r="L192" s="412">
        <v>118</v>
      </c>
      <c r="M192" s="381">
        <f>L192*K192*J192*I192</f>
        <v>45.400500000000001</v>
      </c>
    </row>
    <row r="193" spans="2:13">
      <c r="B193" s="894"/>
      <c r="C193" s="895"/>
      <c r="D193" s="895"/>
      <c r="E193" s="895"/>
      <c r="F193" s="895"/>
      <c r="G193" s="946"/>
      <c r="H193" s="413" t="s">
        <v>44</v>
      </c>
      <c r="I193" s="412">
        <v>2.7</v>
      </c>
      <c r="J193" s="414">
        <v>0.15</v>
      </c>
      <c r="K193" s="412">
        <v>0.25</v>
      </c>
      <c r="L193" s="412">
        <v>59</v>
      </c>
      <c r="M193" s="381">
        <f>I193*J193*K193*L193</f>
        <v>5.9737500000000008</v>
      </c>
    </row>
    <row r="194" spans="2:13">
      <c r="B194" s="894"/>
      <c r="C194" s="895"/>
      <c r="D194" s="895"/>
      <c r="E194" s="895"/>
      <c r="F194" s="895"/>
      <c r="G194" s="946"/>
      <c r="H194" s="413" t="s">
        <v>225</v>
      </c>
      <c r="I194" s="412">
        <v>4.2</v>
      </c>
      <c r="J194" s="414">
        <v>1.5</v>
      </c>
      <c r="K194" s="412">
        <v>0.15</v>
      </c>
      <c r="L194" s="412">
        <v>2</v>
      </c>
      <c r="M194" s="381">
        <f>I194*J194*K194*L194</f>
        <v>1.8900000000000001</v>
      </c>
    </row>
    <row r="195" spans="2:13" ht="13.2" customHeight="1">
      <c r="B195" s="894"/>
      <c r="C195" s="895"/>
      <c r="D195" s="895"/>
      <c r="E195" s="895"/>
      <c r="F195" s="895"/>
      <c r="G195" s="946"/>
      <c r="H195" s="900" t="s">
        <v>410</v>
      </c>
      <c r="I195" s="901"/>
      <c r="J195" s="901"/>
      <c r="K195" s="901"/>
      <c r="L195" s="901"/>
      <c r="M195" s="855">
        <f>SUM(M196:M198)</f>
        <v>50.652000000000008</v>
      </c>
    </row>
    <row r="196" spans="2:13">
      <c r="B196" s="894"/>
      <c r="C196" s="895"/>
      <c r="D196" s="895"/>
      <c r="E196" s="895"/>
      <c r="F196" s="895"/>
      <c r="G196" s="946"/>
      <c r="H196" s="413" t="s">
        <v>224</v>
      </c>
      <c r="I196" s="412">
        <v>2.85</v>
      </c>
      <c r="J196" s="414">
        <v>0.9</v>
      </c>
      <c r="K196" s="412">
        <v>0.15</v>
      </c>
      <c r="L196" s="412">
        <v>112</v>
      </c>
      <c r="M196" s="381">
        <f>L196*K196*J196*I196</f>
        <v>43.092000000000006</v>
      </c>
    </row>
    <row r="197" spans="2:13">
      <c r="B197" s="894"/>
      <c r="C197" s="895"/>
      <c r="D197" s="895"/>
      <c r="E197" s="895"/>
      <c r="F197" s="895"/>
      <c r="G197" s="946"/>
      <c r="H197" s="413" t="s">
        <v>44</v>
      </c>
      <c r="I197" s="412">
        <v>2.7</v>
      </c>
      <c r="J197" s="414">
        <v>0.15</v>
      </c>
      <c r="K197" s="412">
        <v>0.25</v>
      </c>
      <c r="L197" s="412">
        <v>56</v>
      </c>
      <c r="M197" s="381">
        <f>I197*J197*K197*L197</f>
        <v>5.67</v>
      </c>
    </row>
    <row r="198" spans="2:13">
      <c r="B198" s="894"/>
      <c r="C198" s="895"/>
      <c r="D198" s="895"/>
      <c r="E198" s="895"/>
      <c r="F198" s="895"/>
      <c r="G198" s="946"/>
      <c r="H198" s="413" t="s">
        <v>225</v>
      </c>
      <c r="I198" s="412">
        <v>4.2</v>
      </c>
      <c r="J198" s="414">
        <v>1.5</v>
      </c>
      <c r="K198" s="412">
        <v>0.15</v>
      </c>
      <c r="L198" s="412">
        <v>2</v>
      </c>
      <c r="M198" s="381">
        <f>I198*J198*K198*L198</f>
        <v>1.8900000000000001</v>
      </c>
    </row>
    <row r="199" spans="2:13" ht="13.2" customHeight="1">
      <c r="B199" s="894"/>
      <c r="C199" s="895"/>
      <c r="D199" s="895"/>
      <c r="E199" s="895"/>
      <c r="F199" s="895"/>
      <c r="G199" s="946"/>
      <c r="H199" s="900" t="s">
        <v>411</v>
      </c>
      <c r="I199" s="901"/>
      <c r="J199" s="901"/>
      <c r="K199" s="901"/>
      <c r="L199" s="901"/>
      <c r="M199" s="855">
        <f>SUM(M200:M202)</f>
        <v>37.59075</v>
      </c>
    </row>
    <row r="200" spans="2:13">
      <c r="B200" s="894"/>
      <c r="C200" s="895"/>
      <c r="D200" s="895"/>
      <c r="E200" s="895"/>
      <c r="F200" s="895"/>
      <c r="G200" s="946"/>
      <c r="H200" s="413" t="s">
        <v>224</v>
      </c>
      <c r="I200" s="412">
        <v>2.85</v>
      </c>
      <c r="J200" s="414">
        <v>0.9</v>
      </c>
      <c r="K200" s="412">
        <v>0.15</v>
      </c>
      <c r="L200" s="412">
        <v>82</v>
      </c>
      <c r="M200" s="381">
        <f>L200*K200*J200*I200</f>
        <v>31.549499999999998</v>
      </c>
    </row>
    <row r="201" spans="2:13">
      <c r="B201" s="894"/>
      <c r="C201" s="895"/>
      <c r="D201" s="895"/>
      <c r="E201" s="895"/>
      <c r="F201" s="895"/>
      <c r="G201" s="946"/>
      <c r="H201" s="413" t="s">
        <v>44</v>
      </c>
      <c r="I201" s="412">
        <v>2.7</v>
      </c>
      <c r="J201" s="414">
        <v>0.15</v>
      </c>
      <c r="K201" s="412">
        <v>0.25</v>
      </c>
      <c r="L201" s="412">
        <v>41</v>
      </c>
      <c r="M201" s="381">
        <f>I201*J201*K201*L201</f>
        <v>4.1512500000000001</v>
      </c>
    </row>
    <row r="202" spans="2:13">
      <c r="B202" s="894"/>
      <c r="C202" s="895"/>
      <c r="D202" s="895"/>
      <c r="E202" s="895"/>
      <c r="F202" s="895"/>
      <c r="G202" s="946"/>
      <c r="H202" s="413" t="s">
        <v>225</v>
      </c>
      <c r="I202" s="412">
        <v>4.2</v>
      </c>
      <c r="J202" s="414">
        <v>1.5</v>
      </c>
      <c r="K202" s="412">
        <v>0.15</v>
      </c>
      <c r="L202" s="412">
        <v>2</v>
      </c>
      <c r="M202" s="381">
        <f>I202*J202*K202*L202</f>
        <v>1.8900000000000001</v>
      </c>
    </row>
    <row r="203" spans="2:13" ht="13.2" customHeight="1">
      <c r="B203" s="894"/>
      <c r="C203" s="895"/>
      <c r="D203" s="895"/>
      <c r="E203" s="895"/>
      <c r="F203" s="895"/>
      <c r="G203" s="946"/>
      <c r="H203" s="900" t="s">
        <v>523</v>
      </c>
      <c r="I203" s="901"/>
      <c r="J203" s="901"/>
      <c r="K203" s="901"/>
      <c r="L203" s="901"/>
      <c r="M203" s="855">
        <f>SUM(M204:M206)</f>
        <v>78.543000000000006</v>
      </c>
    </row>
    <row r="204" spans="2:13">
      <c r="B204" s="894"/>
      <c r="C204" s="895"/>
      <c r="D204" s="895"/>
      <c r="E204" s="895"/>
      <c r="F204" s="895"/>
      <c r="G204" s="946"/>
      <c r="H204" s="413" t="s">
        <v>224</v>
      </c>
      <c r="I204" s="412">
        <v>2.85</v>
      </c>
      <c r="J204" s="414">
        <v>0.9</v>
      </c>
      <c r="K204" s="412">
        <v>0.15</v>
      </c>
      <c r="L204" s="412">
        <v>168</v>
      </c>
      <c r="M204" s="381">
        <f>L204*K204*J204*I204</f>
        <v>64.638000000000005</v>
      </c>
    </row>
    <row r="205" spans="2:13">
      <c r="B205" s="894"/>
      <c r="C205" s="895"/>
      <c r="D205" s="895"/>
      <c r="E205" s="895"/>
      <c r="F205" s="895"/>
      <c r="G205" s="946"/>
      <c r="H205" s="413" t="s">
        <v>44</v>
      </c>
      <c r="I205" s="412">
        <v>3.7</v>
      </c>
      <c r="J205" s="414">
        <v>0.15</v>
      </c>
      <c r="K205" s="412">
        <v>0.25</v>
      </c>
      <c r="L205" s="412">
        <v>84</v>
      </c>
      <c r="M205" s="381">
        <f>I205*J205*K205*L205</f>
        <v>11.655000000000001</v>
      </c>
    </row>
    <row r="206" spans="2:13">
      <c r="B206" s="894"/>
      <c r="C206" s="895"/>
      <c r="D206" s="895"/>
      <c r="E206" s="895"/>
      <c r="F206" s="895"/>
      <c r="G206" s="946"/>
      <c r="H206" s="413" t="s">
        <v>225</v>
      </c>
      <c r="I206" s="412">
        <v>5</v>
      </c>
      <c r="J206" s="414">
        <v>1.5</v>
      </c>
      <c r="K206" s="412">
        <v>0.15</v>
      </c>
      <c r="L206" s="412">
        <v>2</v>
      </c>
      <c r="M206" s="381">
        <f>I206*J206*K206*L206</f>
        <v>2.25</v>
      </c>
    </row>
    <row r="207" spans="2:13" ht="13.2" customHeight="1">
      <c r="B207" s="894"/>
      <c r="C207" s="895"/>
      <c r="D207" s="895"/>
      <c r="E207" s="895"/>
      <c r="F207" s="895"/>
      <c r="G207" s="946"/>
      <c r="H207" s="900" t="s">
        <v>524</v>
      </c>
      <c r="I207" s="901"/>
      <c r="J207" s="901"/>
      <c r="K207" s="901"/>
      <c r="L207" s="901"/>
      <c r="M207" s="855">
        <f>SUM(M208:M210)</f>
        <v>78.543000000000006</v>
      </c>
    </row>
    <row r="208" spans="2:13">
      <c r="B208" s="894"/>
      <c r="C208" s="895"/>
      <c r="D208" s="895"/>
      <c r="E208" s="895"/>
      <c r="F208" s="895"/>
      <c r="G208" s="946"/>
      <c r="H208" s="413" t="s">
        <v>224</v>
      </c>
      <c r="I208" s="412">
        <v>2.85</v>
      </c>
      <c r="J208" s="414">
        <v>0.9</v>
      </c>
      <c r="K208" s="412">
        <v>0.15</v>
      </c>
      <c r="L208" s="412">
        <v>168</v>
      </c>
      <c r="M208" s="381">
        <f>L208*K208*J208*I208</f>
        <v>64.638000000000005</v>
      </c>
    </row>
    <row r="209" spans="2:13">
      <c r="B209" s="894"/>
      <c r="C209" s="895"/>
      <c r="D209" s="895"/>
      <c r="E209" s="895"/>
      <c r="F209" s="895"/>
      <c r="G209" s="946"/>
      <c r="H209" s="413" t="s">
        <v>44</v>
      </c>
      <c r="I209" s="412">
        <v>3.7</v>
      </c>
      <c r="J209" s="414">
        <v>0.15</v>
      </c>
      <c r="K209" s="412">
        <v>0.25</v>
      </c>
      <c r="L209" s="412">
        <v>84</v>
      </c>
      <c r="M209" s="381">
        <f>I209*J209*K209*L209</f>
        <v>11.655000000000001</v>
      </c>
    </row>
    <row r="210" spans="2:13">
      <c r="B210" s="894"/>
      <c r="C210" s="895"/>
      <c r="D210" s="895"/>
      <c r="E210" s="895"/>
      <c r="F210" s="895"/>
      <c r="G210" s="946"/>
      <c r="H210" s="413" t="s">
        <v>225</v>
      </c>
      <c r="I210" s="412">
        <v>5</v>
      </c>
      <c r="J210" s="414">
        <v>1.5</v>
      </c>
      <c r="K210" s="412">
        <v>0.15</v>
      </c>
      <c r="L210" s="412">
        <v>2</v>
      </c>
      <c r="M210" s="381">
        <f>I210*J210*K210*L210</f>
        <v>2.25</v>
      </c>
    </row>
    <row r="211" spans="2:13">
      <c r="B211" s="947"/>
      <c r="C211" s="948"/>
      <c r="D211" s="948"/>
      <c r="E211" s="948"/>
      <c r="F211" s="948"/>
      <c r="G211" s="949"/>
      <c r="H211" s="386"/>
      <c r="I211" s="387"/>
      <c r="J211" s="387"/>
      <c r="K211" s="387"/>
      <c r="L211" s="387"/>
      <c r="M211" s="388"/>
    </row>
    <row r="212" spans="2:13" ht="15.6">
      <c r="B212" s="920"/>
      <c r="C212" s="921"/>
      <c r="D212" s="389"/>
      <c r="E212" s="389"/>
      <c r="F212" s="389"/>
      <c r="G212" s="906"/>
      <c r="H212" s="922"/>
      <c r="I212" s="406"/>
      <c r="J212" s="387"/>
      <c r="K212" s="391"/>
      <c r="L212" s="391"/>
      <c r="M212" s="392"/>
    </row>
    <row r="213" spans="2:13" ht="15.6">
      <c r="B213" s="923" t="s">
        <v>223</v>
      </c>
      <c r="C213" s="924"/>
      <c r="D213" s="389"/>
      <c r="E213" s="389"/>
      <c r="F213" s="389"/>
      <c r="G213" s="925"/>
      <c r="H213" s="926"/>
      <c r="I213" s="390"/>
      <c r="J213" s="391"/>
      <c r="K213" s="391"/>
      <c r="L213" s="391"/>
      <c r="M213" s="392"/>
    </row>
    <row r="214" spans="2:13">
      <c r="B214" s="393"/>
      <c r="C214" s="394"/>
      <c r="D214" s="394"/>
      <c r="E214" s="394"/>
      <c r="F214" s="389"/>
      <c r="G214" s="394"/>
      <c r="H214" s="395"/>
      <c r="I214" s="927" t="s">
        <v>221</v>
      </c>
      <c r="J214" s="928"/>
      <c r="K214" s="928"/>
      <c r="L214" s="928"/>
      <c r="M214" s="396">
        <f>+M207+M203+M199+M195+M191+M187+M183+M179+M175+M171</f>
        <v>654.22350000000017</v>
      </c>
    </row>
    <row r="215" spans="2:13">
      <c r="B215" s="393"/>
      <c r="C215" s="929" t="s">
        <v>402</v>
      </c>
      <c r="D215" s="929"/>
      <c r="E215" s="929"/>
      <c r="F215" s="929"/>
      <c r="G215" s="397"/>
      <c r="H215" s="398"/>
      <c r="I215" s="930" t="s">
        <v>222</v>
      </c>
      <c r="J215" s="931"/>
      <c r="K215" s="931"/>
      <c r="L215" s="931"/>
      <c r="M215" s="396"/>
    </row>
    <row r="216" spans="2:13" ht="13.8" thickBot="1">
      <c r="B216" s="399"/>
      <c r="C216" s="932" t="s">
        <v>403</v>
      </c>
      <c r="D216" s="932"/>
      <c r="E216" s="932"/>
      <c r="F216" s="932"/>
      <c r="G216" s="400"/>
      <c r="H216" s="401"/>
      <c r="I216" s="933" t="s">
        <v>42</v>
      </c>
      <c r="J216" s="934"/>
      <c r="K216" s="934"/>
      <c r="L216" s="934"/>
      <c r="M216" s="402">
        <f>M214+M215</f>
        <v>654.22350000000017</v>
      </c>
    </row>
    <row r="225" spans="2:13" ht="13.8" thickBot="1"/>
    <row r="226" spans="2:13">
      <c r="B226" s="364"/>
      <c r="C226" s="365"/>
      <c r="D226" s="365"/>
      <c r="E226" s="365"/>
      <c r="F226" s="365"/>
      <c r="G226" s="365"/>
      <c r="H226" s="365"/>
      <c r="I226" s="365"/>
      <c r="J226" s="365"/>
      <c r="K226" s="365"/>
      <c r="L226" s="365"/>
      <c r="M226" s="366"/>
    </row>
    <row r="227" spans="2:13" ht="13.8">
      <c r="B227" s="367"/>
      <c r="C227" s="368"/>
      <c r="D227" s="368"/>
      <c r="E227" s="890" t="s">
        <v>203</v>
      </c>
      <c r="F227" s="890"/>
      <c r="G227" s="890"/>
      <c r="H227" s="890"/>
      <c r="I227" s="890"/>
      <c r="J227" s="890"/>
      <c r="K227" s="890"/>
      <c r="L227" s="368"/>
      <c r="M227" s="369"/>
    </row>
    <row r="228" spans="2:13" ht="13.8">
      <c r="B228" s="367"/>
      <c r="C228" s="368"/>
      <c r="D228" s="368"/>
      <c r="E228" s="890" t="s">
        <v>204</v>
      </c>
      <c r="F228" s="890"/>
      <c r="G228" s="890"/>
      <c r="H228" s="890"/>
      <c r="I228" s="890"/>
      <c r="J228" s="890"/>
      <c r="K228" s="890"/>
      <c r="L228" s="368"/>
      <c r="M228" s="369"/>
    </row>
    <row r="229" spans="2:13" ht="13.8">
      <c r="B229" s="367"/>
      <c r="C229" s="368"/>
      <c r="D229" s="368"/>
      <c r="E229" s="890" t="s">
        <v>399</v>
      </c>
      <c r="F229" s="890"/>
      <c r="G229" s="890"/>
      <c r="H229" s="890"/>
      <c r="I229" s="890"/>
      <c r="J229" s="890"/>
      <c r="K229" s="890"/>
      <c r="L229" s="368"/>
      <c r="M229" s="369"/>
    </row>
    <row r="230" spans="2:13" ht="13.8">
      <c r="B230" s="367"/>
      <c r="C230" s="368"/>
      <c r="D230" s="368"/>
      <c r="E230" s="890" t="s">
        <v>205</v>
      </c>
      <c r="F230" s="890"/>
      <c r="G230" s="890"/>
      <c r="H230" s="890"/>
      <c r="I230" s="890"/>
      <c r="J230" s="890"/>
      <c r="K230" s="890"/>
      <c r="L230" s="368"/>
      <c r="M230" s="369"/>
    </row>
    <row r="231" spans="2:13" ht="14.4" thickBot="1">
      <c r="B231" s="370"/>
      <c r="C231" s="371"/>
      <c r="D231" s="371"/>
      <c r="E231" s="904" t="s">
        <v>400</v>
      </c>
      <c r="F231" s="904"/>
      <c r="G231" s="904"/>
      <c r="H231" s="904"/>
      <c r="I231" s="904"/>
      <c r="J231" s="904"/>
      <c r="K231" s="904"/>
      <c r="L231" s="371"/>
      <c r="M231" s="372"/>
    </row>
    <row r="232" spans="2:13">
      <c r="B232" s="935" t="s">
        <v>206</v>
      </c>
      <c r="C232" s="936"/>
      <c r="D232" s="936"/>
      <c r="E232" s="936"/>
      <c r="F232" s="936"/>
      <c r="G232" s="936"/>
      <c r="H232" s="936"/>
      <c r="I232" s="936"/>
      <c r="J232" s="936"/>
      <c r="K232" s="936"/>
      <c r="L232" s="936"/>
      <c r="M232" s="937"/>
    </row>
    <row r="233" spans="2:13" ht="57.45" customHeight="1">
      <c r="B233" s="938" t="s">
        <v>522</v>
      </c>
      <c r="C233" s="939"/>
      <c r="D233" s="939"/>
      <c r="E233" s="939"/>
      <c r="F233" s="939"/>
      <c r="G233" s="939"/>
      <c r="H233" s="939"/>
      <c r="I233" s="939"/>
      <c r="J233" s="939"/>
      <c r="K233" s="939"/>
      <c r="L233" s="939"/>
      <c r="M233" s="940"/>
    </row>
    <row r="234" spans="2:13" ht="16.2" customHeight="1">
      <c r="B234" s="373" t="s">
        <v>207</v>
      </c>
      <c r="C234" s="374" t="s">
        <v>208</v>
      </c>
      <c r="D234" s="911" t="s">
        <v>209</v>
      </c>
      <c r="E234" s="912"/>
      <c r="F234" s="912"/>
      <c r="G234" s="912"/>
      <c r="H234" s="374" t="s">
        <v>210</v>
      </c>
      <c r="I234" s="913" t="s">
        <v>211</v>
      </c>
      <c r="J234" s="914"/>
      <c r="K234" s="915"/>
      <c r="L234" s="916" t="s">
        <v>212</v>
      </c>
      <c r="M234" s="917"/>
    </row>
    <row r="235" spans="2:13" ht="22.8" customHeight="1">
      <c r="B235" s="375" t="s">
        <v>248</v>
      </c>
      <c r="C235" s="376" t="s">
        <v>25</v>
      </c>
      <c r="D235" s="950" t="s">
        <v>29</v>
      </c>
      <c r="E235" s="950"/>
      <c r="F235" s="950"/>
      <c r="G235" s="950"/>
      <c r="H235" s="377" t="s">
        <v>213</v>
      </c>
      <c r="I235" s="951">
        <v>1</v>
      </c>
      <c r="J235" s="912"/>
      <c r="K235" s="927"/>
      <c r="L235" s="952">
        <v>45799</v>
      </c>
      <c r="M235" s="953"/>
    </row>
    <row r="236" spans="2:13" ht="15.6">
      <c r="B236" s="955" t="s">
        <v>214</v>
      </c>
      <c r="C236" s="956"/>
      <c r="D236" s="956"/>
      <c r="E236" s="956"/>
      <c r="F236" s="956"/>
      <c r="G236" s="956"/>
      <c r="H236" s="957" t="s">
        <v>215</v>
      </c>
      <c r="I236" s="931" t="s">
        <v>216</v>
      </c>
      <c r="J236" s="931"/>
      <c r="K236" s="931"/>
      <c r="L236" s="931"/>
      <c r="M236" s="941" t="s">
        <v>217</v>
      </c>
    </row>
    <row r="237" spans="2:13" ht="19.8">
      <c r="B237" s="943"/>
      <c r="C237" s="944"/>
      <c r="D237" s="944"/>
      <c r="E237" s="944"/>
      <c r="F237" s="944"/>
      <c r="G237" s="945"/>
      <c r="H237" s="958"/>
      <c r="I237" s="378" t="s">
        <v>218</v>
      </c>
      <c r="J237" s="379" t="s">
        <v>41</v>
      </c>
      <c r="K237" s="380" t="s">
        <v>219</v>
      </c>
      <c r="L237" s="378" t="s">
        <v>220</v>
      </c>
      <c r="M237" s="942"/>
    </row>
    <row r="238" spans="2:13">
      <c r="B238" s="894"/>
      <c r="C238" s="895"/>
      <c r="D238" s="895"/>
      <c r="E238" s="895"/>
      <c r="F238" s="895"/>
      <c r="G238" s="946"/>
      <c r="H238" s="900" t="s">
        <v>393</v>
      </c>
      <c r="I238" s="901"/>
      <c r="J238" s="901"/>
      <c r="K238" s="901"/>
      <c r="L238" s="902"/>
      <c r="M238" s="855">
        <f>+M239+M240</f>
        <v>62.54325</v>
      </c>
    </row>
    <row r="239" spans="2:13">
      <c r="B239" s="894"/>
      <c r="C239" s="895"/>
      <c r="D239" s="895"/>
      <c r="E239" s="895"/>
      <c r="F239" s="895"/>
      <c r="G239" s="946"/>
      <c r="H239" s="382" t="s">
        <v>232</v>
      </c>
      <c r="I239" s="383">
        <v>2.85</v>
      </c>
      <c r="J239" s="384">
        <v>0.9</v>
      </c>
      <c r="K239" s="383">
        <v>0.15</v>
      </c>
      <c r="L239" s="383">
        <v>77</v>
      </c>
      <c r="M239" s="381">
        <f>L239*K239*J239*I239</f>
        <v>29.62575</v>
      </c>
    </row>
    <row r="240" spans="2:13" ht="14.55" customHeight="1">
      <c r="B240" s="894"/>
      <c r="C240" s="895"/>
      <c r="D240" s="895"/>
      <c r="E240" s="895"/>
      <c r="F240" s="895"/>
      <c r="G240" s="946"/>
      <c r="H240" s="382" t="s">
        <v>233</v>
      </c>
      <c r="I240" s="383">
        <v>2.85</v>
      </c>
      <c r="J240" s="384">
        <v>1</v>
      </c>
      <c r="K240" s="383">
        <v>0.15</v>
      </c>
      <c r="L240" s="383">
        <v>77</v>
      </c>
      <c r="M240" s="381">
        <f>L240*K240*J240*I240</f>
        <v>32.917499999999997</v>
      </c>
    </row>
    <row r="241" spans="2:13" ht="13.2" customHeight="1">
      <c r="B241" s="894"/>
      <c r="C241" s="895"/>
      <c r="D241" s="895"/>
      <c r="E241" s="895"/>
      <c r="F241" s="895"/>
      <c r="G241" s="946"/>
      <c r="H241" s="900" t="s">
        <v>394</v>
      </c>
      <c r="I241" s="901"/>
      <c r="J241" s="901"/>
      <c r="K241" s="901"/>
      <c r="L241" s="901"/>
      <c r="M241" s="856">
        <f>M242+M243</f>
        <v>77.163750000000007</v>
      </c>
    </row>
    <row r="242" spans="2:13">
      <c r="B242" s="894"/>
      <c r="C242" s="895"/>
      <c r="D242" s="895"/>
      <c r="E242" s="895"/>
      <c r="F242" s="895"/>
      <c r="G242" s="946"/>
      <c r="H242" s="382" t="s">
        <v>232</v>
      </c>
      <c r="I242" s="383">
        <v>2.85</v>
      </c>
      <c r="J242" s="384">
        <v>0.9</v>
      </c>
      <c r="K242" s="383">
        <v>0.15</v>
      </c>
      <c r="L242" s="383">
        <v>95</v>
      </c>
      <c r="M242" s="381">
        <f>L242*K242*J242*I242</f>
        <v>36.551250000000003</v>
      </c>
    </row>
    <row r="243" spans="2:13">
      <c r="B243" s="894"/>
      <c r="C243" s="895"/>
      <c r="D243" s="895"/>
      <c r="E243" s="895"/>
      <c r="F243" s="895"/>
      <c r="G243" s="946"/>
      <c r="H243" s="382" t="s">
        <v>233</v>
      </c>
      <c r="I243" s="383">
        <v>2.85</v>
      </c>
      <c r="J243" s="384">
        <v>1</v>
      </c>
      <c r="K243" s="383">
        <v>0.15</v>
      </c>
      <c r="L243" s="383">
        <v>95</v>
      </c>
      <c r="M243" s="381">
        <f>L243*K243*J243*I243</f>
        <v>40.612500000000004</v>
      </c>
    </row>
    <row r="244" spans="2:13" ht="13.2" customHeight="1">
      <c r="B244" s="894"/>
      <c r="C244" s="895"/>
      <c r="D244" s="895"/>
      <c r="E244" s="895"/>
      <c r="F244" s="895"/>
      <c r="G244" s="946"/>
      <c r="H244" s="900" t="s">
        <v>395</v>
      </c>
      <c r="I244" s="901"/>
      <c r="J244" s="901"/>
      <c r="K244" s="901"/>
      <c r="L244" s="901"/>
      <c r="M244" s="856">
        <f>M245</f>
        <v>29.62575</v>
      </c>
    </row>
    <row r="245" spans="2:13">
      <c r="B245" s="894"/>
      <c r="C245" s="895"/>
      <c r="D245" s="895"/>
      <c r="E245" s="895"/>
      <c r="F245" s="895"/>
      <c r="G245" s="946"/>
      <c r="H245" s="382" t="s">
        <v>232</v>
      </c>
      <c r="I245" s="383">
        <v>2.85</v>
      </c>
      <c r="J245" s="384">
        <v>0.9</v>
      </c>
      <c r="K245" s="383">
        <v>0.15</v>
      </c>
      <c r="L245" s="383">
        <v>77</v>
      </c>
      <c r="M245" s="381">
        <f>L245*K245*J245*I245</f>
        <v>29.62575</v>
      </c>
    </row>
    <row r="246" spans="2:13" ht="13.2" customHeight="1">
      <c r="B246" s="894"/>
      <c r="C246" s="895"/>
      <c r="D246" s="895"/>
      <c r="E246" s="895"/>
      <c r="F246" s="895"/>
      <c r="G246" s="946"/>
      <c r="H246" s="900" t="s">
        <v>396</v>
      </c>
      <c r="I246" s="901"/>
      <c r="J246" s="901"/>
      <c r="K246" s="901"/>
      <c r="L246" s="901"/>
      <c r="M246" s="856">
        <f>M247</f>
        <v>25.3935</v>
      </c>
    </row>
    <row r="247" spans="2:13">
      <c r="B247" s="894"/>
      <c r="C247" s="895"/>
      <c r="D247" s="895"/>
      <c r="E247" s="895"/>
      <c r="F247" s="895"/>
      <c r="G247" s="946"/>
      <c r="H247" s="382" t="s">
        <v>232</v>
      </c>
      <c r="I247" s="383">
        <v>2.85</v>
      </c>
      <c r="J247" s="384">
        <v>0.9</v>
      </c>
      <c r="K247" s="383">
        <v>0.15</v>
      </c>
      <c r="L247" s="383">
        <v>66</v>
      </c>
      <c r="M247" s="381">
        <f>L247*K247*J247*I247</f>
        <v>25.3935</v>
      </c>
    </row>
    <row r="248" spans="2:13" ht="13.2" customHeight="1">
      <c r="B248" s="894"/>
      <c r="C248" s="895"/>
      <c r="D248" s="895"/>
      <c r="E248" s="895"/>
      <c r="F248" s="895"/>
      <c r="G248" s="946"/>
      <c r="H248" s="900" t="s">
        <v>397</v>
      </c>
      <c r="I248" s="901"/>
      <c r="J248" s="901"/>
      <c r="K248" s="901"/>
      <c r="L248" s="901"/>
      <c r="M248" s="856">
        <f>M249</f>
        <v>28.471500000000002</v>
      </c>
    </row>
    <row r="249" spans="2:13">
      <c r="B249" s="894"/>
      <c r="C249" s="895"/>
      <c r="D249" s="895"/>
      <c r="E249" s="895"/>
      <c r="F249" s="895"/>
      <c r="G249" s="946"/>
      <c r="H249" s="382" t="s">
        <v>232</v>
      </c>
      <c r="I249" s="383">
        <v>2.85</v>
      </c>
      <c r="J249" s="384">
        <v>0.9</v>
      </c>
      <c r="K249" s="383">
        <v>0.15</v>
      </c>
      <c r="L249" s="383">
        <v>74</v>
      </c>
      <c r="M249" s="381">
        <f>L249*K249*J249*I249</f>
        <v>28.471500000000002</v>
      </c>
    </row>
    <row r="250" spans="2:13" ht="13.2" customHeight="1">
      <c r="B250" s="894"/>
      <c r="C250" s="895"/>
      <c r="D250" s="895"/>
      <c r="E250" s="895"/>
      <c r="F250" s="895"/>
      <c r="G250" s="946"/>
      <c r="H250" s="900" t="s">
        <v>398</v>
      </c>
      <c r="I250" s="901"/>
      <c r="J250" s="901"/>
      <c r="K250" s="901"/>
      <c r="L250" s="901"/>
      <c r="M250" s="856">
        <f>M251</f>
        <v>22.70025</v>
      </c>
    </row>
    <row r="251" spans="2:13">
      <c r="B251" s="894"/>
      <c r="C251" s="895"/>
      <c r="D251" s="895"/>
      <c r="E251" s="895"/>
      <c r="F251" s="895"/>
      <c r="G251" s="946"/>
      <c r="H251" s="382" t="s">
        <v>232</v>
      </c>
      <c r="I251" s="383">
        <v>2.85</v>
      </c>
      <c r="J251" s="384">
        <v>0.9</v>
      </c>
      <c r="K251" s="383">
        <v>0.15</v>
      </c>
      <c r="L251" s="383">
        <v>59</v>
      </c>
      <c r="M251" s="381">
        <f>L251*K251*J251*I251</f>
        <v>22.70025</v>
      </c>
    </row>
    <row r="252" spans="2:13" ht="13.2" customHeight="1">
      <c r="B252" s="894"/>
      <c r="C252" s="895"/>
      <c r="D252" s="895"/>
      <c r="E252" s="895"/>
      <c r="F252" s="895"/>
      <c r="G252" s="946"/>
      <c r="H252" s="900" t="s">
        <v>410</v>
      </c>
      <c r="I252" s="901"/>
      <c r="J252" s="901"/>
      <c r="K252" s="901"/>
      <c r="L252" s="901"/>
      <c r="M252" s="856">
        <f>M253</f>
        <v>21.546000000000003</v>
      </c>
    </row>
    <row r="253" spans="2:13">
      <c r="B253" s="894"/>
      <c r="C253" s="895"/>
      <c r="D253" s="895"/>
      <c r="E253" s="895"/>
      <c r="F253" s="895"/>
      <c r="G253" s="946"/>
      <c r="H253" s="382" t="s">
        <v>232</v>
      </c>
      <c r="I253" s="383">
        <v>2.85</v>
      </c>
      <c r="J253" s="384">
        <v>0.9</v>
      </c>
      <c r="K253" s="383">
        <v>0.15</v>
      </c>
      <c r="L253" s="383">
        <v>56</v>
      </c>
      <c r="M253" s="381">
        <f>L253*K253*J253*I253</f>
        <v>21.546000000000003</v>
      </c>
    </row>
    <row r="254" spans="2:13" ht="13.2" customHeight="1">
      <c r="B254" s="894"/>
      <c r="C254" s="895"/>
      <c r="D254" s="895"/>
      <c r="E254" s="895"/>
      <c r="F254" s="895"/>
      <c r="G254" s="946"/>
      <c r="H254" s="900" t="s">
        <v>411</v>
      </c>
      <c r="I254" s="901"/>
      <c r="J254" s="901"/>
      <c r="K254" s="901"/>
      <c r="L254" s="901"/>
      <c r="M254" s="856">
        <f>M255</f>
        <v>15.774749999999999</v>
      </c>
    </row>
    <row r="255" spans="2:13" ht="13.2" customHeight="1">
      <c r="B255" s="894"/>
      <c r="C255" s="895"/>
      <c r="D255" s="895"/>
      <c r="E255" s="895"/>
      <c r="F255" s="895"/>
      <c r="G255" s="946"/>
      <c r="H255" s="382" t="s">
        <v>232</v>
      </c>
      <c r="I255" s="383">
        <v>2.85</v>
      </c>
      <c r="J255" s="384">
        <v>0.9</v>
      </c>
      <c r="K255" s="383">
        <v>0.15</v>
      </c>
      <c r="L255" s="383">
        <v>41</v>
      </c>
      <c r="M255" s="381">
        <f>L255*K255*J255*I255</f>
        <v>15.774749999999999</v>
      </c>
    </row>
    <row r="256" spans="2:13" ht="13.2" customHeight="1">
      <c r="B256" s="894"/>
      <c r="C256" s="895"/>
      <c r="D256" s="895"/>
      <c r="E256" s="895"/>
      <c r="F256" s="895"/>
      <c r="G256" s="946"/>
      <c r="H256" s="900" t="s">
        <v>523</v>
      </c>
      <c r="I256" s="901"/>
      <c r="J256" s="901"/>
      <c r="K256" s="901"/>
      <c r="L256" s="901"/>
      <c r="M256" s="855">
        <f>+M257+M258</f>
        <v>68.228999999999999</v>
      </c>
    </row>
    <row r="257" spans="2:13" ht="13.2" customHeight="1">
      <c r="B257" s="894"/>
      <c r="C257" s="895"/>
      <c r="D257" s="895"/>
      <c r="E257" s="895"/>
      <c r="F257" s="895"/>
      <c r="G257" s="946"/>
      <c r="H257" s="382" t="s">
        <v>232</v>
      </c>
      <c r="I257" s="383">
        <v>2.85</v>
      </c>
      <c r="J257" s="384">
        <v>0.9</v>
      </c>
      <c r="K257" s="383">
        <v>0.15</v>
      </c>
      <c r="L257" s="383">
        <v>84</v>
      </c>
      <c r="M257" s="381">
        <f>L257*K257*J257*I257</f>
        <v>32.319000000000003</v>
      </c>
    </row>
    <row r="258" spans="2:13" ht="13.2" customHeight="1">
      <c r="B258" s="894"/>
      <c r="C258" s="895"/>
      <c r="D258" s="895"/>
      <c r="E258" s="895"/>
      <c r="F258" s="895"/>
      <c r="G258" s="946"/>
      <c r="H258" s="382" t="s">
        <v>233</v>
      </c>
      <c r="I258" s="383">
        <v>2.85</v>
      </c>
      <c r="J258" s="384">
        <v>1</v>
      </c>
      <c r="K258" s="383">
        <v>0.15</v>
      </c>
      <c r="L258" s="383">
        <v>84</v>
      </c>
      <c r="M258" s="381">
        <f>L258*K258*J258*I258</f>
        <v>35.909999999999997</v>
      </c>
    </row>
    <row r="259" spans="2:13" ht="13.2" customHeight="1">
      <c r="B259" s="894"/>
      <c r="C259" s="895"/>
      <c r="D259" s="895"/>
      <c r="E259" s="895"/>
      <c r="F259" s="895"/>
      <c r="G259" s="946"/>
      <c r="H259" s="900" t="s">
        <v>524</v>
      </c>
      <c r="I259" s="901"/>
      <c r="J259" s="901"/>
      <c r="K259" s="901"/>
      <c r="L259" s="901"/>
      <c r="M259" s="855">
        <f>+M260+M261</f>
        <v>68.228999999999999</v>
      </c>
    </row>
    <row r="260" spans="2:13" ht="13.2" customHeight="1">
      <c r="B260" s="894"/>
      <c r="C260" s="895"/>
      <c r="D260" s="895"/>
      <c r="E260" s="895"/>
      <c r="F260" s="895"/>
      <c r="G260" s="946"/>
      <c r="H260" s="382" t="s">
        <v>232</v>
      </c>
      <c r="I260" s="383">
        <v>2.85</v>
      </c>
      <c r="J260" s="384">
        <v>0.9</v>
      </c>
      <c r="K260" s="383">
        <v>0.15</v>
      </c>
      <c r="L260" s="383">
        <v>84</v>
      </c>
      <c r="M260" s="381">
        <f>L260*K260*J260*I260</f>
        <v>32.319000000000003</v>
      </c>
    </row>
    <row r="261" spans="2:13">
      <c r="B261" s="947"/>
      <c r="C261" s="948"/>
      <c r="D261" s="948"/>
      <c r="E261" s="948"/>
      <c r="F261" s="948"/>
      <c r="G261" s="949"/>
      <c r="H261" s="382" t="s">
        <v>233</v>
      </c>
      <c r="I261" s="383">
        <v>2.85</v>
      </c>
      <c r="J261" s="384">
        <v>1</v>
      </c>
      <c r="K261" s="383">
        <v>0.15</v>
      </c>
      <c r="L261" s="383">
        <v>84</v>
      </c>
      <c r="M261" s="381">
        <f>L261*K261*J261*I261</f>
        <v>35.909999999999997</v>
      </c>
    </row>
    <row r="262" spans="2:13" ht="15.6">
      <c r="B262" s="920"/>
      <c r="C262" s="921"/>
      <c r="D262" s="389"/>
      <c r="E262" s="389"/>
      <c r="F262" s="389"/>
      <c r="G262" s="906"/>
      <c r="H262" s="922"/>
      <c r="I262" s="406"/>
      <c r="J262" s="387"/>
      <c r="K262" s="391"/>
      <c r="L262" s="391"/>
      <c r="M262" s="392"/>
    </row>
    <row r="263" spans="2:13" ht="15.6">
      <c r="B263" s="923" t="s">
        <v>223</v>
      </c>
      <c r="C263" s="924"/>
      <c r="D263" s="389"/>
      <c r="E263" s="389"/>
      <c r="F263" s="389"/>
      <c r="G263" s="925"/>
      <c r="H263" s="926"/>
      <c r="I263" s="390"/>
      <c r="J263" s="391"/>
      <c r="K263" s="391"/>
      <c r="L263" s="391"/>
      <c r="M263" s="392"/>
    </row>
    <row r="264" spans="2:13">
      <c r="B264" s="393"/>
      <c r="C264" s="394"/>
      <c r="D264" s="394"/>
      <c r="E264" s="394"/>
      <c r="F264" s="389"/>
      <c r="G264" s="394"/>
      <c r="H264" s="395"/>
      <c r="I264" s="927" t="s">
        <v>221</v>
      </c>
      <c r="J264" s="928"/>
      <c r="K264" s="928"/>
      <c r="L264" s="928"/>
      <c r="M264" s="396">
        <f>M259++M256+M254+M252+M250+M248+M246+M244+M241+M238</f>
        <v>419.67674999999997</v>
      </c>
    </row>
    <row r="265" spans="2:13">
      <c r="B265" s="393"/>
      <c r="C265" s="929" t="s">
        <v>402</v>
      </c>
      <c r="D265" s="929"/>
      <c r="E265" s="929"/>
      <c r="F265" s="929"/>
      <c r="G265" s="397"/>
      <c r="H265" s="398"/>
      <c r="I265" s="930" t="s">
        <v>222</v>
      </c>
      <c r="J265" s="931"/>
      <c r="K265" s="931"/>
      <c r="L265" s="931"/>
      <c r="M265" s="396"/>
    </row>
    <row r="266" spans="2:13" ht="13.8" thickBot="1">
      <c r="B266" s="399"/>
      <c r="C266" s="932" t="s">
        <v>403</v>
      </c>
      <c r="D266" s="932"/>
      <c r="E266" s="932"/>
      <c r="F266" s="932"/>
      <c r="G266" s="400"/>
      <c r="H266" s="401"/>
      <c r="I266" s="933" t="s">
        <v>42</v>
      </c>
      <c r="J266" s="934"/>
      <c r="K266" s="934"/>
      <c r="L266" s="934"/>
      <c r="M266" s="402">
        <f>M264+M265</f>
        <v>419.67674999999997</v>
      </c>
    </row>
    <row r="275" spans="2:13" ht="13.8" thickBot="1"/>
    <row r="276" spans="2:13">
      <c r="B276" s="364"/>
      <c r="C276" s="365"/>
      <c r="D276" s="365"/>
      <c r="E276" s="365"/>
      <c r="F276" s="365"/>
      <c r="G276" s="365"/>
      <c r="H276" s="365"/>
      <c r="I276" s="365"/>
      <c r="J276" s="365"/>
      <c r="K276" s="365"/>
      <c r="L276" s="365"/>
      <c r="M276" s="366"/>
    </row>
    <row r="277" spans="2:13" ht="13.8">
      <c r="B277" s="367"/>
      <c r="C277" s="368"/>
      <c r="D277" s="368"/>
      <c r="E277" s="890" t="s">
        <v>203</v>
      </c>
      <c r="F277" s="890"/>
      <c r="G277" s="890"/>
      <c r="H277" s="890"/>
      <c r="I277" s="890"/>
      <c r="J277" s="890"/>
      <c r="K277" s="890"/>
      <c r="L277" s="368"/>
      <c r="M277" s="369"/>
    </row>
    <row r="278" spans="2:13" ht="13.8">
      <c r="B278" s="367"/>
      <c r="C278" s="368"/>
      <c r="D278" s="368"/>
      <c r="E278" s="890" t="s">
        <v>204</v>
      </c>
      <c r="F278" s="890"/>
      <c r="G278" s="890"/>
      <c r="H278" s="890"/>
      <c r="I278" s="890"/>
      <c r="J278" s="890"/>
      <c r="K278" s="890"/>
      <c r="L278" s="368"/>
      <c r="M278" s="369"/>
    </row>
    <row r="279" spans="2:13" ht="13.8">
      <c r="B279" s="367"/>
      <c r="C279" s="368"/>
      <c r="D279" s="368"/>
      <c r="E279" s="890" t="s">
        <v>399</v>
      </c>
      <c r="F279" s="890"/>
      <c r="G279" s="890"/>
      <c r="H279" s="890"/>
      <c r="I279" s="890"/>
      <c r="J279" s="890"/>
      <c r="K279" s="890"/>
      <c r="L279" s="368"/>
      <c r="M279" s="369"/>
    </row>
    <row r="280" spans="2:13" ht="13.8">
      <c r="B280" s="367"/>
      <c r="C280" s="368"/>
      <c r="D280" s="368"/>
      <c r="E280" s="890" t="s">
        <v>205</v>
      </c>
      <c r="F280" s="890"/>
      <c r="G280" s="890"/>
      <c r="H280" s="890"/>
      <c r="I280" s="890"/>
      <c r="J280" s="890"/>
      <c r="K280" s="890"/>
      <c r="L280" s="368"/>
      <c r="M280" s="369"/>
    </row>
    <row r="281" spans="2:13" ht="14.4" thickBot="1">
      <c r="B281" s="370"/>
      <c r="C281" s="371"/>
      <c r="D281" s="371"/>
      <c r="E281" s="904" t="s">
        <v>400</v>
      </c>
      <c r="F281" s="904"/>
      <c r="G281" s="904"/>
      <c r="H281" s="904"/>
      <c r="I281" s="904"/>
      <c r="J281" s="904"/>
      <c r="K281" s="904"/>
      <c r="L281" s="371"/>
      <c r="M281" s="372"/>
    </row>
    <row r="282" spans="2:13">
      <c r="B282" s="935" t="s">
        <v>206</v>
      </c>
      <c r="C282" s="936"/>
      <c r="D282" s="936"/>
      <c r="E282" s="936"/>
      <c r="F282" s="936"/>
      <c r="G282" s="936"/>
      <c r="H282" s="936"/>
      <c r="I282" s="936"/>
      <c r="J282" s="936"/>
      <c r="K282" s="936"/>
      <c r="L282" s="936"/>
      <c r="M282" s="937"/>
    </row>
    <row r="283" spans="2:13" ht="59.55" customHeight="1">
      <c r="B283" s="938" t="s">
        <v>522</v>
      </c>
      <c r="C283" s="939"/>
      <c r="D283" s="939"/>
      <c r="E283" s="939"/>
      <c r="F283" s="939"/>
      <c r="G283" s="939"/>
      <c r="H283" s="939"/>
      <c r="I283" s="939"/>
      <c r="J283" s="939"/>
      <c r="K283" s="939"/>
      <c r="L283" s="939"/>
      <c r="M283" s="940"/>
    </row>
    <row r="284" spans="2:13" ht="16.2" customHeight="1">
      <c r="B284" s="373" t="s">
        <v>207</v>
      </c>
      <c r="C284" s="374" t="s">
        <v>208</v>
      </c>
      <c r="D284" s="911" t="s">
        <v>209</v>
      </c>
      <c r="E284" s="912"/>
      <c r="F284" s="912"/>
      <c r="G284" s="912"/>
      <c r="H284" s="374" t="s">
        <v>210</v>
      </c>
      <c r="I284" s="913" t="s">
        <v>211</v>
      </c>
      <c r="J284" s="914"/>
      <c r="K284" s="915"/>
      <c r="L284" s="916" t="s">
        <v>212</v>
      </c>
      <c r="M284" s="917"/>
    </row>
    <row r="285" spans="2:13" ht="14.55" customHeight="1">
      <c r="B285" s="375" t="s">
        <v>249</v>
      </c>
      <c r="C285" s="376" t="s">
        <v>25</v>
      </c>
      <c r="D285" s="950" t="s">
        <v>202</v>
      </c>
      <c r="E285" s="950"/>
      <c r="F285" s="950"/>
      <c r="G285" s="950"/>
      <c r="H285" s="377" t="s">
        <v>213</v>
      </c>
      <c r="I285" s="951">
        <v>1</v>
      </c>
      <c r="J285" s="912"/>
      <c r="K285" s="927"/>
      <c r="L285" s="952">
        <v>45799</v>
      </c>
      <c r="M285" s="953"/>
    </row>
    <row r="286" spans="2:13" ht="15.6">
      <c r="B286" s="955" t="s">
        <v>214</v>
      </c>
      <c r="C286" s="956"/>
      <c r="D286" s="956"/>
      <c r="E286" s="956"/>
      <c r="F286" s="956"/>
      <c r="G286" s="956"/>
      <c r="H286" s="957" t="s">
        <v>215</v>
      </c>
      <c r="I286" s="931" t="s">
        <v>216</v>
      </c>
      <c r="J286" s="931"/>
      <c r="K286" s="931"/>
      <c r="L286" s="931"/>
      <c r="M286" s="941" t="s">
        <v>217</v>
      </c>
    </row>
    <row r="287" spans="2:13" ht="19.8">
      <c r="B287" s="943"/>
      <c r="C287" s="944"/>
      <c r="D287" s="944"/>
      <c r="E287" s="944"/>
      <c r="F287" s="944"/>
      <c r="G287" s="945"/>
      <c r="H287" s="958"/>
      <c r="I287" s="378" t="s">
        <v>218</v>
      </c>
      <c r="J287" s="379" t="s">
        <v>41</v>
      </c>
      <c r="K287" s="380" t="s">
        <v>219</v>
      </c>
      <c r="L287" s="378" t="s">
        <v>220</v>
      </c>
      <c r="M287" s="942"/>
    </row>
    <row r="288" spans="2:13" ht="13.2" customHeight="1">
      <c r="B288" s="894"/>
      <c r="C288" s="895"/>
      <c r="D288" s="895"/>
      <c r="E288" s="895"/>
      <c r="F288" s="895"/>
      <c r="G288" s="946"/>
      <c r="H288" s="900" t="s">
        <v>393</v>
      </c>
      <c r="I288" s="901"/>
      <c r="J288" s="901"/>
      <c r="K288" s="901"/>
      <c r="L288" s="902"/>
      <c r="M288" s="857">
        <f>+M289+M290</f>
        <v>51.974999999999994</v>
      </c>
    </row>
    <row r="289" spans="2:13">
      <c r="B289" s="894"/>
      <c r="C289" s="895"/>
      <c r="D289" s="895"/>
      <c r="E289" s="895"/>
      <c r="F289" s="895"/>
      <c r="G289" s="946"/>
      <c r="H289" s="413" t="s">
        <v>234</v>
      </c>
      <c r="I289" s="412">
        <v>231</v>
      </c>
      <c r="J289" s="414">
        <v>0.5</v>
      </c>
      <c r="K289" s="412">
        <v>0.15</v>
      </c>
      <c r="L289" s="412">
        <v>2</v>
      </c>
      <c r="M289" s="381">
        <f>I289*J289*K289*L289</f>
        <v>34.65</v>
      </c>
    </row>
    <row r="290" spans="2:13">
      <c r="B290" s="894"/>
      <c r="C290" s="895"/>
      <c r="D290" s="895"/>
      <c r="E290" s="895"/>
      <c r="F290" s="895"/>
      <c r="G290" s="946"/>
      <c r="H290" s="413" t="s">
        <v>235</v>
      </c>
      <c r="I290" s="412">
        <v>231</v>
      </c>
      <c r="J290" s="414">
        <v>0.15</v>
      </c>
      <c r="K290" s="412">
        <v>0.25</v>
      </c>
      <c r="L290" s="412">
        <v>2</v>
      </c>
      <c r="M290" s="381">
        <f>L289*I290*J290*K290</f>
        <v>17.324999999999999</v>
      </c>
    </row>
    <row r="291" spans="2:13" ht="13.2" customHeight="1">
      <c r="B291" s="894"/>
      <c r="C291" s="895"/>
      <c r="D291" s="895"/>
      <c r="E291" s="895"/>
      <c r="F291" s="895"/>
      <c r="G291" s="946"/>
      <c r="H291" s="900" t="s">
        <v>394</v>
      </c>
      <c r="I291" s="901"/>
      <c r="J291" s="901"/>
      <c r="K291" s="901"/>
      <c r="L291" s="901"/>
      <c r="M291" s="857">
        <f>+M292+M293</f>
        <v>64.125</v>
      </c>
    </row>
    <row r="292" spans="2:13">
      <c r="B292" s="894"/>
      <c r="C292" s="895"/>
      <c r="D292" s="895"/>
      <c r="E292" s="895"/>
      <c r="F292" s="895"/>
      <c r="G292" s="946"/>
      <c r="H292" s="413" t="s">
        <v>234</v>
      </c>
      <c r="I292" s="412">
        <v>285</v>
      </c>
      <c r="J292" s="414">
        <v>0.5</v>
      </c>
      <c r="K292" s="412">
        <v>0.15</v>
      </c>
      <c r="L292" s="412">
        <v>2</v>
      </c>
      <c r="M292" s="381">
        <f>I292*J292*K292*L292</f>
        <v>42.75</v>
      </c>
    </row>
    <row r="293" spans="2:13">
      <c r="B293" s="894"/>
      <c r="C293" s="895"/>
      <c r="D293" s="895"/>
      <c r="E293" s="895"/>
      <c r="F293" s="895"/>
      <c r="G293" s="946"/>
      <c r="H293" s="413" t="s">
        <v>235</v>
      </c>
      <c r="I293" s="412">
        <v>285</v>
      </c>
      <c r="J293" s="414">
        <v>0.15</v>
      </c>
      <c r="K293" s="412">
        <v>0.25</v>
      </c>
      <c r="L293" s="412">
        <v>2</v>
      </c>
      <c r="M293" s="381">
        <f>L292*I293*J293*K293</f>
        <v>21.375</v>
      </c>
    </row>
    <row r="294" spans="2:13" ht="13.2" customHeight="1">
      <c r="B294" s="894"/>
      <c r="C294" s="895"/>
      <c r="D294" s="895"/>
      <c r="E294" s="895"/>
      <c r="F294" s="895"/>
      <c r="G294" s="946"/>
      <c r="H294" s="900" t="s">
        <v>395</v>
      </c>
      <c r="I294" s="901"/>
      <c r="J294" s="901"/>
      <c r="K294" s="901"/>
      <c r="L294" s="901"/>
      <c r="M294" s="857">
        <f>+M295+M296</f>
        <v>58.905000000000001</v>
      </c>
    </row>
    <row r="295" spans="2:13">
      <c r="B295" s="894"/>
      <c r="C295" s="895"/>
      <c r="D295" s="895"/>
      <c r="E295" s="895"/>
      <c r="F295" s="895"/>
      <c r="G295" s="946"/>
      <c r="H295" s="413" t="s">
        <v>234</v>
      </c>
      <c r="I295" s="412">
        <v>231</v>
      </c>
      <c r="J295" s="414">
        <v>0.6</v>
      </c>
      <c r="K295" s="412">
        <v>0.15</v>
      </c>
      <c r="L295" s="412">
        <v>2</v>
      </c>
      <c r="M295" s="381">
        <f>I295*J295*K295*L295</f>
        <v>41.58</v>
      </c>
    </row>
    <row r="296" spans="2:13">
      <c r="B296" s="894"/>
      <c r="C296" s="895"/>
      <c r="D296" s="895"/>
      <c r="E296" s="895"/>
      <c r="F296" s="895"/>
      <c r="G296" s="946"/>
      <c r="H296" s="413" t="s">
        <v>235</v>
      </c>
      <c r="I296" s="412">
        <v>231</v>
      </c>
      <c r="J296" s="414">
        <v>0.15</v>
      </c>
      <c r="K296" s="412">
        <v>0.25</v>
      </c>
      <c r="L296" s="412">
        <v>2</v>
      </c>
      <c r="M296" s="381">
        <f>L295*I296*J296*K296</f>
        <v>17.324999999999999</v>
      </c>
    </row>
    <row r="297" spans="2:13" ht="13.2" customHeight="1">
      <c r="B297" s="894"/>
      <c r="C297" s="895"/>
      <c r="D297" s="895"/>
      <c r="E297" s="895"/>
      <c r="F297" s="895"/>
      <c r="G297" s="946"/>
      <c r="H297" s="900" t="s">
        <v>396</v>
      </c>
      <c r="I297" s="901"/>
      <c r="J297" s="901"/>
      <c r="K297" s="901"/>
      <c r="L297" s="901"/>
      <c r="M297" s="857">
        <f>+M298+M299</f>
        <v>50.49</v>
      </c>
    </row>
    <row r="298" spans="2:13">
      <c r="B298" s="894"/>
      <c r="C298" s="895"/>
      <c r="D298" s="895"/>
      <c r="E298" s="895"/>
      <c r="F298" s="895"/>
      <c r="G298" s="946"/>
      <c r="H298" s="413" t="s">
        <v>234</v>
      </c>
      <c r="I298" s="412">
        <v>198</v>
      </c>
      <c r="J298" s="414">
        <v>0.6</v>
      </c>
      <c r="K298" s="412">
        <v>0.15</v>
      </c>
      <c r="L298" s="412">
        <v>2</v>
      </c>
      <c r="M298" s="381">
        <f>I298*J298*K298*L298</f>
        <v>35.64</v>
      </c>
    </row>
    <row r="299" spans="2:13">
      <c r="B299" s="894"/>
      <c r="C299" s="895"/>
      <c r="D299" s="895"/>
      <c r="E299" s="895"/>
      <c r="F299" s="895"/>
      <c r="G299" s="946"/>
      <c r="H299" s="413" t="s">
        <v>235</v>
      </c>
      <c r="I299" s="412">
        <v>198</v>
      </c>
      <c r="J299" s="414">
        <v>0.15</v>
      </c>
      <c r="K299" s="412">
        <v>0.25</v>
      </c>
      <c r="L299" s="412">
        <v>2</v>
      </c>
      <c r="M299" s="381">
        <f>L298*I299*J299*K299</f>
        <v>14.85</v>
      </c>
    </row>
    <row r="300" spans="2:13" ht="13.2" customHeight="1">
      <c r="B300" s="894"/>
      <c r="C300" s="895"/>
      <c r="D300" s="895"/>
      <c r="E300" s="895"/>
      <c r="F300" s="895"/>
      <c r="G300" s="946"/>
      <c r="H300" s="900" t="s">
        <v>397</v>
      </c>
      <c r="I300" s="901"/>
      <c r="J300" s="901"/>
      <c r="K300" s="901"/>
      <c r="L300" s="901"/>
      <c r="M300" s="857">
        <f>+M301+M302</f>
        <v>56.609999999999992</v>
      </c>
    </row>
    <row r="301" spans="2:13">
      <c r="B301" s="894"/>
      <c r="C301" s="895"/>
      <c r="D301" s="895"/>
      <c r="E301" s="895"/>
      <c r="F301" s="895"/>
      <c r="G301" s="946"/>
      <c r="H301" s="413" t="s">
        <v>234</v>
      </c>
      <c r="I301" s="412">
        <v>222</v>
      </c>
      <c r="J301" s="414">
        <v>0.6</v>
      </c>
      <c r="K301" s="412">
        <v>0.15</v>
      </c>
      <c r="L301" s="412">
        <v>2</v>
      </c>
      <c r="M301" s="381">
        <f>I301*J301*K301*L301</f>
        <v>39.959999999999994</v>
      </c>
    </row>
    <row r="302" spans="2:13">
      <c r="B302" s="894"/>
      <c r="C302" s="895"/>
      <c r="D302" s="895"/>
      <c r="E302" s="895"/>
      <c r="F302" s="895"/>
      <c r="G302" s="946"/>
      <c r="H302" s="413" t="s">
        <v>235</v>
      </c>
      <c r="I302" s="412">
        <v>222</v>
      </c>
      <c r="J302" s="414">
        <v>0.15</v>
      </c>
      <c r="K302" s="412">
        <v>0.25</v>
      </c>
      <c r="L302" s="412">
        <v>2</v>
      </c>
      <c r="M302" s="381">
        <f>L301*I302*J302*K302</f>
        <v>16.649999999999999</v>
      </c>
    </row>
    <row r="303" spans="2:13" ht="13.2" customHeight="1">
      <c r="B303" s="894"/>
      <c r="C303" s="895"/>
      <c r="D303" s="895"/>
      <c r="E303" s="895"/>
      <c r="F303" s="895"/>
      <c r="G303" s="946"/>
      <c r="H303" s="900" t="s">
        <v>398</v>
      </c>
      <c r="I303" s="901"/>
      <c r="J303" s="901"/>
      <c r="K303" s="901"/>
      <c r="L303" s="901"/>
      <c r="M303" s="857">
        <f>+M304+M305</f>
        <v>45.134999999999998</v>
      </c>
    </row>
    <row r="304" spans="2:13">
      <c r="B304" s="894"/>
      <c r="C304" s="895"/>
      <c r="D304" s="895"/>
      <c r="E304" s="895"/>
      <c r="F304" s="895"/>
      <c r="G304" s="946"/>
      <c r="H304" s="413" t="s">
        <v>234</v>
      </c>
      <c r="I304" s="412">
        <v>177</v>
      </c>
      <c r="J304" s="414">
        <v>0.6</v>
      </c>
      <c r="K304" s="412">
        <v>0.15</v>
      </c>
      <c r="L304" s="412">
        <v>2</v>
      </c>
      <c r="M304" s="381">
        <f>I304*J304*K304*L304</f>
        <v>31.86</v>
      </c>
    </row>
    <row r="305" spans="2:13">
      <c r="B305" s="894"/>
      <c r="C305" s="895"/>
      <c r="D305" s="895"/>
      <c r="E305" s="895"/>
      <c r="F305" s="895"/>
      <c r="G305" s="946"/>
      <c r="H305" s="413" t="s">
        <v>235</v>
      </c>
      <c r="I305" s="412">
        <v>177</v>
      </c>
      <c r="J305" s="414">
        <v>0.15</v>
      </c>
      <c r="K305" s="412">
        <v>0.25</v>
      </c>
      <c r="L305" s="412">
        <v>2</v>
      </c>
      <c r="M305" s="381">
        <f>L304*I305*J305*K305</f>
        <v>13.275</v>
      </c>
    </row>
    <row r="306" spans="2:13" ht="13.2" customHeight="1">
      <c r="B306" s="894"/>
      <c r="C306" s="895"/>
      <c r="D306" s="895"/>
      <c r="E306" s="895"/>
      <c r="F306" s="895"/>
      <c r="G306" s="946"/>
      <c r="H306" s="900" t="s">
        <v>410</v>
      </c>
      <c r="I306" s="901"/>
      <c r="J306" s="901"/>
      <c r="K306" s="901"/>
      <c r="L306" s="901"/>
      <c r="M306" s="857">
        <f>+M307+M308</f>
        <v>42.839999999999996</v>
      </c>
    </row>
    <row r="307" spans="2:13">
      <c r="B307" s="894"/>
      <c r="C307" s="895"/>
      <c r="D307" s="895"/>
      <c r="E307" s="895"/>
      <c r="F307" s="895"/>
      <c r="G307" s="946"/>
      <c r="H307" s="413" t="s">
        <v>234</v>
      </c>
      <c r="I307" s="412">
        <v>168</v>
      </c>
      <c r="J307" s="414">
        <v>0.6</v>
      </c>
      <c r="K307" s="412">
        <v>0.15</v>
      </c>
      <c r="L307" s="412">
        <v>2</v>
      </c>
      <c r="M307" s="381">
        <f>I307*J307*K307*L307</f>
        <v>30.24</v>
      </c>
    </row>
    <row r="308" spans="2:13">
      <c r="B308" s="894"/>
      <c r="C308" s="895"/>
      <c r="D308" s="895"/>
      <c r="E308" s="895"/>
      <c r="F308" s="895"/>
      <c r="G308" s="946"/>
      <c r="H308" s="413" t="s">
        <v>235</v>
      </c>
      <c r="I308" s="412">
        <v>168</v>
      </c>
      <c r="J308" s="414">
        <v>0.15</v>
      </c>
      <c r="K308" s="412">
        <v>0.25</v>
      </c>
      <c r="L308" s="412">
        <v>2</v>
      </c>
      <c r="M308" s="381">
        <f>L307*I308*J308*K308</f>
        <v>12.6</v>
      </c>
    </row>
    <row r="309" spans="2:13" ht="13.2" customHeight="1">
      <c r="B309" s="894"/>
      <c r="C309" s="895"/>
      <c r="D309" s="895"/>
      <c r="E309" s="895"/>
      <c r="F309" s="895"/>
      <c r="G309" s="946"/>
      <c r="H309" s="900" t="s">
        <v>411</v>
      </c>
      <c r="I309" s="901"/>
      <c r="J309" s="901"/>
      <c r="K309" s="901"/>
      <c r="L309" s="901"/>
      <c r="M309" s="857">
        <f>+M310+M311</f>
        <v>31.364999999999995</v>
      </c>
    </row>
    <row r="310" spans="2:13">
      <c r="B310" s="894"/>
      <c r="C310" s="895"/>
      <c r="D310" s="895"/>
      <c r="E310" s="895"/>
      <c r="F310" s="895"/>
      <c r="G310" s="946"/>
      <c r="H310" s="413" t="s">
        <v>234</v>
      </c>
      <c r="I310" s="412">
        <v>123</v>
      </c>
      <c r="J310" s="414">
        <v>0.6</v>
      </c>
      <c r="K310" s="412">
        <v>0.15</v>
      </c>
      <c r="L310" s="412">
        <v>2</v>
      </c>
      <c r="M310" s="381">
        <f>I310*J310*K310*L310</f>
        <v>22.139999999999997</v>
      </c>
    </row>
    <row r="311" spans="2:13">
      <c r="B311" s="894"/>
      <c r="C311" s="895"/>
      <c r="D311" s="895"/>
      <c r="E311" s="895"/>
      <c r="F311" s="895"/>
      <c r="G311" s="946"/>
      <c r="H311" s="413" t="s">
        <v>235</v>
      </c>
      <c r="I311" s="412">
        <v>123</v>
      </c>
      <c r="J311" s="414">
        <v>0.15</v>
      </c>
      <c r="K311" s="412">
        <v>0.25</v>
      </c>
      <c r="L311" s="412">
        <v>2</v>
      </c>
      <c r="M311" s="381">
        <f>L310*I311*J311*K311</f>
        <v>9.2249999999999996</v>
      </c>
    </row>
    <row r="312" spans="2:13" ht="13.2" customHeight="1">
      <c r="B312" s="894"/>
      <c r="C312" s="895"/>
      <c r="D312" s="895"/>
      <c r="E312" s="895"/>
      <c r="F312" s="895"/>
      <c r="G312" s="946"/>
      <c r="H312" s="900" t="s">
        <v>523</v>
      </c>
      <c r="I312" s="901"/>
      <c r="J312" s="901"/>
      <c r="K312" s="901"/>
      <c r="L312" s="901"/>
      <c r="M312" s="857">
        <f>+M313+M314</f>
        <v>56.25</v>
      </c>
    </row>
    <row r="313" spans="2:13">
      <c r="B313" s="894"/>
      <c r="C313" s="895"/>
      <c r="D313" s="895"/>
      <c r="E313" s="895"/>
      <c r="F313" s="895"/>
      <c r="G313" s="946"/>
      <c r="H313" s="413" t="s">
        <v>234</v>
      </c>
      <c r="I313" s="412">
        <v>250</v>
      </c>
      <c r="J313" s="414">
        <v>0.5</v>
      </c>
      <c r="K313" s="412">
        <v>0.15</v>
      </c>
      <c r="L313" s="412">
        <v>2</v>
      </c>
      <c r="M313" s="381">
        <f>I313*J313*K313*L313</f>
        <v>37.5</v>
      </c>
    </row>
    <row r="314" spans="2:13">
      <c r="B314" s="894"/>
      <c r="C314" s="895"/>
      <c r="D314" s="895"/>
      <c r="E314" s="895"/>
      <c r="F314" s="895"/>
      <c r="G314" s="946"/>
      <c r="H314" s="413" t="s">
        <v>235</v>
      </c>
      <c r="I314" s="412">
        <v>250</v>
      </c>
      <c r="J314" s="414">
        <v>0.15</v>
      </c>
      <c r="K314" s="412">
        <v>0.25</v>
      </c>
      <c r="L314" s="412">
        <v>2</v>
      </c>
      <c r="M314" s="381">
        <f>L313*I314*J314*K314</f>
        <v>18.75</v>
      </c>
    </row>
    <row r="315" spans="2:13" ht="13.2" customHeight="1">
      <c r="B315" s="894"/>
      <c r="C315" s="895"/>
      <c r="D315" s="895"/>
      <c r="E315" s="895"/>
      <c r="F315" s="895"/>
      <c r="G315" s="946"/>
      <c r="H315" s="900" t="s">
        <v>524</v>
      </c>
      <c r="I315" s="901"/>
      <c r="J315" s="901"/>
      <c r="K315" s="901"/>
      <c r="L315" s="901"/>
      <c r="M315" s="857">
        <f>+M316+M317</f>
        <v>56.25</v>
      </c>
    </row>
    <row r="316" spans="2:13">
      <c r="B316" s="894"/>
      <c r="C316" s="895"/>
      <c r="D316" s="895"/>
      <c r="E316" s="895"/>
      <c r="F316" s="895"/>
      <c r="G316" s="946"/>
      <c r="H316" s="413" t="s">
        <v>234</v>
      </c>
      <c r="I316" s="412">
        <v>250</v>
      </c>
      <c r="J316" s="414">
        <v>0.5</v>
      </c>
      <c r="K316" s="412">
        <v>0.15</v>
      </c>
      <c r="L316" s="412">
        <v>2</v>
      </c>
      <c r="M316" s="381">
        <f>I316*J316*K316*L316</f>
        <v>37.5</v>
      </c>
    </row>
    <row r="317" spans="2:13">
      <c r="B317" s="894"/>
      <c r="C317" s="895"/>
      <c r="D317" s="895"/>
      <c r="E317" s="895"/>
      <c r="F317" s="895"/>
      <c r="G317" s="946"/>
      <c r="H317" s="413" t="s">
        <v>235</v>
      </c>
      <c r="I317" s="412">
        <v>250</v>
      </c>
      <c r="J317" s="414">
        <v>0.15</v>
      </c>
      <c r="K317" s="412">
        <v>0.25</v>
      </c>
      <c r="L317" s="412">
        <v>2</v>
      </c>
      <c r="M317" s="381">
        <f>L316*I317*J317*K317</f>
        <v>18.75</v>
      </c>
    </row>
    <row r="318" spans="2:13">
      <c r="B318" s="894"/>
      <c r="C318" s="895"/>
      <c r="D318" s="895"/>
      <c r="E318" s="895"/>
      <c r="F318" s="895"/>
      <c r="G318" s="946"/>
      <c r="H318" s="386"/>
      <c r="I318" s="387"/>
      <c r="J318" s="387"/>
      <c r="K318" s="387"/>
      <c r="L318" s="387"/>
      <c r="M318" s="388"/>
    </row>
    <row r="319" spans="2:13">
      <c r="B319" s="947"/>
      <c r="C319" s="948"/>
      <c r="D319" s="948"/>
      <c r="E319" s="948"/>
      <c r="F319" s="948"/>
      <c r="G319" s="949"/>
      <c r="H319" s="386"/>
      <c r="I319" s="387"/>
      <c r="J319" s="387"/>
      <c r="K319" s="387"/>
      <c r="L319" s="387"/>
      <c r="M319" s="388"/>
    </row>
    <row r="320" spans="2:13" ht="15.6">
      <c r="B320" s="920"/>
      <c r="C320" s="921"/>
      <c r="D320" s="389"/>
      <c r="E320" s="389"/>
      <c r="F320" s="389"/>
      <c r="G320" s="906"/>
      <c r="H320" s="922"/>
      <c r="I320" s="406"/>
      <c r="J320" s="387"/>
      <c r="K320" s="391"/>
      <c r="L320" s="391"/>
      <c r="M320" s="392"/>
    </row>
    <row r="321" spans="2:13" ht="15.6">
      <c r="B321" s="923" t="s">
        <v>223</v>
      </c>
      <c r="C321" s="924"/>
      <c r="D321" s="389"/>
      <c r="E321" s="389"/>
      <c r="F321" s="389"/>
      <c r="G321" s="925"/>
      <c r="H321" s="926"/>
      <c r="I321" s="390"/>
      <c r="J321" s="391"/>
      <c r="K321" s="391"/>
      <c r="L321" s="391"/>
      <c r="M321" s="392"/>
    </row>
    <row r="322" spans="2:13">
      <c r="B322" s="393"/>
      <c r="C322" s="394"/>
      <c r="D322" s="394"/>
      <c r="E322" s="394"/>
      <c r="F322" s="389"/>
      <c r="G322" s="394"/>
      <c r="H322" s="395"/>
      <c r="I322" s="927" t="s">
        <v>221</v>
      </c>
      <c r="J322" s="928"/>
      <c r="K322" s="928"/>
      <c r="L322" s="928"/>
      <c r="M322" s="396">
        <f>+M315+M312+M309+M306+M303+M300+M297+M294+M291+M288</f>
        <v>513.94500000000005</v>
      </c>
    </row>
    <row r="323" spans="2:13">
      <c r="B323" s="393"/>
      <c r="C323" s="929" t="s">
        <v>402</v>
      </c>
      <c r="D323" s="929"/>
      <c r="E323" s="929"/>
      <c r="F323" s="929"/>
      <c r="G323" s="397"/>
      <c r="H323" s="398"/>
      <c r="I323" s="930" t="s">
        <v>222</v>
      </c>
      <c r="J323" s="931"/>
      <c r="K323" s="931"/>
      <c r="L323" s="931"/>
      <c r="M323" s="396"/>
    </row>
    <row r="324" spans="2:13" ht="13.8" thickBot="1">
      <c r="B324" s="399"/>
      <c r="C324" s="932" t="s">
        <v>403</v>
      </c>
      <c r="D324" s="932"/>
      <c r="E324" s="932"/>
      <c r="F324" s="932"/>
      <c r="G324" s="400"/>
      <c r="H324" s="401"/>
      <c r="I324" s="933" t="s">
        <v>42</v>
      </c>
      <c r="J324" s="934"/>
      <c r="K324" s="934"/>
      <c r="L324" s="934"/>
      <c r="M324" s="402">
        <f>M322+M323</f>
        <v>513.94500000000005</v>
      </c>
    </row>
    <row r="333" spans="2:13" ht="13.8" thickBot="1"/>
    <row r="334" spans="2:13">
      <c r="B334" s="364"/>
      <c r="C334" s="365"/>
      <c r="D334" s="365"/>
      <c r="E334" s="365"/>
      <c r="F334" s="365"/>
      <c r="G334" s="365"/>
      <c r="H334" s="365"/>
      <c r="I334" s="365"/>
      <c r="J334" s="365"/>
      <c r="K334" s="365"/>
      <c r="L334" s="365"/>
      <c r="M334" s="366"/>
    </row>
    <row r="335" spans="2:13" ht="13.8">
      <c r="B335" s="367"/>
      <c r="C335" s="368"/>
      <c r="D335" s="368"/>
      <c r="E335" s="890" t="s">
        <v>203</v>
      </c>
      <c r="F335" s="890"/>
      <c r="G335" s="890"/>
      <c r="H335" s="890"/>
      <c r="I335" s="890"/>
      <c r="J335" s="890"/>
      <c r="K335" s="890"/>
      <c r="L335" s="368"/>
      <c r="M335" s="369"/>
    </row>
    <row r="336" spans="2:13" ht="13.8">
      <c r="B336" s="367"/>
      <c r="C336" s="368"/>
      <c r="D336" s="368"/>
      <c r="E336" s="890" t="s">
        <v>204</v>
      </c>
      <c r="F336" s="890"/>
      <c r="G336" s="890"/>
      <c r="H336" s="890"/>
      <c r="I336" s="890"/>
      <c r="J336" s="890"/>
      <c r="K336" s="890"/>
      <c r="L336" s="368"/>
      <c r="M336" s="369"/>
    </row>
    <row r="337" spans="2:13" ht="13.8">
      <c r="B337" s="367"/>
      <c r="C337" s="368"/>
      <c r="D337" s="368"/>
      <c r="E337" s="890" t="s">
        <v>399</v>
      </c>
      <c r="F337" s="890"/>
      <c r="G337" s="890"/>
      <c r="H337" s="890"/>
      <c r="I337" s="890"/>
      <c r="J337" s="890"/>
      <c r="K337" s="890"/>
      <c r="L337" s="368"/>
      <c r="M337" s="369"/>
    </row>
    <row r="338" spans="2:13" ht="13.8">
      <c r="B338" s="367"/>
      <c r="C338" s="368"/>
      <c r="D338" s="368"/>
      <c r="E338" s="890" t="s">
        <v>205</v>
      </c>
      <c r="F338" s="890"/>
      <c r="G338" s="890"/>
      <c r="H338" s="890"/>
      <c r="I338" s="890"/>
      <c r="J338" s="890"/>
      <c r="K338" s="890"/>
      <c r="L338" s="368"/>
      <c r="M338" s="369"/>
    </row>
    <row r="339" spans="2:13" ht="14.4" thickBot="1">
      <c r="B339" s="370"/>
      <c r="C339" s="371"/>
      <c r="D339" s="371"/>
      <c r="E339" s="904" t="s">
        <v>400</v>
      </c>
      <c r="F339" s="904"/>
      <c r="G339" s="904"/>
      <c r="H339" s="904"/>
      <c r="I339" s="904"/>
      <c r="J339" s="904"/>
      <c r="K339" s="904"/>
      <c r="L339" s="371"/>
      <c r="M339" s="372"/>
    </row>
    <row r="340" spans="2:13" ht="13.8" thickBot="1">
      <c r="B340" s="905" t="s">
        <v>206</v>
      </c>
      <c r="C340" s="906"/>
      <c r="D340" s="906"/>
      <c r="E340" s="906"/>
      <c r="F340" s="906"/>
      <c r="G340" s="906"/>
      <c r="H340" s="906"/>
      <c r="I340" s="906"/>
      <c r="J340" s="906"/>
      <c r="K340" s="906"/>
      <c r="L340" s="906"/>
      <c r="M340" s="907"/>
    </row>
    <row r="341" spans="2:13" ht="70.8" customHeight="1">
      <c r="B341" s="908" t="s">
        <v>522</v>
      </c>
      <c r="C341" s="909"/>
      <c r="D341" s="909"/>
      <c r="E341" s="909"/>
      <c r="F341" s="909"/>
      <c r="G341" s="909"/>
      <c r="H341" s="909"/>
      <c r="I341" s="909"/>
      <c r="J341" s="909"/>
      <c r="K341" s="909"/>
      <c r="L341" s="909"/>
      <c r="M341" s="910"/>
    </row>
    <row r="342" spans="2:13" ht="16.2" customHeight="1">
      <c r="B342" s="373" t="s">
        <v>207</v>
      </c>
      <c r="C342" s="374" t="s">
        <v>208</v>
      </c>
      <c r="D342" s="911" t="s">
        <v>209</v>
      </c>
      <c r="E342" s="912"/>
      <c r="F342" s="912"/>
      <c r="G342" s="912"/>
      <c r="H342" s="374" t="s">
        <v>210</v>
      </c>
      <c r="I342" s="913" t="s">
        <v>211</v>
      </c>
      <c r="J342" s="914"/>
      <c r="K342" s="915"/>
      <c r="L342" s="916" t="s">
        <v>212</v>
      </c>
      <c r="M342" s="917"/>
    </row>
    <row r="343" spans="2:13" ht="26.55" customHeight="1">
      <c r="B343" s="375" t="s">
        <v>250</v>
      </c>
      <c r="C343" s="376" t="s">
        <v>226</v>
      </c>
      <c r="D343" s="950" t="s">
        <v>31</v>
      </c>
      <c r="E343" s="950"/>
      <c r="F343" s="950"/>
      <c r="G343" s="950"/>
      <c r="H343" s="377" t="s">
        <v>213</v>
      </c>
      <c r="I343" s="951">
        <v>1</v>
      </c>
      <c r="J343" s="912"/>
      <c r="K343" s="927"/>
      <c r="L343" s="952">
        <v>45799</v>
      </c>
      <c r="M343" s="953"/>
    </row>
    <row r="344" spans="2:13" ht="16.2" thickBot="1">
      <c r="B344" s="962" t="s">
        <v>214</v>
      </c>
      <c r="C344" s="925"/>
      <c r="D344" s="925"/>
      <c r="E344" s="925"/>
      <c r="F344" s="925"/>
      <c r="G344" s="925"/>
      <c r="H344" s="957" t="s">
        <v>215</v>
      </c>
      <c r="I344" s="931" t="s">
        <v>216</v>
      </c>
      <c r="J344" s="931"/>
      <c r="K344" s="931"/>
      <c r="L344" s="931"/>
      <c r="M344" s="941" t="s">
        <v>217</v>
      </c>
    </row>
    <row r="345" spans="2:13" ht="19.8">
      <c r="B345" s="891"/>
      <c r="C345" s="892"/>
      <c r="D345" s="892"/>
      <c r="E345" s="892"/>
      <c r="F345" s="892"/>
      <c r="G345" s="893"/>
      <c r="H345" s="963"/>
      <c r="I345" s="378" t="s">
        <v>218</v>
      </c>
      <c r="J345" s="379" t="s">
        <v>227</v>
      </c>
      <c r="K345" s="380" t="s">
        <v>228</v>
      </c>
      <c r="L345" s="378" t="s">
        <v>220</v>
      </c>
      <c r="M345" s="942"/>
    </row>
    <row r="346" spans="2:13" ht="13.2" customHeight="1">
      <c r="B346" s="894"/>
      <c r="C346" s="895"/>
      <c r="D346" s="895"/>
      <c r="E346" s="895"/>
      <c r="F346" s="895"/>
      <c r="G346" s="896"/>
      <c r="H346" s="900" t="s">
        <v>393</v>
      </c>
      <c r="I346" s="901"/>
      <c r="J346" s="901"/>
      <c r="K346" s="901"/>
      <c r="L346" s="902"/>
      <c r="M346" s="858">
        <f>SUM(M347:M354)</f>
        <v>7485.1583999999993</v>
      </c>
    </row>
    <row r="347" spans="2:13">
      <c r="B347" s="894"/>
      <c r="C347" s="895"/>
      <c r="D347" s="895"/>
      <c r="E347" s="895"/>
      <c r="F347" s="895"/>
      <c r="G347" s="896"/>
      <c r="H347" s="418" t="s">
        <v>236</v>
      </c>
      <c r="I347" s="383">
        <v>3.2</v>
      </c>
      <c r="J347" s="415">
        <v>0.995</v>
      </c>
      <c r="K347" s="383">
        <v>5</v>
      </c>
      <c r="L347" s="385">
        <v>154</v>
      </c>
      <c r="M347" s="381">
        <f>I347*J347*K347*L347</f>
        <v>2451.6800000000003</v>
      </c>
    </row>
    <row r="348" spans="2:13">
      <c r="B348" s="894"/>
      <c r="C348" s="895"/>
      <c r="D348" s="895"/>
      <c r="E348" s="895"/>
      <c r="F348" s="895"/>
      <c r="G348" s="896"/>
      <c r="H348" s="419" t="s">
        <v>237</v>
      </c>
      <c r="I348" s="416">
        <v>1.1000000000000001</v>
      </c>
      <c r="J348" s="416">
        <v>0.995</v>
      </c>
      <c r="K348" s="383">
        <v>16</v>
      </c>
      <c r="L348" s="385">
        <v>154</v>
      </c>
      <c r="M348" s="381">
        <f>L348*K348*J348*I348</f>
        <v>2696.848</v>
      </c>
    </row>
    <row r="349" spans="2:13">
      <c r="B349" s="894"/>
      <c r="C349" s="895"/>
      <c r="D349" s="895"/>
      <c r="E349" s="895"/>
      <c r="F349" s="895"/>
      <c r="G349" s="896"/>
      <c r="H349" s="419" t="s">
        <v>238</v>
      </c>
      <c r="I349" s="412">
        <v>5.0999999999999996</v>
      </c>
      <c r="J349" s="416">
        <v>0.55900000000000005</v>
      </c>
      <c r="K349" s="412">
        <v>2</v>
      </c>
      <c r="L349" s="385">
        <v>77</v>
      </c>
      <c r="M349" s="381">
        <f>L349*K349*J349*I349</f>
        <v>439.03860000000003</v>
      </c>
    </row>
    <row r="350" spans="2:13">
      <c r="B350" s="894"/>
      <c r="C350" s="895"/>
      <c r="D350" s="895"/>
      <c r="E350" s="895"/>
      <c r="F350" s="895"/>
      <c r="G350" s="896"/>
      <c r="H350" s="420" t="s">
        <v>239</v>
      </c>
      <c r="I350" s="416">
        <v>0.32</v>
      </c>
      <c r="J350" s="416">
        <v>0.55900000000000005</v>
      </c>
      <c r="K350" s="412">
        <v>20</v>
      </c>
      <c r="L350" s="416">
        <v>77</v>
      </c>
      <c r="M350" s="381">
        <f>I350*J350*K350*L350</f>
        <v>275.47520000000003</v>
      </c>
    </row>
    <row r="351" spans="2:13">
      <c r="B351" s="894"/>
      <c r="C351" s="895"/>
      <c r="D351" s="895"/>
      <c r="E351" s="895"/>
      <c r="F351" s="895"/>
      <c r="G351" s="896"/>
      <c r="H351" s="419" t="s">
        <v>240</v>
      </c>
      <c r="I351" s="412">
        <v>3.2</v>
      </c>
      <c r="J351" s="416">
        <v>0.55900000000000005</v>
      </c>
      <c r="K351" s="412">
        <v>3</v>
      </c>
      <c r="L351" s="385">
        <v>154</v>
      </c>
      <c r="M351" s="381">
        <f>I351*J351*K351*L351</f>
        <v>826.42560000000003</v>
      </c>
    </row>
    <row r="352" spans="2:13">
      <c r="B352" s="894"/>
      <c r="C352" s="895"/>
      <c r="D352" s="895"/>
      <c r="E352" s="895"/>
      <c r="F352" s="895"/>
      <c r="G352" s="896"/>
      <c r="H352" s="419" t="s">
        <v>241</v>
      </c>
      <c r="I352" s="412">
        <v>0.75</v>
      </c>
      <c r="J352" s="416">
        <v>0.55900000000000005</v>
      </c>
      <c r="K352" s="412">
        <v>10</v>
      </c>
      <c r="L352" s="385">
        <v>154</v>
      </c>
      <c r="M352" s="381">
        <f>I352*J352*K352*L352</f>
        <v>645.64499999999998</v>
      </c>
    </row>
    <row r="353" spans="2:13">
      <c r="B353" s="894"/>
      <c r="C353" s="895"/>
      <c r="D353" s="895"/>
      <c r="E353" s="895"/>
      <c r="F353" s="895"/>
      <c r="G353" s="896"/>
      <c r="H353" s="419" t="s">
        <v>242</v>
      </c>
      <c r="I353" s="412">
        <v>5.05</v>
      </c>
      <c r="J353" s="416">
        <v>0.995</v>
      </c>
      <c r="K353" s="412">
        <v>8</v>
      </c>
      <c r="L353" s="385">
        <v>2</v>
      </c>
      <c r="M353" s="381">
        <f>I353*J353*K353*L353</f>
        <v>80.396000000000001</v>
      </c>
    </row>
    <row r="354" spans="2:13">
      <c r="B354" s="894"/>
      <c r="C354" s="895"/>
      <c r="D354" s="895"/>
      <c r="E354" s="895"/>
      <c r="F354" s="895"/>
      <c r="G354" s="896"/>
      <c r="H354" s="419" t="s">
        <v>243</v>
      </c>
      <c r="I354" s="383">
        <v>1.4</v>
      </c>
      <c r="J354" s="415">
        <v>0.995</v>
      </c>
      <c r="K354" s="383">
        <v>25</v>
      </c>
      <c r="L354" s="385">
        <v>2</v>
      </c>
      <c r="M354" s="381">
        <f>I354*J354*K354*L354</f>
        <v>69.650000000000006</v>
      </c>
    </row>
    <row r="355" spans="2:13" ht="13.2" customHeight="1">
      <c r="B355" s="894"/>
      <c r="C355" s="895"/>
      <c r="D355" s="895"/>
      <c r="E355" s="895"/>
      <c r="F355" s="895"/>
      <c r="G355" s="896"/>
      <c r="H355" s="903" t="s">
        <v>394</v>
      </c>
      <c r="I355" s="901"/>
      <c r="J355" s="901"/>
      <c r="K355" s="901"/>
      <c r="L355" s="901"/>
      <c r="M355" s="858">
        <f>SUM(M356:M363)</f>
        <v>9306.0700000000015</v>
      </c>
    </row>
    <row r="356" spans="2:13">
      <c r="B356" s="894"/>
      <c r="C356" s="895"/>
      <c r="D356" s="895"/>
      <c r="E356" s="895"/>
      <c r="F356" s="895"/>
      <c r="G356" s="896"/>
      <c r="H356" s="418" t="s">
        <v>236</v>
      </c>
      <c r="I356" s="383">
        <v>3.2</v>
      </c>
      <c r="J356" s="415">
        <v>0.995</v>
      </c>
      <c r="K356" s="383">
        <v>5</v>
      </c>
      <c r="L356" s="385">
        <v>190</v>
      </c>
      <c r="M356" s="381">
        <f>I356*J356*K356*L356</f>
        <v>3024.8</v>
      </c>
    </row>
    <row r="357" spans="2:13">
      <c r="B357" s="894"/>
      <c r="C357" s="895"/>
      <c r="D357" s="895"/>
      <c r="E357" s="895"/>
      <c r="F357" s="895"/>
      <c r="G357" s="896"/>
      <c r="H357" s="419" t="s">
        <v>237</v>
      </c>
      <c r="I357" s="416">
        <v>1.1000000000000001</v>
      </c>
      <c r="J357" s="416">
        <v>0.995</v>
      </c>
      <c r="K357" s="383">
        <v>16</v>
      </c>
      <c r="L357" s="385">
        <v>190</v>
      </c>
      <c r="M357" s="381">
        <f>L357*K357*J357*I357</f>
        <v>3327.2800000000007</v>
      </c>
    </row>
    <row r="358" spans="2:13">
      <c r="B358" s="894"/>
      <c r="C358" s="895"/>
      <c r="D358" s="895"/>
      <c r="E358" s="895"/>
      <c r="F358" s="895"/>
      <c r="G358" s="896"/>
      <c r="H358" s="419" t="s">
        <v>238</v>
      </c>
      <c r="I358" s="412">
        <v>5.0999999999999996</v>
      </c>
      <c r="J358" s="416">
        <v>0.55900000000000005</v>
      </c>
      <c r="K358" s="412">
        <v>2</v>
      </c>
      <c r="L358" s="385">
        <v>95</v>
      </c>
      <c r="M358" s="381">
        <f>L358*K358*J358*I358</f>
        <v>541.67100000000005</v>
      </c>
    </row>
    <row r="359" spans="2:13">
      <c r="B359" s="894"/>
      <c r="C359" s="895"/>
      <c r="D359" s="895"/>
      <c r="E359" s="895"/>
      <c r="F359" s="895"/>
      <c r="G359" s="896"/>
      <c r="H359" s="420" t="s">
        <v>239</v>
      </c>
      <c r="I359" s="416">
        <v>0.32</v>
      </c>
      <c r="J359" s="416">
        <v>0.55900000000000005</v>
      </c>
      <c r="K359" s="412">
        <v>20</v>
      </c>
      <c r="L359" s="416">
        <v>95</v>
      </c>
      <c r="M359" s="381">
        <f>I359*J359*K359*L359</f>
        <v>339.87200000000001</v>
      </c>
    </row>
    <row r="360" spans="2:13">
      <c r="B360" s="894"/>
      <c r="C360" s="895"/>
      <c r="D360" s="895"/>
      <c r="E360" s="895"/>
      <c r="F360" s="895"/>
      <c r="G360" s="896"/>
      <c r="H360" s="419" t="s">
        <v>240</v>
      </c>
      <c r="I360" s="412">
        <v>3.2</v>
      </c>
      <c r="J360" s="416">
        <v>0.55900000000000005</v>
      </c>
      <c r="K360" s="412">
        <v>3</v>
      </c>
      <c r="L360" s="385">
        <v>190</v>
      </c>
      <c r="M360" s="381">
        <f>I360*J360*K360*L360</f>
        <v>1019.6160000000001</v>
      </c>
    </row>
    <row r="361" spans="2:13">
      <c r="B361" s="894"/>
      <c r="C361" s="895"/>
      <c r="D361" s="895"/>
      <c r="E361" s="895"/>
      <c r="F361" s="895"/>
      <c r="G361" s="896"/>
      <c r="H361" s="419" t="s">
        <v>241</v>
      </c>
      <c r="I361" s="412">
        <v>0.85</v>
      </c>
      <c r="J361" s="416">
        <v>0.55900000000000005</v>
      </c>
      <c r="K361" s="412">
        <v>10</v>
      </c>
      <c r="L361" s="385">
        <v>190</v>
      </c>
      <c r="M361" s="381">
        <f>I361*J361*K361*L361</f>
        <v>902.78499999999997</v>
      </c>
    </row>
    <row r="362" spans="2:13">
      <c r="B362" s="894"/>
      <c r="C362" s="895"/>
      <c r="D362" s="895"/>
      <c r="E362" s="895"/>
      <c r="F362" s="895"/>
      <c r="G362" s="896"/>
      <c r="H362" s="419" t="s">
        <v>242</v>
      </c>
      <c r="I362" s="412">
        <v>5.05</v>
      </c>
      <c r="J362" s="416">
        <v>0.995</v>
      </c>
      <c r="K362" s="412">
        <v>8</v>
      </c>
      <c r="L362" s="385">
        <v>2</v>
      </c>
      <c r="M362" s="381">
        <f>I362*J362*K362*L362</f>
        <v>80.396000000000001</v>
      </c>
    </row>
    <row r="363" spans="2:13">
      <c r="B363" s="894"/>
      <c r="C363" s="895"/>
      <c r="D363" s="895"/>
      <c r="E363" s="895"/>
      <c r="F363" s="895"/>
      <c r="G363" s="896"/>
      <c r="H363" s="419" t="s">
        <v>243</v>
      </c>
      <c r="I363" s="383">
        <v>1.4</v>
      </c>
      <c r="J363" s="415">
        <v>0.995</v>
      </c>
      <c r="K363" s="383">
        <v>25</v>
      </c>
      <c r="L363" s="385">
        <v>2</v>
      </c>
      <c r="M363" s="381">
        <f>I363*J363*K363*L363</f>
        <v>69.650000000000006</v>
      </c>
    </row>
    <row r="364" spans="2:13" ht="13.2" customHeight="1">
      <c r="B364" s="894"/>
      <c r="C364" s="895"/>
      <c r="D364" s="895"/>
      <c r="E364" s="895"/>
      <c r="F364" s="895"/>
      <c r="G364" s="896"/>
      <c r="H364" s="903" t="s">
        <v>395</v>
      </c>
      <c r="I364" s="901"/>
      <c r="J364" s="901"/>
      <c r="K364" s="901"/>
      <c r="L364" s="901"/>
      <c r="M364" s="858">
        <f>SUM(M365:M372)</f>
        <v>7397.5924399999985</v>
      </c>
    </row>
    <row r="365" spans="2:13">
      <c r="B365" s="894"/>
      <c r="C365" s="895"/>
      <c r="D365" s="895"/>
      <c r="E365" s="895"/>
      <c r="F365" s="895"/>
      <c r="G365" s="896"/>
      <c r="H365" s="418" t="s">
        <v>236</v>
      </c>
      <c r="I365" s="383">
        <v>3.2</v>
      </c>
      <c r="J365" s="415">
        <v>0.995</v>
      </c>
      <c r="K365" s="383">
        <v>5</v>
      </c>
      <c r="L365" s="385">
        <v>154</v>
      </c>
      <c r="M365" s="381">
        <f>I365*J365*K365*L365</f>
        <v>2451.6800000000003</v>
      </c>
    </row>
    <row r="366" spans="2:13">
      <c r="B366" s="894"/>
      <c r="C366" s="895"/>
      <c r="D366" s="895"/>
      <c r="E366" s="895"/>
      <c r="F366" s="895"/>
      <c r="G366" s="896"/>
      <c r="H366" s="419" t="s">
        <v>237</v>
      </c>
      <c r="I366" s="416">
        <v>1.1000000000000001</v>
      </c>
      <c r="J366" s="416">
        <v>0.995</v>
      </c>
      <c r="K366" s="383">
        <v>16</v>
      </c>
      <c r="L366" s="385">
        <v>154</v>
      </c>
      <c r="M366" s="381">
        <f>L366*K366*J366*I366</f>
        <v>2696.848</v>
      </c>
    </row>
    <row r="367" spans="2:13">
      <c r="B367" s="894"/>
      <c r="C367" s="895"/>
      <c r="D367" s="895"/>
      <c r="E367" s="895"/>
      <c r="F367" s="895"/>
      <c r="G367" s="896"/>
      <c r="H367" s="419" t="s">
        <v>238</v>
      </c>
      <c r="I367" s="412">
        <v>4.2</v>
      </c>
      <c r="J367" s="416">
        <v>0.55900000000000005</v>
      </c>
      <c r="K367" s="412">
        <v>2</v>
      </c>
      <c r="L367" s="385">
        <v>77</v>
      </c>
      <c r="M367" s="381">
        <f>L367*K367*J367*I367</f>
        <v>361.56120000000004</v>
      </c>
    </row>
    <row r="368" spans="2:13">
      <c r="B368" s="894"/>
      <c r="C368" s="895"/>
      <c r="D368" s="895"/>
      <c r="E368" s="895"/>
      <c r="F368" s="895"/>
      <c r="G368" s="896"/>
      <c r="H368" s="420" t="s">
        <v>239</v>
      </c>
      <c r="I368" s="416">
        <v>0.32</v>
      </c>
      <c r="J368" s="416">
        <v>0.55900000000000005</v>
      </c>
      <c r="K368" s="412">
        <v>14</v>
      </c>
      <c r="L368" s="416">
        <v>77</v>
      </c>
      <c r="M368" s="381">
        <f>I368*J368*K368*L368</f>
        <v>192.83264000000003</v>
      </c>
    </row>
    <row r="369" spans="2:13">
      <c r="B369" s="894"/>
      <c r="C369" s="895"/>
      <c r="D369" s="895"/>
      <c r="E369" s="895"/>
      <c r="F369" s="895"/>
      <c r="G369" s="896"/>
      <c r="H369" s="419" t="s">
        <v>240</v>
      </c>
      <c r="I369" s="412">
        <v>3.2</v>
      </c>
      <c r="J369" s="416">
        <v>0.55900000000000005</v>
      </c>
      <c r="K369" s="412">
        <v>3</v>
      </c>
      <c r="L369" s="385">
        <v>154</v>
      </c>
      <c r="M369" s="381">
        <f>I369*J369*K369*L369</f>
        <v>826.42560000000003</v>
      </c>
    </row>
    <row r="370" spans="2:13">
      <c r="B370" s="894"/>
      <c r="C370" s="895"/>
      <c r="D370" s="895"/>
      <c r="E370" s="895"/>
      <c r="F370" s="895"/>
      <c r="G370" s="896"/>
      <c r="H370" s="419" t="s">
        <v>241</v>
      </c>
      <c r="I370" s="412">
        <v>0.85</v>
      </c>
      <c r="J370" s="416">
        <v>0.55900000000000005</v>
      </c>
      <c r="K370" s="412">
        <v>10</v>
      </c>
      <c r="L370" s="385">
        <v>154</v>
      </c>
      <c r="M370" s="381">
        <f>I370*J370*K370*L370</f>
        <v>731.73099999999999</v>
      </c>
    </row>
    <row r="371" spans="2:13">
      <c r="B371" s="894"/>
      <c r="C371" s="895"/>
      <c r="D371" s="895"/>
      <c r="E371" s="895"/>
      <c r="F371" s="895"/>
      <c r="G371" s="896"/>
      <c r="H371" s="419" t="s">
        <v>242</v>
      </c>
      <c r="I371" s="412">
        <v>4.2</v>
      </c>
      <c r="J371" s="416">
        <v>0.995</v>
      </c>
      <c r="K371" s="412">
        <v>8</v>
      </c>
      <c r="L371" s="385">
        <v>2</v>
      </c>
      <c r="M371" s="381">
        <f>I371*J371*K371*L371</f>
        <v>66.864000000000004</v>
      </c>
    </row>
    <row r="372" spans="2:13">
      <c r="B372" s="894"/>
      <c r="C372" s="895"/>
      <c r="D372" s="895"/>
      <c r="E372" s="895"/>
      <c r="F372" s="895"/>
      <c r="G372" s="896"/>
      <c r="H372" s="419" t="s">
        <v>243</v>
      </c>
      <c r="I372" s="383">
        <v>1.4</v>
      </c>
      <c r="J372" s="415">
        <v>0.995</v>
      </c>
      <c r="K372" s="383">
        <v>25</v>
      </c>
      <c r="L372" s="385">
        <v>2</v>
      </c>
      <c r="M372" s="381">
        <f>I372*J372*K372*L372</f>
        <v>69.650000000000006</v>
      </c>
    </row>
    <row r="373" spans="2:13" ht="13.2" customHeight="1">
      <c r="B373" s="894"/>
      <c r="C373" s="895"/>
      <c r="D373" s="895"/>
      <c r="E373" s="895"/>
      <c r="F373" s="895"/>
      <c r="G373" s="896"/>
      <c r="H373" s="903" t="s">
        <v>396</v>
      </c>
      <c r="I373" s="901"/>
      <c r="J373" s="901"/>
      <c r="K373" s="901"/>
      <c r="L373" s="901"/>
      <c r="M373" s="858">
        <f>SUM(M374:M381)</f>
        <v>6360.2955200000006</v>
      </c>
    </row>
    <row r="374" spans="2:13">
      <c r="B374" s="894"/>
      <c r="C374" s="895"/>
      <c r="D374" s="895"/>
      <c r="E374" s="895"/>
      <c r="F374" s="895"/>
      <c r="G374" s="896"/>
      <c r="H374" s="418" t="s">
        <v>236</v>
      </c>
      <c r="I374" s="383">
        <v>3.2</v>
      </c>
      <c r="J374" s="415">
        <v>0.995</v>
      </c>
      <c r="K374" s="383">
        <v>5</v>
      </c>
      <c r="L374" s="385">
        <v>132</v>
      </c>
      <c r="M374" s="381">
        <f>I374*J374*K374*L374</f>
        <v>2101.44</v>
      </c>
    </row>
    <row r="375" spans="2:13">
      <c r="B375" s="894"/>
      <c r="C375" s="895"/>
      <c r="D375" s="895"/>
      <c r="E375" s="895"/>
      <c r="F375" s="895"/>
      <c r="G375" s="896"/>
      <c r="H375" s="419" t="s">
        <v>237</v>
      </c>
      <c r="I375" s="416">
        <v>1.1000000000000001</v>
      </c>
      <c r="J375" s="416">
        <v>0.995</v>
      </c>
      <c r="K375" s="383">
        <v>16</v>
      </c>
      <c r="L375" s="385">
        <v>132</v>
      </c>
      <c r="M375" s="381">
        <f>L375*K375*J375*I375</f>
        <v>2311.5840000000003</v>
      </c>
    </row>
    <row r="376" spans="2:13">
      <c r="B376" s="894"/>
      <c r="C376" s="895"/>
      <c r="D376" s="895"/>
      <c r="E376" s="895"/>
      <c r="F376" s="895"/>
      <c r="G376" s="896"/>
      <c r="H376" s="419" t="s">
        <v>238</v>
      </c>
      <c r="I376" s="412">
        <v>4.2</v>
      </c>
      <c r="J376" s="416">
        <v>0.55900000000000005</v>
      </c>
      <c r="K376" s="412">
        <v>2</v>
      </c>
      <c r="L376" s="385">
        <v>66</v>
      </c>
      <c r="M376" s="381">
        <f>L376*K376*J376*I376</f>
        <v>309.90960000000007</v>
      </c>
    </row>
    <row r="377" spans="2:13">
      <c r="B377" s="894"/>
      <c r="C377" s="895"/>
      <c r="D377" s="895"/>
      <c r="E377" s="895"/>
      <c r="F377" s="895"/>
      <c r="G377" s="896"/>
      <c r="H377" s="420" t="s">
        <v>239</v>
      </c>
      <c r="I377" s="416">
        <v>0.32</v>
      </c>
      <c r="J377" s="416">
        <v>0.55900000000000005</v>
      </c>
      <c r="K377" s="412">
        <v>14</v>
      </c>
      <c r="L377" s="416">
        <v>66</v>
      </c>
      <c r="M377" s="381">
        <f>I377*J377*K377*L377</f>
        <v>165.28512000000003</v>
      </c>
    </row>
    <row r="378" spans="2:13">
      <c r="B378" s="894"/>
      <c r="C378" s="895"/>
      <c r="D378" s="895"/>
      <c r="E378" s="895"/>
      <c r="F378" s="895"/>
      <c r="G378" s="896"/>
      <c r="H378" s="419" t="s">
        <v>240</v>
      </c>
      <c r="I378" s="412">
        <v>3.2</v>
      </c>
      <c r="J378" s="416">
        <v>0.55900000000000005</v>
      </c>
      <c r="K378" s="412">
        <v>3</v>
      </c>
      <c r="L378" s="385">
        <v>132</v>
      </c>
      <c r="M378" s="381">
        <f>I378*J378*K378*L378</f>
        <v>708.36480000000006</v>
      </c>
    </row>
    <row r="379" spans="2:13">
      <c r="B379" s="894"/>
      <c r="C379" s="895"/>
      <c r="D379" s="895"/>
      <c r="E379" s="895"/>
      <c r="F379" s="895"/>
      <c r="G379" s="896"/>
      <c r="H379" s="419" t="s">
        <v>241</v>
      </c>
      <c r="I379" s="412">
        <v>0.85</v>
      </c>
      <c r="J379" s="416">
        <v>0.55900000000000005</v>
      </c>
      <c r="K379" s="412">
        <v>10</v>
      </c>
      <c r="L379" s="385">
        <v>132</v>
      </c>
      <c r="M379" s="381">
        <f>I379*J379*K379*L379</f>
        <v>627.19799999999998</v>
      </c>
    </row>
    <row r="380" spans="2:13">
      <c r="B380" s="894"/>
      <c r="C380" s="895"/>
      <c r="D380" s="895"/>
      <c r="E380" s="895"/>
      <c r="F380" s="895"/>
      <c r="G380" s="896"/>
      <c r="H380" s="419" t="s">
        <v>242</v>
      </c>
      <c r="I380" s="412">
        <v>4.2</v>
      </c>
      <c r="J380" s="416">
        <v>0.995</v>
      </c>
      <c r="K380" s="412">
        <v>8</v>
      </c>
      <c r="L380" s="385">
        <v>2</v>
      </c>
      <c r="M380" s="381">
        <f>I380*J380*K380*L380</f>
        <v>66.864000000000004</v>
      </c>
    </row>
    <row r="381" spans="2:13">
      <c r="B381" s="894"/>
      <c r="C381" s="895"/>
      <c r="D381" s="895"/>
      <c r="E381" s="895"/>
      <c r="F381" s="895"/>
      <c r="G381" s="896"/>
      <c r="H381" s="419" t="s">
        <v>243</v>
      </c>
      <c r="I381" s="383">
        <v>1.4</v>
      </c>
      <c r="J381" s="415">
        <v>0.995</v>
      </c>
      <c r="K381" s="383">
        <v>25</v>
      </c>
      <c r="L381" s="385">
        <v>2</v>
      </c>
      <c r="M381" s="381">
        <f>I381*J381*K381*L381</f>
        <v>69.650000000000006</v>
      </c>
    </row>
    <row r="382" spans="2:13" ht="13.2" customHeight="1">
      <c r="B382" s="894"/>
      <c r="C382" s="895"/>
      <c r="D382" s="895"/>
      <c r="E382" s="895"/>
      <c r="F382" s="895"/>
      <c r="G382" s="896"/>
      <c r="H382" s="903" t="s">
        <v>397</v>
      </c>
      <c r="I382" s="901"/>
      <c r="J382" s="901"/>
      <c r="K382" s="901"/>
      <c r="L382" s="901"/>
      <c r="M382" s="858">
        <f>SUM(M383:M390)</f>
        <v>7114.6932799999986</v>
      </c>
    </row>
    <row r="383" spans="2:13">
      <c r="B383" s="894"/>
      <c r="C383" s="895"/>
      <c r="D383" s="895"/>
      <c r="E383" s="895"/>
      <c r="F383" s="895"/>
      <c r="G383" s="896"/>
      <c r="H383" s="418" t="s">
        <v>236</v>
      </c>
      <c r="I383" s="383">
        <v>3.2</v>
      </c>
      <c r="J383" s="415">
        <v>0.995</v>
      </c>
      <c r="K383" s="383">
        <v>5</v>
      </c>
      <c r="L383" s="385">
        <v>148</v>
      </c>
      <c r="M383" s="381">
        <f>I383*J383*K383*L383</f>
        <v>2356.1600000000003</v>
      </c>
    </row>
    <row r="384" spans="2:13">
      <c r="B384" s="894"/>
      <c r="C384" s="895"/>
      <c r="D384" s="895"/>
      <c r="E384" s="895"/>
      <c r="F384" s="895"/>
      <c r="G384" s="896"/>
      <c r="H384" s="419" t="s">
        <v>237</v>
      </c>
      <c r="I384" s="416">
        <v>1.1000000000000001</v>
      </c>
      <c r="J384" s="416">
        <v>0.995</v>
      </c>
      <c r="K384" s="383">
        <v>16</v>
      </c>
      <c r="L384" s="385">
        <v>148</v>
      </c>
      <c r="M384" s="381">
        <f>L384*K384*J384*I384</f>
        <v>2591.7759999999998</v>
      </c>
    </row>
    <row r="385" spans="2:13">
      <c r="B385" s="894"/>
      <c r="C385" s="895"/>
      <c r="D385" s="895"/>
      <c r="E385" s="895"/>
      <c r="F385" s="895"/>
      <c r="G385" s="896"/>
      <c r="H385" s="419" t="s">
        <v>238</v>
      </c>
      <c r="I385" s="412">
        <v>4.2</v>
      </c>
      <c r="J385" s="416">
        <v>0.55900000000000005</v>
      </c>
      <c r="K385" s="412">
        <v>2</v>
      </c>
      <c r="L385" s="385">
        <v>74</v>
      </c>
      <c r="M385" s="381">
        <f>L385*K385*J385*I385</f>
        <v>347.47440000000006</v>
      </c>
    </row>
    <row r="386" spans="2:13">
      <c r="B386" s="894"/>
      <c r="C386" s="895"/>
      <c r="D386" s="895"/>
      <c r="E386" s="895"/>
      <c r="F386" s="895"/>
      <c r="G386" s="896"/>
      <c r="H386" s="420" t="s">
        <v>239</v>
      </c>
      <c r="I386" s="416">
        <v>0.32</v>
      </c>
      <c r="J386" s="416">
        <v>0.55900000000000005</v>
      </c>
      <c r="K386" s="412">
        <v>14</v>
      </c>
      <c r="L386" s="416">
        <v>74</v>
      </c>
      <c r="M386" s="381">
        <f>I386*J386*K386*L386</f>
        <v>185.31968000000003</v>
      </c>
    </row>
    <row r="387" spans="2:13">
      <c r="B387" s="894"/>
      <c r="C387" s="895"/>
      <c r="D387" s="895"/>
      <c r="E387" s="895"/>
      <c r="F387" s="895"/>
      <c r="G387" s="896"/>
      <c r="H387" s="419" t="s">
        <v>240</v>
      </c>
      <c r="I387" s="412">
        <v>3.2</v>
      </c>
      <c r="J387" s="416">
        <v>0.55900000000000005</v>
      </c>
      <c r="K387" s="412">
        <v>3</v>
      </c>
      <c r="L387" s="385">
        <v>148</v>
      </c>
      <c r="M387" s="381">
        <f>I387*J387*K387*L387</f>
        <v>794.22720000000004</v>
      </c>
    </row>
    <row r="388" spans="2:13">
      <c r="B388" s="894"/>
      <c r="C388" s="895"/>
      <c r="D388" s="895"/>
      <c r="E388" s="895"/>
      <c r="F388" s="895"/>
      <c r="G388" s="896"/>
      <c r="H388" s="419" t="s">
        <v>241</v>
      </c>
      <c r="I388" s="412">
        <v>0.85</v>
      </c>
      <c r="J388" s="416">
        <v>0.55900000000000005</v>
      </c>
      <c r="K388" s="412">
        <v>10</v>
      </c>
      <c r="L388" s="385">
        <v>148</v>
      </c>
      <c r="M388" s="381">
        <f>I388*J388*K388*L388</f>
        <v>703.22199999999998</v>
      </c>
    </row>
    <row r="389" spans="2:13">
      <c r="B389" s="894"/>
      <c r="C389" s="895"/>
      <c r="D389" s="895"/>
      <c r="E389" s="895"/>
      <c r="F389" s="895"/>
      <c r="G389" s="896"/>
      <c r="H389" s="419" t="s">
        <v>242</v>
      </c>
      <c r="I389" s="412">
        <v>4.2</v>
      </c>
      <c r="J389" s="416">
        <v>0.995</v>
      </c>
      <c r="K389" s="412">
        <v>8</v>
      </c>
      <c r="L389" s="385">
        <v>2</v>
      </c>
      <c r="M389" s="381">
        <f>I389*J389*K389*L389</f>
        <v>66.864000000000004</v>
      </c>
    </row>
    <row r="390" spans="2:13">
      <c r="B390" s="894"/>
      <c r="C390" s="895"/>
      <c r="D390" s="895"/>
      <c r="E390" s="895"/>
      <c r="F390" s="895"/>
      <c r="G390" s="896"/>
      <c r="H390" s="419" t="s">
        <v>243</v>
      </c>
      <c r="I390" s="383">
        <v>1.4</v>
      </c>
      <c r="J390" s="415">
        <v>0.995</v>
      </c>
      <c r="K390" s="383">
        <v>25</v>
      </c>
      <c r="L390" s="385">
        <v>2</v>
      </c>
      <c r="M390" s="381">
        <f>I390*J390*K390*L390</f>
        <v>69.650000000000006</v>
      </c>
    </row>
    <row r="391" spans="2:13" ht="13.2" customHeight="1">
      <c r="B391" s="894"/>
      <c r="C391" s="895"/>
      <c r="D391" s="895"/>
      <c r="E391" s="895"/>
      <c r="F391" s="895"/>
      <c r="G391" s="896"/>
      <c r="H391" s="903" t="s">
        <v>398</v>
      </c>
      <c r="I391" s="901"/>
      <c r="J391" s="901"/>
      <c r="K391" s="901"/>
      <c r="L391" s="901"/>
      <c r="M391" s="858">
        <f>SUM(M392:M399)</f>
        <v>5700.1974799999998</v>
      </c>
    </row>
    <row r="392" spans="2:13">
      <c r="B392" s="894"/>
      <c r="C392" s="895"/>
      <c r="D392" s="895"/>
      <c r="E392" s="895"/>
      <c r="F392" s="895"/>
      <c r="G392" s="896"/>
      <c r="H392" s="418" t="s">
        <v>236</v>
      </c>
      <c r="I392" s="383">
        <v>3.2</v>
      </c>
      <c r="J392" s="415">
        <v>0.995</v>
      </c>
      <c r="K392" s="383">
        <v>5</v>
      </c>
      <c r="L392" s="385">
        <v>118</v>
      </c>
      <c r="M392" s="381">
        <f>I392*J392*K392*L392</f>
        <v>1878.5600000000002</v>
      </c>
    </row>
    <row r="393" spans="2:13">
      <c r="B393" s="894"/>
      <c r="C393" s="895"/>
      <c r="D393" s="895"/>
      <c r="E393" s="895"/>
      <c r="F393" s="895"/>
      <c r="G393" s="896"/>
      <c r="H393" s="419" t="s">
        <v>237</v>
      </c>
      <c r="I393" s="416">
        <v>1.1000000000000001</v>
      </c>
      <c r="J393" s="416">
        <v>0.995</v>
      </c>
      <c r="K393" s="383">
        <v>16</v>
      </c>
      <c r="L393" s="385">
        <v>118</v>
      </c>
      <c r="M393" s="381">
        <f>L393*K393*J393*I393</f>
        <v>2066.4160000000002</v>
      </c>
    </row>
    <row r="394" spans="2:13">
      <c r="B394" s="894"/>
      <c r="C394" s="895"/>
      <c r="D394" s="895"/>
      <c r="E394" s="895"/>
      <c r="F394" s="895"/>
      <c r="G394" s="896"/>
      <c r="H394" s="419" t="s">
        <v>238</v>
      </c>
      <c r="I394" s="412">
        <v>4.2</v>
      </c>
      <c r="J394" s="416">
        <v>0.55900000000000005</v>
      </c>
      <c r="K394" s="412">
        <v>2</v>
      </c>
      <c r="L394" s="385">
        <v>59</v>
      </c>
      <c r="M394" s="381">
        <f>L394*K394*J394*I394</f>
        <v>277.04040000000003</v>
      </c>
    </row>
    <row r="395" spans="2:13">
      <c r="B395" s="894"/>
      <c r="C395" s="895"/>
      <c r="D395" s="895"/>
      <c r="E395" s="895"/>
      <c r="F395" s="895"/>
      <c r="G395" s="896"/>
      <c r="H395" s="420" t="s">
        <v>239</v>
      </c>
      <c r="I395" s="416">
        <v>0.32</v>
      </c>
      <c r="J395" s="416">
        <v>0.55900000000000005</v>
      </c>
      <c r="K395" s="412">
        <v>14</v>
      </c>
      <c r="L395" s="416">
        <v>59</v>
      </c>
      <c r="M395" s="381">
        <f>I395*J395*K395*L395</f>
        <v>147.75488000000001</v>
      </c>
    </row>
    <row r="396" spans="2:13">
      <c r="B396" s="894"/>
      <c r="C396" s="895"/>
      <c r="D396" s="895"/>
      <c r="E396" s="895"/>
      <c r="F396" s="895"/>
      <c r="G396" s="896"/>
      <c r="H396" s="419" t="s">
        <v>240</v>
      </c>
      <c r="I396" s="412">
        <v>3.2</v>
      </c>
      <c r="J396" s="416">
        <v>0.55900000000000005</v>
      </c>
      <c r="K396" s="412">
        <v>3</v>
      </c>
      <c r="L396" s="385">
        <v>118</v>
      </c>
      <c r="M396" s="381">
        <f>I396*J396*K396*L396</f>
        <v>633.23520000000008</v>
      </c>
    </row>
    <row r="397" spans="2:13">
      <c r="B397" s="894"/>
      <c r="C397" s="895"/>
      <c r="D397" s="895"/>
      <c r="E397" s="895"/>
      <c r="F397" s="895"/>
      <c r="G397" s="896"/>
      <c r="H397" s="419" t="s">
        <v>241</v>
      </c>
      <c r="I397" s="412">
        <v>0.85</v>
      </c>
      <c r="J397" s="416">
        <v>0.55900000000000005</v>
      </c>
      <c r="K397" s="412">
        <v>10</v>
      </c>
      <c r="L397" s="385">
        <v>118</v>
      </c>
      <c r="M397" s="381">
        <f>I397*J397*K397*L397</f>
        <v>560.67700000000002</v>
      </c>
    </row>
    <row r="398" spans="2:13">
      <c r="B398" s="894"/>
      <c r="C398" s="895"/>
      <c r="D398" s="895"/>
      <c r="E398" s="895"/>
      <c r="F398" s="895"/>
      <c r="G398" s="896"/>
      <c r="H398" s="419" t="s">
        <v>242</v>
      </c>
      <c r="I398" s="412">
        <v>4.2</v>
      </c>
      <c r="J398" s="416">
        <v>0.995</v>
      </c>
      <c r="K398" s="412">
        <v>8</v>
      </c>
      <c r="L398" s="385">
        <v>2</v>
      </c>
      <c r="M398" s="381">
        <f>I398*J398*K398*L398</f>
        <v>66.864000000000004</v>
      </c>
    </row>
    <row r="399" spans="2:13">
      <c r="B399" s="894"/>
      <c r="C399" s="895"/>
      <c r="D399" s="895"/>
      <c r="E399" s="895"/>
      <c r="F399" s="895"/>
      <c r="G399" s="896"/>
      <c r="H399" s="419" t="s">
        <v>243</v>
      </c>
      <c r="I399" s="383">
        <v>1.4</v>
      </c>
      <c r="J399" s="415">
        <v>0.995</v>
      </c>
      <c r="K399" s="383">
        <v>25</v>
      </c>
      <c r="L399" s="385">
        <v>2</v>
      </c>
      <c r="M399" s="381">
        <f>I399*J399*K399*L399</f>
        <v>69.650000000000006</v>
      </c>
    </row>
    <row r="400" spans="2:13">
      <c r="B400" s="894"/>
      <c r="C400" s="895"/>
      <c r="D400" s="895"/>
      <c r="E400" s="895"/>
      <c r="F400" s="895"/>
      <c r="G400" s="896"/>
      <c r="H400" s="419"/>
      <c r="I400" s="383"/>
      <c r="J400" s="415"/>
      <c r="K400" s="383"/>
      <c r="L400" s="385"/>
      <c r="M400" s="381"/>
    </row>
    <row r="401" spans="2:13" ht="13.2" customHeight="1">
      <c r="B401" s="894"/>
      <c r="C401" s="895"/>
      <c r="D401" s="895"/>
      <c r="E401" s="895"/>
      <c r="F401" s="895"/>
      <c r="G401" s="896"/>
      <c r="H401" s="903" t="s">
        <v>410</v>
      </c>
      <c r="I401" s="901"/>
      <c r="J401" s="901"/>
      <c r="K401" s="901"/>
      <c r="L401" s="901"/>
      <c r="M401" s="858">
        <f>SUM(M402:M409)</f>
        <v>5417.298319999999</v>
      </c>
    </row>
    <row r="402" spans="2:13">
      <c r="B402" s="894"/>
      <c r="C402" s="895"/>
      <c r="D402" s="895"/>
      <c r="E402" s="895"/>
      <c r="F402" s="895"/>
      <c r="G402" s="896"/>
      <c r="H402" s="418" t="s">
        <v>236</v>
      </c>
      <c r="I402" s="383">
        <v>3.2</v>
      </c>
      <c r="J402" s="415">
        <v>0.995</v>
      </c>
      <c r="K402" s="383">
        <v>5</v>
      </c>
      <c r="L402" s="385">
        <v>112</v>
      </c>
      <c r="M402" s="381">
        <f>I402*J402*K402*L402</f>
        <v>1783.0400000000002</v>
      </c>
    </row>
    <row r="403" spans="2:13">
      <c r="B403" s="894"/>
      <c r="C403" s="895"/>
      <c r="D403" s="895"/>
      <c r="E403" s="895"/>
      <c r="F403" s="895"/>
      <c r="G403" s="896"/>
      <c r="H403" s="419" t="s">
        <v>237</v>
      </c>
      <c r="I403" s="416">
        <v>1.1000000000000001</v>
      </c>
      <c r="J403" s="416">
        <v>0.995</v>
      </c>
      <c r="K403" s="383">
        <v>16</v>
      </c>
      <c r="L403" s="385">
        <v>112</v>
      </c>
      <c r="M403" s="381">
        <f>L403*K403*J403*I403</f>
        <v>1961.3440000000001</v>
      </c>
    </row>
    <row r="404" spans="2:13">
      <c r="B404" s="894"/>
      <c r="C404" s="895"/>
      <c r="D404" s="895"/>
      <c r="E404" s="895"/>
      <c r="F404" s="895"/>
      <c r="G404" s="896"/>
      <c r="H404" s="419" t="s">
        <v>238</v>
      </c>
      <c r="I404" s="412">
        <v>4.2</v>
      </c>
      <c r="J404" s="416">
        <v>0.55900000000000005</v>
      </c>
      <c r="K404" s="412">
        <v>2</v>
      </c>
      <c r="L404" s="385">
        <v>56</v>
      </c>
      <c r="M404" s="381">
        <f>L404*K404*J404*I404</f>
        <v>262.95360000000005</v>
      </c>
    </row>
    <row r="405" spans="2:13">
      <c r="B405" s="894"/>
      <c r="C405" s="895"/>
      <c r="D405" s="895"/>
      <c r="E405" s="895"/>
      <c r="F405" s="895"/>
      <c r="G405" s="896"/>
      <c r="H405" s="420" t="s">
        <v>239</v>
      </c>
      <c r="I405" s="416">
        <v>0.32</v>
      </c>
      <c r="J405" s="416">
        <v>0.55900000000000005</v>
      </c>
      <c r="K405" s="412">
        <v>14</v>
      </c>
      <c r="L405" s="416">
        <v>56</v>
      </c>
      <c r="M405" s="381">
        <f>I405*J405*K405*L405</f>
        <v>140.24192000000002</v>
      </c>
    </row>
    <row r="406" spans="2:13">
      <c r="B406" s="894"/>
      <c r="C406" s="895"/>
      <c r="D406" s="895"/>
      <c r="E406" s="895"/>
      <c r="F406" s="895"/>
      <c r="G406" s="896"/>
      <c r="H406" s="419" t="s">
        <v>240</v>
      </c>
      <c r="I406" s="412">
        <v>3.2</v>
      </c>
      <c r="J406" s="416">
        <v>0.55900000000000005</v>
      </c>
      <c r="K406" s="412">
        <v>3</v>
      </c>
      <c r="L406" s="385">
        <v>112</v>
      </c>
      <c r="M406" s="381">
        <f>I406*J406*K406*L406</f>
        <v>601.03680000000008</v>
      </c>
    </row>
    <row r="407" spans="2:13">
      <c r="B407" s="894"/>
      <c r="C407" s="895"/>
      <c r="D407" s="895"/>
      <c r="E407" s="895"/>
      <c r="F407" s="895"/>
      <c r="G407" s="896"/>
      <c r="H407" s="419" t="s">
        <v>241</v>
      </c>
      <c r="I407" s="412">
        <v>0.85</v>
      </c>
      <c r="J407" s="416">
        <v>0.55900000000000005</v>
      </c>
      <c r="K407" s="412">
        <v>10</v>
      </c>
      <c r="L407" s="385">
        <v>112</v>
      </c>
      <c r="M407" s="381">
        <f>I407*J407*K407*L407</f>
        <v>532.16800000000001</v>
      </c>
    </row>
    <row r="408" spans="2:13">
      <c r="B408" s="894"/>
      <c r="C408" s="895"/>
      <c r="D408" s="895"/>
      <c r="E408" s="895"/>
      <c r="F408" s="895"/>
      <c r="G408" s="896"/>
      <c r="H408" s="419" t="s">
        <v>242</v>
      </c>
      <c r="I408" s="412">
        <v>4.2</v>
      </c>
      <c r="J408" s="416">
        <v>0.995</v>
      </c>
      <c r="K408" s="412">
        <v>8</v>
      </c>
      <c r="L408" s="385">
        <v>2</v>
      </c>
      <c r="M408" s="381">
        <f>I408*J408*K408*L408</f>
        <v>66.864000000000004</v>
      </c>
    </row>
    <row r="409" spans="2:13">
      <c r="B409" s="894"/>
      <c r="C409" s="895"/>
      <c r="D409" s="895"/>
      <c r="E409" s="895"/>
      <c r="F409" s="895"/>
      <c r="G409" s="896"/>
      <c r="H409" s="419" t="s">
        <v>243</v>
      </c>
      <c r="I409" s="383">
        <v>1.4</v>
      </c>
      <c r="J409" s="415">
        <v>0.995</v>
      </c>
      <c r="K409" s="383">
        <v>25</v>
      </c>
      <c r="L409" s="385">
        <v>2</v>
      </c>
      <c r="M409" s="381">
        <f>I409*J409*K409*L409</f>
        <v>69.650000000000006</v>
      </c>
    </row>
    <row r="410" spans="2:13">
      <c r="B410" s="894"/>
      <c r="C410" s="895"/>
      <c r="D410" s="895"/>
      <c r="E410" s="895"/>
      <c r="F410" s="895"/>
      <c r="G410" s="896"/>
      <c r="H410" s="419"/>
      <c r="I410" s="383"/>
      <c r="J410" s="415"/>
      <c r="K410" s="383"/>
      <c r="L410" s="385"/>
      <c r="M410" s="381"/>
    </row>
    <row r="411" spans="2:13" ht="13.2" customHeight="1">
      <c r="B411" s="894"/>
      <c r="C411" s="895"/>
      <c r="D411" s="895"/>
      <c r="E411" s="895"/>
      <c r="F411" s="895"/>
      <c r="G411" s="896"/>
      <c r="H411" s="918" t="s">
        <v>411</v>
      </c>
      <c r="I411" s="919"/>
      <c r="J411" s="919"/>
      <c r="K411" s="919"/>
      <c r="L411" s="919"/>
      <c r="M411" s="858">
        <f>SUM(M412:M419)</f>
        <v>4002.8025200000002</v>
      </c>
    </row>
    <row r="412" spans="2:13">
      <c r="B412" s="894"/>
      <c r="C412" s="895"/>
      <c r="D412" s="895"/>
      <c r="E412" s="895"/>
      <c r="F412" s="895"/>
      <c r="G412" s="896"/>
      <c r="H412" s="418" t="s">
        <v>236</v>
      </c>
      <c r="I412" s="383">
        <v>3.2</v>
      </c>
      <c r="J412" s="415">
        <v>0.995</v>
      </c>
      <c r="K412" s="383">
        <v>5</v>
      </c>
      <c r="L412" s="385">
        <v>82</v>
      </c>
      <c r="M412" s="381">
        <f>I412*J412*K412*L412</f>
        <v>1305.44</v>
      </c>
    </row>
    <row r="413" spans="2:13">
      <c r="B413" s="894"/>
      <c r="C413" s="895"/>
      <c r="D413" s="895"/>
      <c r="E413" s="895"/>
      <c r="F413" s="895"/>
      <c r="G413" s="896"/>
      <c r="H413" s="419" t="s">
        <v>237</v>
      </c>
      <c r="I413" s="416">
        <v>1.1000000000000001</v>
      </c>
      <c r="J413" s="416">
        <v>0.995</v>
      </c>
      <c r="K413" s="383">
        <v>16</v>
      </c>
      <c r="L413" s="385">
        <v>82</v>
      </c>
      <c r="M413" s="381">
        <f>L413*K413*J413*I413</f>
        <v>1435.9840000000002</v>
      </c>
    </row>
    <row r="414" spans="2:13">
      <c r="B414" s="894"/>
      <c r="C414" s="895"/>
      <c r="D414" s="895"/>
      <c r="E414" s="895"/>
      <c r="F414" s="895"/>
      <c r="G414" s="896"/>
      <c r="H414" s="419" t="s">
        <v>238</v>
      </c>
      <c r="I414" s="412">
        <v>4.2</v>
      </c>
      <c r="J414" s="416">
        <v>0.55900000000000005</v>
      </c>
      <c r="K414" s="412">
        <v>2</v>
      </c>
      <c r="L414" s="385">
        <v>41</v>
      </c>
      <c r="M414" s="381">
        <f>L414*K414*J414*I414</f>
        <v>192.51960000000003</v>
      </c>
    </row>
    <row r="415" spans="2:13">
      <c r="B415" s="894"/>
      <c r="C415" s="895"/>
      <c r="D415" s="895"/>
      <c r="E415" s="895"/>
      <c r="F415" s="895"/>
      <c r="G415" s="896"/>
      <c r="H415" s="420" t="s">
        <v>239</v>
      </c>
      <c r="I415" s="416">
        <v>0.32</v>
      </c>
      <c r="J415" s="416">
        <v>0.55900000000000005</v>
      </c>
      <c r="K415" s="412">
        <v>14</v>
      </c>
      <c r="L415" s="416">
        <v>41</v>
      </c>
      <c r="M415" s="381">
        <f>I415*J415*K415*L415</f>
        <v>102.67712000000002</v>
      </c>
    </row>
    <row r="416" spans="2:13">
      <c r="B416" s="894"/>
      <c r="C416" s="895"/>
      <c r="D416" s="895"/>
      <c r="E416" s="895"/>
      <c r="F416" s="895"/>
      <c r="G416" s="896"/>
      <c r="H416" s="419" t="s">
        <v>240</v>
      </c>
      <c r="I416" s="412">
        <v>3.2</v>
      </c>
      <c r="J416" s="416">
        <v>0.55900000000000005</v>
      </c>
      <c r="K416" s="412">
        <v>3</v>
      </c>
      <c r="L416" s="385">
        <v>82</v>
      </c>
      <c r="M416" s="381">
        <f>I416*J416*K416*L416</f>
        <v>440.04480000000007</v>
      </c>
    </row>
    <row r="417" spans="2:13">
      <c r="B417" s="894"/>
      <c r="C417" s="895"/>
      <c r="D417" s="895"/>
      <c r="E417" s="895"/>
      <c r="F417" s="895"/>
      <c r="G417" s="896"/>
      <c r="H417" s="419" t="s">
        <v>241</v>
      </c>
      <c r="I417" s="412">
        <v>0.85</v>
      </c>
      <c r="J417" s="416">
        <v>0.55900000000000005</v>
      </c>
      <c r="K417" s="412">
        <v>10</v>
      </c>
      <c r="L417" s="385">
        <v>82</v>
      </c>
      <c r="M417" s="381">
        <f>I417*J417*K417*L417</f>
        <v>389.62299999999999</v>
      </c>
    </row>
    <row r="418" spans="2:13">
      <c r="B418" s="894"/>
      <c r="C418" s="895"/>
      <c r="D418" s="895"/>
      <c r="E418" s="895"/>
      <c r="F418" s="895"/>
      <c r="G418" s="896"/>
      <c r="H418" s="419" t="s">
        <v>242</v>
      </c>
      <c r="I418" s="412">
        <v>4.2</v>
      </c>
      <c r="J418" s="416">
        <v>0.995</v>
      </c>
      <c r="K418" s="412">
        <v>8</v>
      </c>
      <c r="L418" s="385">
        <v>2</v>
      </c>
      <c r="M418" s="381">
        <f>I418*J418*K418*L418</f>
        <v>66.864000000000004</v>
      </c>
    </row>
    <row r="419" spans="2:13">
      <c r="B419" s="894"/>
      <c r="C419" s="895"/>
      <c r="D419" s="895"/>
      <c r="E419" s="895"/>
      <c r="F419" s="895"/>
      <c r="G419" s="896"/>
      <c r="H419" s="419" t="s">
        <v>243</v>
      </c>
      <c r="I419" s="383">
        <v>1.4</v>
      </c>
      <c r="J419" s="415">
        <v>0.995</v>
      </c>
      <c r="K419" s="383">
        <v>25</v>
      </c>
      <c r="L419" s="385">
        <v>2</v>
      </c>
      <c r="M419" s="381">
        <f>I419*J419*K419*L419</f>
        <v>69.650000000000006</v>
      </c>
    </row>
    <row r="420" spans="2:13" ht="13.2" customHeight="1">
      <c r="B420" s="894"/>
      <c r="C420" s="895"/>
      <c r="D420" s="895"/>
      <c r="E420" s="895"/>
      <c r="F420" s="895"/>
      <c r="G420" s="896"/>
      <c r="H420" s="903" t="s">
        <v>523</v>
      </c>
      <c r="I420" s="901"/>
      <c r="J420" s="901"/>
      <c r="K420" s="901"/>
      <c r="L420" s="901"/>
      <c r="M420" s="858">
        <f>SUM(M421:M428)</f>
        <v>8236.5076000000008</v>
      </c>
    </row>
    <row r="421" spans="2:13">
      <c r="B421" s="894"/>
      <c r="C421" s="895"/>
      <c r="D421" s="895"/>
      <c r="E421" s="895"/>
      <c r="F421" s="895"/>
      <c r="G421" s="896"/>
      <c r="H421" s="418" t="s">
        <v>236</v>
      </c>
      <c r="I421" s="383">
        <v>3.2</v>
      </c>
      <c r="J421" s="415">
        <v>0.995</v>
      </c>
      <c r="K421" s="383">
        <v>5</v>
      </c>
      <c r="L421" s="385">
        <v>168</v>
      </c>
      <c r="M421" s="381">
        <f>I421*J421*K421*L421</f>
        <v>2674.5600000000004</v>
      </c>
    </row>
    <row r="422" spans="2:13">
      <c r="B422" s="894"/>
      <c r="C422" s="895"/>
      <c r="D422" s="895"/>
      <c r="E422" s="895"/>
      <c r="F422" s="895"/>
      <c r="G422" s="896"/>
      <c r="H422" s="419" t="s">
        <v>237</v>
      </c>
      <c r="I422" s="416">
        <v>1.1000000000000001</v>
      </c>
      <c r="J422" s="416">
        <v>0.995</v>
      </c>
      <c r="K422" s="383">
        <v>16</v>
      </c>
      <c r="L422" s="385">
        <v>168</v>
      </c>
      <c r="M422" s="381">
        <f>L422*K422*J422*I422</f>
        <v>2942.0160000000001</v>
      </c>
    </row>
    <row r="423" spans="2:13">
      <c r="B423" s="894"/>
      <c r="C423" s="895"/>
      <c r="D423" s="895"/>
      <c r="E423" s="895"/>
      <c r="F423" s="895"/>
      <c r="G423" s="896"/>
      <c r="H423" s="419" t="s">
        <v>238</v>
      </c>
      <c r="I423" s="412">
        <v>5</v>
      </c>
      <c r="J423" s="416">
        <v>0.55900000000000005</v>
      </c>
      <c r="K423" s="412">
        <v>2</v>
      </c>
      <c r="L423" s="385">
        <v>84</v>
      </c>
      <c r="M423" s="381">
        <f>L423*K423*J423*I423</f>
        <v>469.56000000000006</v>
      </c>
    </row>
    <row r="424" spans="2:13">
      <c r="B424" s="894"/>
      <c r="C424" s="895"/>
      <c r="D424" s="895"/>
      <c r="E424" s="895"/>
      <c r="F424" s="895"/>
      <c r="G424" s="896"/>
      <c r="H424" s="420" t="s">
        <v>239</v>
      </c>
      <c r="I424" s="416">
        <v>0.32</v>
      </c>
      <c r="J424" s="416">
        <v>0.55900000000000005</v>
      </c>
      <c r="K424" s="412">
        <v>20</v>
      </c>
      <c r="L424" s="416">
        <v>84</v>
      </c>
      <c r="M424" s="381">
        <f>I424*J424*K424*L424</f>
        <v>300.51840000000004</v>
      </c>
    </row>
    <row r="425" spans="2:13">
      <c r="B425" s="894"/>
      <c r="C425" s="895"/>
      <c r="D425" s="895"/>
      <c r="E425" s="895"/>
      <c r="F425" s="895"/>
      <c r="G425" s="896"/>
      <c r="H425" s="419" t="s">
        <v>240</v>
      </c>
      <c r="I425" s="412">
        <v>3.2</v>
      </c>
      <c r="J425" s="416">
        <v>0.55900000000000005</v>
      </c>
      <c r="K425" s="412">
        <v>3</v>
      </c>
      <c r="L425" s="385">
        <v>168</v>
      </c>
      <c r="M425" s="381">
        <f>I425*J425*K425*L425</f>
        <v>901.55520000000013</v>
      </c>
    </row>
    <row r="426" spans="2:13">
      <c r="B426" s="894"/>
      <c r="C426" s="895"/>
      <c r="D426" s="895"/>
      <c r="E426" s="895"/>
      <c r="F426" s="895"/>
      <c r="G426" s="896"/>
      <c r="H426" s="419" t="s">
        <v>241</v>
      </c>
      <c r="I426" s="412">
        <v>0.85</v>
      </c>
      <c r="J426" s="416">
        <v>0.55900000000000005</v>
      </c>
      <c r="K426" s="412">
        <v>10</v>
      </c>
      <c r="L426" s="385">
        <v>168</v>
      </c>
      <c r="M426" s="381">
        <f>I426*J426*K426*L426</f>
        <v>798.25199999999995</v>
      </c>
    </row>
    <row r="427" spans="2:13">
      <c r="B427" s="894"/>
      <c r="C427" s="895"/>
      <c r="D427" s="895"/>
      <c r="E427" s="895"/>
      <c r="F427" s="895"/>
      <c r="G427" s="896"/>
      <c r="H427" s="419" t="s">
        <v>242</v>
      </c>
      <c r="I427" s="412">
        <v>5.05</v>
      </c>
      <c r="J427" s="416">
        <v>0.995</v>
      </c>
      <c r="K427" s="412">
        <v>8</v>
      </c>
      <c r="L427" s="385">
        <v>2</v>
      </c>
      <c r="M427" s="381">
        <f>I427*J427*K427*L427</f>
        <v>80.396000000000001</v>
      </c>
    </row>
    <row r="428" spans="2:13">
      <c r="B428" s="894"/>
      <c r="C428" s="895"/>
      <c r="D428" s="895"/>
      <c r="E428" s="895"/>
      <c r="F428" s="895"/>
      <c r="G428" s="896"/>
      <c r="H428" s="419" t="s">
        <v>243</v>
      </c>
      <c r="I428" s="383">
        <v>1.4</v>
      </c>
      <c r="J428" s="415">
        <v>0.995</v>
      </c>
      <c r="K428" s="383">
        <v>25</v>
      </c>
      <c r="L428" s="385">
        <v>2</v>
      </c>
      <c r="M428" s="381">
        <f>I428*J428*K428*L428</f>
        <v>69.650000000000006</v>
      </c>
    </row>
    <row r="429" spans="2:13" ht="13.2" customHeight="1">
      <c r="B429" s="894"/>
      <c r="C429" s="895"/>
      <c r="D429" s="895"/>
      <c r="E429" s="895"/>
      <c r="F429" s="895"/>
      <c r="G429" s="896"/>
      <c r="H429" s="903" t="s">
        <v>524</v>
      </c>
      <c r="I429" s="901"/>
      <c r="J429" s="901"/>
      <c r="K429" s="901"/>
      <c r="L429" s="901"/>
      <c r="M429" s="858">
        <f>SUM(M430:M437)</f>
        <v>8236.5076000000008</v>
      </c>
    </row>
    <row r="430" spans="2:13">
      <c r="B430" s="894"/>
      <c r="C430" s="895"/>
      <c r="D430" s="895"/>
      <c r="E430" s="895"/>
      <c r="F430" s="895"/>
      <c r="G430" s="896"/>
      <c r="H430" s="418" t="s">
        <v>236</v>
      </c>
      <c r="I430" s="383">
        <v>3.2</v>
      </c>
      <c r="J430" s="415">
        <v>0.995</v>
      </c>
      <c r="K430" s="383">
        <v>5</v>
      </c>
      <c r="L430" s="385">
        <v>168</v>
      </c>
      <c r="M430" s="381">
        <f>I430*J430*K430*L430</f>
        <v>2674.5600000000004</v>
      </c>
    </row>
    <row r="431" spans="2:13">
      <c r="B431" s="894"/>
      <c r="C431" s="895"/>
      <c r="D431" s="895"/>
      <c r="E431" s="895"/>
      <c r="F431" s="895"/>
      <c r="G431" s="896"/>
      <c r="H431" s="419" t="s">
        <v>237</v>
      </c>
      <c r="I431" s="416">
        <v>1.1000000000000001</v>
      </c>
      <c r="J431" s="416">
        <v>0.995</v>
      </c>
      <c r="K431" s="383">
        <v>16</v>
      </c>
      <c r="L431" s="385">
        <v>168</v>
      </c>
      <c r="M431" s="381">
        <f>L431*K431*J431*I431</f>
        <v>2942.0160000000001</v>
      </c>
    </row>
    <row r="432" spans="2:13">
      <c r="B432" s="894"/>
      <c r="C432" s="895"/>
      <c r="D432" s="895"/>
      <c r="E432" s="895"/>
      <c r="F432" s="895"/>
      <c r="G432" s="896"/>
      <c r="H432" s="419" t="s">
        <v>238</v>
      </c>
      <c r="I432" s="412">
        <v>5</v>
      </c>
      <c r="J432" s="416">
        <v>0.55900000000000005</v>
      </c>
      <c r="K432" s="412">
        <v>2</v>
      </c>
      <c r="L432" s="385">
        <v>84</v>
      </c>
      <c r="M432" s="381">
        <f>L432*K432*J432*I432</f>
        <v>469.56000000000006</v>
      </c>
    </row>
    <row r="433" spans="2:13">
      <c r="B433" s="894"/>
      <c r="C433" s="895"/>
      <c r="D433" s="895"/>
      <c r="E433" s="895"/>
      <c r="F433" s="895"/>
      <c r="G433" s="896"/>
      <c r="H433" s="420" t="s">
        <v>239</v>
      </c>
      <c r="I433" s="416">
        <v>0.32</v>
      </c>
      <c r="J433" s="416">
        <v>0.55900000000000005</v>
      </c>
      <c r="K433" s="412">
        <v>20</v>
      </c>
      <c r="L433" s="416">
        <v>84</v>
      </c>
      <c r="M433" s="381">
        <f>I433*J433*K433*L433</f>
        <v>300.51840000000004</v>
      </c>
    </row>
    <row r="434" spans="2:13">
      <c r="B434" s="894"/>
      <c r="C434" s="895"/>
      <c r="D434" s="895"/>
      <c r="E434" s="895"/>
      <c r="F434" s="895"/>
      <c r="G434" s="896"/>
      <c r="H434" s="419" t="s">
        <v>240</v>
      </c>
      <c r="I434" s="412">
        <v>3.2</v>
      </c>
      <c r="J434" s="416">
        <v>0.55900000000000005</v>
      </c>
      <c r="K434" s="412">
        <v>3</v>
      </c>
      <c r="L434" s="385">
        <v>168</v>
      </c>
      <c r="M434" s="381">
        <f>I434*J434*K434*L434</f>
        <v>901.55520000000013</v>
      </c>
    </row>
    <row r="435" spans="2:13">
      <c r="B435" s="894"/>
      <c r="C435" s="895"/>
      <c r="D435" s="895"/>
      <c r="E435" s="895"/>
      <c r="F435" s="895"/>
      <c r="G435" s="896"/>
      <c r="H435" s="419" t="s">
        <v>241</v>
      </c>
      <c r="I435" s="412">
        <v>0.85</v>
      </c>
      <c r="J435" s="416">
        <v>0.55900000000000005</v>
      </c>
      <c r="K435" s="412">
        <v>10</v>
      </c>
      <c r="L435" s="385">
        <v>168</v>
      </c>
      <c r="M435" s="381">
        <f>I435*J435*K435*L435</f>
        <v>798.25199999999995</v>
      </c>
    </row>
    <row r="436" spans="2:13">
      <c r="B436" s="894"/>
      <c r="C436" s="895"/>
      <c r="D436" s="895"/>
      <c r="E436" s="895"/>
      <c r="F436" s="895"/>
      <c r="G436" s="896"/>
      <c r="H436" s="419" t="s">
        <v>242</v>
      </c>
      <c r="I436" s="412">
        <v>5.05</v>
      </c>
      <c r="J436" s="416">
        <v>0.995</v>
      </c>
      <c r="K436" s="412">
        <v>8</v>
      </c>
      <c r="L436" s="385">
        <v>2</v>
      </c>
      <c r="M436" s="381">
        <f>I436*J436*K436*L436</f>
        <v>80.396000000000001</v>
      </c>
    </row>
    <row r="437" spans="2:13" ht="13.8" thickBot="1">
      <c r="B437" s="897"/>
      <c r="C437" s="898"/>
      <c r="D437" s="898"/>
      <c r="E437" s="898"/>
      <c r="F437" s="898"/>
      <c r="G437" s="899"/>
      <c r="H437" s="758" t="s">
        <v>243</v>
      </c>
      <c r="I437" s="769">
        <v>1.4</v>
      </c>
      <c r="J437" s="770">
        <v>0.995</v>
      </c>
      <c r="K437" s="769">
        <v>25</v>
      </c>
      <c r="L437" s="771">
        <v>2</v>
      </c>
      <c r="M437" s="772">
        <f>I437*J437*K437*L437</f>
        <v>69.650000000000006</v>
      </c>
    </row>
    <row r="438" spans="2:13" ht="15.6">
      <c r="B438" s="920"/>
      <c r="C438" s="921"/>
      <c r="D438" s="389"/>
      <c r="E438" s="389"/>
      <c r="F438" s="389"/>
      <c r="G438" s="906"/>
      <c r="H438" s="906"/>
      <c r="I438" s="773"/>
      <c r="J438" s="774"/>
      <c r="K438" s="775"/>
      <c r="L438" s="775"/>
      <c r="M438" s="776"/>
    </row>
    <row r="439" spans="2:13" ht="15.6">
      <c r="B439" s="923" t="s">
        <v>223</v>
      </c>
      <c r="C439" s="924"/>
      <c r="D439" s="389"/>
      <c r="E439" s="389"/>
      <c r="F439" s="389"/>
      <c r="G439" s="925"/>
      <c r="H439" s="925"/>
      <c r="I439" s="777"/>
      <c r="J439" s="391"/>
      <c r="K439" s="391"/>
      <c r="L439" s="391"/>
      <c r="M439" s="392"/>
    </row>
    <row r="440" spans="2:13">
      <c r="B440" s="393"/>
      <c r="C440" s="394"/>
      <c r="D440" s="394"/>
      <c r="E440" s="394"/>
      <c r="F440" s="389"/>
      <c r="G440" s="394"/>
      <c r="H440" s="394"/>
      <c r="I440" s="965" t="s">
        <v>221</v>
      </c>
      <c r="J440" s="928"/>
      <c r="K440" s="928"/>
      <c r="L440" s="928"/>
      <c r="M440" s="396">
        <f>M429+M420+M411+M401+M391+M382+M373+M364+M355+M346</f>
        <v>69257.123159999988</v>
      </c>
    </row>
    <row r="441" spans="2:13">
      <c r="B441" s="393"/>
      <c r="C441" s="929" t="s">
        <v>402</v>
      </c>
      <c r="D441" s="929"/>
      <c r="E441" s="929"/>
      <c r="F441" s="929"/>
      <c r="G441" s="397"/>
      <c r="H441" s="389"/>
      <c r="I441" s="966" t="s">
        <v>222</v>
      </c>
      <c r="J441" s="931"/>
      <c r="K441" s="931"/>
      <c r="L441" s="931"/>
      <c r="M441" s="396"/>
    </row>
    <row r="442" spans="2:13" ht="13.8" thickBot="1">
      <c r="B442" s="399"/>
      <c r="C442" s="932" t="s">
        <v>403</v>
      </c>
      <c r="D442" s="932"/>
      <c r="E442" s="932"/>
      <c r="F442" s="932"/>
      <c r="G442" s="400"/>
      <c r="H442" s="400"/>
      <c r="I442" s="964" t="s">
        <v>42</v>
      </c>
      <c r="J442" s="934"/>
      <c r="K442" s="934"/>
      <c r="L442" s="934"/>
      <c r="M442" s="402">
        <f>M440+M441</f>
        <v>69257.123159999988</v>
      </c>
    </row>
  </sheetData>
  <mergeCells count="259">
    <mergeCell ref="H77:M77"/>
    <mergeCell ref="C442:F442"/>
    <mergeCell ref="I442:L442"/>
    <mergeCell ref="B438:C438"/>
    <mergeCell ref="G438:H438"/>
    <mergeCell ref="B439:C439"/>
    <mergeCell ref="G439:H439"/>
    <mergeCell ref="I440:L440"/>
    <mergeCell ref="C441:F441"/>
    <mergeCell ref="I441:L441"/>
    <mergeCell ref="D343:G343"/>
    <mergeCell ref="I343:K343"/>
    <mergeCell ref="L343:M343"/>
    <mergeCell ref="B344:G344"/>
    <mergeCell ref="H344:H345"/>
    <mergeCell ref="I344:L344"/>
    <mergeCell ref="M344:M345"/>
    <mergeCell ref="B320:C320"/>
    <mergeCell ref="G320:H320"/>
    <mergeCell ref="B321:C321"/>
    <mergeCell ref="G321:H321"/>
    <mergeCell ref="I322:L322"/>
    <mergeCell ref="C323:F323"/>
    <mergeCell ref="I323:L323"/>
    <mergeCell ref="B286:G286"/>
    <mergeCell ref="H286:H287"/>
    <mergeCell ref="I286:L286"/>
    <mergeCell ref="M286:M287"/>
    <mergeCell ref="B287:G319"/>
    <mergeCell ref="H288:L288"/>
    <mergeCell ref="H300:L300"/>
    <mergeCell ref="H303:L303"/>
    <mergeCell ref="H306:L306"/>
    <mergeCell ref="H309:L309"/>
    <mergeCell ref="H312:L312"/>
    <mergeCell ref="H315:L315"/>
    <mergeCell ref="H291:L291"/>
    <mergeCell ref="H294:L294"/>
    <mergeCell ref="H297:L297"/>
    <mergeCell ref="D235:G235"/>
    <mergeCell ref="I235:K235"/>
    <mergeCell ref="L235:M235"/>
    <mergeCell ref="B236:G236"/>
    <mergeCell ref="H236:H237"/>
    <mergeCell ref="I236:L236"/>
    <mergeCell ref="M236:M237"/>
    <mergeCell ref="B237:G261"/>
    <mergeCell ref="H238:L238"/>
    <mergeCell ref="H246:L246"/>
    <mergeCell ref="H241:L241"/>
    <mergeCell ref="H244:L244"/>
    <mergeCell ref="H248:L248"/>
    <mergeCell ref="H250:L250"/>
    <mergeCell ref="H252:L252"/>
    <mergeCell ref="H254:L254"/>
    <mergeCell ref="H256:L256"/>
    <mergeCell ref="H259:L259"/>
    <mergeCell ref="B213:C213"/>
    <mergeCell ref="G213:H213"/>
    <mergeCell ref="I214:L214"/>
    <mergeCell ref="C215:F215"/>
    <mergeCell ref="I215:L215"/>
    <mergeCell ref="D168:G168"/>
    <mergeCell ref="I168:K168"/>
    <mergeCell ref="L168:M168"/>
    <mergeCell ref="B169:G169"/>
    <mergeCell ref="H169:H170"/>
    <mergeCell ref="I169:L169"/>
    <mergeCell ref="M169:M170"/>
    <mergeCell ref="B170:G211"/>
    <mergeCell ref="H171:L171"/>
    <mergeCell ref="H179:L179"/>
    <mergeCell ref="H183:L183"/>
    <mergeCell ref="H187:L187"/>
    <mergeCell ref="H191:L191"/>
    <mergeCell ref="H195:L195"/>
    <mergeCell ref="H199:L199"/>
    <mergeCell ref="H203:L203"/>
    <mergeCell ref="H207:L207"/>
    <mergeCell ref="D103:G103"/>
    <mergeCell ref="I103:K103"/>
    <mergeCell ref="L103:M103"/>
    <mergeCell ref="B104:G104"/>
    <mergeCell ref="H104:H105"/>
    <mergeCell ref="I104:L104"/>
    <mergeCell ref="M104:M105"/>
    <mergeCell ref="B105:G145"/>
    <mergeCell ref="H106:L106"/>
    <mergeCell ref="H110:L110"/>
    <mergeCell ref="H114:L114"/>
    <mergeCell ref="H118:L118"/>
    <mergeCell ref="H122:L122"/>
    <mergeCell ref="H126:L126"/>
    <mergeCell ref="H130:L130"/>
    <mergeCell ref="H134:L134"/>
    <mergeCell ref="H138:L138"/>
    <mergeCell ref="H142:L142"/>
    <mergeCell ref="E99:K99"/>
    <mergeCell ref="B100:M100"/>
    <mergeCell ref="B101:M101"/>
    <mergeCell ref="D102:G102"/>
    <mergeCell ref="I102:K102"/>
    <mergeCell ref="L102:M102"/>
    <mergeCell ref="C83:F83"/>
    <mergeCell ref="I83:L83"/>
    <mergeCell ref="E95:K95"/>
    <mergeCell ref="E96:K96"/>
    <mergeCell ref="E97:K97"/>
    <mergeCell ref="E98:K98"/>
    <mergeCell ref="B79:C79"/>
    <mergeCell ref="G79:H79"/>
    <mergeCell ref="B80:C80"/>
    <mergeCell ref="G80:H80"/>
    <mergeCell ref="I81:L81"/>
    <mergeCell ref="C82:F82"/>
    <mergeCell ref="I82:L82"/>
    <mergeCell ref="D56:G56"/>
    <mergeCell ref="I56:K56"/>
    <mergeCell ref="L56:M56"/>
    <mergeCell ref="B57:G57"/>
    <mergeCell ref="H57:H58"/>
    <mergeCell ref="I57:L57"/>
    <mergeCell ref="M57:M58"/>
    <mergeCell ref="B58:G78"/>
    <mergeCell ref="H59:M59"/>
    <mergeCell ref="H61:M61"/>
    <mergeCell ref="H63:M63"/>
    <mergeCell ref="H65:M65"/>
    <mergeCell ref="H67:M67"/>
    <mergeCell ref="H69:M69"/>
    <mergeCell ref="H71:M71"/>
    <mergeCell ref="H73:M73"/>
    <mergeCell ref="H75:M75"/>
    <mergeCell ref="E52:K52"/>
    <mergeCell ref="B53:M53"/>
    <mergeCell ref="B54:M54"/>
    <mergeCell ref="D55:G55"/>
    <mergeCell ref="I55:K55"/>
    <mergeCell ref="L55:M55"/>
    <mergeCell ref="C40:F40"/>
    <mergeCell ref="I40:L40"/>
    <mergeCell ref="E48:K48"/>
    <mergeCell ref="E49:K49"/>
    <mergeCell ref="E50:K50"/>
    <mergeCell ref="E51:K51"/>
    <mergeCell ref="B36:C36"/>
    <mergeCell ref="G36:H36"/>
    <mergeCell ref="B37:C37"/>
    <mergeCell ref="G37:H37"/>
    <mergeCell ref="I38:L38"/>
    <mergeCell ref="C39:F39"/>
    <mergeCell ref="I39:L39"/>
    <mergeCell ref="B14:G14"/>
    <mergeCell ref="H14:H15"/>
    <mergeCell ref="I14:L14"/>
    <mergeCell ref="H28:M28"/>
    <mergeCell ref="H32:M32"/>
    <mergeCell ref="H30:M30"/>
    <mergeCell ref="H34:M34"/>
    <mergeCell ref="E5:K5"/>
    <mergeCell ref="E6:K6"/>
    <mergeCell ref="E7:K7"/>
    <mergeCell ref="E8:K8"/>
    <mergeCell ref="E9:K9"/>
    <mergeCell ref="B10:M10"/>
    <mergeCell ref="M14:M15"/>
    <mergeCell ref="B15:G35"/>
    <mergeCell ref="B11:M11"/>
    <mergeCell ref="D12:G12"/>
    <mergeCell ref="I12:K12"/>
    <mergeCell ref="L12:M12"/>
    <mergeCell ref="D13:G13"/>
    <mergeCell ref="I13:K13"/>
    <mergeCell ref="L13:M13"/>
    <mergeCell ref="H16:M16"/>
    <mergeCell ref="H18:M18"/>
    <mergeCell ref="H20:M20"/>
    <mergeCell ref="H22:M22"/>
    <mergeCell ref="H24:M24"/>
    <mergeCell ref="H26:M26"/>
    <mergeCell ref="B146:C146"/>
    <mergeCell ref="G146:H146"/>
    <mergeCell ref="B147:C147"/>
    <mergeCell ref="G147:H147"/>
    <mergeCell ref="I148:L148"/>
    <mergeCell ref="C149:F149"/>
    <mergeCell ref="I149:L149"/>
    <mergeCell ref="E231:K231"/>
    <mergeCell ref="B232:M232"/>
    <mergeCell ref="H175:L175"/>
    <mergeCell ref="E164:K164"/>
    <mergeCell ref="B165:M165"/>
    <mergeCell ref="B166:M166"/>
    <mergeCell ref="D167:G167"/>
    <mergeCell ref="I167:K167"/>
    <mergeCell ref="L167:M167"/>
    <mergeCell ref="C150:F150"/>
    <mergeCell ref="I150:L150"/>
    <mergeCell ref="E160:K160"/>
    <mergeCell ref="E161:K161"/>
    <mergeCell ref="E162:K162"/>
    <mergeCell ref="E163:K163"/>
    <mergeCell ref="B212:C212"/>
    <mergeCell ref="G212:H212"/>
    <mergeCell ref="B233:M233"/>
    <mergeCell ref="D234:G234"/>
    <mergeCell ref="I234:K234"/>
    <mergeCell ref="L234:M234"/>
    <mergeCell ref="C216:F216"/>
    <mergeCell ref="I216:L216"/>
    <mergeCell ref="E227:K227"/>
    <mergeCell ref="E228:K228"/>
    <mergeCell ref="E229:K229"/>
    <mergeCell ref="E230:K230"/>
    <mergeCell ref="B262:C262"/>
    <mergeCell ref="G262:H262"/>
    <mergeCell ref="B263:C263"/>
    <mergeCell ref="G263:H263"/>
    <mergeCell ref="I264:L264"/>
    <mergeCell ref="C265:F265"/>
    <mergeCell ref="I265:L265"/>
    <mergeCell ref="C324:F324"/>
    <mergeCell ref="I324:L324"/>
    <mergeCell ref="E281:K281"/>
    <mergeCell ref="B282:M282"/>
    <mergeCell ref="B283:M283"/>
    <mergeCell ref="D284:G284"/>
    <mergeCell ref="I284:K284"/>
    <mergeCell ref="L284:M284"/>
    <mergeCell ref="C266:F266"/>
    <mergeCell ref="I266:L266"/>
    <mergeCell ref="E277:K277"/>
    <mergeCell ref="E278:K278"/>
    <mergeCell ref="E279:K279"/>
    <mergeCell ref="E280:K280"/>
    <mergeCell ref="D285:G285"/>
    <mergeCell ref="I285:K285"/>
    <mergeCell ref="L285:M285"/>
    <mergeCell ref="E335:K335"/>
    <mergeCell ref="E336:K336"/>
    <mergeCell ref="E337:K337"/>
    <mergeCell ref="E338:K338"/>
    <mergeCell ref="B345:G437"/>
    <mergeCell ref="H346:L346"/>
    <mergeCell ref="H382:L382"/>
    <mergeCell ref="H355:L355"/>
    <mergeCell ref="H364:L364"/>
    <mergeCell ref="H373:L373"/>
    <mergeCell ref="E339:K339"/>
    <mergeCell ref="B340:M340"/>
    <mergeCell ref="B341:M341"/>
    <mergeCell ref="D342:G342"/>
    <mergeCell ref="I342:K342"/>
    <mergeCell ref="L342:M342"/>
    <mergeCell ref="H391:L391"/>
    <mergeCell ref="H401:L401"/>
    <mergeCell ref="H411:L411"/>
    <mergeCell ref="H420:L420"/>
    <mergeCell ref="H429:L429"/>
  </mergeCells>
  <printOptions horizontalCentered="1" verticalCentered="1"/>
  <pageMargins left="0.23622047244094491" right="0.23622047244094491" top="0.74803149606299213" bottom="0.74803149606299213" header="0.31496062992125984" footer="0.31496062992125984"/>
  <pageSetup scale="45" orientation="landscape" horizontalDpi="4294967293" verticalDpi="300" r:id="rId1"/>
  <rowBreaks count="6" manualBreakCount="6">
    <brk id="43" max="16383" man="1"/>
    <brk id="88" max="13" man="1"/>
    <brk id="154" max="16383" man="1"/>
    <brk id="220" max="16383" man="1"/>
    <brk id="270" max="16383" man="1"/>
    <brk id="330" max="1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4AD54-9DE9-4C84-8AC6-3640D458E72A}">
  <sheetPr>
    <tabColor rgb="FF00B0F0"/>
    <pageSetUpPr fitToPage="1"/>
  </sheetPr>
  <dimension ref="A1:R41"/>
  <sheetViews>
    <sheetView showGridLines="0" view="pageBreakPreview" topLeftCell="A15"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PROYECTO'!M31</f>
        <v>491.40000000000003</v>
      </c>
      <c r="M14" s="46">
        <v>1159</v>
      </c>
      <c r="N14" s="38">
        <f>+ROUND(M14*L14,2)</f>
        <v>569532.6</v>
      </c>
      <c r="O14" s="31">
        <f>N14*1.35</f>
        <v>768869.01</v>
      </c>
    </row>
    <row r="15" spans="1:15" s="4" customFormat="1" ht="27" customHeight="1">
      <c r="A15" s="867"/>
      <c r="B15" s="867"/>
      <c r="C15" s="867"/>
      <c r="D15" s="867"/>
      <c r="E15" s="867"/>
      <c r="F15" s="867"/>
      <c r="G15" s="14" t="s">
        <v>201</v>
      </c>
      <c r="H15" s="649">
        <v>2</v>
      </c>
      <c r="I15" s="13" t="s">
        <v>45</v>
      </c>
      <c r="J15" s="13" t="s">
        <v>24</v>
      </c>
      <c r="K15" s="44" t="s">
        <v>25</v>
      </c>
      <c r="L15" s="689">
        <f>'MEMORIAS PROYECTO'!M74</f>
        <v>77.489999999999995</v>
      </c>
      <c r="M15" s="46">
        <v>145792</v>
      </c>
      <c r="N15" s="38">
        <f>+ROUND(M15*L15,2)</f>
        <v>11297422.08</v>
      </c>
      <c r="O15" s="31">
        <f>N15*1.35</f>
        <v>15251519.808</v>
      </c>
    </row>
    <row r="16" spans="1:15" s="5" customFormat="1" ht="87">
      <c r="A16" s="867"/>
      <c r="B16" s="867"/>
      <c r="C16" s="867"/>
      <c r="D16" s="867"/>
      <c r="E16" s="867"/>
      <c r="F16" s="867"/>
      <c r="G16" s="14" t="s">
        <v>201</v>
      </c>
      <c r="H16" s="648">
        <v>3</v>
      </c>
      <c r="I16" s="13" t="s">
        <v>26</v>
      </c>
      <c r="J16" s="13" t="s">
        <v>27</v>
      </c>
      <c r="K16" s="20" t="s">
        <v>25</v>
      </c>
      <c r="L16" s="37">
        <f>'MEMORIAS PROYECTO'!M134</f>
        <v>12.775500000000001</v>
      </c>
      <c r="M16" s="46">
        <v>65346</v>
      </c>
      <c r="N16" s="38">
        <f>+ROUND(M16*L16,2)</f>
        <v>834827.82</v>
      </c>
      <c r="O16" s="31">
        <f>N16*1.35</f>
        <v>1127017.557</v>
      </c>
    </row>
    <row r="17" spans="1:18" s="5" customFormat="1" ht="27" customHeight="1">
      <c r="A17" s="867"/>
      <c r="B17" s="867"/>
      <c r="C17" s="867"/>
      <c r="D17" s="867"/>
      <c r="E17" s="867"/>
      <c r="F17" s="867"/>
      <c r="G17" s="14"/>
      <c r="H17" s="16"/>
      <c r="I17" s="21" t="s">
        <v>33</v>
      </c>
      <c r="J17" s="19"/>
      <c r="K17" s="20"/>
      <c r="L17" s="33"/>
      <c r="M17" s="34"/>
      <c r="N17" s="39">
        <f>SUBTOTAL(9,N14:N16)</f>
        <v>12701782.5</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PROYECTO'!M199</f>
        <v>37.59075</v>
      </c>
      <c r="M19" s="46">
        <v>981966</v>
      </c>
      <c r="N19" s="38">
        <f t="shared" ref="N19:N22" si="0">+M19*L19</f>
        <v>36912838.414499998</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PROYECTO'!M254</f>
        <v>15.774749999999999</v>
      </c>
      <c r="M20" s="46">
        <v>504410</v>
      </c>
      <c r="N20" s="38">
        <f t="shared" si="0"/>
        <v>7956941.6475</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PROYECTO'!M309</f>
        <v>31.364999999999995</v>
      </c>
      <c r="M21" s="46">
        <v>673538</v>
      </c>
      <c r="N21" s="38">
        <f t="shared" si="0"/>
        <v>21125519.369999997</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PROYECTO'!M411</f>
        <v>4002.8025200000002</v>
      </c>
      <c r="M22" s="46">
        <v>8165</v>
      </c>
      <c r="N22" s="38">
        <f t="shared" si="0"/>
        <v>32682882.575800002</v>
      </c>
      <c r="O22" s="31">
        <f>N22*1.35</f>
        <v>44121891.477330007</v>
      </c>
    </row>
    <row r="23" spans="1:18" s="5" customFormat="1" ht="27" customHeight="1">
      <c r="A23" s="867"/>
      <c r="B23" s="867"/>
      <c r="C23" s="867"/>
      <c r="D23" s="867"/>
      <c r="E23" s="867"/>
      <c r="F23" s="867"/>
      <c r="G23" s="14"/>
      <c r="H23" s="15"/>
      <c r="I23" s="21" t="s">
        <v>33</v>
      </c>
      <c r="J23" s="22"/>
      <c r="K23" s="20"/>
      <c r="L23" s="45"/>
      <c r="M23" s="45"/>
      <c r="N23" s="39">
        <f>SUBTOTAL(9,N19:N22)</f>
        <v>98678182.007799998</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111379965</v>
      </c>
      <c r="O26" s="35"/>
    </row>
    <row r="27" spans="1:18" ht="17.399999999999999">
      <c r="A27" s="860" t="s">
        <v>14</v>
      </c>
      <c r="B27" s="860"/>
      <c r="C27" s="860"/>
      <c r="D27" s="860"/>
      <c r="E27" s="860"/>
      <c r="F27" s="860"/>
      <c r="G27" s="860"/>
      <c r="H27" s="860"/>
      <c r="I27" s="860"/>
      <c r="J27" s="860"/>
      <c r="K27" s="860"/>
      <c r="L27" s="860"/>
      <c r="M27" s="695">
        <v>0.35499999999999998</v>
      </c>
      <c r="N27" s="514">
        <f>ROUND(N26*M27,0)</f>
        <v>39539888</v>
      </c>
    </row>
    <row r="28" spans="1:18" ht="17.399999999999999">
      <c r="A28" s="860" t="s">
        <v>15</v>
      </c>
      <c r="B28" s="860"/>
      <c r="C28" s="860"/>
      <c r="D28" s="860"/>
      <c r="E28" s="860"/>
      <c r="F28" s="860"/>
      <c r="G28" s="860"/>
      <c r="H28" s="860"/>
      <c r="I28" s="860"/>
      <c r="J28" s="860"/>
      <c r="K28" s="860"/>
      <c r="L28" s="860"/>
      <c r="M28" s="860"/>
      <c r="N28" s="523">
        <f>SUM(N26:N27)</f>
        <v>150919853</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D329A-0226-4358-B14B-42EAC63F72BB}">
  <sheetPr>
    <tabColor rgb="FF00B0F0"/>
    <pageSetUpPr fitToPage="1"/>
  </sheetPr>
  <dimension ref="A1:R41"/>
  <sheetViews>
    <sheetView showGridLines="0" view="pageBreakPreview" topLeftCell="A13"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PROYECTO'!M29</f>
        <v>705.6</v>
      </c>
      <c r="M14" s="46">
        <v>1159</v>
      </c>
      <c r="N14" s="38">
        <f>+ROUND(M14*L14,2)</f>
        <v>817790.4</v>
      </c>
      <c r="O14" s="31">
        <f>N14*1.35</f>
        <v>1104017.04</v>
      </c>
    </row>
    <row r="15" spans="1:15" s="4" customFormat="1" ht="27" customHeight="1">
      <c r="A15" s="867"/>
      <c r="B15" s="867"/>
      <c r="C15" s="867"/>
      <c r="D15" s="867"/>
      <c r="E15" s="867"/>
      <c r="F15" s="867"/>
      <c r="G15" s="14" t="s">
        <v>201</v>
      </c>
      <c r="H15" s="649">
        <v>2</v>
      </c>
      <c r="I15" s="13" t="s">
        <v>45</v>
      </c>
      <c r="J15" s="13" t="s">
        <v>24</v>
      </c>
      <c r="K15" s="44" t="s">
        <v>25</v>
      </c>
      <c r="L15" s="689">
        <f>'MEMORIAS PROYECTO'!M72</f>
        <v>105.84</v>
      </c>
      <c r="M15" s="46">
        <v>145792</v>
      </c>
      <c r="N15" s="38">
        <f>+ROUND(M15*L15,2)</f>
        <v>15430625.279999999</v>
      </c>
      <c r="O15" s="31">
        <f>N15*1.35</f>
        <v>20831344.127999999</v>
      </c>
    </row>
    <row r="16" spans="1:15" s="5" customFormat="1" ht="87">
      <c r="A16" s="867"/>
      <c r="B16" s="867"/>
      <c r="C16" s="867"/>
      <c r="D16" s="867"/>
      <c r="E16" s="867"/>
      <c r="F16" s="867"/>
      <c r="G16" s="14" t="s">
        <v>201</v>
      </c>
      <c r="H16" s="648">
        <v>3</v>
      </c>
      <c r="I16" s="13" t="s">
        <v>26</v>
      </c>
      <c r="J16" s="13" t="s">
        <v>27</v>
      </c>
      <c r="K16" s="20" t="s">
        <v>25</v>
      </c>
      <c r="L16" s="37">
        <f>'MEMORIAS PROYECTO'!M130</f>
        <v>16.758000000000003</v>
      </c>
      <c r="M16" s="46">
        <v>65346</v>
      </c>
      <c r="N16" s="38">
        <f>+ROUND(M16*L16,2)</f>
        <v>1095068.27</v>
      </c>
      <c r="O16" s="31">
        <f>N16*1.35</f>
        <v>1478342.1645000002</v>
      </c>
    </row>
    <row r="17" spans="1:18" s="5" customFormat="1" ht="27" customHeight="1">
      <c r="A17" s="867"/>
      <c r="B17" s="867"/>
      <c r="C17" s="867"/>
      <c r="D17" s="867"/>
      <c r="E17" s="867"/>
      <c r="F17" s="867"/>
      <c r="G17" s="14"/>
      <c r="H17" s="16"/>
      <c r="I17" s="21" t="s">
        <v>33</v>
      </c>
      <c r="J17" s="19"/>
      <c r="K17" s="20"/>
      <c r="L17" s="33"/>
      <c r="M17" s="34"/>
      <c r="N17" s="39">
        <f>SUBTOTAL(9,N14:N16)</f>
        <v>17343483.949999999</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PROYECTO'!M195</f>
        <v>50.652000000000008</v>
      </c>
      <c r="M19" s="46">
        <v>981966</v>
      </c>
      <c r="N19" s="38">
        <f t="shared" ref="N19:N22" si="0">+M19*L19</f>
        <v>49738541.83200001</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PROYECTO'!M252</f>
        <v>21.546000000000003</v>
      </c>
      <c r="M20" s="46">
        <v>504410</v>
      </c>
      <c r="N20" s="38">
        <f t="shared" si="0"/>
        <v>10868017.860000001</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PROYECTO'!M306</f>
        <v>42.839999999999996</v>
      </c>
      <c r="M21" s="46">
        <v>673538</v>
      </c>
      <c r="N21" s="38">
        <f t="shared" si="0"/>
        <v>28854367.919999998</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PROYECTO'!M401</f>
        <v>5417.298319999999</v>
      </c>
      <c r="M22" s="46">
        <v>8165</v>
      </c>
      <c r="N22" s="38">
        <f t="shared" si="0"/>
        <v>44232240.782799989</v>
      </c>
      <c r="O22" s="31">
        <f>N22*1.35</f>
        <v>59713525.056779988</v>
      </c>
    </row>
    <row r="23" spans="1:18" s="5" customFormat="1" ht="27" customHeight="1">
      <c r="A23" s="867"/>
      <c r="B23" s="867"/>
      <c r="C23" s="867"/>
      <c r="D23" s="867"/>
      <c r="E23" s="867"/>
      <c r="F23" s="867"/>
      <c r="G23" s="14"/>
      <c r="H23" s="15"/>
      <c r="I23" s="21" t="s">
        <v>33</v>
      </c>
      <c r="J23" s="22"/>
      <c r="K23" s="20"/>
      <c r="L23" s="45"/>
      <c r="M23" s="45"/>
      <c r="N23" s="39">
        <f>SUBTOTAL(9,N19:N22)</f>
        <v>133693168.39479999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151036652</v>
      </c>
      <c r="O26" s="35"/>
    </row>
    <row r="27" spans="1:18" ht="17.399999999999999">
      <c r="A27" s="860" t="s">
        <v>14</v>
      </c>
      <c r="B27" s="860"/>
      <c r="C27" s="860"/>
      <c r="D27" s="860"/>
      <c r="E27" s="860"/>
      <c r="F27" s="860"/>
      <c r="G27" s="860"/>
      <c r="H27" s="860"/>
      <c r="I27" s="860"/>
      <c r="J27" s="860"/>
      <c r="K27" s="860"/>
      <c r="L27" s="860"/>
      <c r="M27" s="695">
        <v>0.35499999999999998</v>
      </c>
      <c r="N27" s="514">
        <f>ROUND(N26*M27,0)</f>
        <v>53618011</v>
      </c>
    </row>
    <row r="28" spans="1:18" ht="17.399999999999999">
      <c r="A28" s="860" t="s">
        <v>15</v>
      </c>
      <c r="B28" s="860"/>
      <c r="C28" s="860"/>
      <c r="D28" s="860"/>
      <c r="E28" s="860"/>
      <c r="F28" s="860"/>
      <c r="G28" s="860"/>
      <c r="H28" s="860"/>
      <c r="I28" s="860"/>
      <c r="J28" s="860"/>
      <c r="K28" s="860"/>
      <c r="L28" s="860"/>
      <c r="M28" s="860"/>
      <c r="N28" s="523">
        <f>SUM(N26:N27)</f>
        <v>204654663</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B3CB2-8986-4566-B5C5-010E4AD7C0B7}">
  <sheetPr>
    <tabColor rgb="FF00B0F0"/>
    <pageSetUpPr fitToPage="1"/>
  </sheetPr>
  <dimension ref="A1:R41"/>
  <sheetViews>
    <sheetView showGridLines="0" view="pageBreakPreview" topLeftCell="A12" zoomScale="55" zoomScaleNormal="55" zoomScaleSheetLayoutView="55" zoomScalePageLayoutView="80" workbookViewId="0">
      <selection activeCell="L20" sqref="L20"/>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PROYECTO'!M27</f>
        <v>743.4</v>
      </c>
      <c r="M14" s="46">
        <v>1159</v>
      </c>
      <c r="N14" s="38">
        <f>+ROUND(M14*L14,2)</f>
        <v>861600.6</v>
      </c>
      <c r="O14" s="31">
        <f>N14*1.35</f>
        <v>1163160.81</v>
      </c>
    </row>
    <row r="15" spans="1:15" s="4" customFormat="1" ht="27" customHeight="1">
      <c r="A15" s="867"/>
      <c r="B15" s="867"/>
      <c r="C15" s="867"/>
      <c r="D15" s="867"/>
      <c r="E15" s="867"/>
      <c r="F15" s="867"/>
      <c r="G15" s="14" t="s">
        <v>201</v>
      </c>
      <c r="H15" s="649">
        <v>2</v>
      </c>
      <c r="I15" s="13" t="s">
        <v>45</v>
      </c>
      <c r="J15" s="13" t="s">
        <v>24</v>
      </c>
      <c r="K15" s="44" t="s">
        <v>25</v>
      </c>
      <c r="L15" s="689">
        <f>'MEMORIAS PROYECTO'!M70</f>
        <v>111.50999999999999</v>
      </c>
      <c r="M15" s="46">
        <v>145792</v>
      </c>
      <c r="N15" s="38">
        <f>+ROUND(M15*L15,2)</f>
        <v>16257265.92</v>
      </c>
      <c r="O15" s="31">
        <f>N15*1.35</f>
        <v>21947308.992000002</v>
      </c>
    </row>
    <row r="16" spans="1:15" s="5" customFormat="1" ht="87">
      <c r="A16" s="867"/>
      <c r="B16" s="867"/>
      <c r="C16" s="867"/>
      <c r="D16" s="867"/>
      <c r="E16" s="867"/>
      <c r="F16" s="867"/>
      <c r="G16" s="14" t="s">
        <v>201</v>
      </c>
      <c r="H16" s="648">
        <v>3</v>
      </c>
      <c r="I16" s="13" t="s">
        <v>26</v>
      </c>
      <c r="J16" s="13" t="s">
        <v>27</v>
      </c>
      <c r="K16" s="20" t="s">
        <v>25</v>
      </c>
      <c r="L16" s="37">
        <f>'MEMORIAS PROYECTO'!M126</f>
        <v>17.554500000000001</v>
      </c>
      <c r="M16" s="46">
        <v>65346</v>
      </c>
      <c r="N16" s="38">
        <f>+ROUND(M16*L16,2)</f>
        <v>1147116.3600000001</v>
      </c>
      <c r="O16" s="31">
        <f>N16*1.35</f>
        <v>1548607.0860000001</v>
      </c>
    </row>
    <row r="17" spans="1:18" s="5" customFormat="1" ht="27" customHeight="1">
      <c r="A17" s="867"/>
      <c r="B17" s="867"/>
      <c r="C17" s="867"/>
      <c r="D17" s="867"/>
      <c r="E17" s="867"/>
      <c r="F17" s="867"/>
      <c r="G17" s="14"/>
      <c r="H17" s="16"/>
      <c r="I17" s="21" t="s">
        <v>33</v>
      </c>
      <c r="J17" s="19"/>
      <c r="K17" s="20"/>
      <c r="L17" s="33"/>
      <c r="M17" s="34"/>
      <c r="N17" s="39">
        <f>SUBTOTAL(9,N14:N16)</f>
        <v>18265982.879999999</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PROYECTO'!M191</f>
        <v>53.264250000000004</v>
      </c>
      <c r="M19" s="46">
        <v>981966</v>
      </c>
      <c r="N19" s="38">
        <f t="shared" ref="N19:N22" si="0">+M19*L19</f>
        <v>52303682.515500002</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PROYECTO'!M250</f>
        <v>22.70025</v>
      </c>
      <c r="M20" s="46">
        <v>504410</v>
      </c>
      <c r="N20" s="38">
        <f t="shared" si="0"/>
        <v>11450233.102500001</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PROYECTO'!M303</f>
        <v>45.134999999999998</v>
      </c>
      <c r="M21" s="46">
        <v>673538</v>
      </c>
      <c r="N21" s="38">
        <f t="shared" si="0"/>
        <v>30400137.629999999</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PROYECTO'!M391</f>
        <v>5700.1974799999998</v>
      </c>
      <c r="M22" s="46">
        <v>8165</v>
      </c>
      <c r="N22" s="38">
        <f t="shared" si="0"/>
        <v>46542112.424199998</v>
      </c>
      <c r="O22" s="31">
        <f>N22*1.35</f>
        <v>62831851.772670001</v>
      </c>
    </row>
    <row r="23" spans="1:18" s="5" customFormat="1" ht="27" customHeight="1">
      <c r="A23" s="867"/>
      <c r="B23" s="867"/>
      <c r="C23" s="867"/>
      <c r="D23" s="867"/>
      <c r="E23" s="867"/>
      <c r="F23" s="867"/>
      <c r="G23" s="14"/>
      <c r="H23" s="15"/>
      <c r="I23" s="21" t="s">
        <v>33</v>
      </c>
      <c r="J23" s="22"/>
      <c r="K23" s="20"/>
      <c r="L23" s="45"/>
      <c r="M23" s="45"/>
      <c r="N23" s="39">
        <f>SUBTOTAL(9,N19:N22)</f>
        <v>140696165.67219999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158962149</v>
      </c>
      <c r="O26" s="35"/>
    </row>
    <row r="27" spans="1:18" ht="17.399999999999999">
      <c r="A27" s="860" t="s">
        <v>14</v>
      </c>
      <c r="B27" s="860"/>
      <c r="C27" s="860"/>
      <c r="D27" s="860"/>
      <c r="E27" s="860"/>
      <c r="F27" s="860"/>
      <c r="G27" s="860"/>
      <c r="H27" s="860"/>
      <c r="I27" s="860"/>
      <c r="J27" s="860"/>
      <c r="K27" s="860"/>
      <c r="L27" s="860"/>
      <c r="M27" s="695">
        <v>0.35499999999999998</v>
      </c>
      <c r="N27" s="514">
        <f>ROUND(N26*M27,0)</f>
        <v>56431563</v>
      </c>
    </row>
    <row r="28" spans="1:18" ht="17.399999999999999">
      <c r="A28" s="860" t="s">
        <v>15</v>
      </c>
      <c r="B28" s="860"/>
      <c r="C28" s="860"/>
      <c r="D28" s="860"/>
      <c r="E28" s="860"/>
      <c r="F28" s="860"/>
      <c r="G28" s="860"/>
      <c r="H28" s="860"/>
      <c r="I28" s="860"/>
      <c r="J28" s="860"/>
      <c r="K28" s="860"/>
      <c r="L28" s="860"/>
      <c r="M28" s="860"/>
      <c r="N28" s="523">
        <f>SUM(N26:N27)</f>
        <v>215393712</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0039C-2356-4E74-8913-3EF91B891A10}">
  <sheetPr>
    <tabColor rgb="FF00B0F0"/>
    <pageSetUpPr fitToPage="1"/>
  </sheetPr>
  <dimension ref="A1:R41"/>
  <sheetViews>
    <sheetView showGridLines="0" view="pageBreakPreview" topLeftCell="A16"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PROYECTO'!M25</f>
        <v>945</v>
      </c>
      <c r="M14" s="46">
        <v>1159</v>
      </c>
      <c r="N14" s="38">
        <f>+ROUND(M14*L14,2)</f>
        <v>1095255</v>
      </c>
      <c r="O14" s="31">
        <f>N14*1.35</f>
        <v>1478594.25</v>
      </c>
    </row>
    <row r="15" spans="1:15" s="4" customFormat="1" ht="27" customHeight="1">
      <c r="A15" s="867"/>
      <c r="B15" s="867"/>
      <c r="C15" s="867"/>
      <c r="D15" s="867"/>
      <c r="E15" s="867"/>
      <c r="F15" s="867"/>
      <c r="G15" s="14" t="s">
        <v>201</v>
      </c>
      <c r="H15" s="649">
        <v>2</v>
      </c>
      <c r="I15" s="13" t="s">
        <v>45</v>
      </c>
      <c r="J15" s="13" t="s">
        <v>24</v>
      </c>
      <c r="K15" s="44" t="s">
        <v>25</v>
      </c>
      <c r="L15" s="689">
        <f>'MEMORIAS PROYECTO'!M68</f>
        <v>141.75</v>
      </c>
      <c r="M15" s="46">
        <v>145792</v>
      </c>
      <c r="N15" s="38">
        <f>+ROUND(M15*L15,2)</f>
        <v>20666016</v>
      </c>
      <c r="O15" s="31">
        <f>N15*1.35</f>
        <v>27899121.600000001</v>
      </c>
    </row>
    <row r="16" spans="1:15" s="5" customFormat="1" ht="87">
      <c r="A16" s="867"/>
      <c r="B16" s="867"/>
      <c r="C16" s="867"/>
      <c r="D16" s="867"/>
      <c r="E16" s="867"/>
      <c r="F16" s="867"/>
      <c r="G16" s="14" t="s">
        <v>201</v>
      </c>
      <c r="H16" s="648">
        <v>3</v>
      </c>
      <c r="I16" s="13" t="s">
        <v>26</v>
      </c>
      <c r="J16" s="13" t="s">
        <v>27</v>
      </c>
      <c r="K16" s="20" t="s">
        <v>25</v>
      </c>
      <c r="L16" s="37">
        <f>'MEMORIAS PROYECTO'!M122</f>
        <v>21.537000000000003</v>
      </c>
      <c r="M16" s="46">
        <v>65346</v>
      </c>
      <c r="N16" s="38">
        <f>+ROUND(M16*L16,2)</f>
        <v>1407356.8</v>
      </c>
      <c r="O16" s="31">
        <f>N16*1.35</f>
        <v>1899931.6800000002</v>
      </c>
    </row>
    <row r="17" spans="1:18" s="5" customFormat="1" ht="27" customHeight="1">
      <c r="A17" s="867"/>
      <c r="B17" s="867"/>
      <c r="C17" s="867"/>
      <c r="D17" s="867"/>
      <c r="E17" s="867"/>
      <c r="F17" s="867"/>
      <c r="G17" s="14"/>
      <c r="H17" s="16"/>
      <c r="I17" s="21" t="s">
        <v>33</v>
      </c>
      <c r="J17" s="19"/>
      <c r="K17" s="20"/>
      <c r="L17" s="33"/>
      <c r="M17" s="34"/>
      <c r="N17" s="39">
        <f>SUBTOTAL(9,N14:N16)</f>
        <v>23168627.800000001</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PROYECTO'!M187</f>
        <v>66.325500000000005</v>
      </c>
      <c r="M19" s="46">
        <v>981966</v>
      </c>
      <c r="N19" s="38">
        <f t="shared" ref="N19:N22" si="0">+M19*L19</f>
        <v>65129385.933000006</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PROYECTO'!M248</f>
        <v>28.471500000000002</v>
      </c>
      <c r="M20" s="46">
        <v>504410</v>
      </c>
      <c r="N20" s="38">
        <f t="shared" si="0"/>
        <v>14361309.315000001</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PROYECTO'!M300</f>
        <v>56.609999999999992</v>
      </c>
      <c r="M21" s="46">
        <v>673538</v>
      </c>
      <c r="N21" s="38">
        <f t="shared" si="0"/>
        <v>38128986.179999992</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PROYECTO'!M382</f>
        <v>7114.6932799999986</v>
      </c>
      <c r="M22" s="46">
        <v>8165</v>
      </c>
      <c r="N22" s="38">
        <f t="shared" si="0"/>
        <v>58091470.631199986</v>
      </c>
      <c r="O22" s="31">
        <f>N22*1.35</f>
        <v>78423485.352119982</v>
      </c>
    </row>
    <row r="23" spans="1:18" s="5" customFormat="1" ht="27" customHeight="1">
      <c r="A23" s="867"/>
      <c r="B23" s="867"/>
      <c r="C23" s="867"/>
      <c r="D23" s="867"/>
      <c r="E23" s="867"/>
      <c r="F23" s="867"/>
      <c r="G23" s="14"/>
      <c r="H23" s="15"/>
      <c r="I23" s="21" t="s">
        <v>33</v>
      </c>
      <c r="J23" s="22"/>
      <c r="K23" s="20"/>
      <c r="L23" s="45"/>
      <c r="M23" s="45"/>
      <c r="N23" s="39">
        <f>SUBTOTAL(9,N19:N22)</f>
        <v>175711152.05919999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198879780</v>
      </c>
      <c r="O26" s="35"/>
    </row>
    <row r="27" spans="1:18" ht="17.399999999999999">
      <c r="A27" s="860" t="s">
        <v>14</v>
      </c>
      <c r="B27" s="860"/>
      <c r="C27" s="860"/>
      <c r="D27" s="860"/>
      <c r="E27" s="860"/>
      <c r="F27" s="860"/>
      <c r="G27" s="860"/>
      <c r="H27" s="860"/>
      <c r="I27" s="860"/>
      <c r="J27" s="860"/>
      <c r="K27" s="860"/>
      <c r="L27" s="860"/>
      <c r="M27" s="695">
        <v>0.35499999999999998</v>
      </c>
      <c r="N27" s="514">
        <f>ROUND(N26*M27,0)</f>
        <v>70602322</v>
      </c>
    </row>
    <row r="28" spans="1:18" ht="17.399999999999999">
      <c r="A28" s="860" t="s">
        <v>15</v>
      </c>
      <c r="B28" s="860"/>
      <c r="C28" s="860"/>
      <c r="D28" s="860"/>
      <c r="E28" s="860"/>
      <c r="F28" s="860"/>
      <c r="G28" s="860"/>
      <c r="H28" s="860"/>
      <c r="I28" s="860"/>
      <c r="J28" s="860"/>
      <c r="K28" s="860"/>
      <c r="L28" s="860"/>
      <c r="M28" s="860"/>
      <c r="N28" s="523">
        <f>SUM(N26:N27)</f>
        <v>269482102</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460B2-568A-4DA2-BCCC-E050BAED2B99}">
  <sheetPr>
    <tabColor rgb="FF00B0F0"/>
    <pageSetUpPr fitToPage="1"/>
  </sheetPr>
  <dimension ref="A1:R41"/>
  <sheetViews>
    <sheetView showGridLines="0" view="pageBreakPreview" topLeftCell="A14"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PROYECTO'!M23</f>
        <v>844.2</v>
      </c>
      <c r="M14" s="46">
        <v>1159</v>
      </c>
      <c r="N14" s="38">
        <f>+ROUND(M14*L14,2)</f>
        <v>978427.8</v>
      </c>
      <c r="O14" s="31">
        <f>N14*1.35</f>
        <v>1320877.5300000003</v>
      </c>
    </row>
    <row r="15" spans="1:15" s="4" customFormat="1" ht="27" customHeight="1">
      <c r="A15" s="867"/>
      <c r="B15" s="867"/>
      <c r="C15" s="867"/>
      <c r="D15" s="867"/>
      <c r="E15" s="867"/>
      <c r="F15" s="867"/>
      <c r="G15" s="14" t="s">
        <v>201</v>
      </c>
      <c r="H15" s="649">
        <v>2</v>
      </c>
      <c r="I15" s="13" t="s">
        <v>45</v>
      </c>
      <c r="J15" s="13" t="s">
        <v>24</v>
      </c>
      <c r="K15" s="44" t="s">
        <v>25</v>
      </c>
      <c r="L15" s="689">
        <f>'MEMORIAS PROYECTO'!M66</f>
        <v>126.63</v>
      </c>
      <c r="M15" s="46">
        <v>145792</v>
      </c>
      <c r="N15" s="38">
        <f>+ROUND(M15*L15,2)</f>
        <v>18461640.960000001</v>
      </c>
      <c r="O15" s="31">
        <f>N15*1.35</f>
        <v>24923215.296000004</v>
      </c>
    </row>
    <row r="16" spans="1:15" s="5" customFormat="1" ht="87">
      <c r="A16" s="867"/>
      <c r="B16" s="867"/>
      <c r="C16" s="867"/>
      <c r="D16" s="867"/>
      <c r="E16" s="867"/>
      <c r="F16" s="867"/>
      <c r="G16" s="14" t="s">
        <v>201</v>
      </c>
      <c r="H16" s="648">
        <v>3</v>
      </c>
      <c r="I16" s="13" t="s">
        <v>26</v>
      </c>
      <c r="J16" s="13" t="s">
        <v>27</v>
      </c>
      <c r="K16" s="20" t="s">
        <v>25</v>
      </c>
      <c r="L16" s="37">
        <f>'MEMORIAS PROYECTO'!M118</f>
        <v>19.413000000000004</v>
      </c>
      <c r="M16" s="46">
        <v>65346</v>
      </c>
      <c r="N16" s="38">
        <f>+ROUND(M16*L16,2)</f>
        <v>1268561.8999999999</v>
      </c>
      <c r="O16" s="31">
        <f>N16*1.35</f>
        <v>1712558.5649999999</v>
      </c>
    </row>
    <row r="17" spans="1:18" s="5" customFormat="1" ht="27" customHeight="1">
      <c r="A17" s="867"/>
      <c r="B17" s="867"/>
      <c r="C17" s="867"/>
      <c r="D17" s="867"/>
      <c r="E17" s="867"/>
      <c r="F17" s="867"/>
      <c r="G17" s="14"/>
      <c r="H17" s="16"/>
      <c r="I17" s="21" t="s">
        <v>33</v>
      </c>
      <c r="J17" s="19"/>
      <c r="K17" s="20"/>
      <c r="L17" s="33"/>
      <c r="M17" s="34"/>
      <c r="N17" s="39">
        <f>SUBTOTAL(9,N14:N16)</f>
        <v>20708630.66</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PROYECTO'!M183</f>
        <v>59.359499999999997</v>
      </c>
      <c r="M19" s="46">
        <v>981966</v>
      </c>
      <c r="N19" s="38">
        <f t="shared" ref="N19:N22" si="0">+M19*L19</f>
        <v>58289010.776999995</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PROYECTO'!M246</f>
        <v>25.3935</v>
      </c>
      <c r="M20" s="46">
        <v>504410</v>
      </c>
      <c r="N20" s="38">
        <f t="shared" si="0"/>
        <v>12808735.334999999</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PROYECTO'!M297</f>
        <v>50.49</v>
      </c>
      <c r="M21" s="46">
        <v>673538</v>
      </c>
      <c r="N21" s="38">
        <f t="shared" si="0"/>
        <v>34006933.620000005</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PROYECTO'!M373</f>
        <v>6360.2955200000006</v>
      </c>
      <c r="M22" s="46">
        <v>8165</v>
      </c>
      <c r="N22" s="38">
        <f t="shared" si="0"/>
        <v>51931812.920800008</v>
      </c>
      <c r="O22" s="31">
        <f>N22*1.35</f>
        <v>70107947.443080008</v>
      </c>
    </row>
    <row r="23" spans="1:18" s="5" customFormat="1" ht="27" customHeight="1">
      <c r="A23" s="867"/>
      <c r="B23" s="867"/>
      <c r="C23" s="867"/>
      <c r="D23" s="867"/>
      <c r="E23" s="867"/>
      <c r="F23" s="867"/>
      <c r="G23" s="14"/>
      <c r="H23" s="15"/>
      <c r="I23" s="21" t="s">
        <v>33</v>
      </c>
      <c r="J23" s="22"/>
      <c r="K23" s="20"/>
      <c r="L23" s="45"/>
      <c r="M23" s="45"/>
      <c r="N23" s="39">
        <f>SUBTOTAL(9,N19:N22)</f>
        <v>157036492.65279999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177745123</v>
      </c>
      <c r="O26" s="35"/>
    </row>
    <row r="27" spans="1:18" ht="17.399999999999999">
      <c r="A27" s="860" t="s">
        <v>14</v>
      </c>
      <c r="B27" s="860"/>
      <c r="C27" s="860"/>
      <c r="D27" s="860"/>
      <c r="E27" s="860"/>
      <c r="F27" s="860"/>
      <c r="G27" s="860"/>
      <c r="H27" s="860"/>
      <c r="I27" s="860"/>
      <c r="J27" s="860"/>
      <c r="K27" s="860"/>
      <c r="L27" s="860"/>
      <c r="M27" s="695">
        <v>0.35499999999999998</v>
      </c>
      <c r="N27" s="514">
        <f>ROUND(N26*M27,0)</f>
        <v>63099519</v>
      </c>
    </row>
    <row r="28" spans="1:18" ht="17.399999999999999">
      <c r="A28" s="860" t="s">
        <v>15</v>
      </c>
      <c r="B28" s="860"/>
      <c r="C28" s="860"/>
      <c r="D28" s="860"/>
      <c r="E28" s="860"/>
      <c r="F28" s="860"/>
      <c r="G28" s="860"/>
      <c r="H28" s="860"/>
      <c r="I28" s="860"/>
      <c r="J28" s="860"/>
      <c r="K28" s="860"/>
      <c r="L28" s="860"/>
      <c r="M28" s="860"/>
      <c r="N28" s="523">
        <f>SUM(N26:N27)</f>
        <v>240844642</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557C5-9201-43BE-B392-BAAC337ACC50}">
  <sheetPr>
    <tabColor rgb="FF00B0F0"/>
    <pageSetUpPr fitToPage="1"/>
  </sheetPr>
  <dimension ref="A1:R41"/>
  <sheetViews>
    <sheetView showGridLines="0" view="pageBreakPreview" topLeftCell="A13" zoomScale="55" zoomScaleNormal="55" zoomScaleSheetLayoutView="55" zoomScalePageLayoutView="80" workbookViewId="0">
      <selection activeCell="L23" sqref="L2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PROYECTO'!M21</f>
        <v>982.80000000000007</v>
      </c>
      <c r="M14" s="46">
        <v>1159</v>
      </c>
      <c r="N14" s="38">
        <f>+ROUND(M14*L14,2)</f>
        <v>1139065.2</v>
      </c>
      <c r="O14" s="31">
        <f>N14*1.35</f>
        <v>1537738.02</v>
      </c>
    </row>
    <row r="15" spans="1:15" s="4" customFormat="1" ht="27" customHeight="1">
      <c r="A15" s="867"/>
      <c r="B15" s="867"/>
      <c r="C15" s="867"/>
      <c r="D15" s="867"/>
      <c r="E15" s="867"/>
      <c r="F15" s="867"/>
      <c r="G15" s="14" t="s">
        <v>201</v>
      </c>
      <c r="H15" s="649">
        <v>2</v>
      </c>
      <c r="I15" s="13" t="s">
        <v>45</v>
      </c>
      <c r="J15" s="13" t="s">
        <v>24</v>
      </c>
      <c r="K15" s="44" t="s">
        <v>25</v>
      </c>
      <c r="L15" s="689">
        <f>'MEMORIAS PROYECTO'!M64</f>
        <v>147.42000000000002</v>
      </c>
      <c r="M15" s="46">
        <v>145792</v>
      </c>
      <c r="N15" s="38">
        <f>+ROUND(M15*L15,2)</f>
        <v>21492656.640000001</v>
      </c>
      <c r="O15" s="31">
        <f>N15*1.35</f>
        <v>29015086.464000002</v>
      </c>
    </row>
    <row r="16" spans="1:15" s="5" customFormat="1" ht="87">
      <c r="A16" s="867"/>
      <c r="B16" s="867"/>
      <c r="C16" s="867"/>
      <c r="D16" s="867"/>
      <c r="E16" s="867"/>
      <c r="F16" s="867"/>
      <c r="G16" s="14" t="s">
        <v>201</v>
      </c>
      <c r="H16" s="648">
        <v>3</v>
      </c>
      <c r="I16" s="13" t="s">
        <v>26</v>
      </c>
      <c r="J16" s="13" t="s">
        <v>27</v>
      </c>
      <c r="K16" s="20" t="s">
        <v>25</v>
      </c>
      <c r="L16" s="37">
        <f>'MEMORIAS PROYECTO'!M114</f>
        <v>22.558500000000002</v>
      </c>
      <c r="M16" s="46">
        <v>65346</v>
      </c>
      <c r="N16" s="38">
        <f>+ROUND(M16*L16,2)</f>
        <v>1474107.74</v>
      </c>
      <c r="O16" s="31">
        <f>N16*1.35</f>
        <v>1990045.449</v>
      </c>
    </row>
    <row r="17" spans="1:18" s="5" customFormat="1" ht="27" customHeight="1">
      <c r="A17" s="867"/>
      <c r="B17" s="867"/>
      <c r="C17" s="867"/>
      <c r="D17" s="867"/>
      <c r="E17" s="867"/>
      <c r="F17" s="867"/>
      <c r="G17" s="14"/>
      <c r="H17" s="16"/>
      <c r="I17" s="21" t="s">
        <v>33</v>
      </c>
      <c r="J17" s="19"/>
      <c r="K17" s="20"/>
      <c r="L17" s="33"/>
      <c r="M17" s="34"/>
      <c r="N17" s="39">
        <f>SUBTOTAL(9,N14:N16)</f>
        <v>24105829.579999998</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PROYECTO'!M179</f>
        <v>68.937750000000008</v>
      </c>
      <c r="M19" s="46">
        <v>981966</v>
      </c>
      <c r="N19" s="38">
        <f t="shared" ref="N19:N22" si="0">+M19*L19</f>
        <v>67694526.616500005</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PROYECTO'!M244</f>
        <v>29.62575</v>
      </c>
      <c r="M20" s="46">
        <v>504410</v>
      </c>
      <c r="N20" s="38">
        <f t="shared" si="0"/>
        <v>14943524.557499999</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PROYECTO'!M294</f>
        <v>58.905000000000001</v>
      </c>
      <c r="M21" s="46">
        <v>673538</v>
      </c>
      <c r="N21" s="38">
        <f t="shared" si="0"/>
        <v>39674755.890000001</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PROYECTO'!M364</f>
        <v>7397.5924399999985</v>
      </c>
      <c r="M22" s="46">
        <v>8165</v>
      </c>
      <c r="N22" s="38">
        <f t="shared" si="0"/>
        <v>60401342.272599988</v>
      </c>
      <c r="O22" s="31">
        <f>N22*1.35</f>
        <v>81541812.068009987</v>
      </c>
    </row>
    <row r="23" spans="1:18" s="5" customFormat="1" ht="27" customHeight="1">
      <c r="A23" s="867"/>
      <c r="B23" s="867"/>
      <c r="C23" s="867"/>
      <c r="D23" s="867"/>
      <c r="E23" s="867"/>
      <c r="F23" s="867"/>
      <c r="G23" s="14"/>
      <c r="H23" s="15"/>
      <c r="I23" s="21" t="s">
        <v>33</v>
      </c>
      <c r="J23" s="22"/>
      <c r="K23" s="20"/>
      <c r="L23" s="45"/>
      <c r="M23" s="45"/>
      <c r="N23" s="39">
        <f>SUBTOTAL(9,N19:N22)</f>
        <v>182714149.33660001</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206819979</v>
      </c>
      <c r="O26" s="35"/>
    </row>
    <row r="27" spans="1:18" ht="17.399999999999999">
      <c r="A27" s="860" t="s">
        <v>14</v>
      </c>
      <c r="B27" s="860"/>
      <c r="C27" s="860"/>
      <c r="D27" s="860"/>
      <c r="E27" s="860"/>
      <c r="F27" s="860"/>
      <c r="G27" s="860"/>
      <c r="H27" s="860"/>
      <c r="I27" s="860"/>
      <c r="J27" s="860"/>
      <c r="K27" s="860"/>
      <c r="L27" s="860"/>
      <c r="M27" s="695">
        <v>0.35499999999999998</v>
      </c>
      <c r="N27" s="514">
        <f>ROUND(N26*M27,0)</f>
        <v>73421093</v>
      </c>
    </row>
    <row r="28" spans="1:18" ht="17.399999999999999">
      <c r="A28" s="860" t="s">
        <v>15</v>
      </c>
      <c r="B28" s="860"/>
      <c r="C28" s="860"/>
      <c r="D28" s="860"/>
      <c r="E28" s="860"/>
      <c r="F28" s="860"/>
      <c r="G28" s="860"/>
      <c r="H28" s="860"/>
      <c r="I28" s="860"/>
      <c r="J28" s="860"/>
      <c r="K28" s="860"/>
      <c r="L28" s="860"/>
      <c r="M28" s="860"/>
      <c r="N28" s="523">
        <f>SUM(N26:N27)</f>
        <v>280241072</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3336C-F735-4473-8C23-E55051A70762}">
  <sheetPr>
    <tabColor rgb="FF00B0F0"/>
    <pageSetUpPr fitToPage="1"/>
  </sheetPr>
  <dimension ref="A1:R41"/>
  <sheetViews>
    <sheetView showGridLines="0" view="pageBreakPreview" topLeftCell="A15" zoomScale="55" zoomScaleNormal="55" zoomScaleSheetLayoutView="55" zoomScalePageLayoutView="80" workbookViewId="0">
      <selection activeCell="L14" sqref="L14"/>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PROYECTO'!M19</f>
        <v>1425</v>
      </c>
      <c r="M14" s="46">
        <v>1159</v>
      </c>
      <c r="N14" s="38">
        <f>+ROUND(M14*L14,2)</f>
        <v>1651575</v>
      </c>
      <c r="O14" s="31">
        <f>N14*1.35</f>
        <v>2229626.25</v>
      </c>
    </row>
    <row r="15" spans="1:15" s="4" customFormat="1" ht="27" customHeight="1">
      <c r="A15" s="867"/>
      <c r="B15" s="867"/>
      <c r="C15" s="867"/>
      <c r="D15" s="867"/>
      <c r="E15" s="867"/>
      <c r="F15" s="867"/>
      <c r="G15" s="14" t="s">
        <v>201</v>
      </c>
      <c r="H15" s="649">
        <v>2</v>
      </c>
      <c r="I15" s="13" t="s">
        <v>45</v>
      </c>
      <c r="J15" s="13" t="s">
        <v>24</v>
      </c>
      <c r="K15" s="44" t="s">
        <v>25</v>
      </c>
      <c r="L15" s="689">
        <f>'MEMORIAS PROYECTO'!M62</f>
        <v>213.75</v>
      </c>
      <c r="M15" s="46">
        <v>145792</v>
      </c>
      <c r="N15" s="38">
        <f>+ROUND(M15*L15,2)</f>
        <v>31163040</v>
      </c>
      <c r="O15" s="31">
        <f>N15*1.35</f>
        <v>42070104</v>
      </c>
    </row>
    <row r="16" spans="1:15" s="5" customFormat="1" ht="87">
      <c r="A16" s="867"/>
      <c r="B16" s="867"/>
      <c r="C16" s="867"/>
      <c r="D16" s="867"/>
      <c r="E16" s="867"/>
      <c r="F16" s="867"/>
      <c r="G16" s="14" t="s">
        <v>201</v>
      </c>
      <c r="H16" s="648">
        <v>3</v>
      </c>
      <c r="I16" s="13" t="s">
        <v>26</v>
      </c>
      <c r="J16" s="13" t="s">
        <v>27</v>
      </c>
      <c r="K16" s="20" t="s">
        <v>25</v>
      </c>
      <c r="L16" s="37">
        <f>'MEMORIAS PROYECTO'!M110</f>
        <v>26.047500000000003</v>
      </c>
      <c r="M16" s="46">
        <v>65346</v>
      </c>
      <c r="N16" s="38">
        <f>+ROUND(M16*L16,2)</f>
        <v>1702099.94</v>
      </c>
      <c r="O16" s="31">
        <f>N16*1.35</f>
        <v>2297834.9190000002</v>
      </c>
    </row>
    <row r="17" spans="1:18" s="5" customFormat="1" ht="27" customHeight="1">
      <c r="A17" s="867"/>
      <c r="B17" s="867"/>
      <c r="C17" s="867"/>
      <c r="D17" s="867"/>
      <c r="E17" s="867"/>
      <c r="F17" s="867"/>
      <c r="G17" s="14"/>
      <c r="H17" s="16"/>
      <c r="I17" s="21" t="s">
        <v>33</v>
      </c>
      <c r="J17" s="19"/>
      <c r="K17" s="20"/>
      <c r="L17" s="33"/>
      <c r="M17" s="34"/>
      <c r="N17" s="39">
        <f>SUBTOTAL(9,N14:N16)</f>
        <v>34516714.939999998</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PROYECTO'!M175</f>
        <v>88.533750000000012</v>
      </c>
      <c r="M19" s="46">
        <v>981966</v>
      </c>
      <c r="N19" s="38">
        <f t="shared" ref="N19:N22" si="0">+M19*L19</f>
        <v>86937132.352500007</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PROYECTO'!M241</f>
        <v>77.163750000000007</v>
      </c>
      <c r="M20" s="46">
        <v>504410</v>
      </c>
      <c r="N20" s="38">
        <f t="shared" si="0"/>
        <v>38922167.137500003</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PROYECTO'!M291</f>
        <v>64.125</v>
      </c>
      <c r="M21" s="46">
        <v>673538</v>
      </c>
      <c r="N21" s="38">
        <f t="shared" si="0"/>
        <v>43190624.25</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PROYECTO'!M355</f>
        <v>9306.0700000000015</v>
      </c>
      <c r="M22" s="46">
        <v>8165</v>
      </c>
      <c r="N22" s="38">
        <f t="shared" si="0"/>
        <v>75984061.550000012</v>
      </c>
      <c r="O22" s="31">
        <f>N22*1.35</f>
        <v>102578483.09250002</v>
      </c>
    </row>
    <row r="23" spans="1:18" s="5" customFormat="1" ht="27" customHeight="1">
      <c r="A23" s="867"/>
      <c r="B23" s="867"/>
      <c r="C23" s="867"/>
      <c r="D23" s="867"/>
      <c r="E23" s="867"/>
      <c r="F23" s="867"/>
      <c r="G23" s="14"/>
      <c r="H23" s="15"/>
      <c r="I23" s="21" t="s">
        <v>33</v>
      </c>
      <c r="J23" s="22"/>
      <c r="K23" s="20"/>
      <c r="L23" s="45"/>
      <c r="M23" s="45"/>
      <c r="N23" s="39">
        <f>SUBTOTAL(9,N19:N22)</f>
        <v>245033985.29000002</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279550700</v>
      </c>
      <c r="O26" s="35"/>
    </row>
    <row r="27" spans="1:18" ht="17.399999999999999">
      <c r="A27" s="860" t="s">
        <v>14</v>
      </c>
      <c r="B27" s="860"/>
      <c r="C27" s="860"/>
      <c r="D27" s="860"/>
      <c r="E27" s="860"/>
      <c r="F27" s="860"/>
      <c r="G27" s="860"/>
      <c r="H27" s="860"/>
      <c r="I27" s="860"/>
      <c r="J27" s="860"/>
      <c r="K27" s="860"/>
      <c r="L27" s="860"/>
      <c r="M27" s="695">
        <v>0.35499999999999998</v>
      </c>
      <c r="N27" s="514">
        <f>ROUND(N26*M27,0)</f>
        <v>99240499</v>
      </c>
    </row>
    <row r="28" spans="1:18" ht="17.399999999999999">
      <c r="A28" s="860" t="s">
        <v>15</v>
      </c>
      <c r="B28" s="860"/>
      <c r="C28" s="860"/>
      <c r="D28" s="860"/>
      <c r="E28" s="860"/>
      <c r="F28" s="860"/>
      <c r="G28" s="860"/>
      <c r="H28" s="860"/>
      <c r="I28" s="860"/>
      <c r="J28" s="860"/>
      <c r="K28" s="860"/>
      <c r="L28" s="860"/>
      <c r="M28" s="860"/>
      <c r="N28" s="523">
        <f>SUM(N26:N27)</f>
        <v>378791199</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6:M26"/>
    <mergeCell ref="A27:L27"/>
    <mergeCell ref="A28:M28"/>
    <mergeCell ref="H39:L39"/>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A606B-2E0C-40F8-BBB7-14FAE420F911}">
  <sheetPr>
    <tabColor rgb="FF00B0F0"/>
    <pageSetUpPr fitToPage="1"/>
  </sheetPr>
  <dimension ref="A1:R41"/>
  <sheetViews>
    <sheetView showGridLines="0" view="pageBreakPreview" topLeftCell="A19" zoomScale="55" zoomScaleNormal="55" zoomScaleSheetLayoutView="55" zoomScalePageLayoutView="80" workbookViewId="0">
      <selection activeCell="O33" sqref="O33"/>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t="s">
        <v>10</v>
      </c>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t="s">
        <v>11</v>
      </c>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t="s">
        <v>521</v>
      </c>
      <c r="J7" s="888"/>
      <c r="K7" s="41"/>
      <c r="L7" s="10"/>
    </row>
    <row r="8" spans="1:15" s="1" customFormat="1" ht="21">
      <c r="A8" s="868" t="s">
        <v>115</v>
      </c>
      <c r="B8" s="868"/>
      <c r="C8" s="868"/>
      <c r="D8" s="868"/>
      <c r="E8" s="868"/>
      <c r="F8" s="889" t="s">
        <v>404</v>
      </c>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PROYECTO'!M17</f>
        <v>1170</v>
      </c>
      <c r="M14" s="46">
        <v>1159</v>
      </c>
      <c r="N14" s="38">
        <f>+ROUND(M14*L14,2)</f>
        <v>1356030</v>
      </c>
      <c r="O14" s="31">
        <f>N14*1.35</f>
        <v>1830640.5000000002</v>
      </c>
    </row>
    <row r="15" spans="1:15" s="4" customFormat="1" ht="27" customHeight="1">
      <c r="A15" s="867"/>
      <c r="B15" s="867"/>
      <c r="C15" s="867"/>
      <c r="D15" s="867"/>
      <c r="E15" s="867"/>
      <c r="F15" s="867"/>
      <c r="G15" s="14" t="s">
        <v>201</v>
      </c>
      <c r="H15" s="649">
        <v>2</v>
      </c>
      <c r="I15" s="13" t="s">
        <v>45</v>
      </c>
      <c r="J15" s="13" t="s">
        <v>24</v>
      </c>
      <c r="K15" s="44" t="s">
        <v>25</v>
      </c>
      <c r="L15" s="689">
        <f>'MEMORIAS PROYECTO'!M60</f>
        <v>175.5</v>
      </c>
      <c r="M15" s="46">
        <v>145792</v>
      </c>
      <c r="N15" s="38">
        <f>+ROUND(M15*L15,2)</f>
        <v>25586496</v>
      </c>
      <c r="O15" s="31">
        <f>N15*1.35</f>
        <v>34541769.600000001</v>
      </c>
    </row>
    <row r="16" spans="1:15" s="5" customFormat="1" ht="87">
      <c r="A16" s="867"/>
      <c r="B16" s="867"/>
      <c r="C16" s="867"/>
      <c r="D16" s="867"/>
      <c r="E16" s="867"/>
      <c r="F16" s="867"/>
      <c r="G16" s="14" t="s">
        <v>201</v>
      </c>
      <c r="H16" s="648">
        <v>3</v>
      </c>
      <c r="I16" s="13" t="s">
        <v>26</v>
      </c>
      <c r="J16" s="13" t="s">
        <v>27</v>
      </c>
      <c r="K16" s="20" t="s">
        <v>25</v>
      </c>
      <c r="L16" s="37">
        <f>'MEMORIAS PROYECTO'!M106</f>
        <v>21.733499999999999</v>
      </c>
      <c r="M16" s="46">
        <v>65346</v>
      </c>
      <c r="N16" s="38">
        <f>+ROUND(M16*L16,2)</f>
        <v>1420197.29</v>
      </c>
      <c r="O16" s="31">
        <f>N16*1.35</f>
        <v>1917266.3415000001</v>
      </c>
    </row>
    <row r="17" spans="1:18" s="5" customFormat="1" ht="27" customHeight="1">
      <c r="A17" s="867"/>
      <c r="B17" s="867"/>
      <c r="C17" s="867"/>
      <c r="D17" s="867"/>
      <c r="E17" s="867"/>
      <c r="F17" s="867"/>
      <c r="G17" s="14"/>
      <c r="H17" s="16"/>
      <c r="I17" s="21" t="s">
        <v>33</v>
      </c>
      <c r="J17" s="19"/>
      <c r="K17" s="20"/>
      <c r="L17" s="33"/>
      <c r="M17" s="34"/>
      <c r="N17" s="39">
        <f>SUBTOTAL(9,N14:N16)</f>
        <v>28362723.289999999</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PROYECTO'!M171</f>
        <v>72.474000000000004</v>
      </c>
      <c r="M19" s="46">
        <v>981966</v>
      </c>
      <c r="N19" s="38">
        <f t="shared" ref="N19:N22" si="0">+M19*L19</f>
        <v>71167003.884000003</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PROYECTO'!M238</f>
        <v>62.54325</v>
      </c>
      <c r="M20" s="46">
        <v>504410</v>
      </c>
      <c r="N20" s="38">
        <f t="shared" si="0"/>
        <v>31547440.732500002</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PROYECTO'!M288</f>
        <v>51.974999999999994</v>
      </c>
      <c r="M21" s="46">
        <v>673538</v>
      </c>
      <c r="N21" s="38">
        <f t="shared" si="0"/>
        <v>35007137.549999997</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PROYECTO'!M346</f>
        <v>7485.1583999999993</v>
      </c>
      <c r="M22" s="46">
        <v>8165</v>
      </c>
      <c r="N22" s="38">
        <f t="shared" si="0"/>
        <v>61116318.335999995</v>
      </c>
      <c r="O22" s="31">
        <f>N22*1.35</f>
        <v>82507029.753600001</v>
      </c>
    </row>
    <row r="23" spans="1:18" s="5" customFormat="1" ht="27" customHeight="1">
      <c r="A23" s="867"/>
      <c r="B23" s="867"/>
      <c r="C23" s="867"/>
      <c r="D23" s="867"/>
      <c r="E23" s="867"/>
      <c r="F23" s="867"/>
      <c r="G23" s="14"/>
      <c r="H23" s="15"/>
      <c r="I23" s="21" t="s">
        <v>33</v>
      </c>
      <c r="J23" s="22"/>
      <c r="K23" s="20"/>
      <c r="L23" s="45"/>
      <c r="M23" s="45"/>
      <c r="N23" s="39">
        <f>SUBTOTAL(9,N19:N22)</f>
        <v>198837900.5025</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227200624</v>
      </c>
      <c r="O26" s="35"/>
    </row>
    <row r="27" spans="1:18" ht="17.399999999999999">
      <c r="A27" s="860" t="s">
        <v>14</v>
      </c>
      <c r="B27" s="860"/>
      <c r="C27" s="860"/>
      <c r="D27" s="860"/>
      <c r="E27" s="860"/>
      <c r="F27" s="860"/>
      <c r="G27" s="860"/>
      <c r="H27" s="860"/>
      <c r="I27" s="860"/>
      <c r="J27" s="860"/>
      <c r="K27" s="860"/>
      <c r="L27" s="860"/>
      <c r="M27" s="695">
        <v>0.35499999999999998</v>
      </c>
      <c r="N27" s="514">
        <f>ROUND(N26*M27,0)</f>
        <v>80656222</v>
      </c>
    </row>
    <row r="28" spans="1:18" ht="17.399999999999999">
      <c r="A28" s="860" t="s">
        <v>15</v>
      </c>
      <c r="B28" s="860"/>
      <c r="C28" s="860"/>
      <c r="D28" s="860"/>
      <c r="E28" s="860"/>
      <c r="F28" s="860"/>
      <c r="G28" s="860"/>
      <c r="H28" s="860"/>
      <c r="I28" s="860"/>
      <c r="J28" s="860"/>
      <c r="K28" s="860"/>
      <c r="L28" s="860"/>
      <c r="M28" s="860"/>
      <c r="N28" s="523">
        <f>SUM(N26:N27)</f>
        <v>307856846</v>
      </c>
      <c r="O28" s="28" t="e">
        <f>N28-#REF!</f>
        <v>#REF!</v>
      </c>
    </row>
    <row r="29" spans="1:18">
      <c r="N29" s="690"/>
    </row>
    <row r="30" spans="1:18" ht="16.8">
      <c r="A30" s="6" t="s">
        <v>8</v>
      </c>
      <c r="N30" s="691"/>
    </row>
    <row r="31" spans="1:18" ht="16.8">
      <c r="A31" s="23"/>
      <c r="N31" s="690"/>
    </row>
    <row r="32" spans="1:18">
      <c r="N32" s="691"/>
    </row>
    <row r="34" spans="8:12" ht="15.6">
      <c r="H34"/>
      <c r="I34"/>
      <c r="J34"/>
      <c r="K34"/>
      <c r="L34"/>
    </row>
    <row r="35" spans="8:12" ht="15.6">
      <c r="H35"/>
      <c r="I35"/>
      <c r="J35"/>
      <c r="K35"/>
      <c r="L35"/>
    </row>
    <row r="36" spans="8:12" ht="15.6">
      <c r="H36"/>
      <c r="I36"/>
      <c r="J36"/>
      <c r="K36"/>
      <c r="L36"/>
    </row>
    <row r="37" spans="8:12" ht="16.2" thickBot="1">
      <c r="H37"/>
      <c r="I37"/>
      <c r="J37"/>
      <c r="K37"/>
      <c r="L37"/>
    </row>
    <row r="38" spans="8:12" ht="18">
      <c r="H38" s="680" t="s">
        <v>402</v>
      </c>
      <c r="I38" s="681"/>
      <c r="J38" s="754"/>
      <c r="K38" s="754"/>
      <c r="L38" s="755"/>
    </row>
    <row r="39" spans="8:12" ht="18">
      <c r="H39" s="861" t="s">
        <v>403</v>
      </c>
      <c r="I39" s="861"/>
      <c r="J39" s="861"/>
      <c r="K39" s="861"/>
      <c r="L39" s="861"/>
    </row>
    <row r="40" spans="8:12" ht="18">
      <c r="H40" s="683" t="s">
        <v>389</v>
      </c>
      <c r="I40" s="685"/>
      <c r="J40" s="685"/>
      <c r="K40" s="685"/>
      <c r="L40" s="684"/>
    </row>
    <row r="41" spans="8:12" ht="18">
      <c r="H41" s="683"/>
      <c r="I41" s="685"/>
      <c r="J41" s="685"/>
      <c r="K41" s="685"/>
      <c r="L41" s="684"/>
    </row>
  </sheetData>
  <mergeCells count="29">
    <mergeCell ref="A1:E6"/>
    <mergeCell ref="F1:N3"/>
    <mergeCell ref="F4:N6"/>
    <mergeCell ref="I7:J7"/>
    <mergeCell ref="A8:E8"/>
    <mergeCell ref="F8:N8"/>
    <mergeCell ref="A9:E9"/>
    <mergeCell ref="F9:N9"/>
    <mergeCell ref="A11:A12"/>
    <mergeCell ref="B11:B12"/>
    <mergeCell ref="C11:C12"/>
    <mergeCell ref="D11:D12"/>
    <mergeCell ref="E11:E12"/>
    <mergeCell ref="F11:F12"/>
    <mergeCell ref="G11:G12"/>
    <mergeCell ref="H11:H12"/>
    <mergeCell ref="A28:M28"/>
    <mergeCell ref="H39:L39"/>
    <mergeCell ref="A26:M26"/>
    <mergeCell ref="A27:L27"/>
    <mergeCell ref="I11:I12"/>
    <mergeCell ref="J11:J12"/>
    <mergeCell ref="K11:N11"/>
    <mergeCell ref="A13:A24"/>
    <mergeCell ref="B13:B24"/>
    <mergeCell ref="C13:C24"/>
    <mergeCell ref="D13:D24"/>
    <mergeCell ref="E13:E24"/>
    <mergeCell ref="F13:F24"/>
  </mergeCells>
  <printOptions horizontalCentered="1"/>
  <pageMargins left="0" right="0" top="1.1811023622047245" bottom="0" header="0" footer="0"/>
  <pageSetup paperSize="160" scale="44"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FE869-0FA2-4716-8A7F-957725207D44}">
  <dimension ref="A2:O85"/>
  <sheetViews>
    <sheetView view="pageBreakPreview" zoomScale="55" zoomScaleNormal="55" zoomScaleSheetLayoutView="55" workbookViewId="0">
      <selection activeCell="F75" sqref="F75:L75"/>
    </sheetView>
  </sheetViews>
  <sheetFormatPr baseColWidth="10" defaultColWidth="11.44140625" defaultRowHeight="13.2"/>
  <cols>
    <col min="1" max="1" width="37.6640625" style="790" customWidth="1"/>
    <col min="2" max="2" width="10.33203125" style="790" hidden="1" customWidth="1"/>
    <col min="3" max="3" width="48.109375" style="790" customWidth="1"/>
    <col min="4" max="4" width="18" style="790" customWidth="1"/>
    <col min="5" max="5" width="20.44140625" style="790" customWidth="1"/>
    <col min="6" max="6" width="23.77734375" style="790" customWidth="1"/>
    <col min="7" max="7" width="15.77734375" style="790" customWidth="1"/>
    <col min="8" max="8" width="20.109375" style="790" customWidth="1"/>
    <col min="9" max="9" width="26" style="790" customWidth="1"/>
    <col min="10" max="10" width="10.44140625" style="790" customWidth="1"/>
    <col min="11" max="11" width="9.33203125" style="790" customWidth="1"/>
    <col min="12" max="12" width="11.33203125" style="790" customWidth="1"/>
    <col min="13" max="13" width="14.77734375" style="790" customWidth="1"/>
    <col min="14" max="14" width="20.109375" style="790" customWidth="1"/>
    <col min="15" max="20" width="11.44140625" style="790"/>
    <col min="21" max="21" width="18" style="790" customWidth="1"/>
    <col min="22" max="16384" width="11.44140625" style="790"/>
  </cols>
  <sheetData>
    <row r="2" spans="1:15" ht="13.5" customHeight="1"/>
    <row r="3" spans="1:15" ht="31.5" customHeight="1" thickBot="1">
      <c r="A3" s="1052" t="s">
        <v>419</v>
      </c>
      <c r="B3" s="1053"/>
      <c r="C3" s="1053"/>
      <c r="D3" s="1053"/>
      <c r="E3" s="1053"/>
      <c r="F3" s="1053"/>
      <c r="G3" s="1053"/>
      <c r="H3" s="1053"/>
      <c r="I3" s="1053"/>
      <c r="J3" s="1053"/>
      <c r="K3" s="1053"/>
      <c r="L3" s="1054"/>
    </row>
    <row r="4" spans="1:15" ht="15.75" customHeight="1">
      <c r="A4" s="1055" t="s">
        <v>420</v>
      </c>
      <c r="B4" s="1055" t="s">
        <v>97</v>
      </c>
      <c r="C4" s="1055" t="s">
        <v>421</v>
      </c>
      <c r="D4" s="1058" t="s">
        <v>422</v>
      </c>
      <c r="E4" s="1058" t="s">
        <v>423</v>
      </c>
      <c r="F4" s="1058" t="s">
        <v>424</v>
      </c>
      <c r="G4" s="1058" t="s">
        <v>515</v>
      </c>
      <c r="H4" s="1058" t="s">
        <v>423</v>
      </c>
      <c r="I4" s="1058" t="s">
        <v>425</v>
      </c>
      <c r="J4" s="1041" t="s">
        <v>426</v>
      </c>
      <c r="K4" s="1042"/>
      <c r="L4" s="1043"/>
    </row>
    <row r="5" spans="1:15" ht="13.5" customHeight="1">
      <c r="A5" s="1056"/>
      <c r="B5" s="1056"/>
      <c r="C5" s="1056"/>
      <c r="D5" s="1059"/>
      <c r="E5" s="1059"/>
      <c r="F5" s="1059"/>
      <c r="G5" s="1059"/>
      <c r="H5" s="1059"/>
      <c r="I5" s="1059"/>
      <c r="J5" s="1044"/>
      <c r="K5" s="1045"/>
      <c r="L5" s="1046"/>
    </row>
    <row r="6" spans="1:15" ht="13.5" customHeight="1" thickBot="1">
      <c r="A6" s="1057"/>
      <c r="B6" s="1057"/>
      <c r="C6" s="1057"/>
      <c r="D6" s="1060"/>
      <c r="E6" s="1060"/>
      <c r="F6" s="1060"/>
      <c r="G6" s="1060"/>
      <c r="H6" s="1060"/>
      <c r="I6" s="1060"/>
      <c r="J6" s="1047"/>
      <c r="K6" s="1048"/>
      <c r="L6" s="1049"/>
    </row>
    <row r="7" spans="1:15" ht="100.5" customHeight="1">
      <c r="A7" s="1050" t="s">
        <v>427</v>
      </c>
      <c r="B7" s="791">
        <v>1</v>
      </c>
      <c r="C7" s="792" t="s">
        <v>428</v>
      </c>
      <c r="D7" s="792">
        <v>78</v>
      </c>
      <c r="E7" s="792">
        <v>500</v>
      </c>
      <c r="F7" s="793">
        <f t="shared" ref="F7:F12" si="0">D7*E7</f>
        <v>39000</v>
      </c>
      <c r="G7" s="792">
        <v>8</v>
      </c>
      <c r="H7" s="792">
        <v>300</v>
      </c>
      <c r="I7" s="793">
        <f t="shared" ref="I7:I12" si="1">D7*E7*G7</f>
        <v>312000</v>
      </c>
      <c r="J7" s="1038" t="s">
        <v>429</v>
      </c>
      <c r="K7" s="1038"/>
      <c r="L7" s="1039"/>
      <c r="N7" s="794"/>
    </row>
    <row r="8" spans="1:15" ht="39.75" customHeight="1">
      <c r="A8" s="1008"/>
      <c r="B8" s="795">
        <v>2</v>
      </c>
      <c r="C8" s="796" t="s">
        <v>430</v>
      </c>
      <c r="D8" s="797">
        <v>144</v>
      </c>
      <c r="E8" s="797">
        <v>500</v>
      </c>
      <c r="F8" s="793">
        <f t="shared" si="0"/>
        <v>72000</v>
      </c>
      <c r="G8" s="792">
        <v>8</v>
      </c>
      <c r="H8" s="797">
        <v>300</v>
      </c>
      <c r="I8" s="793">
        <f t="shared" si="1"/>
        <v>576000</v>
      </c>
      <c r="J8" s="1038" t="s">
        <v>429</v>
      </c>
      <c r="K8" s="1038"/>
      <c r="L8" s="1039"/>
      <c r="N8" s="799"/>
    </row>
    <row r="9" spans="1:15" ht="56.25" customHeight="1">
      <c r="A9" s="1009"/>
      <c r="B9" s="795">
        <v>3</v>
      </c>
      <c r="C9" s="796" t="s">
        <v>431</v>
      </c>
      <c r="D9" s="797">
        <v>36</v>
      </c>
      <c r="E9" s="797">
        <v>100</v>
      </c>
      <c r="F9" s="793">
        <f t="shared" si="0"/>
        <v>3600</v>
      </c>
      <c r="G9" s="792">
        <v>8</v>
      </c>
      <c r="H9" s="797">
        <v>100</v>
      </c>
      <c r="I9" s="793">
        <f t="shared" si="1"/>
        <v>28800</v>
      </c>
      <c r="J9" s="1040" t="s">
        <v>432</v>
      </c>
      <c r="K9" s="1040"/>
      <c r="L9" s="1051"/>
      <c r="N9" s="799"/>
    </row>
    <row r="10" spans="1:15" ht="79.5" customHeight="1">
      <c r="A10" s="800" t="s">
        <v>433</v>
      </c>
      <c r="B10" s="795">
        <v>1</v>
      </c>
      <c r="C10" s="796" t="s">
        <v>434</v>
      </c>
      <c r="D10" s="797">
        <v>144</v>
      </c>
      <c r="E10" s="796">
        <v>300</v>
      </c>
      <c r="F10" s="793">
        <f t="shared" si="0"/>
        <v>43200</v>
      </c>
      <c r="G10" s="792">
        <v>8</v>
      </c>
      <c r="H10" s="796">
        <v>300</v>
      </c>
      <c r="I10" s="793">
        <f t="shared" si="1"/>
        <v>345600</v>
      </c>
      <c r="J10" s="1038" t="s">
        <v>435</v>
      </c>
      <c r="K10" s="1038"/>
      <c r="L10" s="1039"/>
      <c r="N10" s="801"/>
    </row>
    <row r="11" spans="1:15" ht="79.5" customHeight="1">
      <c r="A11" s="800" t="s">
        <v>436</v>
      </c>
      <c r="B11" s="795"/>
      <c r="C11" s="796" t="s">
        <v>437</v>
      </c>
      <c r="D11" s="797">
        <v>20</v>
      </c>
      <c r="E11" s="796">
        <v>2000</v>
      </c>
      <c r="F11" s="793">
        <f t="shared" si="0"/>
        <v>40000</v>
      </c>
      <c r="G11" s="792">
        <v>8</v>
      </c>
      <c r="H11" s="796">
        <v>2000</v>
      </c>
      <c r="I11" s="793">
        <f t="shared" si="1"/>
        <v>320000</v>
      </c>
      <c r="J11" s="1021" t="s">
        <v>438</v>
      </c>
      <c r="K11" s="1022"/>
      <c r="L11" s="1023"/>
      <c r="N11" s="801"/>
    </row>
    <row r="12" spans="1:15" ht="79.5" customHeight="1">
      <c r="A12" s="800" t="s">
        <v>439</v>
      </c>
      <c r="B12" s="795"/>
      <c r="C12" s="796" t="s">
        <v>440</v>
      </c>
      <c r="D12" s="797">
        <v>4</v>
      </c>
      <c r="E12" s="796">
        <v>14000</v>
      </c>
      <c r="F12" s="793">
        <f t="shared" si="0"/>
        <v>56000</v>
      </c>
      <c r="G12" s="792">
        <v>8</v>
      </c>
      <c r="H12" s="796">
        <v>14000</v>
      </c>
      <c r="I12" s="793">
        <f t="shared" si="1"/>
        <v>448000</v>
      </c>
      <c r="J12" s="1021"/>
      <c r="K12" s="1022"/>
      <c r="L12" s="1023"/>
      <c r="N12" s="801"/>
    </row>
    <row r="13" spans="1:15" ht="44.25" customHeight="1">
      <c r="A13" s="800" t="s">
        <v>441</v>
      </c>
      <c r="B13" s="795">
        <v>1</v>
      </c>
      <c r="C13" s="796" t="s">
        <v>442</v>
      </c>
      <c r="D13" s="795" t="s">
        <v>443</v>
      </c>
      <c r="E13" s="795" t="s">
        <v>443</v>
      </c>
      <c r="F13" s="795" t="s">
        <v>443</v>
      </c>
      <c r="G13" s="792">
        <v>8</v>
      </c>
      <c r="H13" s="802">
        <v>30000</v>
      </c>
      <c r="I13" s="793">
        <f>G13*H13</f>
        <v>240000</v>
      </c>
      <c r="J13" s="1038"/>
      <c r="K13" s="1038"/>
      <c r="L13" s="1039"/>
      <c r="N13" s="794"/>
    </row>
    <row r="14" spans="1:15" ht="75.75" customHeight="1">
      <c r="A14" s="829" t="s">
        <v>444</v>
      </c>
      <c r="B14" s="795"/>
      <c r="C14" s="814"/>
      <c r="D14" s="795">
        <v>1</v>
      </c>
      <c r="E14" s="797">
        <v>15200</v>
      </c>
      <c r="F14" s="802">
        <f>D14*E14</f>
        <v>15200</v>
      </c>
      <c r="G14" s="796">
        <v>8</v>
      </c>
      <c r="H14" s="797">
        <v>15200</v>
      </c>
      <c r="I14" s="802">
        <f>D14*E14*G14</f>
        <v>121600</v>
      </c>
      <c r="J14" s="1040"/>
      <c r="K14" s="1040"/>
      <c r="L14" s="1040"/>
      <c r="N14" s="794"/>
    </row>
    <row r="15" spans="1:15" ht="58.5" customHeight="1">
      <c r="A15" s="973" t="s">
        <v>33</v>
      </c>
      <c r="B15" s="974"/>
      <c r="C15" s="974"/>
      <c r="D15" s="974"/>
      <c r="E15" s="974"/>
      <c r="F15" s="974"/>
      <c r="G15" s="974"/>
      <c r="H15" s="974"/>
      <c r="I15" s="974">
        <f>SUM(I7:I14)</f>
        <v>2392000</v>
      </c>
      <c r="J15" s="974"/>
      <c r="K15" s="974"/>
      <c r="L15" s="975"/>
      <c r="N15" s="803"/>
      <c r="O15" s="804"/>
    </row>
    <row r="16" spans="1:15" ht="59.25" customHeight="1">
      <c r="A16" s="805" t="s">
        <v>445</v>
      </c>
      <c r="B16" s="795">
        <v>1</v>
      </c>
      <c r="C16" s="796" t="s">
        <v>446</v>
      </c>
      <c r="D16" s="795" t="s">
        <v>443</v>
      </c>
      <c r="E16" s="795" t="s">
        <v>443</v>
      </c>
      <c r="F16" s="795" t="s">
        <v>447</v>
      </c>
      <c r="G16" s="795" t="s">
        <v>443</v>
      </c>
      <c r="H16" s="795" t="s">
        <v>443</v>
      </c>
      <c r="I16" s="795" t="s">
        <v>443</v>
      </c>
      <c r="J16" s="1021"/>
      <c r="K16" s="1022"/>
      <c r="L16" s="1023"/>
      <c r="N16" s="799"/>
    </row>
    <row r="17" spans="1:14" ht="68.25" customHeight="1">
      <c r="A17" s="1016" t="s">
        <v>448</v>
      </c>
      <c r="B17" s="806">
        <v>1</v>
      </c>
      <c r="C17" s="979" t="s">
        <v>449</v>
      </c>
      <c r="D17" s="980"/>
      <c r="E17" s="980"/>
      <c r="F17" s="980"/>
      <c r="G17" s="980"/>
      <c r="H17" s="980"/>
      <c r="I17" s="980"/>
      <c r="J17" s="980"/>
      <c r="K17" s="980"/>
      <c r="L17" s="1006"/>
      <c r="N17" s="799"/>
    </row>
    <row r="18" spans="1:14" ht="135.75" customHeight="1">
      <c r="A18" s="1017"/>
      <c r="B18" s="807" t="s">
        <v>450</v>
      </c>
      <c r="C18" s="796" t="s">
        <v>451</v>
      </c>
      <c r="D18" s="795" t="s">
        <v>443</v>
      </c>
      <c r="E18" s="808" t="s">
        <v>443</v>
      </c>
      <c r="F18" s="795" t="s">
        <v>443</v>
      </c>
      <c r="G18" s="797">
        <v>2</v>
      </c>
      <c r="H18" s="796" t="s">
        <v>452</v>
      </c>
      <c r="I18" s="798">
        <v>66000</v>
      </c>
      <c r="J18" s="1032" t="s">
        <v>516</v>
      </c>
      <c r="K18" s="1033"/>
      <c r="L18" s="1034"/>
      <c r="N18" s="799"/>
    </row>
    <row r="19" spans="1:14" ht="102.75" customHeight="1">
      <c r="A19" s="1017"/>
      <c r="B19" s="807" t="s">
        <v>450</v>
      </c>
      <c r="C19" s="796" t="s">
        <v>453</v>
      </c>
      <c r="D19" s="795" t="s">
        <v>443</v>
      </c>
      <c r="E19" s="808" t="s">
        <v>443</v>
      </c>
      <c r="F19" s="795" t="s">
        <v>443</v>
      </c>
      <c r="G19" s="797">
        <v>2</v>
      </c>
      <c r="H19" s="796" t="s">
        <v>454</v>
      </c>
      <c r="I19" s="798">
        <v>528000</v>
      </c>
      <c r="J19" s="1035"/>
      <c r="K19" s="1036"/>
      <c r="L19" s="1037"/>
      <c r="N19" s="799"/>
    </row>
    <row r="20" spans="1:14" ht="101.25" customHeight="1">
      <c r="A20" s="1017"/>
      <c r="B20" s="807" t="s">
        <v>450</v>
      </c>
      <c r="C20" s="796" t="s">
        <v>455</v>
      </c>
      <c r="D20" s="795" t="s">
        <v>443</v>
      </c>
      <c r="E20" s="808" t="s">
        <v>443</v>
      </c>
      <c r="F20" s="795" t="s">
        <v>443</v>
      </c>
      <c r="G20" s="797">
        <v>1</v>
      </c>
      <c r="H20" s="796" t="s">
        <v>456</v>
      </c>
      <c r="I20" s="798">
        <v>204000</v>
      </c>
      <c r="J20" s="1035"/>
      <c r="K20" s="1036"/>
      <c r="L20" s="1037"/>
      <c r="N20" s="799"/>
    </row>
    <row r="21" spans="1:14" ht="102.75" customHeight="1">
      <c r="A21" s="1017"/>
      <c r="B21" s="807" t="s">
        <v>450</v>
      </c>
      <c r="C21" s="796" t="s">
        <v>457</v>
      </c>
      <c r="D21" s="795" t="s">
        <v>443</v>
      </c>
      <c r="E21" s="808" t="s">
        <v>443</v>
      </c>
      <c r="F21" s="795" t="s">
        <v>443</v>
      </c>
      <c r="G21" s="796">
        <v>1</v>
      </c>
      <c r="H21" s="796" t="s">
        <v>458</v>
      </c>
      <c r="I21" s="798">
        <v>584000</v>
      </c>
      <c r="J21" s="1035"/>
      <c r="K21" s="1036"/>
      <c r="L21" s="1037"/>
      <c r="N21" s="803"/>
    </row>
    <row r="22" spans="1:14" ht="32.25" customHeight="1">
      <c r="A22" s="976" t="s">
        <v>459</v>
      </c>
      <c r="B22" s="977"/>
      <c r="C22" s="977"/>
      <c r="D22" s="977"/>
      <c r="E22" s="977"/>
      <c r="F22" s="977"/>
      <c r="G22" s="977"/>
      <c r="H22" s="977"/>
      <c r="I22" s="967">
        <f>SUM(I18:I21)</f>
        <v>1382000</v>
      </c>
      <c r="J22" s="967"/>
      <c r="K22" s="967"/>
      <c r="L22" s="968"/>
      <c r="N22" s="799"/>
    </row>
    <row r="23" spans="1:14" ht="32.25" customHeight="1">
      <c r="A23" s="1007" t="s">
        <v>460</v>
      </c>
      <c r="B23" s="811">
        <v>1</v>
      </c>
      <c r="C23" s="979" t="s">
        <v>461</v>
      </c>
      <c r="D23" s="980"/>
      <c r="E23" s="980"/>
      <c r="F23" s="980"/>
      <c r="G23" s="980"/>
      <c r="H23" s="980"/>
      <c r="I23" s="980"/>
      <c r="J23" s="980"/>
      <c r="K23" s="980"/>
      <c r="L23" s="1006"/>
      <c r="N23" s="799"/>
    </row>
    <row r="24" spans="1:14" ht="39" customHeight="1">
      <c r="A24" s="1008"/>
      <c r="B24" s="806" t="s">
        <v>450</v>
      </c>
      <c r="C24" s="796" t="s">
        <v>462</v>
      </c>
      <c r="D24" s="797">
        <v>36</v>
      </c>
      <c r="E24" s="802">
        <v>4000</v>
      </c>
      <c r="F24" s="798">
        <f>D24*E24</f>
        <v>144000</v>
      </c>
      <c r="G24" s="797">
        <v>1</v>
      </c>
      <c r="H24" s="802">
        <v>4000</v>
      </c>
      <c r="I24" s="798">
        <f>D24*G24*H24</f>
        <v>144000</v>
      </c>
      <c r="J24" s="1024"/>
      <c r="K24" s="1025"/>
      <c r="L24" s="1026"/>
      <c r="N24" s="799"/>
    </row>
    <row r="25" spans="1:14" ht="80.25" customHeight="1">
      <c r="A25" s="1008"/>
      <c r="B25" s="806" t="s">
        <v>450</v>
      </c>
      <c r="C25" s="796" t="s">
        <v>463</v>
      </c>
      <c r="D25" s="796">
        <v>14</v>
      </c>
      <c r="E25" s="802">
        <v>4800</v>
      </c>
      <c r="F25" s="798">
        <f>D25*E25</f>
        <v>67200</v>
      </c>
      <c r="G25" s="796">
        <v>2</v>
      </c>
      <c r="H25" s="802">
        <v>4800</v>
      </c>
      <c r="I25" s="798">
        <f>D25*E25*G25</f>
        <v>134400</v>
      </c>
      <c r="J25" s="1024"/>
      <c r="K25" s="1025"/>
      <c r="L25" s="1026"/>
      <c r="M25" s="803"/>
      <c r="N25" s="799"/>
    </row>
    <row r="26" spans="1:14" ht="49.5" customHeight="1">
      <c r="A26" s="1008"/>
      <c r="B26" s="806" t="s">
        <v>450</v>
      </c>
      <c r="C26" s="796" t="s">
        <v>464</v>
      </c>
      <c r="D26" s="797">
        <v>14</v>
      </c>
      <c r="E26" s="802">
        <v>210000</v>
      </c>
      <c r="F26" s="798">
        <f>D26*E26</f>
        <v>2940000</v>
      </c>
      <c r="G26" s="797">
        <v>2</v>
      </c>
      <c r="H26" s="802">
        <v>190000</v>
      </c>
      <c r="I26" s="798">
        <f>D26*E26*G26</f>
        <v>5880000</v>
      </c>
      <c r="J26" s="1024"/>
      <c r="K26" s="1025"/>
      <c r="L26" s="1026"/>
      <c r="N26" s="799"/>
    </row>
    <row r="27" spans="1:14" ht="36" customHeight="1">
      <c r="I27" s="812"/>
    </row>
    <row r="28" spans="1:14" ht="39" customHeight="1">
      <c r="A28" s="969" t="s">
        <v>517</v>
      </c>
      <c r="B28" s="970"/>
      <c r="C28" s="970"/>
      <c r="D28" s="970"/>
      <c r="E28" s="970"/>
      <c r="F28" s="970"/>
      <c r="G28" s="970"/>
      <c r="H28" s="970"/>
      <c r="I28" s="971">
        <f>SUM(I24:I26)</f>
        <v>6158400</v>
      </c>
      <c r="J28" s="972"/>
      <c r="K28" s="972"/>
      <c r="L28" s="972"/>
      <c r="N28" s="799"/>
    </row>
    <row r="29" spans="1:14" ht="33" customHeight="1">
      <c r="A29" s="1007" t="s">
        <v>465</v>
      </c>
      <c r="B29" s="806">
        <v>1</v>
      </c>
      <c r="C29" s="796" t="s">
        <v>466</v>
      </c>
      <c r="D29" s="796">
        <v>144</v>
      </c>
      <c r="E29" s="806" t="s">
        <v>447</v>
      </c>
      <c r="F29" s="806" t="s">
        <v>447</v>
      </c>
      <c r="G29" s="796">
        <v>144</v>
      </c>
      <c r="H29" s="806" t="s">
        <v>443</v>
      </c>
      <c r="I29" s="806" t="s">
        <v>447</v>
      </c>
      <c r="J29" s="979" t="s">
        <v>467</v>
      </c>
      <c r="K29" s="1027"/>
      <c r="L29" s="1028"/>
    </row>
    <row r="30" spans="1:14" ht="33" customHeight="1">
      <c r="A30" s="1009"/>
      <c r="B30" s="806"/>
      <c r="C30" s="813"/>
      <c r="D30" s="814"/>
      <c r="E30" s="814"/>
      <c r="F30" s="814"/>
      <c r="G30" s="814"/>
      <c r="H30" s="814"/>
      <c r="I30" s="814"/>
      <c r="J30" s="1029"/>
      <c r="K30" s="1030"/>
      <c r="L30" s="1031"/>
    </row>
    <row r="31" spans="1:14" ht="28.5" customHeight="1">
      <c r="A31" s="1013" t="s">
        <v>468</v>
      </c>
      <c r="B31" s="1014"/>
      <c r="C31" s="1014"/>
      <c r="D31" s="1014"/>
      <c r="E31" s="1014"/>
      <c r="F31" s="1014"/>
      <c r="G31" s="1014"/>
      <c r="H31" s="1014"/>
      <c r="I31" s="1014"/>
      <c r="J31" s="1014"/>
      <c r="K31" s="1014"/>
      <c r="L31" s="1015"/>
    </row>
    <row r="32" spans="1:14" ht="57.75" customHeight="1">
      <c r="A32" s="1016" t="s">
        <v>469</v>
      </c>
      <c r="B32" s="806">
        <v>1</v>
      </c>
      <c r="C32" s="796" t="s">
        <v>470</v>
      </c>
      <c r="D32" s="806">
        <v>2</v>
      </c>
      <c r="E32" s="815">
        <v>80000</v>
      </c>
      <c r="F32" s="816">
        <f t="shared" ref="F32:F37" si="2">D32*E32</f>
        <v>160000</v>
      </c>
      <c r="G32" s="796">
        <v>1</v>
      </c>
      <c r="H32" s="798">
        <v>80000</v>
      </c>
      <c r="I32" s="798">
        <f t="shared" ref="I32:I37" si="3">D32*E32*G32</f>
        <v>160000</v>
      </c>
      <c r="J32" s="979"/>
      <c r="K32" s="980"/>
      <c r="L32" s="1006"/>
    </row>
    <row r="33" spans="1:12" ht="35.25" customHeight="1">
      <c r="A33" s="1017"/>
      <c r="B33" s="795">
        <v>2</v>
      </c>
      <c r="C33" s="796" t="s">
        <v>471</v>
      </c>
      <c r="D33" s="806">
        <v>2</v>
      </c>
      <c r="E33" s="815">
        <v>30000</v>
      </c>
      <c r="F33" s="816">
        <f t="shared" si="2"/>
        <v>60000</v>
      </c>
      <c r="G33" s="797">
        <v>1</v>
      </c>
      <c r="H33" s="798">
        <v>30000</v>
      </c>
      <c r="I33" s="798">
        <f t="shared" si="3"/>
        <v>60000</v>
      </c>
      <c r="J33" s="1018"/>
      <c r="K33" s="1019"/>
      <c r="L33" s="1020"/>
    </row>
    <row r="34" spans="1:12" ht="36.75" customHeight="1">
      <c r="A34" s="1017"/>
      <c r="B34" s="795">
        <v>3</v>
      </c>
      <c r="C34" s="796" t="s">
        <v>472</v>
      </c>
      <c r="D34" s="806">
        <v>20</v>
      </c>
      <c r="E34" s="815">
        <v>25000</v>
      </c>
      <c r="F34" s="816">
        <f t="shared" si="2"/>
        <v>500000</v>
      </c>
      <c r="G34" s="798">
        <v>1</v>
      </c>
      <c r="H34" s="798">
        <v>25000</v>
      </c>
      <c r="I34" s="798">
        <f t="shared" si="3"/>
        <v>500000</v>
      </c>
      <c r="J34" s="979"/>
      <c r="K34" s="1000"/>
      <c r="L34" s="1001"/>
    </row>
    <row r="35" spans="1:12" ht="28.5" customHeight="1">
      <c r="A35" s="1017"/>
      <c r="B35" s="795">
        <v>4</v>
      </c>
      <c r="C35" s="817" t="s">
        <v>473</v>
      </c>
      <c r="D35" s="806">
        <v>1</v>
      </c>
      <c r="E35" s="815">
        <v>400000</v>
      </c>
      <c r="F35" s="816">
        <f t="shared" si="2"/>
        <v>400000</v>
      </c>
      <c r="G35" s="798">
        <v>1</v>
      </c>
      <c r="H35" s="798">
        <v>400000</v>
      </c>
      <c r="I35" s="798">
        <f t="shared" si="3"/>
        <v>400000</v>
      </c>
      <c r="J35" s="1021"/>
      <c r="K35" s="1022"/>
      <c r="L35" s="1023"/>
    </row>
    <row r="36" spans="1:12" ht="42" customHeight="1">
      <c r="A36" s="1017"/>
      <c r="B36" s="795">
        <v>5</v>
      </c>
      <c r="C36" s="818" t="s">
        <v>474</v>
      </c>
      <c r="D36" s="806">
        <v>1</v>
      </c>
      <c r="E36" s="815">
        <v>550000</v>
      </c>
      <c r="F36" s="816">
        <f t="shared" si="2"/>
        <v>550000</v>
      </c>
      <c r="G36" s="798">
        <v>1</v>
      </c>
      <c r="H36" s="798">
        <v>550000</v>
      </c>
      <c r="I36" s="798">
        <f t="shared" si="3"/>
        <v>550000</v>
      </c>
      <c r="J36" s="979"/>
      <c r="K36" s="980"/>
      <c r="L36" s="1006"/>
    </row>
    <row r="37" spans="1:12" ht="21.75" customHeight="1">
      <c r="A37" s="1017"/>
      <c r="B37" s="795">
        <v>8</v>
      </c>
      <c r="C37" s="818" t="s">
        <v>475</v>
      </c>
      <c r="D37" s="806">
        <v>2</v>
      </c>
      <c r="E37" s="815">
        <v>15000</v>
      </c>
      <c r="F37" s="816">
        <f t="shared" si="2"/>
        <v>30000</v>
      </c>
      <c r="G37" s="798">
        <v>1</v>
      </c>
      <c r="H37" s="798">
        <v>15000</v>
      </c>
      <c r="I37" s="798">
        <f t="shared" si="3"/>
        <v>30000</v>
      </c>
      <c r="J37" s="999"/>
      <c r="K37" s="1000"/>
      <c r="L37" s="1001"/>
    </row>
    <row r="38" spans="1:12" ht="21.75" customHeight="1">
      <c r="A38" s="819"/>
      <c r="B38" s="820"/>
      <c r="C38" s="821"/>
      <c r="D38" s="822"/>
      <c r="E38" s="822"/>
      <c r="F38" s="822"/>
      <c r="G38" s="822"/>
      <c r="H38" s="822"/>
      <c r="I38" s="806"/>
      <c r="J38" s="823"/>
      <c r="K38" s="823"/>
      <c r="L38" s="824"/>
    </row>
    <row r="39" spans="1:12" ht="21.75" customHeight="1">
      <c r="A39" s="825"/>
      <c r="B39" s="809"/>
      <c r="C39" s="809"/>
      <c r="D39" s="809"/>
      <c r="E39" s="809"/>
      <c r="F39" s="809"/>
      <c r="G39" s="809"/>
      <c r="H39" s="809"/>
      <c r="I39" s="826"/>
      <c r="J39" s="809"/>
      <c r="K39" s="809"/>
      <c r="L39" s="810"/>
    </row>
    <row r="40" spans="1:12" ht="21.75" customHeight="1">
      <c r="A40" s="976" t="s">
        <v>33</v>
      </c>
      <c r="B40" s="977"/>
      <c r="C40" s="977"/>
      <c r="D40" s="977"/>
      <c r="E40" s="977"/>
      <c r="F40" s="977"/>
      <c r="G40" s="977"/>
      <c r="H40" s="977"/>
      <c r="I40" s="967">
        <f>SUM(I32:I37)</f>
        <v>1700000</v>
      </c>
      <c r="J40" s="977"/>
      <c r="K40" s="977"/>
      <c r="L40" s="978"/>
    </row>
    <row r="41" spans="1:12" ht="21" customHeight="1">
      <c r="A41" s="1007" t="s">
        <v>476</v>
      </c>
      <c r="B41" s="1005"/>
      <c r="C41" s="977"/>
      <c r="D41" s="977"/>
      <c r="E41" s="977"/>
      <c r="F41" s="977"/>
      <c r="G41" s="977"/>
      <c r="H41" s="977"/>
      <c r="I41" s="977"/>
      <c r="J41" s="977"/>
      <c r="K41" s="977"/>
      <c r="L41" s="978"/>
    </row>
    <row r="42" spans="1:12" ht="24.75" customHeight="1">
      <c r="A42" s="1008"/>
      <c r="B42" s="795">
        <v>1</v>
      </c>
      <c r="C42" s="979" t="s">
        <v>477</v>
      </c>
      <c r="D42" s="980"/>
      <c r="E42" s="980"/>
      <c r="F42" s="980"/>
      <c r="G42" s="980"/>
      <c r="H42" s="980"/>
      <c r="I42" s="981"/>
      <c r="J42" s="1010"/>
      <c r="K42" s="1011"/>
      <c r="L42" s="1012"/>
    </row>
    <row r="43" spans="1:12" ht="30.75" customHeight="1">
      <c r="A43" s="1008"/>
      <c r="B43" s="795" t="s">
        <v>450</v>
      </c>
      <c r="C43" s="796" t="s">
        <v>478</v>
      </c>
      <c r="D43" s="795" t="s">
        <v>447</v>
      </c>
      <c r="E43" s="795" t="s">
        <v>447</v>
      </c>
      <c r="F43" s="795" t="s">
        <v>447</v>
      </c>
      <c r="G43" s="797">
        <v>10</v>
      </c>
      <c r="H43" s="827">
        <v>36000</v>
      </c>
      <c r="I43" s="798">
        <v>360000</v>
      </c>
      <c r="J43" s="999" t="s">
        <v>479</v>
      </c>
      <c r="K43" s="1000"/>
      <c r="L43" s="1001"/>
    </row>
    <row r="44" spans="1:12" ht="27" customHeight="1">
      <c r="A44" s="1008"/>
      <c r="B44" s="795" t="s">
        <v>450</v>
      </c>
      <c r="C44" s="796" t="s">
        <v>480</v>
      </c>
      <c r="D44" s="795" t="s">
        <v>447</v>
      </c>
      <c r="E44" s="795" t="s">
        <v>447</v>
      </c>
      <c r="F44" s="795" t="s">
        <v>447</v>
      </c>
      <c r="G44" s="797">
        <v>10</v>
      </c>
      <c r="H44" s="827">
        <v>5000</v>
      </c>
      <c r="I44" s="798">
        <v>50000</v>
      </c>
      <c r="J44" s="999"/>
      <c r="K44" s="1000"/>
      <c r="L44" s="1001"/>
    </row>
    <row r="45" spans="1:12" ht="19.2">
      <c r="A45" s="1008"/>
      <c r="B45" s="795" t="s">
        <v>450</v>
      </c>
      <c r="C45" s="796" t="s">
        <v>481</v>
      </c>
      <c r="D45" s="795" t="s">
        <v>447</v>
      </c>
      <c r="E45" s="795" t="s">
        <v>447</v>
      </c>
      <c r="F45" s="795" t="s">
        <v>447</v>
      </c>
      <c r="G45" s="797">
        <v>10</v>
      </c>
      <c r="H45" s="827">
        <v>3800</v>
      </c>
      <c r="I45" s="798">
        <v>38000</v>
      </c>
      <c r="J45" s="999"/>
      <c r="K45" s="1000"/>
      <c r="L45" s="1001"/>
    </row>
    <row r="46" spans="1:12" ht="26.25" customHeight="1">
      <c r="A46" s="1008"/>
      <c r="B46" s="795" t="s">
        <v>450</v>
      </c>
      <c r="C46" s="796" t="s">
        <v>482</v>
      </c>
      <c r="D46" s="795" t="s">
        <v>447</v>
      </c>
      <c r="E46" s="795" t="s">
        <v>447</v>
      </c>
      <c r="F46" s="795" t="s">
        <v>447</v>
      </c>
      <c r="G46" s="797">
        <v>10</v>
      </c>
      <c r="H46" s="827">
        <v>4500</v>
      </c>
      <c r="I46" s="798">
        <v>45000</v>
      </c>
      <c r="J46" s="999"/>
      <c r="K46" s="1000"/>
      <c r="L46" s="1001"/>
    </row>
    <row r="47" spans="1:12" ht="22.5" customHeight="1">
      <c r="A47" s="1008"/>
      <c r="B47" s="795" t="s">
        <v>450</v>
      </c>
      <c r="C47" s="796" t="s">
        <v>483</v>
      </c>
      <c r="D47" s="795" t="s">
        <v>447</v>
      </c>
      <c r="E47" s="795" t="s">
        <v>447</v>
      </c>
      <c r="F47" s="795" t="s">
        <v>447</v>
      </c>
      <c r="G47" s="797">
        <v>10</v>
      </c>
      <c r="H47" s="827">
        <v>1800</v>
      </c>
      <c r="I47" s="798">
        <v>18000</v>
      </c>
      <c r="J47" s="999"/>
      <c r="K47" s="1000"/>
      <c r="L47" s="1001"/>
    </row>
    <row r="48" spans="1:12" ht="24.75" customHeight="1">
      <c r="A48" s="1008"/>
      <c r="B48" s="795" t="s">
        <v>450</v>
      </c>
      <c r="C48" s="796" t="s">
        <v>484</v>
      </c>
      <c r="D48" s="795" t="s">
        <v>447</v>
      </c>
      <c r="E48" s="795" t="s">
        <v>447</v>
      </c>
      <c r="F48" s="795" t="s">
        <v>447</v>
      </c>
      <c r="G48" s="797">
        <v>10</v>
      </c>
      <c r="H48" s="827">
        <v>5500</v>
      </c>
      <c r="I48" s="798">
        <v>55000</v>
      </c>
      <c r="J48" s="999" t="s">
        <v>479</v>
      </c>
      <c r="K48" s="1000"/>
      <c r="L48" s="1001"/>
    </row>
    <row r="49" spans="1:14" ht="31.5" customHeight="1">
      <c r="A49" s="1008"/>
      <c r="B49" s="795" t="s">
        <v>450</v>
      </c>
      <c r="C49" s="796" t="s">
        <v>485</v>
      </c>
      <c r="D49" s="795" t="s">
        <v>447</v>
      </c>
      <c r="E49" s="795" t="s">
        <v>447</v>
      </c>
      <c r="F49" s="795" t="s">
        <v>447</v>
      </c>
      <c r="G49" s="797">
        <v>10</v>
      </c>
      <c r="H49" s="827">
        <v>6900</v>
      </c>
      <c r="I49" s="798">
        <v>69000</v>
      </c>
      <c r="J49" s="999"/>
      <c r="K49" s="1000"/>
      <c r="L49" s="1001"/>
    </row>
    <row r="50" spans="1:14" ht="38.25" customHeight="1">
      <c r="A50" s="1008"/>
      <c r="B50" s="795" t="s">
        <v>450</v>
      </c>
      <c r="C50" s="796" t="s">
        <v>486</v>
      </c>
      <c r="D50" s="795" t="s">
        <v>447</v>
      </c>
      <c r="E50" s="795" t="s">
        <v>447</v>
      </c>
      <c r="F50" s="795" t="s">
        <v>447</v>
      </c>
      <c r="G50" s="797">
        <v>10</v>
      </c>
      <c r="H50" s="827">
        <v>6900</v>
      </c>
      <c r="I50" s="798">
        <v>69000</v>
      </c>
      <c r="J50" s="999"/>
      <c r="K50" s="1000"/>
      <c r="L50" s="1001"/>
    </row>
    <row r="51" spans="1:14" ht="57" customHeight="1">
      <c r="A51" s="1008"/>
      <c r="B51" s="795" t="s">
        <v>450</v>
      </c>
      <c r="C51" s="796" t="s">
        <v>487</v>
      </c>
      <c r="D51" s="795" t="s">
        <v>447</v>
      </c>
      <c r="E51" s="795" t="s">
        <v>447</v>
      </c>
      <c r="F51" s="795" t="s">
        <v>447</v>
      </c>
      <c r="G51" s="797">
        <v>10</v>
      </c>
      <c r="H51" s="827">
        <v>7500</v>
      </c>
      <c r="I51" s="798">
        <v>75000</v>
      </c>
      <c r="J51" s="999"/>
      <c r="K51" s="1000"/>
      <c r="L51" s="1001"/>
    </row>
    <row r="52" spans="1:14" ht="66" customHeight="1">
      <c r="A52" s="1008"/>
      <c r="B52" s="795" t="s">
        <v>450</v>
      </c>
      <c r="C52" s="796" t="s">
        <v>488</v>
      </c>
      <c r="D52" s="795" t="s">
        <v>447</v>
      </c>
      <c r="E52" s="795" t="s">
        <v>447</v>
      </c>
      <c r="F52" s="795" t="s">
        <v>447</v>
      </c>
      <c r="G52" s="797">
        <v>10</v>
      </c>
      <c r="H52" s="827">
        <v>13500</v>
      </c>
      <c r="I52" s="798">
        <v>135000</v>
      </c>
      <c r="J52" s="999"/>
      <c r="K52" s="1000"/>
      <c r="L52" s="1001"/>
    </row>
    <row r="53" spans="1:14" ht="28.5" customHeight="1">
      <c r="A53" s="1008"/>
      <c r="B53" s="795" t="s">
        <v>450</v>
      </c>
      <c r="C53" s="796" t="s">
        <v>489</v>
      </c>
      <c r="D53" s="795" t="s">
        <v>447</v>
      </c>
      <c r="E53" s="795" t="s">
        <v>447</v>
      </c>
      <c r="F53" s="795" t="s">
        <v>447</v>
      </c>
      <c r="G53" s="797">
        <v>10</v>
      </c>
      <c r="H53" s="827">
        <v>15000</v>
      </c>
      <c r="I53" s="798">
        <v>150000</v>
      </c>
      <c r="J53" s="999"/>
      <c r="K53" s="1000"/>
      <c r="L53" s="1001"/>
    </row>
    <row r="54" spans="1:14" ht="40.5" customHeight="1">
      <c r="A54" s="1008"/>
      <c r="B54" s="795" t="s">
        <v>450</v>
      </c>
      <c r="C54" s="796" t="s">
        <v>490</v>
      </c>
      <c r="D54" s="795" t="s">
        <v>447</v>
      </c>
      <c r="E54" s="795" t="s">
        <v>447</v>
      </c>
      <c r="F54" s="795" t="s">
        <v>447</v>
      </c>
      <c r="G54" s="797">
        <v>10</v>
      </c>
      <c r="H54" s="827">
        <v>1000</v>
      </c>
      <c r="I54" s="798">
        <v>10000</v>
      </c>
      <c r="J54" s="999"/>
      <c r="K54" s="1000"/>
      <c r="L54" s="1001"/>
    </row>
    <row r="55" spans="1:14" ht="36" customHeight="1">
      <c r="A55" s="1008"/>
      <c r="B55" s="795" t="s">
        <v>450</v>
      </c>
      <c r="C55" s="796" t="s">
        <v>491</v>
      </c>
      <c r="D55" s="795" t="s">
        <v>447</v>
      </c>
      <c r="E55" s="795" t="s">
        <v>447</v>
      </c>
      <c r="F55" s="795" t="s">
        <v>447</v>
      </c>
      <c r="G55" s="797">
        <v>10</v>
      </c>
      <c r="H55" s="827">
        <v>3200</v>
      </c>
      <c r="I55" s="798">
        <v>32000</v>
      </c>
      <c r="J55" s="999"/>
      <c r="K55" s="1000"/>
      <c r="L55" s="1001"/>
    </row>
    <row r="56" spans="1:14" ht="35.25" customHeight="1">
      <c r="A56" s="1008"/>
      <c r="B56" s="795" t="s">
        <v>450</v>
      </c>
      <c r="C56" s="796" t="s">
        <v>492</v>
      </c>
      <c r="D56" s="795" t="s">
        <v>447</v>
      </c>
      <c r="E56" s="795" t="s">
        <v>447</v>
      </c>
      <c r="F56" s="795" t="s">
        <v>447</v>
      </c>
      <c r="G56" s="797">
        <v>10</v>
      </c>
      <c r="H56" s="827">
        <v>1500</v>
      </c>
      <c r="I56" s="798">
        <v>15000</v>
      </c>
      <c r="J56" s="999"/>
      <c r="K56" s="1000"/>
      <c r="L56" s="1001"/>
      <c r="M56" s="804"/>
    </row>
    <row r="57" spans="1:14" ht="25.5" customHeight="1">
      <c r="A57" s="1008"/>
      <c r="B57" s="795" t="s">
        <v>450</v>
      </c>
      <c r="C57" s="796" t="s">
        <v>493</v>
      </c>
      <c r="D57" s="795" t="s">
        <v>447</v>
      </c>
      <c r="E57" s="795" t="s">
        <v>447</v>
      </c>
      <c r="F57" s="795" t="s">
        <v>447</v>
      </c>
      <c r="G57" s="797">
        <v>10</v>
      </c>
      <c r="H57" s="827">
        <v>1800</v>
      </c>
      <c r="I57" s="798">
        <v>18000</v>
      </c>
      <c r="J57" s="999"/>
      <c r="K57" s="1000"/>
      <c r="L57" s="1001"/>
      <c r="N57" s="799"/>
    </row>
    <row r="58" spans="1:14" ht="23.25" customHeight="1">
      <c r="A58" s="1008"/>
      <c r="B58" s="795" t="s">
        <v>450</v>
      </c>
      <c r="C58" s="796" t="s">
        <v>494</v>
      </c>
      <c r="D58" s="795" t="s">
        <v>447</v>
      </c>
      <c r="E58" s="795" t="s">
        <v>447</v>
      </c>
      <c r="F58" s="795" t="s">
        <v>447</v>
      </c>
      <c r="G58" s="797">
        <v>10</v>
      </c>
      <c r="H58" s="827">
        <v>2500</v>
      </c>
      <c r="I58" s="798">
        <v>25000</v>
      </c>
      <c r="J58" s="999"/>
      <c r="K58" s="1000"/>
      <c r="L58" s="1001"/>
      <c r="N58" s="799"/>
    </row>
    <row r="59" spans="1:14" ht="33.75" customHeight="1">
      <c r="A59" s="1008"/>
      <c r="B59" s="795" t="s">
        <v>450</v>
      </c>
      <c r="C59" s="796" t="s">
        <v>495</v>
      </c>
      <c r="D59" s="795" t="s">
        <v>447</v>
      </c>
      <c r="E59" s="795" t="s">
        <v>447</v>
      </c>
      <c r="F59" s="795" t="s">
        <v>447</v>
      </c>
      <c r="G59" s="797">
        <v>10</v>
      </c>
      <c r="H59" s="827">
        <v>6900</v>
      </c>
      <c r="I59" s="798">
        <v>69000</v>
      </c>
      <c r="J59" s="999"/>
      <c r="K59" s="1000"/>
      <c r="L59" s="1001"/>
      <c r="N59" s="799"/>
    </row>
    <row r="60" spans="1:14" ht="42" customHeight="1">
      <c r="A60" s="1008"/>
      <c r="B60" s="795" t="s">
        <v>450</v>
      </c>
      <c r="C60" s="828" t="s">
        <v>496</v>
      </c>
      <c r="D60" s="795" t="s">
        <v>447</v>
      </c>
      <c r="E60" s="795" t="s">
        <v>447</v>
      </c>
      <c r="F60" s="795" t="s">
        <v>447</v>
      </c>
      <c r="G60" s="797">
        <v>10</v>
      </c>
      <c r="H60" s="827">
        <v>25000</v>
      </c>
      <c r="I60" s="798">
        <v>250000</v>
      </c>
      <c r="J60" s="999"/>
      <c r="K60" s="1000"/>
      <c r="L60" s="1001"/>
      <c r="N60" s="799"/>
    </row>
    <row r="61" spans="1:14" ht="42" customHeight="1">
      <c r="A61" s="1008"/>
      <c r="B61" s="795"/>
      <c r="C61" s="828" t="s">
        <v>497</v>
      </c>
      <c r="D61" s="795" t="s">
        <v>443</v>
      </c>
      <c r="E61" s="795" t="s">
        <v>443</v>
      </c>
      <c r="F61" s="795" t="s">
        <v>447</v>
      </c>
      <c r="G61" s="797">
        <v>100</v>
      </c>
      <c r="H61" s="827">
        <v>25000</v>
      </c>
      <c r="I61" s="798">
        <v>25000</v>
      </c>
      <c r="J61" s="999" t="s">
        <v>498</v>
      </c>
      <c r="K61" s="1000"/>
      <c r="L61" s="1001"/>
      <c r="N61" s="799"/>
    </row>
    <row r="62" spans="1:14" ht="60" customHeight="1">
      <c r="A62" s="1009"/>
      <c r="B62" s="795"/>
      <c r="C62" s="796" t="s">
        <v>499</v>
      </c>
      <c r="D62" s="795" t="s">
        <v>443</v>
      </c>
      <c r="E62" s="795" t="s">
        <v>443</v>
      </c>
      <c r="F62" s="795" t="s">
        <v>447</v>
      </c>
      <c r="G62" s="797">
        <v>10</v>
      </c>
      <c r="H62" s="827">
        <v>6000</v>
      </c>
      <c r="I62" s="798">
        <v>60000</v>
      </c>
      <c r="J62" s="999"/>
      <c r="K62" s="1000"/>
      <c r="L62" s="1001"/>
      <c r="N62" s="799"/>
    </row>
    <row r="63" spans="1:14" ht="39.75" customHeight="1">
      <c r="A63" s="976" t="s">
        <v>33</v>
      </c>
      <c r="B63" s="977"/>
      <c r="C63" s="977"/>
      <c r="D63" s="977"/>
      <c r="E63" s="977"/>
      <c r="F63" s="977"/>
      <c r="G63" s="977"/>
      <c r="H63" s="977"/>
      <c r="I63" s="967">
        <f>SUM(I43:I62)</f>
        <v>1568000</v>
      </c>
      <c r="J63" s="977"/>
      <c r="K63" s="977"/>
      <c r="L63" s="978"/>
      <c r="N63" s="799"/>
    </row>
    <row r="64" spans="1:14" ht="38.25" customHeight="1">
      <c r="A64" s="1002" t="s">
        <v>500</v>
      </c>
      <c r="B64" s="1005"/>
      <c r="C64" s="977"/>
      <c r="D64" s="977"/>
      <c r="E64" s="977"/>
      <c r="F64" s="977"/>
      <c r="G64" s="977"/>
      <c r="H64" s="977"/>
      <c r="I64" s="977"/>
      <c r="J64" s="977"/>
      <c r="K64" s="977"/>
      <c r="L64" s="978"/>
      <c r="N64" s="799"/>
    </row>
    <row r="65" spans="1:14" ht="36" customHeight="1">
      <c r="A65" s="1003"/>
      <c r="B65" s="795">
        <v>2</v>
      </c>
      <c r="C65" s="796"/>
      <c r="D65" s="795" t="s">
        <v>501</v>
      </c>
      <c r="E65" s="795" t="s">
        <v>501</v>
      </c>
      <c r="F65" s="795" t="s">
        <v>501</v>
      </c>
      <c r="G65" s="795" t="s">
        <v>501</v>
      </c>
      <c r="H65" s="795" t="s">
        <v>501</v>
      </c>
      <c r="I65" s="795" t="s">
        <v>501</v>
      </c>
      <c r="J65" s="979"/>
      <c r="K65" s="980"/>
      <c r="L65" s="1006"/>
      <c r="N65" s="831"/>
    </row>
    <row r="66" spans="1:14" ht="119.25" customHeight="1">
      <c r="A66" s="1003"/>
      <c r="B66" s="795">
        <v>3</v>
      </c>
      <c r="C66" s="796" t="s">
        <v>502</v>
      </c>
      <c r="D66" s="795" t="s">
        <v>501</v>
      </c>
      <c r="E66" s="795" t="s">
        <v>501</v>
      </c>
      <c r="F66" s="795" t="s">
        <v>501</v>
      </c>
      <c r="G66" s="797">
        <v>20</v>
      </c>
      <c r="H66" s="797">
        <v>6000</v>
      </c>
      <c r="I66" s="798">
        <f>G66*H66</f>
        <v>120000</v>
      </c>
      <c r="J66" s="979" t="s">
        <v>503</v>
      </c>
      <c r="K66" s="994"/>
      <c r="L66" s="995"/>
      <c r="N66" s="831"/>
    </row>
    <row r="67" spans="1:14" ht="42" customHeight="1">
      <c r="A67" s="1003"/>
      <c r="B67" s="795">
        <v>4</v>
      </c>
      <c r="C67" s="796" t="s">
        <v>504</v>
      </c>
      <c r="D67" s="795" t="s">
        <v>501</v>
      </c>
      <c r="E67" s="795" t="s">
        <v>501</v>
      </c>
      <c r="F67" s="795" t="s">
        <v>443</v>
      </c>
      <c r="G67" s="797" t="s">
        <v>447</v>
      </c>
      <c r="H67" s="795" t="s">
        <v>501</v>
      </c>
      <c r="I67" s="795" t="s">
        <v>501</v>
      </c>
      <c r="J67" s="979" t="s">
        <v>505</v>
      </c>
      <c r="K67" s="994"/>
      <c r="L67" s="995"/>
    </row>
    <row r="68" spans="1:14" ht="43.5" customHeight="1">
      <c r="A68" s="1003"/>
      <c r="B68" s="795">
        <v>5</v>
      </c>
      <c r="C68" s="796" t="s">
        <v>506</v>
      </c>
      <c r="D68" s="795" t="s">
        <v>501</v>
      </c>
      <c r="E68" s="795" t="s">
        <v>501</v>
      </c>
      <c r="F68" s="795" t="s">
        <v>501</v>
      </c>
      <c r="G68" s="797">
        <v>5</v>
      </c>
      <c r="H68" s="798">
        <v>140000</v>
      </c>
      <c r="I68" s="798">
        <f>G68*H68</f>
        <v>700000</v>
      </c>
      <c r="J68" s="979" t="s">
        <v>507</v>
      </c>
      <c r="K68" s="994"/>
      <c r="L68" s="995"/>
      <c r="N68" s="832"/>
    </row>
    <row r="69" spans="1:14" ht="108" customHeight="1">
      <c r="A69" s="1004"/>
      <c r="B69" s="795">
        <v>6</v>
      </c>
      <c r="C69" s="796" t="s">
        <v>508</v>
      </c>
      <c r="D69" s="795" t="s">
        <v>501</v>
      </c>
      <c r="E69" s="795" t="s">
        <v>501</v>
      </c>
      <c r="F69" s="795" t="s">
        <v>501</v>
      </c>
      <c r="G69" s="797">
        <v>10</v>
      </c>
      <c r="H69" s="798">
        <v>20000</v>
      </c>
      <c r="I69" s="798">
        <f>G69*H69</f>
        <v>200000</v>
      </c>
      <c r="J69" s="979" t="s">
        <v>509</v>
      </c>
      <c r="K69" s="994"/>
      <c r="L69" s="995"/>
    </row>
    <row r="70" spans="1:14" ht="108" customHeight="1">
      <c r="A70" s="833"/>
      <c r="B70" s="795"/>
      <c r="C70" s="796" t="s">
        <v>510</v>
      </c>
      <c r="D70" s="795" t="s">
        <v>501</v>
      </c>
      <c r="E70" s="795" t="s">
        <v>501</v>
      </c>
      <c r="F70" s="795" t="s">
        <v>501</v>
      </c>
      <c r="G70" s="797">
        <v>1</v>
      </c>
      <c r="H70" s="798">
        <v>200000</v>
      </c>
      <c r="I70" s="798">
        <f>G70*H70</f>
        <v>200000</v>
      </c>
      <c r="J70" s="996"/>
      <c r="K70" s="996"/>
      <c r="L70" s="996"/>
    </row>
    <row r="71" spans="1:14" ht="22.8">
      <c r="A71" s="997" t="s">
        <v>511</v>
      </c>
      <c r="B71" s="997"/>
      <c r="C71" s="997"/>
      <c r="D71" s="997"/>
      <c r="E71" s="997"/>
      <c r="F71" s="997"/>
      <c r="G71" s="997"/>
      <c r="H71" s="998"/>
      <c r="I71" s="830">
        <f>SUM(I65:I70)</f>
        <v>1220000</v>
      </c>
      <c r="J71" s="979"/>
      <c r="K71" s="980"/>
      <c r="L71" s="981"/>
    </row>
    <row r="72" spans="1:14" ht="108" customHeight="1">
      <c r="A72" s="834" t="s">
        <v>512</v>
      </c>
      <c r="B72" s="795">
        <v>1</v>
      </c>
      <c r="C72" s="796" t="s">
        <v>513</v>
      </c>
      <c r="D72" s="795" t="s">
        <v>447</v>
      </c>
      <c r="E72" s="795" t="s">
        <v>443</v>
      </c>
      <c r="F72" s="835">
        <v>2800000</v>
      </c>
      <c r="G72" s="797">
        <v>8</v>
      </c>
      <c r="H72" s="798" t="s">
        <v>443</v>
      </c>
      <c r="I72" s="839">
        <f>F72*G72</f>
        <v>22400000</v>
      </c>
      <c r="J72" s="979"/>
      <c r="K72" s="980"/>
      <c r="L72" s="981"/>
    </row>
    <row r="73" spans="1:14" ht="108" customHeight="1">
      <c r="A73" s="836"/>
      <c r="B73" s="795"/>
      <c r="C73" s="796"/>
      <c r="D73" s="795"/>
      <c r="E73" s="795"/>
      <c r="F73" s="795"/>
      <c r="G73" s="797"/>
      <c r="H73" s="798"/>
      <c r="I73" s="837">
        <f>SUM(I72:I72)</f>
        <v>22400000</v>
      </c>
      <c r="J73" s="979"/>
      <c r="K73" s="980"/>
      <c r="L73" s="981"/>
    </row>
    <row r="74" spans="1:14" ht="54.75" customHeight="1">
      <c r="A74" s="982"/>
      <c r="B74" s="982"/>
      <c r="C74" s="982"/>
      <c r="D74" s="982"/>
      <c r="E74" s="982"/>
      <c r="F74" s="982"/>
      <c r="G74" s="982"/>
      <c r="H74" s="982"/>
      <c r="I74" s="982"/>
      <c r="J74" s="982"/>
      <c r="K74" s="982"/>
      <c r="L74" s="982"/>
    </row>
    <row r="75" spans="1:14" ht="41.25" customHeight="1">
      <c r="A75" s="983" t="s">
        <v>100</v>
      </c>
      <c r="B75" s="983"/>
      <c r="C75" s="983"/>
      <c r="D75" s="983"/>
      <c r="E75" s="983"/>
      <c r="F75" s="984">
        <f>+I73+I71+I63+I40+I28+I22+I15</f>
        <v>36820400</v>
      </c>
      <c r="G75" s="984"/>
      <c r="H75" s="984"/>
      <c r="I75" s="984"/>
      <c r="J75" s="984"/>
      <c r="K75" s="984"/>
      <c r="L75" s="984"/>
    </row>
    <row r="76" spans="1:14">
      <c r="A76" s="985"/>
      <c r="B76" s="986"/>
      <c r="C76" s="986"/>
      <c r="D76" s="986"/>
      <c r="E76" s="986"/>
      <c r="F76" s="986"/>
      <c r="G76" s="986"/>
      <c r="H76" s="986"/>
      <c r="I76" s="986"/>
      <c r="J76" s="986"/>
      <c r="K76" s="986"/>
      <c r="L76" s="987"/>
    </row>
    <row r="77" spans="1:14" ht="59.25" customHeight="1">
      <c r="A77" s="988"/>
      <c r="B77" s="989"/>
      <c r="C77" s="989"/>
      <c r="D77" s="989"/>
      <c r="E77" s="989"/>
      <c r="F77" s="989"/>
      <c r="G77" s="989"/>
      <c r="H77" s="989"/>
      <c r="I77" s="989"/>
      <c r="J77" s="989"/>
      <c r="K77" s="989"/>
      <c r="L77" s="990"/>
    </row>
    <row r="78" spans="1:14">
      <c r="A78" s="991" t="s">
        <v>514</v>
      </c>
      <c r="B78" s="992"/>
      <c r="C78" s="992"/>
      <c r="D78" s="992"/>
      <c r="E78" s="992"/>
    </row>
    <row r="79" spans="1:14">
      <c r="A79" s="993"/>
      <c r="B79" s="993"/>
      <c r="C79" s="993"/>
      <c r="D79" s="993"/>
      <c r="E79" s="993"/>
    </row>
    <row r="80" spans="1:14">
      <c r="A80" s="993"/>
      <c r="B80" s="993"/>
      <c r="C80" s="993"/>
      <c r="D80" s="993"/>
      <c r="E80" s="993"/>
    </row>
    <row r="81" spans="1:8">
      <c r="A81" s="993"/>
      <c r="B81" s="993"/>
      <c r="C81" s="993"/>
      <c r="D81" s="993"/>
      <c r="E81" s="993"/>
    </row>
    <row r="82" spans="1:8" ht="13.8" thickBot="1">
      <c r="A82" s="993"/>
      <c r="B82" s="993"/>
      <c r="C82" s="993"/>
      <c r="D82" s="993"/>
      <c r="E82" s="993"/>
    </row>
    <row r="83" spans="1:8" ht="19.5" customHeight="1">
      <c r="A83" s="680" t="s">
        <v>402</v>
      </c>
      <c r="B83" s="681"/>
      <c r="C83" s="754"/>
      <c r="D83" s="754"/>
      <c r="E83" s="755"/>
      <c r="H83" s="838"/>
    </row>
    <row r="84" spans="1:8" ht="18">
      <c r="A84" s="861" t="s">
        <v>403</v>
      </c>
      <c r="B84" s="861"/>
      <c r="C84" s="861"/>
      <c r="D84" s="861"/>
      <c r="E84" s="861"/>
    </row>
    <row r="85" spans="1:8" ht="18">
      <c r="A85" s="683" t="s">
        <v>389</v>
      </c>
      <c r="B85" s="685"/>
      <c r="C85" s="685"/>
      <c r="D85" s="685"/>
      <c r="E85" s="684"/>
    </row>
  </sheetData>
  <mergeCells count="91">
    <mergeCell ref="A3:L3"/>
    <mergeCell ref="A4:A6"/>
    <mergeCell ref="B4:B6"/>
    <mergeCell ref="C4:C6"/>
    <mergeCell ref="D4:D6"/>
    <mergeCell ref="E4:E6"/>
    <mergeCell ref="F4:F6"/>
    <mergeCell ref="G4:G6"/>
    <mergeCell ref="H4:H6"/>
    <mergeCell ref="I4:I6"/>
    <mergeCell ref="A7:A9"/>
    <mergeCell ref="J7:L7"/>
    <mergeCell ref="J8:L8"/>
    <mergeCell ref="J9:L9"/>
    <mergeCell ref="J10:L10"/>
    <mergeCell ref="J11:L11"/>
    <mergeCell ref="J12:L12"/>
    <mergeCell ref="J13:L13"/>
    <mergeCell ref="J14:L14"/>
    <mergeCell ref="J4:L6"/>
    <mergeCell ref="J16:L16"/>
    <mergeCell ref="A17:A21"/>
    <mergeCell ref="C17:L17"/>
    <mergeCell ref="J18:L21"/>
    <mergeCell ref="A22:H22"/>
    <mergeCell ref="A23:A26"/>
    <mergeCell ref="C23:L23"/>
    <mergeCell ref="J24:L25"/>
    <mergeCell ref="J26:L26"/>
    <mergeCell ref="A29:A30"/>
    <mergeCell ref="J29:L29"/>
    <mergeCell ref="J30:L30"/>
    <mergeCell ref="J46:L46"/>
    <mergeCell ref="J47:L47"/>
    <mergeCell ref="A31:L31"/>
    <mergeCell ref="A32:A37"/>
    <mergeCell ref="J32:L32"/>
    <mergeCell ref="J33:L33"/>
    <mergeCell ref="J34:L34"/>
    <mergeCell ref="J35:L35"/>
    <mergeCell ref="J36:L36"/>
    <mergeCell ref="J37:L37"/>
    <mergeCell ref="J59:L59"/>
    <mergeCell ref="J48:L48"/>
    <mergeCell ref="J49:L49"/>
    <mergeCell ref="J50:L50"/>
    <mergeCell ref="J51:L51"/>
    <mergeCell ref="J52:L52"/>
    <mergeCell ref="J53:L53"/>
    <mergeCell ref="J54:L54"/>
    <mergeCell ref="J55:L55"/>
    <mergeCell ref="J56:L56"/>
    <mergeCell ref="J57:L57"/>
    <mergeCell ref="J58:L58"/>
    <mergeCell ref="J72:L72"/>
    <mergeCell ref="J60:L60"/>
    <mergeCell ref="J61:L61"/>
    <mergeCell ref="J62:L62"/>
    <mergeCell ref="A64:A69"/>
    <mergeCell ref="B64:L64"/>
    <mergeCell ref="J65:L65"/>
    <mergeCell ref="J66:L66"/>
    <mergeCell ref="J67:L67"/>
    <mergeCell ref="A41:A62"/>
    <mergeCell ref="B41:L41"/>
    <mergeCell ref="C42:I42"/>
    <mergeCell ref="J42:L42"/>
    <mergeCell ref="J43:L43"/>
    <mergeCell ref="J44:L44"/>
    <mergeCell ref="J45:L45"/>
    <mergeCell ref="J68:L68"/>
    <mergeCell ref="J69:L69"/>
    <mergeCell ref="J70:L70"/>
    <mergeCell ref="A71:H71"/>
    <mergeCell ref="J71:L71"/>
    <mergeCell ref="A84:E84"/>
    <mergeCell ref="I22:L22"/>
    <mergeCell ref="A28:H28"/>
    <mergeCell ref="I28:L28"/>
    <mergeCell ref="A15:H15"/>
    <mergeCell ref="I15:L15"/>
    <mergeCell ref="A40:H40"/>
    <mergeCell ref="I40:L40"/>
    <mergeCell ref="A63:H63"/>
    <mergeCell ref="I63:L63"/>
    <mergeCell ref="J73:L73"/>
    <mergeCell ref="A74:L74"/>
    <mergeCell ref="A75:E75"/>
    <mergeCell ref="F75:L75"/>
    <mergeCell ref="A76:L77"/>
    <mergeCell ref="A78:E82"/>
  </mergeCells>
  <printOptions horizontalCentered="1" verticalCentered="1"/>
  <pageMargins left="0.39370078740157483" right="0.74803149606299213" top="0.98425196850393704" bottom="0.98425196850393704" header="0" footer="0"/>
  <pageSetup scale="25" orientation="portrait" r:id="rId1"/>
  <headerFooter alignWithMargins="0">
    <oddHeader>Página &amp;P</oddHeader>
  </headerFooter>
  <rowBreaks count="1" manualBreakCount="1">
    <brk id="28" max="11"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R46"/>
  <sheetViews>
    <sheetView showGridLines="0" view="pageBreakPreview" topLeftCell="A22" zoomScale="55" zoomScaleNormal="55" zoomScaleSheetLayoutView="55" zoomScalePageLayoutView="80" workbookViewId="0">
      <selection activeCell="F41" sqref="F41"/>
    </sheetView>
  </sheetViews>
  <sheetFormatPr baseColWidth="10" defaultColWidth="11.44140625" defaultRowHeight="15"/>
  <cols>
    <col min="1" max="4" width="6.77734375" style="8" customWidth="1"/>
    <col min="5" max="5" width="19.33203125" style="8" customWidth="1"/>
    <col min="6" max="7" width="12.33203125" style="8" customWidth="1"/>
    <col min="8" max="8" width="14.6640625" style="8" customWidth="1"/>
    <col min="9" max="9" width="44.44140625" style="8" customWidth="1"/>
    <col min="10" max="10" width="26.33203125" style="8" customWidth="1"/>
    <col min="11" max="11" width="7.6640625" style="43" customWidth="1"/>
    <col min="12" max="12" width="12.33203125" style="8" customWidth="1"/>
    <col min="13" max="13" width="23.44140625" style="8" customWidth="1"/>
    <col min="14" max="14" width="27.33203125" style="8" customWidth="1"/>
    <col min="15" max="15" width="20.44140625" style="28" customWidth="1"/>
    <col min="16" max="16384" width="11.44140625" style="8"/>
  </cols>
  <sheetData>
    <row r="1" spans="1:15" ht="15" customHeight="1">
      <c r="A1" s="876"/>
      <c r="B1" s="877"/>
      <c r="C1" s="877"/>
      <c r="D1" s="877"/>
      <c r="E1" s="878"/>
      <c r="F1" s="885"/>
      <c r="G1" s="885"/>
      <c r="H1" s="885"/>
      <c r="I1" s="885"/>
      <c r="J1" s="885"/>
      <c r="K1" s="885"/>
      <c r="L1" s="885"/>
      <c r="M1" s="885"/>
      <c r="N1" s="885"/>
    </row>
    <row r="2" spans="1:15" ht="15" customHeight="1">
      <c r="A2" s="879"/>
      <c r="B2" s="880"/>
      <c r="C2" s="880"/>
      <c r="D2" s="880"/>
      <c r="E2" s="881"/>
      <c r="F2" s="885"/>
      <c r="G2" s="885"/>
      <c r="H2" s="885"/>
      <c r="I2" s="885"/>
      <c r="J2" s="885"/>
      <c r="K2" s="885"/>
      <c r="L2" s="885"/>
      <c r="M2" s="885"/>
      <c r="N2" s="885"/>
    </row>
    <row r="3" spans="1:15" ht="15" customHeight="1">
      <c r="A3" s="879"/>
      <c r="B3" s="880"/>
      <c r="C3" s="880"/>
      <c r="D3" s="880"/>
      <c r="E3" s="881"/>
      <c r="F3" s="885"/>
      <c r="G3" s="885"/>
      <c r="H3" s="885"/>
      <c r="I3" s="885"/>
      <c r="J3" s="885"/>
      <c r="K3" s="885"/>
      <c r="L3" s="885"/>
      <c r="M3" s="885"/>
      <c r="N3" s="885"/>
    </row>
    <row r="4" spans="1:15" ht="15" customHeight="1">
      <c r="A4" s="879"/>
      <c r="B4" s="880"/>
      <c r="C4" s="880"/>
      <c r="D4" s="880"/>
      <c r="E4" s="881"/>
      <c r="F4" s="886"/>
      <c r="G4" s="886"/>
      <c r="H4" s="886"/>
      <c r="I4" s="886"/>
      <c r="J4" s="886"/>
      <c r="K4" s="886"/>
      <c r="L4" s="886"/>
      <c r="M4" s="886"/>
      <c r="N4" s="886"/>
    </row>
    <row r="5" spans="1:15" ht="15" customHeight="1">
      <c r="A5" s="879"/>
      <c r="B5" s="880"/>
      <c r="C5" s="880"/>
      <c r="D5" s="880"/>
      <c r="E5" s="881"/>
      <c r="F5" s="886"/>
      <c r="G5" s="886"/>
      <c r="H5" s="886"/>
      <c r="I5" s="886"/>
      <c r="J5" s="886"/>
      <c r="K5" s="886"/>
      <c r="L5" s="886"/>
      <c r="M5" s="886"/>
      <c r="N5" s="886"/>
    </row>
    <row r="6" spans="1:15" ht="15" customHeight="1">
      <c r="A6" s="882"/>
      <c r="B6" s="883"/>
      <c r="C6" s="883"/>
      <c r="D6" s="883"/>
      <c r="E6" s="884"/>
      <c r="F6" s="886"/>
      <c r="G6" s="886"/>
      <c r="H6" s="886"/>
      <c r="I6" s="886"/>
      <c r="J6" s="886"/>
      <c r="K6" s="886"/>
      <c r="L6" s="886"/>
      <c r="M6" s="886"/>
      <c r="N6" s="886"/>
    </row>
    <row r="7" spans="1:15" ht="15.6">
      <c r="F7" s="10"/>
      <c r="G7" s="10"/>
      <c r="H7" s="10"/>
      <c r="I7" s="887"/>
      <c r="J7" s="888"/>
      <c r="K7" s="41"/>
      <c r="L7" s="10"/>
    </row>
    <row r="8" spans="1:15" s="1" customFormat="1" ht="21">
      <c r="A8" s="868" t="s">
        <v>115</v>
      </c>
      <c r="B8" s="868"/>
      <c r="C8" s="868"/>
      <c r="D8" s="868"/>
      <c r="E8" s="868"/>
      <c r="F8" s="889"/>
      <c r="G8" s="889"/>
      <c r="H8" s="889"/>
      <c r="I8" s="889"/>
      <c r="J8" s="889"/>
      <c r="K8" s="889"/>
      <c r="L8" s="889"/>
      <c r="M8" s="889"/>
      <c r="N8" s="889"/>
      <c r="O8" s="29"/>
    </row>
    <row r="9" spans="1:15" s="1" customFormat="1" ht="58.2" customHeight="1">
      <c r="A9" s="868" t="s">
        <v>12</v>
      </c>
      <c r="B9" s="868"/>
      <c r="C9" s="868"/>
      <c r="D9" s="868"/>
      <c r="E9" s="868"/>
      <c r="F9" s="869" t="s">
        <v>522</v>
      </c>
      <c r="G9" s="870"/>
      <c r="H9" s="870"/>
      <c r="I9" s="870"/>
      <c r="J9" s="870"/>
      <c r="K9" s="870"/>
      <c r="L9" s="870"/>
      <c r="M9" s="870"/>
      <c r="N9" s="871"/>
      <c r="O9" s="29"/>
    </row>
    <row r="10" spans="1:15" s="1" customFormat="1">
      <c r="K10" s="42"/>
      <c r="N10" s="9"/>
      <c r="O10" s="29"/>
    </row>
    <row r="11" spans="1:15" s="2" customFormat="1" ht="32.25" customHeight="1">
      <c r="A11" s="872" t="s">
        <v>0</v>
      </c>
      <c r="B11" s="872" t="s">
        <v>1</v>
      </c>
      <c r="C11" s="872" t="s">
        <v>2</v>
      </c>
      <c r="D11" s="874" t="s">
        <v>3</v>
      </c>
      <c r="E11" s="874" t="s">
        <v>4</v>
      </c>
      <c r="F11" s="874" t="s">
        <v>5</v>
      </c>
      <c r="G11" s="874" t="s">
        <v>16</v>
      </c>
      <c r="H11" s="874" t="s">
        <v>13</v>
      </c>
      <c r="I11" s="862" t="s">
        <v>17</v>
      </c>
      <c r="J11" s="862" t="s">
        <v>18</v>
      </c>
      <c r="K11" s="864" t="s">
        <v>407</v>
      </c>
      <c r="L11" s="865"/>
      <c r="M11" s="865"/>
      <c r="N11" s="866"/>
      <c r="O11" s="30"/>
    </row>
    <row r="12" spans="1:15" s="3" customFormat="1" ht="129.75" customHeight="1">
      <c r="A12" s="873"/>
      <c r="B12" s="873"/>
      <c r="C12" s="873"/>
      <c r="D12" s="875"/>
      <c r="E12" s="875"/>
      <c r="F12" s="875"/>
      <c r="G12" s="875"/>
      <c r="H12" s="875"/>
      <c r="I12" s="863"/>
      <c r="J12" s="863"/>
      <c r="K12" s="11" t="s">
        <v>6</v>
      </c>
      <c r="L12" s="11" t="s">
        <v>7</v>
      </c>
      <c r="M12" s="11" t="s">
        <v>9</v>
      </c>
      <c r="N12" s="11" t="s">
        <v>19</v>
      </c>
      <c r="O12" s="27"/>
    </row>
    <row r="13" spans="1:15" s="4" customFormat="1" ht="41.25" customHeight="1">
      <c r="A13" s="867" t="s">
        <v>34</v>
      </c>
      <c r="B13" s="867" t="s">
        <v>35</v>
      </c>
      <c r="C13" s="867" t="s">
        <v>36</v>
      </c>
      <c r="D13" s="867" t="s">
        <v>37</v>
      </c>
      <c r="E13" s="867" t="s">
        <v>38</v>
      </c>
      <c r="F13" s="867" t="s">
        <v>39</v>
      </c>
      <c r="G13" s="14"/>
      <c r="H13" s="14"/>
      <c r="I13" s="17" t="s">
        <v>20</v>
      </c>
      <c r="J13" s="13"/>
      <c r="K13" s="18"/>
      <c r="L13" s="25"/>
      <c r="M13" s="25"/>
      <c r="N13" s="26"/>
      <c r="O13" s="31"/>
    </row>
    <row r="14" spans="1:15" s="4" customFormat="1" ht="34.799999999999997">
      <c r="A14" s="867"/>
      <c r="B14" s="867"/>
      <c r="C14" s="867"/>
      <c r="D14" s="867"/>
      <c r="E14" s="867"/>
      <c r="F14" s="867"/>
      <c r="G14" s="14" t="s">
        <v>201</v>
      </c>
      <c r="H14" s="648">
        <v>1</v>
      </c>
      <c r="I14" s="13" t="s">
        <v>21</v>
      </c>
      <c r="J14" s="13" t="s">
        <v>22</v>
      </c>
      <c r="K14" s="18" t="s">
        <v>23</v>
      </c>
      <c r="L14" s="689">
        <f>'MEMORIAS PROYECTO'!M38</f>
        <v>9807.4</v>
      </c>
      <c r="M14" s="46">
        <v>1159</v>
      </c>
      <c r="N14" s="38">
        <f>+ROUND(M14*L14,2)</f>
        <v>11366776.6</v>
      </c>
      <c r="O14" s="31">
        <f>N14*1.35</f>
        <v>15345148.41</v>
      </c>
    </row>
    <row r="15" spans="1:15" s="4" customFormat="1" ht="27" customHeight="1">
      <c r="A15" s="867"/>
      <c r="B15" s="867"/>
      <c r="C15" s="867"/>
      <c r="D15" s="867"/>
      <c r="E15" s="867"/>
      <c r="F15" s="867"/>
      <c r="G15" s="14" t="s">
        <v>201</v>
      </c>
      <c r="H15" s="649">
        <v>2</v>
      </c>
      <c r="I15" s="13" t="s">
        <v>45</v>
      </c>
      <c r="J15" s="13" t="s">
        <v>24</v>
      </c>
      <c r="K15" s="44" t="s">
        <v>25</v>
      </c>
      <c r="L15" s="689">
        <f>'MEMORIAS PROYECTO'!M81</f>
        <v>1474.89</v>
      </c>
      <c r="M15" s="46">
        <v>145792</v>
      </c>
      <c r="N15" s="38">
        <f>+ROUND(M15*L15,2)</f>
        <v>215027162.88</v>
      </c>
      <c r="O15" s="31">
        <f>N15*1.35</f>
        <v>290286669.88800001</v>
      </c>
    </row>
    <row r="16" spans="1:15" s="5" customFormat="1" ht="87">
      <c r="A16" s="867"/>
      <c r="B16" s="867"/>
      <c r="C16" s="867"/>
      <c r="D16" s="867"/>
      <c r="E16" s="867"/>
      <c r="F16" s="867"/>
      <c r="G16" s="14" t="s">
        <v>201</v>
      </c>
      <c r="H16" s="648">
        <v>3</v>
      </c>
      <c r="I16" s="13" t="s">
        <v>26</v>
      </c>
      <c r="J16" s="13" t="s">
        <v>27</v>
      </c>
      <c r="K16" s="20" t="s">
        <v>25</v>
      </c>
      <c r="L16" s="37">
        <f>'MEMORIAS PROYECTO'!M150</f>
        <v>203.98150000000004</v>
      </c>
      <c r="M16" s="46">
        <v>65346</v>
      </c>
      <c r="N16" s="38">
        <f>+ROUND(M16*L16,2)</f>
        <v>13329375.1</v>
      </c>
      <c r="O16" s="31">
        <f>N16*1.35</f>
        <v>17994656.385000002</v>
      </c>
    </row>
    <row r="17" spans="1:18" s="5" customFormat="1" ht="27" customHeight="1">
      <c r="A17" s="867"/>
      <c r="B17" s="867"/>
      <c r="C17" s="867"/>
      <c r="D17" s="867"/>
      <c r="E17" s="867"/>
      <c r="F17" s="867"/>
      <c r="G17" s="14"/>
      <c r="H17" s="16"/>
      <c r="I17" s="21" t="s">
        <v>33</v>
      </c>
      <c r="J17" s="19"/>
      <c r="K17" s="20"/>
      <c r="L17" s="33"/>
      <c r="M17" s="34"/>
      <c r="N17" s="39">
        <f>SUBTOTAL(9,N14:N16)</f>
        <v>239723314.57999998</v>
      </c>
      <c r="O17" s="36"/>
    </row>
    <row r="18" spans="1:18" s="5" customFormat="1" ht="27" customHeight="1">
      <c r="A18" s="867"/>
      <c r="B18" s="867"/>
      <c r="C18" s="867"/>
      <c r="D18" s="867"/>
      <c r="E18" s="867"/>
      <c r="F18" s="867"/>
      <c r="G18" s="14"/>
      <c r="H18" s="14"/>
      <c r="I18" s="24" t="s">
        <v>28</v>
      </c>
      <c r="J18" s="17"/>
      <c r="K18" s="20"/>
      <c r="L18" s="33"/>
      <c r="M18" s="34"/>
      <c r="N18" s="38"/>
      <c r="O18" s="32"/>
    </row>
    <row r="19" spans="1:18" s="5" customFormat="1" ht="42.45" customHeight="1">
      <c r="A19" s="867"/>
      <c r="B19" s="867"/>
      <c r="C19" s="867"/>
      <c r="D19" s="867"/>
      <c r="E19" s="867"/>
      <c r="F19" s="867"/>
      <c r="G19" s="14" t="s">
        <v>201</v>
      </c>
      <c r="H19" s="649">
        <v>4</v>
      </c>
      <c r="I19" s="13" t="s">
        <v>46</v>
      </c>
      <c r="J19" s="13" t="s">
        <v>24</v>
      </c>
      <c r="K19" s="20" t="s">
        <v>25</v>
      </c>
      <c r="L19" s="37">
        <f>'MEMORIAS PROYECTO'!M214</f>
        <v>654.22350000000017</v>
      </c>
      <c r="M19" s="46">
        <v>981966</v>
      </c>
      <c r="N19" s="38">
        <f t="shared" ref="N19:N22" si="0">+M19*L19</f>
        <v>642425233.40100014</v>
      </c>
      <c r="O19" s="31"/>
    </row>
    <row r="20" spans="1:18" s="5" customFormat="1" ht="46.95" customHeight="1">
      <c r="A20" s="867"/>
      <c r="B20" s="867"/>
      <c r="C20" s="867"/>
      <c r="D20" s="867"/>
      <c r="E20" s="867"/>
      <c r="F20" s="867"/>
      <c r="G20" s="14" t="s">
        <v>201</v>
      </c>
      <c r="H20" s="649">
        <v>5</v>
      </c>
      <c r="I20" s="19" t="s">
        <v>29</v>
      </c>
      <c r="J20" s="13" t="s">
        <v>24</v>
      </c>
      <c r="K20" s="20" t="s">
        <v>25</v>
      </c>
      <c r="L20" s="696">
        <f>'MEMORIAS PROYECTO'!M264</f>
        <v>419.67674999999997</v>
      </c>
      <c r="M20" s="46">
        <v>504410</v>
      </c>
      <c r="N20" s="38">
        <f t="shared" si="0"/>
        <v>211689149.46749997</v>
      </c>
      <c r="O20" s="31"/>
    </row>
    <row r="21" spans="1:18" s="5" customFormat="1" ht="59.55" customHeight="1">
      <c r="A21" s="867"/>
      <c r="B21" s="867"/>
      <c r="C21" s="867"/>
      <c r="D21" s="867"/>
      <c r="E21" s="867"/>
      <c r="F21" s="867"/>
      <c r="G21" s="14" t="s">
        <v>201</v>
      </c>
      <c r="H21" s="648">
        <v>6</v>
      </c>
      <c r="I21" s="19" t="s">
        <v>202</v>
      </c>
      <c r="J21" s="13" t="s">
        <v>24</v>
      </c>
      <c r="K21" s="20" t="s">
        <v>25</v>
      </c>
      <c r="L21" s="696">
        <f>'MEMORIAS PROYECTO'!M324</f>
        <v>513.94500000000005</v>
      </c>
      <c r="M21" s="46">
        <v>673538</v>
      </c>
      <c r="N21" s="38">
        <f t="shared" si="0"/>
        <v>346161487.41000003</v>
      </c>
      <c r="O21" s="31"/>
      <c r="R21" s="5" t="s">
        <v>413</v>
      </c>
    </row>
    <row r="22" spans="1:18" s="5" customFormat="1" ht="63" customHeight="1">
      <c r="A22" s="867"/>
      <c r="B22" s="867"/>
      <c r="C22" s="867"/>
      <c r="D22" s="867"/>
      <c r="E22" s="867"/>
      <c r="F22" s="867"/>
      <c r="G22" s="14" t="s">
        <v>201</v>
      </c>
      <c r="H22" s="650">
        <v>7</v>
      </c>
      <c r="I22" s="19" t="s">
        <v>31</v>
      </c>
      <c r="J22" s="13" t="s">
        <v>24</v>
      </c>
      <c r="K22" s="20" t="s">
        <v>32</v>
      </c>
      <c r="L22" s="696">
        <f>'MEMORIAS PROYECTO'!M442</f>
        <v>69257.123159999988</v>
      </c>
      <c r="M22" s="46">
        <v>8165</v>
      </c>
      <c r="N22" s="38">
        <f t="shared" si="0"/>
        <v>565484410.6013999</v>
      </c>
      <c r="O22" s="31">
        <f>N22*1.35</f>
        <v>763403954.31188989</v>
      </c>
    </row>
    <row r="23" spans="1:18" s="5" customFormat="1" ht="27" customHeight="1">
      <c r="A23" s="867"/>
      <c r="B23" s="867"/>
      <c r="C23" s="867"/>
      <c r="D23" s="867"/>
      <c r="E23" s="867"/>
      <c r="F23" s="867"/>
      <c r="G23" s="14"/>
      <c r="H23" s="15"/>
      <c r="I23" s="21" t="s">
        <v>33</v>
      </c>
      <c r="J23" s="22"/>
      <c r="K23" s="20"/>
      <c r="L23" s="45"/>
      <c r="M23" s="45"/>
      <c r="N23" s="39">
        <f>SUBTOTAL(9,N19:N22)</f>
        <v>1765760280.8799</v>
      </c>
      <c r="O23" s="32"/>
    </row>
    <row r="24" spans="1:18" s="7" customFormat="1" ht="21" customHeight="1">
      <c r="A24" s="867"/>
      <c r="B24" s="867"/>
      <c r="C24" s="867"/>
      <c r="D24" s="867"/>
      <c r="E24" s="867"/>
      <c r="F24" s="867"/>
      <c r="G24" s="15"/>
      <c r="H24" s="15"/>
      <c r="I24" s="15"/>
      <c r="J24" s="12"/>
      <c r="K24" s="40"/>
      <c r="L24" s="14"/>
      <c r="M24" s="14"/>
      <c r="N24" s="26"/>
      <c r="O24" s="32"/>
    </row>
    <row r="26" spans="1:18" ht="17.399999999999999">
      <c r="A26" s="859" t="s">
        <v>40</v>
      </c>
      <c r="B26" s="859"/>
      <c r="C26" s="859"/>
      <c r="D26" s="859"/>
      <c r="E26" s="859"/>
      <c r="F26" s="859"/>
      <c r="G26" s="859"/>
      <c r="H26" s="859"/>
      <c r="I26" s="859"/>
      <c r="J26" s="859"/>
      <c r="K26" s="859"/>
      <c r="L26" s="859"/>
      <c r="M26" s="859"/>
      <c r="N26" s="523">
        <f>ROUND((SUBTOTAL(9,N14:N23)),0)</f>
        <v>2005483595</v>
      </c>
      <c r="O26" s="35"/>
    </row>
    <row r="27" spans="1:18" ht="17.399999999999999">
      <c r="A27" s="1061" t="s">
        <v>258</v>
      </c>
      <c r="B27" s="1062"/>
      <c r="C27" s="1062"/>
      <c r="D27" s="1062"/>
      <c r="E27" s="1062"/>
      <c r="F27" s="1062"/>
      <c r="G27" s="1062"/>
      <c r="H27" s="1062"/>
      <c r="I27" s="1062"/>
      <c r="J27" s="1063"/>
      <c r="K27" s="515">
        <v>8</v>
      </c>
      <c r="L27" s="516" t="s">
        <v>299</v>
      </c>
      <c r="M27" s="513">
        <f>PMT!J44</f>
        <v>4981000</v>
      </c>
      <c r="N27" s="514">
        <f>K27*M27</f>
        <v>39848000</v>
      </c>
      <c r="O27" s="35"/>
    </row>
    <row r="28" spans="1:18" ht="17.399999999999999">
      <c r="A28" s="860" t="s">
        <v>259</v>
      </c>
      <c r="B28" s="860"/>
      <c r="C28" s="860"/>
      <c r="D28" s="860"/>
      <c r="E28" s="860"/>
      <c r="F28" s="860"/>
      <c r="G28" s="860"/>
      <c r="H28" s="860"/>
      <c r="I28" s="860"/>
      <c r="J28" s="860"/>
      <c r="K28" s="860"/>
      <c r="L28" s="860"/>
      <c r="M28" s="177"/>
      <c r="N28" s="514">
        <f>PMA!U22</f>
        <v>40000000</v>
      </c>
      <c r="O28" s="35"/>
    </row>
    <row r="29" spans="1:18" ht="17.399999999999999">
      <c r="A29" s="860" t="s">
        <v>14</v>
      </c>
      <c r="B29" s="860"/>
      <c r="C29" s="860"/>
      <c r="D29" s="860"/>
      <c r="E29" s="860"/>
      <c r="F29" s="860"/>
      <c r="G29" s="860"/>
      <c r="H29" s="860"/>
      <c r="I29" s="860"/>
      <c r="J29" s="860"/>
      <c r="K29" s="860"/>
      <c r="L29" s="860"/>
      <c r="M29" s="695">
        <v>0.35499999999999998</v>
      </c>
      <c r="N29" s="514">
        <f>ROUND(N26*M29,0)</f>
        <v>711946676</v>
      </c>
    </row>
    <row r="30" spans="1:18" ht="17.399999999999999">
      <c r="A30" s="860" t="s">
        <v>114</v>
      </c>
      <c r="B30" s="860"/>
      <c r="C30" s="860"/>
      <c r="D30" s="860"/>
      <c r="E30" s="860"/>
      <c r="F30" s="860"/>
      <c r="G30" s="860"/>
      <c r="H30" s="860"/>
      <c r="I30" s="860"/>
      <c r="J30" s="860"/>
      <c r="K30" s="860"/>
      <c r="L30" s="860"/>
      <c r="M30" s="177" t="s">
        <v>414</v>
      </c>
      <c r="N30" s="514">
        <f>10*1250000</f>
        <v>12500000</v>
      </c>
    </row>
    <row r="31" spans="1:18" ht="17.399999999999999">
      <c r="A31" s="860" t="s">
        <v>518</v>
      </c>
      <c r="B31" s="860"/>
      <c r="C31" s="860"/>
      <c r="D31" s="860"/>
      <c r="E31" s="860"/>
      <c r="F31" s="860"/>
      <c r="G31" s="860"/>
      <c r="H31" s="860"/>
      <c r="I31" s="860"/>
      <c r="J31" s="860"/>
      <c r="K31" s="860"/>
      <c r="L31" s="860"/>
      <c r="M31" s="177"/>
      <c r="N31" s="514">
        <v>36820400</v>
      </c>
    </row>
    <row r="32" spans="1:18" ht="17.399999999999999">
      <c r="A32" s="860" t="s">
        <v>116</v>
      </c>
      <c r="B32" s="860"/>
      <c r="C32" s="860"/>
      <c r="D32" s="860"/>
      <c r="E32" s="860"/>
      <c r="F32" s="860"/>
      <c r="G32" s="860"/>
      <c r="H32" s="860"/>
      <c r="I32" s="860"/>
      <c r="J32" s="860"/>
      <c r="K32" s="860"/>
      <c r="L32" s="860"/>
      <c r="M32" s="177"/>
      <c r="N32" s="514">
        <f>ROUND((+'Costos interventoría'!J70),0)</f>
        <v>134038510</v>
      </c>
    </row>
    <row r="33" spans="1:15" ht="17.399999999999999">
      <c r="A33" s="860" t="s">
        <v>15</v>
      </c>
      <c r="B33" s="860"/>
      <c r="C33" s="860"/>
      <c r="D33" s="860"/>
      <c r="E33" s="860"/>
      <c r="F33" s="860"/>
      <c r="G33" s="860"/>
      <c r="H33" s="860"/>
      <c r="I33" s="860"/>
      <c r="J33" s="860"/>
      <c r="K33" s="860"/>
      <c r="L33" s="860"/>
      <c r="M33" s="860"/>
      <c r="N33" s="523">
        <f>SUM(N26:N32)</f>
        <v>2980637181</v>
      </c>
      <c r="O33" s="28">
        <f>N33-N32</f>
        <v>2846598671</v>
      </c>
    </row>
    <row r="34" spans="1:15">
      <c r="N34" s="690"/>
    </row>
    <row r="35" spans="1:15" ht="16.8">
      <c r="A35" s="6" t="s">
        <v>8</v>
      </c>
      <c r="N35" s="691"/>
    </row>
    <row r="36" spans="1:15" ht="16.8">
      <c r="A36" s="23"/>
      <c r="N36" s="690"/>
    </row>
    <row r="37" spans="1:15">
      <c r="N37" s="691"/>
    </row>
    <row r="39" spans="1:15" ht="15.6">
      <c r="H39"/>
      <c r="I39"/>
      <c r="J39"/>
      <c r="K39"/>
      <c r="L39"/>
    </row>
    <row r="40" spans="1:15" ht="15.6">
      <c r="H40"/>
      <c r="I40"/>
      <c r="J40"/>
      <c r="K40"/>
      <c r="L40"/>
    </row>
    <row r="41" spans="1:15" ht="15.6">
      <c r="H41"/>
      <c r="I41"/>
      <c r="J41"/>
      <c r="K41"/>
      <c r="L41"/>
    </row>
    <row r="42" spans="1:15" ht="16.2" thickBot="1">
      <c r="H42"/>
      <c r="I42"/>
      <c r="J42"/>
      <c r="K42"/>
      <c r="L42"/>
    </row>
    <row r="43" spans="1:15" ht="18">
      <c r="H43" s="680"/>
      <c r="I43" s="681"/>
      <c r="J43" s="754"/>
      <c r="K43" s="754"/>
      <c r="L43" s="755"/>
    </row>
    <row r="44" spans="1:15" ht="18">
      <c r="H44" s="861"/>
      <c r="I44" s="861"/>
      <c r="J44" s="861"/>
      <c r="K44" s="861"/>
      <c r="L44" s="861"/>
    </row>
    <row r="45" spans="1:15" ht="18">
      <c r="H45" s="683"/>
      <c r="I45" s="685"/>
      <c r="J45" s="685"/>
      <c r="K45" s="685"/>
      <c r="L45" s="684"/>
    </row>
    <row r="46" spans="1:15" ht="18">
      <c r="H46" s="683"/>
      <c r="I46" s="685"/>
      <c r="J46" s="685"/>
      <c r="K46" s="685"/>
      <c r="L46" s="684"/>
    </row>
  </sheetData>
  <mergeCells count="34">
    <mergeCell ref="A1:E6"/>
    <mergeCell ref="F1:N3"/>
    <mergeCell ref="F4:N6"/>
    <mergeCell ref="A8:E8"/>
    <mergeCell ref="A9:E9"/>
    <mergeCell ref="F8:N8"/>
    <mergeCell ref="F9:N9"/>
    <mergeCell ref="I7:J7"/>
    <mergeCell ref="A13:A24"/>
    <mergeCell ref="B13:B24"/>
    <mergeCell ref="C13:C24"/>
    <mergeCell ref="G11:G12"/>
    <mergeCell ref="H11:H12"/>
    <mergeCell ref="A11:A12"/>
    <mergeCell ref="D13:D24"/>
    <mergeCell ref="E13:E24"/>
    <mergeCell ref="F13:F24"/>
    <mergeCell ref="K11:N11"/>
    <mergeCell ref="I11:I12"/>
    <mergeCell ref="J11:J12"/>
    <mergeCell ref="F11:F12"/>
    <mergeCell ref="B11:B12"/>
    <mergeCell ref="E11:E12"/>
    <mergeCell ref="D11:D12"/>
    <mergeCell ref="C11:C12"/>
    <mergeCell ref="H44:L44"/>
    <mergeCell ref="A26:M26"/>
    <mergeCell ref="A29:L29"/>
    <mergeCell ref="A33:M33"/>
    <mergeCell ref="A32:L32"/>
    <mergeCell ref="A30:L30"/>
    <mergeCell ref="A28:L28"/>
    <mergeCell ref="A27:J27"/>
    <mergeCell ref="A31:L31"/>
  </mergeCells>
  <printOptions horizontalCentered="1"/>
  <pageMargins left="0" right="0" top="1.1811023622047245" bottom="0" header="0" footer="0"/>
  <pageSetup paperSize="160" scale="41"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B61C8-1095-4275-AD07-975349B0DBC4}">
  <sheetPr>
    <pageSetUpPr fitToPage="1"/>
  </sheetPr>
  <dimension ref="A1:J84"/>
  <sheetViews>
    <sheetView view="pageBreakPreview" topLeftCell="A25" zoomScale="85" zoomScaleNormal="70" zoomScaleSheetLayoutView="85" workbookViewId="0">
      <selection activeCell="D80" sqref="D80:H83"/>
    </sheetView>
  </sheetViews>
  <sheetFormatPr baseColWidth="10" defaultRowHeight="14.4"/>
  <cols>
    <col min="3" max="3" width="46.6640625" customWidth="1"/>
    <col min="4" max="8" width="31.44140625" customWidth="1"/>
    <col min="9" max="9" width="12.6640625" bestFit="1" customWidth="1"/>
    <col min="10" max="10" width="11.33203125" bestFit="1" customWidth="1"/>
  </cols>
  <sheetData>
    <row r="1" spans="1:8">
      <c r="A1" s="1100" t="s">
        <v>47</v>
      </c>
      <c r="B1" s="1101"/>
      <c r="C1" s="1101"/>
      <c r="D1" s="1101"/>
      <c r="E1" s="1101"/>
      <c r="F1" s="1101"/>
      <c r="G1" s="1101"/>
      <c r="H1" s="1102"/>
    </row>
    <row r="2" spans="1:8" ht="15" thickBot="1">
      <c r="A2" s="1103"/>
      <c r="B2" s="1104"/>
      <c r="C2" s="1104"/>
      <c r="D2" s="1104"/>
      <c r="E2" s="1104"/>
      <c r="F2" s="1104"/>
      <c r="G2" s="1104"/>
      <c r="H2" s="1105"/>
    </row>
    <row r="3" spans="1:8" ht="14.7" customHeight="1">
      <c r="A3" s="1106">
        <v>45799</v>
      </c>
      <c r="B3" s="1107"/>
      <c r="C3" s="1112" t="s">
        <v>525</v>
      </c>
      <c r="D3" s="1113"/>
      <c r="E3" s="1113"/>
      <c r="F3" s="1113"/>
      <c r="G3" s="1118"/>
      <c r="H3" s="1119"/>
    </row>
    <row r="4" spans="1:8" ht="14.7" customHeight="1">
      <c r="A4" s="1108"/>
      <c r="B4" s="1109"/>
      <c r="C4" s="1114"/>
      <c r="D4" s="1115"/>
      <c r="E4" s="1115"/>
      <c r="F4" s="1115"/>
      <c r="G4" s="1120"/>
      <c r="H4" s="1121"/>
    </row>
    <row r="5" spans="1:8" ht="11.7" customHeight="1">
      <c r="A5" s="1108"/>
      <c r="B5" s="1109"/>
      <c r="C5" s="1114"/>
      <c r="D5" s="1115"/>
      <c r="E5" s="1115"/>
      <c r="F5" s="1115"/>
      <c r="G5" s="1120"/>
      <c r="H5" s="1121"/>
    </row>
    <row r="6" spans="1:8" ht="14.7" hidden="1" customHeight="1">
      <c r="A6" s="1108"/>
      <c r="B6" s="1109"/>
      <c r="C6" s="1114"/>
      <c r="D6" s="1115"/>
      <c r="E6" s="1115"/>
      <c r="F6" s="1115"/>
      <c r="G6" s="1120"/>
      <c r="H6" s="1121"/>
    </row>
    <row r="7" spans="1:8" ht="14.7" hidden="1" customHeight="1">
      <c r="A7" s="1108"/>
      <c r="B7" s="1109"/>
      <c r="C7" s="1114"/>
      <c r="D7" s="1115"/>
      <c r="E7" s="1115"/>
      <c r="F7" s="1115"/>
      <c r="G7" s="1120"/>
      <c r="H7" s="1121"/>
    </row>
    <row r="8" spans="1:8" ht="25.8" customHeight="1" thickBot="1">
      <c r="A8" s="1108"/>
      <c r="B8" s="1109"/>
      <c r="C8" s="1116"/>
      <c r="D8" s="1117"/>
      <c r="E8" s="1117"/>
      <c r="F8" s="1117"/>
      <c r="G8" s="1120"/>
      <c r="H8" s="1121"/>
    </row>
    <row r="9" spans="1:8" ht="15" customHeight="1" thickBot="1">
      <c r="A9" s="1108"/>
      <c r="B9" s="1109"/>
      <c r="C9" s="47"/>
      <c r="D9" s="48"/>
      <c r="E9" s="48"/>
      <c r="F9" s="49"/>
      <c r="G9" s="1120"/>
      <c r="H9" s="1121"/>
    </row>
    <row r="10" spans="1:8" ht="15.45" customHeight="1" thickTop="1" thickBot="1">
      <c r="A10" s="1108"/>
      <c r="B10" s="1109"/>
      <c r="C10" s="50" t="s">
        <v>392</v>
      </c>
      <c r="D10" s="51">
        <f>PPTO!N26</f>
        <v>2005483595</v>
      </c>
      <c r="E10" s="52"/>
      <c r="F10" s="694"/>
      <c r="G10" s="1120"/>
      <c r="H10" s="1121"/>
    </row>
    <row r="11" spans="1:8" ht="15.45" customHeight="1" thickTop="1" thickBot="1">
      <c r="A11" s="1108"/>
      <c r="B11" s="1109"/>
      <c r="C11" s="53" t="s">
        <v>48</v>
      </c>
      <c r="D11" s="54">
        <v>8</v>
      </c>
      <c r="E11" s="55"/>
      <c r="F11" s="56"/>
      <c r="G11" s="1120"/>
      <c r="H11" s="1121"/>
    </row>
    <row r="12" spans="1:8" ht="15.45" customHeight="1" thickTop="1" thickBot="1">
      <c r="A12" s="1108"/>
      <c r="B12" s="1109"/>
      <c r="C12" s="53" t="s">
        <v>49</v>
      </c>
      <c r="D12" s="693">
        <v>1.647564E-2</v>
      </c>
      <c r="E12" s="55"/>
      <c r="F12" s="56"/>
      <c r="G12" s="1120"/>
      <c r="H12" s="1121"/>
    </row>
    <row r="13" spans="1:8" ht="15.6" thickTop="1" thickBot="1">
      <c r="A13" s="1110"/>
      <c r="B13" s="1111"/>
      <c r="C13" s="57"/>
      <c r="D13" s="58"/>
      <c r="E13" s="58"/>
      <c r="F13" s="59"/>
      <c r="G13" s="1122"/>
      <c r="H13" s="1123"/>
    </row>
    <row r="14" spans="1:8">
      <c r="A14" s="1124" t="s">
        <v>50</v>
      </c>
      <c r="B14" s="1125"/>
      <c r="C14" s="1125"/>
      <c r="D14" s="1125"/>
      <c r="E14" s="1125"/>
      <c r="F14" s="1125"/>
      <c r="G14" s="1125"/>
      <c r="H14" s="1126"/>
    </row>
    <row r="15" spans="1:8" ht="55.2">
      <c r="A15" s="1087" t="s">
        <v>51</v>
      </c>
      <c r="B15" s="1099"/>
      <c r="C15" s="60" t="s">
        <v>52</v>
      </c>
      <c r="D15" s="60" t="s">
        <v>53</v>
      </c>
      <c r="E15" s="60" t="s">
        <v>54</v>
      </c>
      <c r="F15" s="60" t="s">
        <v>55</v>
      </c>
      <c r="G15" s="60" t="s">
        <v>56</v>
      </c>
      <c r="H15" s="61" t="s">
        <v>57</v>
      </c>
    </row>
    <row r="16" spans="1:8">
      <c r="A16" s="1087" t="s">
        <v>58</v>
      </c>
      <c r="B16" s="1097"/>
      <c r="C16" s="62"/>
      <c r="D16" s="60" t="s">
        <v>59</v>
      </c>
      <c r="E16" s="60" t="s">
        <v>60</v>
      </c>
      <c r="F16" s="60" t="s">
        <v>61</v>
      </c>
      <c r="G16" s="60" t="s">
        <v>62</v>
      </c>
      <c r="H16" s="61" t="s">
        <v>63</v>
      </c>
    </row>
    <row r="17" spans="1:8">
      <c r="A17" s="63" t="s">
        <v>64</v>
      </c>
      <c r="B17" s="64"/>
      <c r="C17" s="64"/>
      <c r="D17" s="64"/>
      <c r="E17" s="64"/>
      <c r="F17" s="64"/>
      <c r="G17" s="64"/>
      <c r="H17" s="65"/>
    </row>
    <row r="18" spans="1:8">
      <c r="A18" s="1083">
        <v>1</v>
      </c>
      <c r="B18" s="1098"/>
      <c r="C18" s="66" t="s">
        <v>65</v>
      </c>
      <c r="D18" s="67">
        <v>0.4</v>
      </c>
      <c r="E18" s="68">
        <v>3200000</v>
      </c>
      <c r="F18" s="692">
        <f>+(1+'Costos interventoría'!$J$26)</f>
        <v>1.647564</v>
      </c>
      <c r="G18" s="70">
        <v>8</v>
      </c>
      <c r="H18" s="71">
        <f>ROUND(+D18*E18*G18*F18,0)</f>
        <v>16871055</v>
      </c>
    </row>
    <row r="19" spans="1:8" ht="37.950000000000003" customHeight="1">
      <c r="A19" s="1078" t="s">
        <v>66</v>
      </c>
      <c r="B19" s="1079"/>
      <c r="C19" s="1080" t="s">
        <v>67</v>
      </c>
      <c r="D19" s="1081"/>
      <c r="E19" s="1081"/>
      <c r="F19" s="1081"/>
      <c r="G19" s="1081"/>
      <c r="H19" s="1082"/>
    </row>
    <row r="20" spans="1:8">
      <c r="A20" s="1083">
        <v>2</v>
      </c>
      <c r="B20" s="1098"/>
      <c r="C20" s="66" t="s">
        <v>68</v>
      </c>
      <c r="D20" s="67">
        <v>1</v>
      </c>
      <c r="E20" s="68">
        <v>2500000</v>
      </c>
      <c r="F20" s="692">
        <f>+(1+'Costos interventoría'!$J$26)</f>
        <v>1.647564</v>
      </c>
      <c r="G20" s="70">
        <v>8</v>
      </c>
      <c r="H20" s="71">
        <f>ROUND(+A20*D20*E20*G20*F20,0)</f>
        <v>65902560</v>
      </c>
    </row>
    <row r="21" spans="1:8" ht="46.5" customHeight="1">
      <c r="A21" s="1078" t="s">
        <v>66</v>
      </c>
      <c r="B21" s="1079"/>
      <c r="C21" s="1080" t="s">
        <v>69</v>
      </c>
      <c r="D21" s="1081"/>
      <c r="E21" s="1081"/>
      <c r="F21" s="1081"/>
      <c r="G21" s="1081"/>
      <c r="H21" s="1082"/>
    </row>
    <row r="22" spans="1:8">
      <c r="A22" s="63" t="s">
        <v>70</v>
      </c>
      <c r="B22" s="64"/>
      <c r="C22" s="64"/>
      <c r="D22" s="64"/>
      <c r="E22" s="64"/>
      <c r="F22" s="64"/>
      <c r="G22" s="64"/>
      <c r="H22" s="65"/>
    </row>
    <row r="23" spans="1:8">
      <c r="A23" s="1083">
        <v>1</v>
      </c>
      <c r="B23" s="1084"/>
      <c r="C23" s="72" t="s">
        <v>71</v>
      </c>
      <c r="D23" s="67">
        <v>0.5</v>
      </c>
      <c r="E23" s="68">
        <v>1500000</v>
      </c>
      <c r="F23" s="692">
        <f>+(1+'Costos interventoría'!$J$39)</f>
        <v>1.583164</v>
      </c>
      <c r="G23" s="70">
        <v>8</v>
      </c>
      <c r="H23" s="73">
        <f>D23*E23*G23*F23</f>
        <v>9498984</v>
      </c>
    </row>
    <row r="24" spans="1:8">
      <c r="A24" s="1083">
        <v>1</v>
      </c>
      <c r="B24" s="1084"/>
      <c r="C24" s="72" t="s">
        <v>167</v>
      </c>
      <c r="D24" s="67">
        <v>0.2</v>
      </c>
      <c r="E24" s="68">
        <v>1500000</v>
      </c>
      <c r="F24" s="692">
        <f>+(1+'Costos interventoría'!$J$39)</f>
        <v>1.583164</v>
      </c>
      <c r="G24" s="70">
        <v>8</v>
      </c>
      <c r="H24" s="73">
        <f>D24*E24*G24*F24</f>
        <v>3799593.6</v>
      </c>
    </row>
    <row r="25" spans="1:8">
      <c r="A25" s="1085" t="s">
        <v>72</v>
      </c>
      <c r="B25" s="1086"/>
      <c r="C25" s="1086"/>
      <c r="D25" s="1086"/>
      <c r="E25" s="1086"/>
      <c r="F25" s="1086"/>
      <c r="G25" s="1086"/>
      <c r="H25" s="74">
        <f>ROUND(SUM(H18:H24),0)</f>
        <v>96072193</v>
      </c>
    </row>
    <row r="26" spans="1:8">
      <c r="A26" s="75"/>
      <c r="B26" s="55"/>
      <c r="C26" s="55"/>
      <c r="D26" s="55"/>
      <c r="E26" s="76"/>
      <c r="F26" s="55"/>
      <c r="G26" s="55"/>
      <c r="H26" s="56"/>
    </row>
    <row r="27" spans="1:8">
      <c r="A27" s="63" t="s">
        <v>73</v>
      </c>
      <c r="B27" s="64"/>
      <c r="C27" s="64"/>
      <c r="D27" s="64"/>
      <c r="E27" s="64"/>
      <c r="F27" s="64"/>
      <c r="G27" s="64"/>
      <c r="H27" s="65"/>
    </row>
    <row r="28" spans="1:8">
      <c r="A28" s="77" t="s">
        <v>78</v>
      </c>
      <c r="B28" s="78"/>
      <c r="C28" s="78"/>
      <c r="D28" s="78"/>
      <c r="E28" s="78"/>
      <c r="F28" s="78"/>
      <c r="G28" s="78"/>
      <c r="H28" s="79"/>
    </row>
    <row r="29" spans="1:8">
      <c r="A29" s="1087" t="s">
        <v>74</v>
      </c>
      <c r="B29" s="1088"/>
      <c r="C29" s="1089"/>
      <c r="D29" s="60"/>
      <c r="E29" s="60"/>
      <c r="F29" s="60" t="s">
        <v>75</v>
      </c>
      <c r="G29" s="60" t="s">
        <v>76</v>
      </c>
      <c r="H29" s="61" t="s">
        <v>77</v>
      </c>
    </row>
    <row r="30" spans="1:8">
      <c r="A30" s="1072" t="s">
        <v>79</v>
      </c>
      <c r="B30" s="1073"/>
      <c r="C30" s="1074"/>
      <c r="D30" s="80"/>
      <c r="E30" s="69"/>
      <c r="F30" s="68">
        <v>160000</v>
      </c>
      <c r="G30" s="70">
        <v>8</v>
      </c>
      <c r="H30" s="71">
        <f>+F30*G30</f>
        <v>1280000</v>
      </c>
    </row>
    <row r="31" spans="1:8">
      <c r="A31" s="1072" t="s">
        <v>80</v>
      </c>
      <c r="B31" s="1073"/>
      <c r="C31" s="1074"/>
      <c r="D31" s="80"/>
      <c r="E31" s="69"/>
      <c r="F31" s="68">
        <v>160000</v>
      </c>
      <c r="G31" s="70">
        <v>8</v>
      </c>
      <c r="H31" s="71">
        <f t="shared" ref="H31:H36" si="0">+F31*G31</f>
        <v>1280000</v>
      </c>
    </row>
    <row r="32" spans="1:8">
      <c r="A32" s="1072" t="s">
        <v>81</v>
      </c>
      <c r="B32" s="1073"/>
      <c r="C32" s="1074"/>
      <c r="D32" s="80"/>
      <c r="E32" s="69"/>
      <c r="F32" s="68">
        <v>160000</v>
      </c>
      <c r="G32" s="70">
        <v>8</v>
      </c>
      <c r="H32" s="71">
        <f t="shared" si="0"/>
        <v>1280000</v>
      </c>
    </row>
    <row r="33" spans="1:8" ht="14.7" customHeight="1">
      <c r="A33" s="1072" t="s">
        <v>82</v>
      </c>
      <c r="B33" s="1073"/>
      <c r="C33" s="1074"/>
      <c r="D33" s="80">
        <v>50</v>
      </c>
      <c r="E33" s="69"/>
      <c r="F33" s="68">
        <v>60000</v>
      </c>
      <c r="G33" s="70">
        <v>1</v>
      </c>
      <c r="H33" s="71">
        <f>G33*F33*D33</f>
        <v>3000000</v>
      </c>
    </row>
    <row r="34" spans="1:8" ht="14.7" customHeight="1">
      <c r="A34" s="1072" t="s">
        <v>83</v>
      </c>
      <c r="B34" s="1073"/>
      <c r="C34" s="1074"/>
      <c r="D34" s="80">
        <v>180</v>
      </c>
      <c r="E34" s="69"/>
      <c r="F34" s="68">
        <v>35000</v>
      </c>
      <c r="G34" s="70">
        <v>1</v>
      </c>
      <c r="H34" s="71">
        <f>G34*F34*D34</f>
        <v>6300000</v>
      </c>
    </row>
    <row r="35" spans="1:8" ht="14.7" customHeight="1">
      <c r="A35" s="1072" t="s">
        <v>384</v>
      </c>
      <c r="B35" s="1073"/>
      <c r="C35" s="1074"/>
      <c r="D35" s="80"/>
      <c r="E35" s="69"/>
      <c r="F35" s="68">
        <v>198000</v>
      </c>
      <c r="G35" s="70">
        <v>8</v>
      </c>
      <c r="H35" s="71">
        <f>+F35*G35</f>
        <v>1584000</v>
      </c>
    </row>
    <row r="36" spans="1:8">
      <c r="A36" s="1072" t="s">
        <v>381</v>
      </c>
      <c r="B36" s="1073"/>
      <c r="C36" s="1074"/>
      <c r="D36" s="80"/>
      <c r="E36" s="69"/>
      <c r="F36" s="68">
        <v>3500000</v>
      </c>
      <c r="G36" s="70">
        <v>1</v>
      </c>
      <c r="H36" s="71">
        <f t="shared" si="0"/>
        <v>3500000</v>
      </c>
    </row>
    <row r="37" spans="1:8">
      <c r="A37" s="1075" t="s">
        <v>84</v>
      </c>
      <c r="B37" s="1076"/>
      <c r="C37" s="1076"/>
      <c r="D37" s="1076"/>
      <c r="E37" s="1076"/>
      <c r="F37" s="1076"/>
      <c r="G37" s="1077"/>
      <c r="H37" s="81">
        <f>ROUND(SUM(H28:H36),0)</f>
        <v>18224000</v>
      </c>
    </row>
    <row r="38" spans="1:8">
      <c r="A38" s="82"/>
      <c r="B38" s="83"/>
      <c r="C38" s="83"/>
      <c r="D38" s="83"/>
      <c r="E38" s="83"/>
      <c r="F38" s="83"/>
      <c r="G38" s="83"/>
      <c r="H38" s="84"/>
    </row>
    <row r="39" spans="1:8">
      <c r="A39" s="85" t="s">
        <v>85</v>
      </c>
      <c r="B39" s="86"/>
      <c r="C39" s="87"/>
      <c r="D39" s="87"/>
      <c r="E39" s="87"/>
      <c r="F39" s="87"/>
      <c r="G39" s="88"/>
      <c r="H39" s="89">
        <f>((H25+H37))</f>
        <v>114296193</v>
      </c>
    </row>
    <row r="40" spans="1:8">
      <c r="A40" s="85" t="s">
        <v>86</v>
      </c>
      <c r="B40" s="86"/>
      <c r="C40" s="87"/>
      <c r="D40" s="87"/>
      <c r="E40" s="87"/>
      <c r="F40" s="87"/>
      <c r="G40" s="88"/>
      <c r="H40" s="90">
        <f>+H39/$D$10</f>
        <v>5.6991836425368515E-2</v>
      </c>
    </row>
    <row r="41" spans="1:8">
      <c r="A41" s="82"/>
      <c r="B41" s="83"/>
      <c r="C41" s="83"/>
      <c r="D41" s="83"/>
      <c r="E41" s="83"/>
      <c r="F41" s="83"/>
      <c r="G41" s="83"/>
      <c r="H41" s="91"/>
    </row>
    <row r="42" spans="1:8">
      <c r="A42" s="82"/>
      <c r="B42" s="83"/>
      <c r="C42" s="83"/>
      <c r="D42" s="92"/>
      <c r="E42" s="93"/>
      <c r="F42" s="93"/>
      <c r="G42" s="93"/>
      <c r="H42" s="94"/>
    </row>
    <row r="43" spans="1:8">
      <c r="A43" s="1090" t="s">
        <v>335</v>
      </c>
      <c r="B43" s="1091"/>
      <c r="C43" s="1091"/>
      <c r="D43" s="1091"/>
      <c r="E43" s="1091"/>
      <c r="F43" s="1091"/>
      <c r="G43" s="1091"/>
      <c r="H43" s="1092"/>
    </row>
    <row r="44" spans="1:8">
      <c r="A44" s="1064" t="s">
        <v>336</v>
      </c>
      <c r="B44" s="1065"/>
      <c r="C44" s="1065"/>
      <c r="D44" s="1065"/>
      <c r="E44" s="1065"/>
      <c r="F44" s="1065"/>
      <c r="G44" s="1065"/>
      <c r="H44" s="1066"/>
    </row>
    <row r="45" spans="1:8">
      <c r="A45" s="1067" t="s">
        <v>306</v>
      </c>
      <c r="B45" s="1068"/>
      <c r="C45" s="1068"/>
      <c r="D45" s="1068"/>
      <c r="E45" s="1068"/>
      <c r="F45" s="607" t="s">
        <v>337</v>
      </c>
      <c r="G45" s="608" t="s">
        <v>338</v>
      </c>
      <c r="H45" s="615" t="s">
        <v>77</v>
      </c>
    </row>
    <row r="46" spans="1:8">
      <c r="A46" s="1069" t="s">
        <v>339</v>
      </c>
      <c r="B46" s="1070"/>
      <c r="C46" s="1071"/>
      <c r="D46" s="609"/>
      <c r="E46" s="72"/>
      <c r="F46" s="610">
        <f>+PPTO!$N$33-PPTO!$N$32</f>
        <v>2846598671</v>
      </c>
      <c r="G46" s="611">
        <v>0.02</v>
      </c>
      <c r="H46" s="616">
        <f>F46*G46</f>
        <v>56931973.420000002</v>
      </c>
    </row>
    <row r="47" spans="1:8">
      <c r="A47" s="1069" t="s">
        <v>356</v>
      </c>
      <c r="B47" s="1070"/>
      <c r="C47" s="1071"/>
      <c r="D47" s="609"/>
      <c r="E47" s="72"/>
      <c r="F47" s="610">
        <f>+PPTO!$N$33-PPTO!$N$32</f>
        <v>2846598671</v>
      </c>
      <c r="G47" s="611">
        <v>2.5000000000000001E-2</v>
      </c>
      <c r="H47" s="616">
        <f t="shared" ref="H47" si="1">F47*G47</f>
        <v>71164966.775000006</v>
      </c>
    </row>
    <row r="48" spans="1:8">
      <c r="A48" s="1069" t="s">
        <v>365</v>
      </c>
      <c r="B48" s="1070"/>
      <c r="C48" s="1071"/>
      <c r="D48" s="609"/>
      <c r="E48" s="72"/>
      <c r="F48" s="610">
        <f>+PPTO!$N$33-PPTO!$N$32</f>
        <v>2846598671</v>
      </c>
      <c r="G48" s="611">
        <v>0.04</v>
      </c>
      <c r="H48" s="616">
        <f t="shared" ref="H48:H50" si="2">F48*G48</f>
        <v>113863946.84</v>
      </c>
    </row>
    <row r="49" spans="1:8">
      <c r="A49" s="1069" t="s">
        <v>391</v>
      </c>
      <c r="B49" s="1070"/>
      <c r="C49" s="1071"/>
      <c r="D49" s="609"/>
      <c r="E49" s="72"/>
      <c r="F49" s="610">
        <f>+PPTO!$N$33-PPTO!$N$32</f>
        <v>2846598671</v>
      </c>
      <c r="G49" s="611">
        <v>0.02</v>
      </c>
      <c r="H49" s="616">
        <f t="shared" ref="H49" si="3">F49*G49</f>
        <v>56931973.420000002</v>
      </c>
    </row>
    <row r="50" spans="1:8">
      <c r="A50" s="1069" t="s">
        <v>340</v>
      </c>
      <c r="B50" s="1070"/>
      <c r="C50" s="1071"/>
      <c r="D50" s="609"/>
      <c r="E50" s="72"/>
      <c r="F50" s="610">
        <f>+PPTO!$N$33-PPTO!$N$32</f>
        <v>2846598671</v>
      </c>
      <c r="G50" s="611">
        <v>0.05</v>
      </c>
      <c r="H50" s="616">
        <f t="shared" si="2"/>
        <v>142329933.55000001</v>
      </c>
    </row>
    <row r="51" spans="1:8">
      <c r="A51" s="1085" t="s">
        <v>341</v>
      </c>
      <c r="B51" s="1086"/>
      <c r="C51" s="1086"/>
      <c r="D51" s="1086"/>
      <c r="E51" s="1086"/>
      <c r="F51" s="1086"/>
      <c r="G51" s="1086"/>
      <c r="H51" s="74">
        <f>ROUND(SUM(H46:H50),0)</f>
        <v>441222794</v>
      </c>
    </row>
    <row r="52" spans="1:8">
      <c r="A52" s="1133" t="s">
        <v>342</v>
      </c>
      <c r="B52" s="1134"/>
      <c r="C52" s="1134"/>
      <c r="D52" s="1134"/>
      <c r="E52" s="1134"/>
      <c r="F52" s="1134"/>
      <c r="G52" s="1134"/>
      <c r="H52" s="1135"/>
    </row>
    <row r="53" spans="1:8">
      <c r="A53" s="1095" t="s">
        <v>306</v>
      </c>
      <c r="B53" s="1096"/>
      <c r="C53" s="1096"/>
      <c r="D53" s="607" t="s">
        <v>337</v>
      </c>
      <c r="E53" s="607" t="s">
        <v>343</v>
      </c>
      <c r="F53" s="60" t="s">
        <v>344</v>
      </c>
      <c r="G53" s="60"/>
      <c r="H53" s="615" t="s">
        <v>345</v>
      </c>
    </row>
    <row r="54" spans="1:8">
      <c r="A54" s="1127" t="s">
        <v>346</v>
      </c>
      <c r="B54" s="1130" t="s">
        <v>347</v>
      </c>
      <c r="C54" s="1131"/>
      <c r="D54" s="610">
        <f>F46</f>
        <v>2846598671</v>
      </c>
      <c r="E54" s="612">
        <v>0.2</v>
      </c>
      <c r="F54" s="613">
        <f>ROUND(+D54*E54,0)</f>
        <v>569319734</v>
      </c>
      <c r="G54" s="614"/>
      <c r="H54" s="616">
        <f>+F54*1%</f>
        <v>5693197.3399999999</v>
      </c>
    </row>
    <row r="55" spans="1:8">
      <c r="A55" s="1128"/>
      <c r="B55" s="1132" t="s">
        <v>348</v>
      </c>
      <c r="C55" s="1071"/>
      <c r="D55" s="610">
        <f>F48</f>
        <v>2846598671</v>
      </c>
      <c r="E55" s="612">
        <v>0.3</v>
      </c>
      <c r="F55" s="613">
        <f>ROUND(+D55*E55,0)</f>
        <v>853979601</v>
      </c>
      <c r="G55" s="614"/>
      <c r="H55" s="616">
        <f>+F55*1%</f>
        <v>8539796.0099999998</v>
      </c>
    </row>
    <row r="56" spans="1:8">
      <c r="A56" s="1128"/>
      <c r="B56" s="1130" t="s">
        <v>349</v>
      </c>
      <c r="C56" s="1131"/>
      <c r="D56" s="610">
        <f>+D55</f>
        <v>2846598671</v>
      </c>
      <c r="E56" s="612">
        <v>0.05</v>
      </c>
      <c r="F56" s="613">
        <f>ROUND(+D56*E56,0)</f>
        <v>142329934</v>
      </c>
      <c r="G56" s="614"/>
      <c r="H56" s="616">
        <f>+F56*1%</f>
        <v>1423299.34</v>
      </c>
    </row>
    <row r="57" spans="1:8">
      <c r="A57" s="1128"/>
      <c r="B57" s="1130" t="s">
        <v>350</v>
      </c>
      <c r="C57" s="1131"/>
      <c r="D57" s="610">
        <f>D56</f>
        <v>2846598671</v>
      </c>
      <c r="E57" s="612">
        <v>0.2</v>
      </c>
      <c r="F57" s="613">
        <f>ROUND(+D57*E57,0)</f>
        <v>569319734</v>
      </c>
      <c r="G57" s="614"/>
      <c r="H57" s="616">
        <f>+F57*1%</f>
        <v>5693197.3399999999</v>
      </c>
    </row>
    <row r="58" spans="1:8">
      <c r="A58" s="1129"/>
      <c r="B58" s="1130" t="s">
        <v>351</v>
      </c>
      <c r="C58" s="1131"/>
      <c r="D58" s="610" t="s">
        <v>352</v>
      </c>
      <c r="E58" s="612">
        <v>0.05</v>
      </c>
      <c r="F58" s="613">
        <f>400*828116</f>
        <v>331246400</v>
      </c>
      <c r="G58" s="614"/>
      <c r="H58" s="616">
        <f>+F58*1%</f>
        <v>3312464</v>
      </c>
    </row>
    <row r="59" spans="1:8">
      <c r="A59" s="1093" t="s">
        <v>353</v>
      </c>
      <c r="B59" s="1094"/>
      <c r="C59" s="1094"/>
      <c r="D59" s="1094"/>
      <c r="E59" s="1094"/>
      <c r="F59" s="1094"/>
      <c r="G59" s="1094"/>
      <c r="H59" s="74">
        <f>SUM(H54:H58)</f>
        <v>24661954.030000001</v>
      </c>
    </row>
    <row r="60" spans="1:8">
      <c r="A60" s="82"/>
      <c r="B60" s="83"/>
      <c r="C60" s="83"/>
      <c r="D60" s="92"/>
      <c r="E60" s="93"/>
      <c r="F60" s="93"/>
      <c r="G60" s="93"/>
      <c r="H60" s="94"/>
    </row>
    <row r="61" spans="1:8">
      <c r="A61" s="85" t="s">
        <v>354</v>
      </c>
      <c r="B61" s="86"/>
      <c r="C61" s="87"/>
      <c r="D61" s="95"/>
      <c r="E61" s="96"/>
      <c r="F61" s="96"/>
      <c r="G61" s="97"/>
      <c r="H61" s="74">
        <f>ROUND(+H51+H59,0)</f>
        <v>465884748</v>
      </c>
    </row>
    <row r="62" spans="1:8">
      <c r="A62" s="85" t="s">
        <v>355</v>
      </c>
      <c r="B62" s="86"/>
      <c r="C62" s="87"/>
      <c r="D62" s="95"/>
      <c r="E62" s="96"/>
      <c r="F62" s="98"/>
      <c r="G62" s="99"/>
      <c r="H62" s="90">
        <f>+H61/$D$10</f>
        <v>0.23230543952666938</v>
      </c>
    </row>
    <row r="63" spans="1:8">
      <c r="A63" s="85" t="s">
        <v>87</v>
      </c>
      <c r="B63" s="86"/>
      <c r="C63" s="87"/>
      <c r="D63" s="95"/>
      <c r="E63" s="96"/>
      <c r="F63" s="98"/>
      <c r="G63" s="99"/>
      <c r="H63" s="90">
        <f>+H62</f>
        <v>0.23230543952666938</v>
      </c>
    </row>
    <row r="64" spans="1:8">
      <c r="A64" s="82"/>
      <c r="B64" s="83"/>
      <c r="C64" s="83"/>
      <c r="D64" s="92"/>
      <c r="E64" s="100"/>
      <c r="F64" s="93"/>
      <c r="G64" s="93"/>
      <c r="H64" s="94"/>
    </row>
    <row r="65" spans="1:10">
      <c r="A65" s="82"/>
      <c r="B65" s="83"/>
      <c r="C65" s="83"/>
      <c r="D65" s="92"/>
      <c r="E65" s="100"/>
      <c r="F65" s="93"/>
      <c r="G65" s="93"/>
      <c r="H65" s="94"/>
    </row>
    <row r="66" spans="1:10">
      <c r="A66" s="85" t="s">
        <v>88</v>
      </c>
      <c r="B66" s="86"/>
      <c r="C66" s="86"/>
      <c r="D66" s="101"/>
      <c r="E66" s="102"/>
      <c r="F66" s="102"/>
      <c r="G66" s="103"/>
      <c r="H66" s="104">
        <f>(H63+H40)</f>
        <v>0.28929727595203791</v>
      </c>
      <c r="I66" s="105"/>
    </row>
    <row r="67" spans="1:10">
      <c r="A67" s="85"/>
      <c r="B67" s="86"/>
      <c r="C67" s="86"/>
      <c r="D67" s="101"/>
      <c r="E67" s="102"/>
      <c r="F67" s="102"/>
      <c r="G67" s="103"/>
      <c r="H67" s="90"/>
    </row>
    <row r="68" spans="1:10">
      <c r="A68" s="85"/>
      <c r="B68" s="86"/>
      <c r="C68" s="86"/>
      <c r="D68" s="101"/>
      <c r="E68" s="102"/>
      <c r="F68" s="102"/>
      <c r="G68" s="103"/>
      <c r="H68" s="90"/>
    </row>
    <row r="69" spans="1:10">
      <c r="A69" s="85" t="s">
        <v>89</v>
      </c>
      <c r="B69" s="86"/>
      <c r="C69" s="86"/>
      <c r="D69" s="64"/>
      <c r="E69" s="106"/>
      <c r="F69" s="64"/>
      <c r="G69" s="107"/>
      <c r="H69" s="108">
        <v>0.01</v>
      </c>
      <c r="I69" s="105"/>
    </row>
    <row r="70" spans="1:10">
      <c r="A70" s="85"/>
      <c r="B70" s="86"/>
      <c r="C70" s="86"/>
      <c r="D70" s="101"/>
      <c r="E70" s="102"/>
      <c r="F70" s="102"/>
      <c r="G70" s="109"/>
      <c r="H70" s="110"/>
    </row>
    <row r="71" spans="1:10">
      <c r="A71" s="85" t="s">
        <v>90</v>
      </c>
      <c r="B71" s="86"/>
      <c r="C71" s="86"/>
      <c r="D71" s="64"/>
      <c r="E71" s="111"/>
      <c r="F71" s="64"/>
      <c r="G71" s="107"/>
      <c r="H71" s="108">
        <v>0.05</v>
      </c>
      <c r="I71" s="105"/>
    </row>
    <row r="72" spans="1:10" ht="15" thickBot="1">
      <c r="A72" s="82"/>
      <c r="B72" s="83"/>
      <c r="C72" s="83"/>
      <c r="D72" s="92"/>
      <c r="E72" s="93"/>
      <c r="F72" s="100"/>
      <c r="G72" s="112"/>
      <c r="H72" s="94"/>
    </row>
    <row r="73" spans="1:10" ht="22.2" thickTop="1" thickBot="1">
      <c r="A73" s="113" t="s">
        <v>91</v>
      </c>
      <c r="B73" s="114"/>
      <c r="C73" s="114"/>
      <c r="D73" s="115"/>
      <c r="E73" s="115"/>
      <c r="F73" s="115"/>
      <c r="G73" s="116" t="s">
        <v>92</v>
      </c>
      <c r="H73" s="697">
        <f>H66+H69+H71</f>
        <v>0.34929727595203791</v>
      </c>
      <c r="I73" s="105"/>
      <c r="J73" s="679"/>
    </row>
    <row r="80" spans="1:10" ht="15" thickBot="1"/>
    <row r="81" spans="4:8" ht="18">
      <c r="D81" s="680"/>
      <c r="E81" s="681"/>
      <c r="F81" s="754"/>
      <c r="G81" s="754"/>
      <c r="H81" s="755"/>
    </row>
    <row r="82" spans="4:8" ht="18">
      <c r="D82" s="861"/>
      <c r="E82" s="861"/>
      <c r="F82" s="861"/>
      <c r="G82" s="861"/>
      <c r="H82" s="861"/>
    </row>
    <row r="83" spans="4:8" ht="18">
      <c r="D83" s="683"/>
      <c r="E83" s="685"/>
      <c r="F83" s="685"/>
      <c r="G83" s="685"/>
      <c r="H83" s="684"/>
    </row>
    <row r="84" spans="4:8" ht="18">
      <c r="D84" s="683"/>
      <c r="E84" s="685"/>
      <c r="F84" s="685"/>
      <c r="G84" s="685"/>
      <c r="H84" s="684"/>
    </row>
  </sheetData>
  <mergeCells count="44">
    <mergeCell ref="A52:H52"/>
    <mergeCell ref="A48:C48"/>
    <mergeCell ref="A50:C50"/>
    <mergeCell ref="A51:G51"/>
    <mergeCell ref="A49:C49"/>
    <mergeCell ref="A54:A58"/>
    <mergeCell ref="B54:C54"/>
    <mergeCell ref="B55:C55"/>
    <mergeCell ref="B56:C56"/>
    <mergeCell ref="B57:C57"/>
    <mergeCell ref="B58:C58"/>
    <mergeCell ref="A15:B15"/>
    <mergeCell ref="A1:H2"/>
    <mergeCell ref="A3:B13"/>
    <mergeCell ref="C3:F8"/>
    <mergeCell ref="G3:H13"/>
    <mergeCell ref="A14:H14"/>
    <mergeCell ref="A16:B16"/>
    <mergeCell ref="A18:B18"/>
    <mergeCell ref="A19:B19"/>
    <mergeCell ref="C19:H19"/>
    <mergeCell ref="A20:B20"/>
    <mergeCell ref="D82:H82"/>
    <mergeCell ref="A21:B21"/>
    <mergeCell ref="C21:H21"/>
    <mergeCell ref="A23:B23"/>
    <mergeCell ref="A24:B24"/>
    <mergeCell ref="A25:G25"/>
    <mergeCell ref="A36:C36"/>
    <mergeCell ref="A29:C29"/>
    <mergeCell ref="A30:C30"/>
    <mergeCell ref="A31:C31"/>
    <mergeCell ref="A32:C32"/>
    <mergeCell ref="A33:C33"/>
    <mergeCell ref="A43:H43"/>
    <mergeCell ref="A59:G59"/>
    <mergeCell ref="A47:C47"/>
    <mergeCell ref="A53:C53"/>
    <mergeCell ref="A44:H44"/>
    <mergeCell ref="A45:E45"/>
    <mergeCell ref="A46:C46"/>
    <mergeCell ref="A35:C35"/>
    <mergeCell ref="A34:C34"/>
    <mergeCell ref="A37:G37"/>
  </mergeCells>
  <pageMargins left="0.75" right="0.75" top="1" bottom="1" header="0.5" footer="0.5"/>
  <pageSetup scale="3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B37D1-C626-4032-8FEA-185DB2332C31}">
  <sheetPr>
    <tabColor theme="0"/>
  </sheetPr>
  <dimension ref="B1:X77"/>
  <sheetViews>
    <sheetView tabSelected="1" view="pageBreakPreview" topLeftCell="A56" zoomScale="115" zoomScaleNormal="115" zoomScaleSheetLayoutView="115" zoomScalePageLayoutView="115" workbookViewId="0">
      <selection activeCell="C73" sqref="C73:G76"/>
    </sheetView>
  </sheetViews>
  <sheetFormatPr baseColWidth="10" defaultRowHeight="10.199999999999999"/>
  <cols>
    <col min="1" max="1" width="2.6640625" style="219" customWidth="1"/>
    <col min="2" max="2" width="5.33203125" style="218" customWidth="1"/>
    <col min="3" max="3" width="37" style="219" bestFit="1" customWidth="1"/>
    <col min="4" max="4" width="17.44140625" style="219" customWidth="1"/>
    <col min="5" max="5" width="11.33203125" style="219" bestFit="1" customWidth="1"/>
    <col min="6" max="6" width="12.77734375" style="219" bestFit="1" customWidth="1"/>
    <col min="7" max="7" width="16.44140625" style="220" customWidth="1"/>
    <col min="8" max="8" width="13.44140625" style="221" bestFit="1" customWidth="1"/>
    <col min="9" max="9" width="18.109375" style="222" customWidth="1"/>
    <col min="10" max="10" width="16.6640625" style="223" customWidth="1"/>
    <col min="11" max="11" width="18.33203125" style="223" bestFit="1" customWidth="1"/>
    <col min="12" max="12" width="11.44140625" style="223"/>
    <col min="13" max="13" width="14.44140625" style="223" bestFit="1" customWidth="1"/>
    <col min="14" max="14" width="11.44140625" style="223"/>
    <col min="15" max="21" width="11.44140625" style="219"/>
    <col min="22" max="22" width="18.33203125" style="219" bestFit="1" customWidth="1"/>
    <col min="23" max="256" width="11.44140625" style="219"/>
    <col min="257" max="257" width="5.33203125" style="219" customWidth="1"/>
    <col min="258" max="258" width="37" style="219" bestFit="1" customWidth="1"/>
    <col min="259" max="259" width="17.44140625" style="219" customWidth="1"/>
    <col min="260" max="260" width="11.33203125" style="219" bestFit="1" customWidth="1"/>
    <col min="261" max="261" width="12.77734375" style="219" bestFit="1" customWidth="1"/>
    <col min="262" max="262" width="7.6640625" style="219" bestFit="1" customWidth="1"/>
    <col min="263" max="263" width="16.44140625" style="219" bestFit="1" customWidth="1"/>
    <col min="264" max="264" width="13.44140625" style="219" bestFit="1" customWidth="1"/>
    <col min="265" max="265" width="16.33203125" style="219" bestFit="1" customWidth="1"/>
    <col min="266" max="266" width="11.44140625" style="219"/>
    <col min="267" max="267" width="18.33203125" style="219" bestFit="1" customWidth="1"/>
    <col min="268" max="268" width="11.44140625" style="219"/>
    <col min="269" max="269" width="14.44140625" style="219" bestFit="1" customWidth="1"/>
    <col min="270" max="277" width="11.44140625" style="219"/>
    <col min="278" max="278" width="18.33203125" style="219" bestFit="1" customWidth="1"/>
    <col min="279" max="512" width="11.44140625" style="219"/>
    <col min="513" max="513" width="5.33203125" style="219" customWidth="1"/>
    <col min="514" max="514" width="37" style="219" bestFit="1" customWidth="1"/>
    <col min="515" max="515" width="17.44140625" style="219" customWidth="1"/>
    <col min="516" max="516" width="11.33203125" style="219" bestFit="1" customWidth="1"/>
    <col min="517" max="517" width="12.77734375" style="219" bestFit="1" customWidth="1"/>
    <col min="518" max="518" width="7.6640625" style="219" bestFit="1" customWidth="1"/>
    <col min="519" max="519" width="16.44140625" style="219" bestFit="1" customWidth="1"/>
    <col min="520" max="520" width="13.44140625" style="219" bestFit="1" customWidth="1"/>
    <col min="521" max="521" width="16.33203125" style="219" bestFit="1" customWidth="1"/>
    <col min="522" max="522" width="11.44140625" style="219"/>
    <col min="523" max="523" width="18.33203125" style="219" bestFit="1" customWidth="1"/>
    <col min="524" max="524" width="11.44140625" style="219"/>
    <col min="525" max="525" width="14.44140625" style="219" bestFit="1" customWidth="1"/>
    <col min="526" max="533" width="11.44140625" style="219"/>
    <col min="534" max="534" width="18.33203125" style="219" bestFit="1" customWidth="1"/>
    <col min="535" max="768" width="11.44140625" style="219"/>
    <col min="769" max="769" width="5.33203125" style="219" customWidth="1"/>
    <col min="770" max="770" width="37" style="219" bestFit="1" customWidth="1"/>
    <col min="771" max="771" width="17.44140625" style="219" customWidth="1"/>
    <col min="772" max="772" width="11.33203125" style="219" bestFit="1" customWidth="1"/>
    <col min="773" max="773" width="12.77734375" style="219" bestFit="1" customWidth="1"/>
    <col min="774" max="774" width="7.6640625" style="219" bestFit="1" customWidth="1"/>
    <col min="775" max="775" width="16.44140625" style="219" bestFit="1" customWidth="1"/>
    <col min="776" max="776" width="13.44140625" style="219" bestFit="1" customWidth="1"/>
    <col min="777" max="777" width="16.33203125" style="219" bestFit="1" customWidth="1"/>
    <col min="778" max="778" width="11.44140625" style="219"/>
    <col min="779" max="779" width="18.33203125" style="219" bestFit="1" customWidth="1"/>
    <col min="780" max="780" width="11.44140625" style="219"/>
    <col min="781" max="781" width="14.44140625" style="219" bestFit="1" customWidth="1"/>
    <col min="782" max="789" width="11.44140625" style="219"/>
    <col min="790" max="790" width="18.33203125" style="219" bestFit="1" customWidth="1"/>
    <col min="791" max="1024" width="11.44140625" style="219"/>
    <col min="1025" max="1025" width="5.33203125" style="219" customWidth="1"/>
    <col min="1026" max="1026" width="37" style="219" bestFit="1" customWidth="1"/>
    <col min="1027" max="1027" width="17.44140625" style="219" customWidth="1"/>
    <col min="1028" max="1028" width="11.33203125" style="219" bestFit="1" customWidth="1"/>
    <col min="1029" max="1029" width="12.77734375" style="219" bestFit="1" customWidth="1"/>
    <col min="1030" max="1030" width="7.6640625" style="219" bestFit="1" customWidth="1"/>
    <col min="1031" max="1031" width="16.44140625" style="219" bestFit="1" customWidth="1"/>
    <col min="1032" max="1032" width="13.44140625" style="219" bestFit="1" customWidth="1"/>
    <col min="1033" max="1033" width="16.33203125" style="219" bestFit="1" customWidth="1"/>
    <col min="1034" max="1034" width="11.44140625" style="219"/>
    <col min="1035" max="1035" width="18.33203125" style="219" bestFit="1" customWidth="1"/>
    <col min="1036" max="1036" width="11.44140625" style="219"/>
    <col min="1037" max="1037" width="14.44140625" style="219" bestFit="1" customWidth="1"/>
    <col min="1038" max="1045" width="11.44140625" style="219"/>
    <col min="1046" max="1046" width="18.33203125" style="219" bestFit="1" customWidth="1"/>
    <col min="1047" max="1280" width="11.44140625" style="219"/>
    <col min="1281" max="1281" width="5.33203125" style="219" customWidth="1"/>
    <col min="1282" max="1282" width="37" style="219" bestFit="1" customWidth="1"/>
    <col min="1283" max="1283" width="17.44140625" style="219" customWidth="1"/>
    <col min="1284" max="1284" width="11.33203125" style="219" bestFit="1" customWidth="1"/>
    <col min="1285" max="1285" width="12.77734375" style="219" bestFit="1" customWidth="1"/>
    <col min="1286" max="1286" width="7.6640625" style="219" bestFit="1" customWidth="1"/>
    <col min="1287" max="1287" width="16.44140625" style="219" bestFit="1" customWidth="1"/>
    <col min="1288" max="1288" width="13.44140625" style="219" bestFit="1" customWidth="1"/>
    <col min="1289" max="1289" width="16.33203125" style="219" bestFit="1" customWidth="1"/>
    <col min="1290" max="1290" width="11.44140625" style="219"/>
    <col min="1291" max="1291" width="18.33203125" style="219" bestFit="1" customWidth="1"/>
    <col min="1292" max="1292" width="11.44140625" style="219"/>
    <col min="1293" max="1293" width="14.44140625" style="219" bestFit="1" customWidth="1"/>
    <col min="1294" max="1301" width="11.44140625" style="219"/>
    <col min="1302" max="1302" width="18.33203125" style="219" bestFit="1" customWidth="1"/>
    <col min="1303" max="1536" width="11.44140625" style="219"/>
    <col min="1537" max="1537" width="5.33203125" style="219" customWidth="1"/>
    <col min="1538" max="1538" width="37" style="219" bestFit="1" customWidth="1"/>
    <col min="1539" max="1539" width="17.44140625" style="219" customWidth="1"/>
    <col min="1540" max="1540" width="11.33203125" style="219" bestFit="1" customWidth="1"/>
    <col min="1541" max="1541" width="12.77734375" style="219" bestFit="1" customWidth="1"/>
    <col min="1542" max="1542" width="7.6640625" style="219" bestFit="1" customWidth="1"/>
    <col min="1543" max="1543" width="16.44140625" style="219" bestFit="1" customWidth="1"/>
    <col min="1544" max="1544" width="13.44140625" style="219" bestFit="1" customWidth="1"/>
    <col min="1545" max="1545" width="16.33203125" style="219" bestFit="1" customWidth="1"/>
    <col min="1546" max="1546" width="11.44140625" style="219"/>
    <col min="1547" max="1547" width="18.33203125" style="219" bestFit="1" customWidth="1"/>
    <col min="1548" max="1548" width="11.44140625" style="219"/>
    <col min="1549" max="1549" width="14.44140625" style="219" bestFit="1" customWidth="1"/>
    <col min="1550" max="1557" width="11.44140625" style="219"/>
    <col min="1558" max="1558" width="18.33203125" style="219" bestFit="1" customWidth="1"/>
    <col min="1559" max="1792" width="11.44140625" style="219"/>
    <col min="1793" max="1793" width="5.33203125" style="219" customWidth="1"/>
    <col min="1794" max="1794" width="37" style="219" bestFit="1" customWidth="1"/>
    <col min="1795" max="1795" width="17.44140625" style="219" customWidth="1"/>
    <col min="1796" max="1796" width="11.33203125" style="219" bestFit="1" customWidth="1"/>
    <col min="1797" max="1797" width="12.77734375" style="219" bestFit="1" customWidth="1"/>
    <col min="1798" max="1798" width="7.6640625" style="219" bestFit="1" customWidth="1"/>
    <col min="1799" max="1799" width="16.44140625" style="219" bestFit="1" customWidth="1"/>
    <col min="1800" max="1800" width="13.44140625" style="219" bestFit="1" customWidth="1"/>
    <col min="1801" max="1801" width="16.33203125" style="219" bestFit="1" customWidth="1"/>
    <col min="1802" max="1802" width="11.44140625" style="219"/>
    <col min="1803" max="1803" width="18.33203125" style="219" bestFit="1" customWidth="1"/>
    <col min="1804" max="1804" width="11.44140625" style="219"/>
    <col min="1805" max="1805" width="14.44140625" style="219" bestFit="1" customWidth="1"/>
    <col min="1806" max="1813" width="11.44140625" style="219"/>
    <col min="1814" max="1814" width="18.33203125" style="219" bestFit="1" customWidth="1"/>
    <col min="1815" max="2048" width="11.44140625" style="219"/>
    <col min="2049" max="2049" width="5.33203125" style="219" customWidth="1"/>
    <col min="2050" max="2050" width="37" style="219" bestFit="1" customWidth="1"/>
    <col min="2051" max="2051" width="17.44140625" style="219" customWidth="1"/>
    <col min="2052" max="2052" width="11.33203125" style="219" bestFit="1" customWidth="1"/>
    <col min="2053" max="2053" width="12.77734375" style="219" bestFit="1" customWidth="1"/>
    <col min="2054" max="2054" width="7.6640625" style="219" bestFit="1" customWidth="1"/>
    <col min="2055" max="2055" width="16.44140625" style="219" bestFit="1" customWidth="1"/>
    <col min="2056" max="2056" width="13.44140625" style="219" bestFit="1" customWidth="1"/>
    <col min="2057" max="2057" width="16.33203125" style="219" bestFit="1" customWidth="1"/>
    <col min="2058" max="2058" width="11.44140625" style="219"/>
    <col min="2059" max="2059" width="18.33203125" style="219" bestFit="1" customWidth="1"/>
    <col min="2060" max="2060" width="11.44140625" style="219"/>
    <col min="2061" max="2061" width="14.44140625" style="219" bestFit="1" customWidth="1"/>
    <col min="2062" max="2069" width="11.44140625" style="219"/>
    <col min="2070" max="2070" width="18.33203125" style="219" bestFit="1" customWidth="1"/>
    <col min="2071" max="2304" width="11.44140625" style="219"/>
    <col min="2305" max="2305" width="5.33203125" style="219" customWidth="1"/>
    <col min="2306" max="2306" width="37" style="219" bestFit="1" customWidth="1"/>
    <col min="2307" max="2307" width="17.44140625" style="219" customWidth="1"/>
    <col min="2308" max="2308" width="11.33203125" style="219" bestFit="1" customWidth="1"/>
    <col min="2309" max="2309" width="12.77734375" style="219" bestFit="1" customWidth="1"/>
    <col min="2310" max="2310" width="7.6640625" style="219" bestFit="1" customWidth="1"/>
    <col min="2311" max="2311" width="16.44140625" style="219" bestFit="1" customWidth="1"/>
    <col min="2312" max="2312" width="13.44140625" style="219" bestFit="1" customWidth="1"/>
    <col min="2313" max="2313" width="16.33203125" style="219" bestFit="1" customWidth="1"/>
    <col min="2314" max="2314" width="11.44140625" style="219"/>
    <col min="2315" max="2315" width="18.33203125" style="219" bestFit="1" customWidth="1"/>
    <col min="2316" max="2316" width="11.44140625" style="219"/>
    <col min="2317" max="2317" width="14.44140625" style="219" bestFit="1" customWidth="1"/>
    <col min="2318" max="2325" width="11.44140625" style="219"/>
    <col min="2326" max="2326" width="18.33203125" style="219" bestFit="1" customWidth="1"/>
    <col min="2327" max="2560" width="11.44140625" style="219"/>
    <col min="2561" max="2561" width="5.33203125" style="219" customWidth="1"/>
    <col min="2562" max="2562" width="37" style="219" bestFit="1" customWidth="1"/>
    <col min="2563" max="2563" width="17.44140625" style="219" customWidth="1"/>
    <col min="2564" max="2564" width="11.33203125" style="219" bestFit="1" customWidth="1"/>
    <col min="2565" max="2565" width="12.77734375" style="219" bestFit="1" customWidth="1"/>
    <col min="2566" max="2566" width="7.6640625" style="219" bestFit="1" customWidth="1"/>
    <col min="2567" max="2567" width="16.44140625" style="219" bestFit="1" customWidth="1"/>
    <col min="2568" max="2568" width="13.44140625" style="219" bestFit="1" customWidth="1"/>
    <col min="2569" max="2569" width="16.33203125" style="219" bestFit="1" customWidth="1"/>
    <col min="2570" max="2570" width="11.44140625" style="219"/>
    <col min="2571" max="2571" width="18.33203125" style="219" bestFit="1" customWidth="1"/>
    <col min="2572" max="2572" width="11.44140625" style="219"/>
    <col min="2573" max="2573" width="14.44140625" style="219" bestFit="1" customWidth="1"/>
    <col min="2574" max="2581" width="11.44140625" style="219"/>
    <col min="2582" max="2582" width="18.33203125" style="219" bestFit="1" customWidth="1"/>
    <col min="2583" max="2816" width="11.44140625" style="219"/>
    <col min="2817" max="2817" width="5.33203125" style="219" customWidth="1"/>
    <col min="2818" max="2818" width="37" style="219" bestFit="1" customWidth="1"/>
    <col min="2819" max="2819" width="17.44140625" style="219" customWidth="1"/>
    <col min="2820" max="2820" width="11.33203125" style="219" bestFit="1" customWidth="1"/>
    <col min="2821" max="2821" width="12.77734375" style="219" bestFit="1" customWidth="1"/>
    <col min="2822" max="2822" width="7.6640625" style="219" bestFit="1" customWidth="1"/>
    <col min="2823" max="2823" width="16.44140625" style="219" bestFit="1" customWidth="1"/>
    <col min="2824" max="2824" width="13.44140625" style="219" bestFit="1" customWidth="1"/>
    <col min="2825" max="2825" width="16.33203125" style="219" bestFit="1" customWidth="1"/>
    <col min="2826" max="2826" width="11.44140625" style="219"/>
    <col min="2827" max="2827" width="18.33203125" style="219" bestFit="1" customWidth="1"/>
    <col min="2828" max="2828" width="11.44140625" style="219"/>
    <col min="2829" max="2829" width="14.44140625" style="219" bestFit="1" customWidth="1"/>
    <col min="2830" max="2837" width="11.44140625" style="219"/>
    <col min="2838" max="2838" width="18.33203125" style="219" bestFit="1" customWidth="1"/>
    <col min="2839" max="3072" width="11.44140625" style="219"/>
    <col min="3073" max="3073" width="5.33203125" style="219" customWidth="1"/>
    <col min="3074" max="3074" width="37" style="219" bestFit="1" customWidth="1"/>
    <col min="3075" max="3075" width="17.44140625" style="219" customWidth="1"/>
    <col min="3076" max="3076" width="11.33203125" style="219" bestFit="1" customWidth="1"/>
    <col min="3077" max="3077" width="12.77734375" style="219" bestFit="1" customWidth="1"/>
    <col min="3078" max="3078" width="7.6640625" style="219" bestFit="1" customWidth="1"/>
    <col min="3079" max="3079" width="16.44140625" style="219" bestFit="1" customWidth="1"/>
    <col min="3080" max="3080" width="13.44140625" style="219" bestFit="1" customWidth="1"/>
    <col min="3081" max="3081" width="16.33203125" style="219" bestFit="1" customWidth="1"/>
    <col min="3082" max="3082" width="11.44140625" style="219"/>
    <col min="3083" max="3083" width="18.33203125" style="219" bestFit="1" customWidth="1"/>
    <col min="3084" max="3084" width="11.44140625" style="219"/>
    <col min="3085" max="3085" width="14.44140625" style="219" bestFit="1" customWidth="1"/>
    <col min="3086" max="3093" width="11.44140625" style="219"/>
    <col min="3094" max="3094" width="18.33203125" style="219" bestFit="1" customWidth="1"/>
    <col min="3095" max="3328" width="11.44140625" style="219"/>
    <col min="3329" max="3329" width="5.33203125" style="219" customWidth="1"/>
    <col min="3330" max="3330" width="37" style="219" bestFit="1" customWidth="1"/>
    <col min="3331" max="3331" width="17.44140625" style="219" customWidth="1"/>
    <col min="3332" max="3332" width="11.33203125" style="219" bestFit="1" customWidth="1"/>
    <col min="3333" max="3333" width="12.77734375" style="219" bestFit="1" customWidth="1"/>
    <col min="3334" max="3334" width="7.6640625" style="219" bestFit="1" customWidth="1"/>
    <col min="3335" max="3335" width="16.44140625" style="219" bestFit="1" customWidth="1"/>
    <col min="3336" max="3336" width="13.44140625" style="219" bestFit="1" customWidth="1"/>
    <col min="3337" max="3337" width="16.33203125" style="219" bestFit="1" customWidth="1"/>
    <col min="3338" max="3338" width="11.44140625" style="219"/>
    <col min="3339" max="3339" width="18.33203125" style="219" bestFit="1" customWidth="1"/>
    <col min="3340" max="3340" width="11.44140625" style="219"/>
    <col min="3341" max="3341" width="14.44140625" style="219" bestFit="1" customWidth="1"/>
    <col min="3342" max="3349" width="11.44140625" style="219"/>
    <col min="3350" max="3350" width="18.33203125" style="219" bestFit="1" customWidth="1"/>
    <col min="3351" max="3584" width="11.44140625" style="219"/>
    <col min="3585" max="3585" width="5.33203125" style="219" customWidth="1"/>
    <col min="3586" max="3586" width="37" style="219" bestFit="1" customWidth="1"/>
    <col min="3587" max="3587" width="17.44140625" style="219" customWidth="1"/>
    <col min="3588" max="3588" width="11.33203125" style="219" bestFit="1" customWidth="1"/>
    <col min="3589" max="3589" width="12.77734375" style="219" bestFit="1" customWidth="1"/>
    <col min="3590" max="3590" width="7.6640625" style="219" bestFit="1" customWidth="1"/>
    <col min="3591" max="3591" width="16.44140625" style="219" bestFit="1" customWidth="1"/>
    <col min="3592" max="3592" width="13.44140625" style="219" bestFit="1" customWidth="1"/>
    <col min="3593" max="3593" width="16.33203125" style="219" bestFit="1" customWidth="1"/>
    <col min="3594" max="3594" width="11.44140625" style="219"/>
    <col min="3595" max="3595" width="18.33203125" style="219" bestFit="1" customWidth="1"/>
    <col min="3596" max="3596" width="11.44140625" style="219"/>
    <col min="3597" max="3597" width="14.44140625" style="219" bestFit="1" customWidth="1"/>
    <col min="3598" max="3605" width="11.44140625" style="219"/>
    <col min="3606" max="3606" width="18.33203125" style="219" bestFit="1" customWidth="1"/>
    <col min="3607" max="3840" width="11.44140625" style="219"/>
    <col min="3841" max="3841" width="5.33203125" style="219" customWidth="1"/>
    <col min="3842" max="3842" width="37" style="219" bestFit="1" customWidth="1"/>
    <col min="3843" max="3843" width="17.44140625" style="219" customWidth="1"/>
    <col min="3844" max="3844" width="11.33203125" style="219" bestFit="1" customWidth="1"/>
    <col min="3845" max="3845" width="12.77734375" style="219" bestFit="1" customWidth="1"/>
    <col min="3846" max="3846" width="7.6640625" style="219" bestFit="1" customWidth="1"/>
    <col min="3847" max="3847" width="16.44140625" style="219" bestFit="1" customWidth="1"/>
    <col min="3848" max="3848" width="13.44140625" style="219" bestFit="1" customWidth="1"/>
    <col min="3849" max="3849" width="16.33203125" style="219" bestFit="1" customWidth="1"/>
    <col min="3850" max="3850" width="11.44140625" style="219"/>
    <col min="3851" max="3851" width="18.33203125" style="219" bestFit="1" customWidth="1"/>
    <col min="3852" max="3852" width="11.44140625" style="219"/>
    <col min="3853" max="3853" width="14.44140625" style="219" bestFit="1" customWidth="1"/>
    <col min="3854" max="3861" width="11.44140625" style="219"/>
    <col min="3862" max="3862" width="18.33203125" style="219" bestFit="1" customWidth="1"/>
    <col min="3863" max="4096" width="11.44140625" style="219"/>
    <col min="4097" max="4097" width="5.33203125" style="219" customWidth="1"/>
    <col min="4098" max="4098" width="37" style="219" bestFit="1" customWidth="1"/>
    <col min="4099" max="4099" width="17.44140625" style="219" customWidth="1"/>
    <col min="4100" max="4100" width="11.33203125" style="219" bestFit="1" customWidth="1"/>
    <col min="4101" max="4101" width="12.77734375" style="219" bestFit="1" customWidth="1"/>
    <col min="4102" max="4102" width="7.6640625" style="219" bestFit="1" customWidth="1"/>
    <col min="4103" max="4103" width="16.44140625" style="219" bestFit="1" customWidth="1"/>
    <col min="4104" max="4104" width="13.44140625" style="219" bestFit="1" customWidth="1"/>
    <col min="4105" max="4105" width="16.33203125" style="219" bestFit="1" customWidth="1"/>
    <col min="4106" max="4106" width="11.44140625" style="219"/>
    <col min="4107" max="4107" width="18.33203125" style="219" bestFit="1" customWidth="1"/>
    <col min="4108" max="4108" width="11.44140625" style="219"/>
    <col min="4109" max="4109" width="14.44140625" style="219" bestFit="1" customWidth="1"/>
    <col min="4110" max="4117" width="11.44140625" style="219"/>
    <col min="4118" max="4118" width="18.33203125" style="219" bestFit="1" customWidth="1"/>
    <col min="4119" max="4352" width="11.44140625" style="219"/>
    <col min="4353" max="4353" width="5.33203125" style="219" customWidth="1"/>
    <col min="4354" max="4354" width="37" style="219" bestFit="1" customWidth="1"/>
    <col min="4355" max="4355" width="17.44140625" style="219" customWidth="1"/>
    <col min="4356" max="4356" width="11.33203125" style="219" bestFit="1" customWidth="1"/>
    <col min="4357" max="4357" width="12.77734375" style="219" bestFit="1" customWidth="1"/>
    <col min="4358" max="4358" width="7.6640625" style="219" bestFit="1" customWidth="1"/>
    <col min="4359" max="4359" width="16.44140625" style="219" bestFit="1" customWidth="1"/>
    <col min="4360" max="4360" width="13.44140625" style="219" bestFit="1" customWidth="1"/>
    <col min="4361" max="4361" width="16.33203125" style="219" bestFit="1" customWidth="1"/>
    <col min="4362" max="4362" width="11.44140625" style="219"/>
    <col min="4363" max="4363" width="18.33203125" style="219" bestFit="1" customWidth="1"/>
    <col min="4364" max="4364" width="11.44140625" style="219"/>
    <col min="4365" max="4365" width="14.44140625" style="219" bestFit="1" customWidth="1"/>
    <col min="4366" max="4373" width="11.44140625" style="219"/>
    <col min="4374" max="4374" width="18.33203125" style="219" bestFit="1" customWidth="1"/>
    <col min="4375" max="4608" width="11.44140625" style="219"/>
    <col min="4609" max="4609" width="5.33203125" style="219" customWidth="1"/>
    <col min="4610" max="4610" width="37" style="219" bestFit="1" customWidth="1"/>
    <col min="4611" max="4611" width="17.44140625" style="219" customWidth="1"/>
    <col min="4612" max="4612" width="11.33203125" style="219" bestFit="1" customWidth="1"/>
    <col min="4613" max="4613" width="12.77734375" style="219" bestFit="1" customWidth="1"/>
    <col min="4614" max="4614" width="7.6640625" style="219" bestFit="1" customWidth="1"/>
    <col min="4615" max="4615" width="16.44140625" style="219" bestFit="1" customWidth="1"/>
    <col min="4616" max="4616" width="13.44140625" style="219" bestFit="1" customWidth="1"/>
    <col min="4617" max="4617" width="16.33203125" style="219" bestFit="1" customWidth="1"/>
    <col min="4618" max="4618" width="11.44140625" style="219"/>
    <col min="4619" max="4619" width="18.33203125" style="219" bestFit="1" customWidth="1"/>
    <col min="4620" max="4620" width="11.44140625" style="219"/>
    <col min="4621" max="4621" width="14.44140625" style="219" bestFit="1" customWidth="1"/>
    <col min="4622" max="4629" width="11.44140625" style="219"/>
    <col min="4630" max="4630" width="18.33203125" style="219" bestFit="1" customWidth="1"/>
    <col min="4631" max="4864" width="11.44140625" style="219"/>
    <col min="4865" max="4865" width="5.33203125" style="219" customWidth="1"/>
    <col min="4866" max="4866" width="37" style="219" bestFit="1" customWidth="1"/>
    <col min="4867" max="4867" width="17.44140625" style="219" customWidth="1"/>
    <col min="4868" max="4868" width="11.33203125" style="219" bestFit="1" customWidth="1"/>
    <col min="4869" max="4869" width="12.77734375" style="219" bestFit="1" customWidth="1"/>
    <col min="4870" max="4870" width="7.6640625" style="219" bestFit="1" customWidth="1"/>
    <col min="4871" max="4871" width="16.44140625" style="219" bestFit="1" customWidth="1"/>
    <col min="4872" max="4872" width="13.44140625" style="219" bestFit="1" customWidth="1"/>
    <col min="4873" max="4873" width="16.33203125" style="219" bestFit="1" customWidth="1"/>
    <col min="4874" max="4874" width="11.44140625" style="219"/>
    <col min="4875" max="4875" width="18.33203125" style="219" bestFit="1" customWidth="1"/>
    <col min="4876" max="4876" width="11.44140625" style="219"/>
    <col min="4877" max="4877" width="14.44140625" style="219" bestFit="1" customWidth="1"/>
    <col min="4878" max="4885" width="11.44140625" style="219"/>
    <col min="4886" max="4886" width="18.33203125" style="219" bestFit="1" customWidth="1"/>
    <col min="4887" max="5120" width="11.44140625" style="219"/>
    <col min="5121" max="5121" width="5.33203125" style="219" customWidth="1"/>
    <col min="5122" max="5122" width="37" style="219" bestFit="1" customWidth="1"/>
    <col min="5123" max="5123" width="17.44140625" style="219" customWidth="1"/>
    <col min="5124" max="5124" width="11.33203125" style="219" bestFit="1" customWidth="1"/>
    <col min="5125" max="5125" width="12.77734375" style="219" bestFit="1" customWidth="1"/>
    <col min="5126" max="5126" width="7.6640625" style="219" bestFit="1" customWidth="1"/>
    <col min="5127" max="5127" width="16.44140625" style="219" bestFit="1" customWidth="1"/>
    <col min="5128" max="5128" width="13.44140625" style="219" bestFit="1" customWidth="1"/>
    <col min="5129" max="5129" width="16.33203125" style="219" bestFit="1" customWidth="1"/>
    <col min="5130" max="5130" width="11.44140625" style="219"/>
    <col min="5131" max="5131" width="18.33203125" style="219" bestFit="1" customWidth="1"/>
    <col min="5132" max="5132" width="11.44140625" style="219"/>
    <col min="5133" max="5133" width="14.44140625" style="219" bestFit="1" customWidth="1"/>
    <col min="5134" max="5141" width="11.44140625" style="219"/>
    <col min="5142" max="5142" width="18.33203125" style="219" bestFit="1" customWidth="1"/>
    <col min="5143" max="5376" width="11.44140625" style="219"/>
    <col min="5377" max="5377" width="5.33203125" style="219" customWidth="1"/>
    <col min="5378" max="5378" width="37" style="219" bestFit="1" customWidth="1"/>
    <col min="5379" max="5379" width="17.44140625" style="219" customWidth="1"/>
    <col min="5380" max="5380" width="11.33203125" style="219" bestFit="1" customWidth="1"/>
    <col min="5381" max="5381" width="12.77734375" style="219" bestFit="1" customWidth="1"/>
    <col min="5382" max="5382" width="7.6640625" style="219" bestFit="1" customWidth="1"/>
    <col min="5383" max="5383" width="16.44140625" style="219" bestFit="1" customWidth="1"/>
    <col min="5384" max="5384" width="13.44140625" style="219" bestFit="1" customWidth="1"/>
    <col min="5385" max="5385" width="16.33203125" style="219" bestFit="1" customWidth="1"/>
    <col min="5386" max="5386" width="11.44140625" style="219"/>
    <col min="5387" max="5387" width="18.33203125" style="219" bestFit="1" customWidth="1"/>
    <col min="5388" max="5388" width="11.44140625" style="219"/>
    <col min="5389" max="5389" width="14.44140625" style="219" bestFit="1" customWidth="1"/>
    <col min="5390" max="5397" width="11.44140625" style="219"/>
    <col min="5398" max="5398" width="18.33203125" style="219" bestFit="1" customWidth="1"/>
    <col min="5399" max="5632" width="11.44140625" style="219"/>
    <col min="5633" max="5633" width="5.33203125" style="219" customWidth="1"/>
    <col min="5634" max="5634" width="37" style="219" bestFit="1" customWidth="1"/>
    <col min="5635" max="5635" width="17.44140625" style="219" customWidth="1"/>
    <col min="5636" max="5636" width="11.33203125" style="219" bestFit="1" customWidth="1"/>
    <col min="5637" max="5637" width="12.77734375" style="219" bestFit="1" customWidth="1"/>
    <col min="5638" max="5638" width="7.6640625" style="219" bestFit="1" customWidth="1"/>
    <col min="5639" max="5639" width="16.44140625" style="219" bestFit="1" customWidth="1"/>
    <col min="5640" max="5640" width="13.44140625" style="219" bestFit="1" customWidth="1"/>
    <col min="5641" max="5641" width="16.33203125" style="219" bestFit="1" customWidth="1"/>
    <col min="5642" max="5642" width="11.44140625" style="219"/>
    <col min="5643" max="5643" width="18.33203125" style="219" bestFit="1" customWidth="1"/>
    <col min="5644" max="5644" width="11.44140625" style="219"/>
    <col min="5645" max="5645" width="14.44140625" style="219" bestFit="1" customWidth="1"/>
    <col min="5646" max="5653" width="11.44140625" style="219"/>
    <col min="5654" max="5654" width="18.33203125" style="219" bestFit="1" customWidth="1"/>
    <col min="5655" max="5888" width="11.44140625" style="219"/>
    <col min="5889" max="5889" width="5.33203125" style="219" customWidth="1"/>
    <col min="5890" max="5890" width="37" style="219" bestFit="1" customWidth="1"/>
    <col min="5891" max="5891" width="17.44140625" style="219" customWidth="1"/>
    <col min="5892" max="5892" width="11.33203125" style="219" bestFit="1" customWidth="1"/>
    <col min="5893" max="5893" width="12.77734375" style="219" bestFit="1" customWidth="1"/>
    <col min="5894" max="5894" width="7.6640625" style="219" bestFit="1" customWidth="1"/>
    <col min="5895" max="5895" width="16.44140625" style="219" bestFit="1" customWidth="1"/>
    <col min="5896" max="5896" width="13.44140625" style="219" bestFit="1" customWidth="1"/>
    <col min="5897" max="5897" width="16.33203125" style="219" bestFit="1" customWidth="1"/>
    <col min="5898" max="5898" width="11.44140625" style="219"/>
    <col min="5899" max="5899" width="18.33203125" style="219" bestFit="1" customWidth="1"/>
    <col min="5900" max="5900" width="11.44140625" style="219"/>
    <col min="5901" max="5901" width="14.44140625" style="219" bestFit="1" customWidth="1"/>
    <col min="5902" max="5909" width="11.44140625" style="219"/>
    <col min="5910" max="5910" width="18.33203125" style="219" bestFit="1" customWidth="1"/>
    <col min="5911" max="6144" width="11.44140625" style="219"/>
    <col min="6145" max="6145" width="5.33203125" style="219" customWidth="1"/>
    <col min="6146" max="6146" width="37" style="219" bestFit="1" customWidth="1"/>
    <col min="6147" max="6147" width="17.44140625" style="219" customWidth="1"/>
    <col min="6148" max="6148" width="11.33203125" style="219" bestFit="1" customWidth="1"/>
    <col min="6149" max="6149" width="12.77734375" style="219" bestFit="1" customWidth="1"/>
    <col min="6150" max="6150" width="7.6640625" style="219" bestFit="1" customWidth="1"/>
    <col min="6151" max="6151" width="16.44140625" style="219" bestFit="1" customWidth="1"/>
    <col min="6152" max="6152" width="13.44140625" style="219" bestFit="1" customWidth="1"/>
    <col min="6153" max="6153" width="16.33203125" style="219" bestFit="1" customWidth="1"/>
    <col min="6154" max="6154" width="11.44140625" style="219"/>
    <col min="6155" max="6155" width="18.33203125" style="219" bestFit="1" customWidth="1"/>
    <col min="6156" max="6156" width="11.44140625" style="219"/>
    <col min="6157" max="6157" width="14.44140625" style="219" bestFit="1" customWidth="1"/>
    <col min="6158" max="6165" width="11.44140625" style="219"/>
    <col min="6166" max="6166" width="18.33203125" style="219" bestFit="1" customWidth="1"/>
    <col min="6167" max="6400" width="11.44140625" style="219"/>
    <col min="6401" max="6401" width="5.33203125" style="219" customWidth="1"/>
    <col min="6402" max="6402" width="37" style="219" bestFit="1" customWidth="1"/>
    <col min="6403" max="6403" width="17.44140625" style="219" customWidth="1"/>
    <col min="6404" max="6404" width="11.33203125" style="219" bestFit="1" customWidth="1"/>
    <col min="6405" max="6405" width="12.77734375" style="219" bestFit="1" customWidth="1"/>
    <col min="6406" max="6406" width="7.6640625" style="219" bestFit="1" customWidth="1"/>
    <col min="6407" max="6407" width="16.44140625" style="219" bestFit="1" customWidth="1"/>
    <col min="6408" max="6408" width="13.44140625" style="219" bestFit="1" customWidth="1"/>
    <col min="6409" max="6409" width="16.33203125" style="219" bestFit="1" customWidth="1"/>
    <col min="6410" max="6410" width="11.44140625" style="219"/>
    <col min="6411" max="6411" width="18.33203125" style="219" bestFit="1" customWidth="1"/>
    <col min="6412" max="6412" width="11.44140625" style="219"/>
    <col min="6413" max="6413" width="14.44140625" style="219" bestFit="1" customWidth="1"/>
    <col min="6414" max="6421" width="11.44140625" style="219"/>
    <col min="6422" max="6422" width="18.33203125" style="219" bestFit="1" customWidth="1"/>
    <col min="6423" max="6656" width="11.44140625" style="219"/>
    <col min="6657" max="6657" width="5.33203125" style="219" customWidth="1"/>
    <col min="6658" max="6658" width="37" style="219" bestFit="1" customWidth="1"/>
    <col min="6659" max="6659" width="17.44140625" style="219" customWidth="1"/>
    <col min="6660" max="6660" width="11.33203125" style="219" bestFit="1" customWidth="1"/>
    <col min="6661" max="6661" width="12.77734375" style="219" bestFit="1" customWidth="1"/>
    <col min="6662" max="6662" width="7.6640625" style="219" bestFit="1" customWidth="1"/>
    <col min="6663" max="6663" width="16.44140625" style="219" bestFit="1" customWidth="1"/>
    <col min="6664" max="6664" width="13.44140625" style="219" bestFit="1" customWidth="1"/>
    <col min="6665" max="6665" width="16.33203125" style="219" bestFit="1" customWidth="1"/>
    <col min="6666" max="6666" width="11.44140625" style="219"/>
    <col min="6667" max="6667" width="18.33203125" style="219" bestFit="1" customWidth="1"/>
    <col min="6668" max="6668" width="11.44140625" style="219"/>
    <col min="6669" max="6669" width="14.44140625" style="219" bestFit="1" customWidth="1"/>
    <col min="6670" max="6677" width="11.44140625" style="219"/>
    <col min="6678" max="6678" width="18.33203125" style="219" bestFit="1" customWidth="1"/>
    <col min="6679" max="6912" width="11.44140625" style="219"/>
    <col min="6913" max="6913" width="5.33203125" style="219" customWidth="1"/>
    <col min="6914" max="6914" width="37" style="219" bestFit="1" customWidth="1"/>
    <col min="6915" max="6915" width="17.44140625" style="219" customWidth="1"/>
    <col min="6916" max="6916" width="11.33203125" style="219" bestFit="1" customWidth="1"/>
    <col min="6917" max="6917" width="12.77734375" style="219" bestFit="1" customWidth="1"/>
    <col min="6918" max="6918" width="7.6640625" style="219" bestFit="1" customWidth="1"/>
    <col min="6919" max="6919" width="16.44140625" style="219" bestFit="1" customWidth="1"/>
    <col min="6920" max="6920" width="13.44140625" style="219" bestFit="1" customWidth="1"/>
    <col min="6921" max="6921" width="16.33203125" style="219" bestFit="1" customWidth="1"/>
    <col min="6922" max="6922" width="11.44140625" style="219"/>
    <col min="6923" max="6923" width="18.33203125" style="219" bestFit="1" customWidth="1"/>
    <col min="6924" max="6924" width="11.44140625" style="219"/>
    <col min="6925" max="6925" width="14.44140625" style="219" bestFit="1" customWidth="1"/>
    <col min="6926" max="6933" width="11.44140625" style="219"/>
    <col min="6934" max="6934" width="18.33203125" style="219" bestFit="1" customWidth="1"/>
    <col min="6935" max="7168" width="11.44140625" style="219"/>
    <col min="7169" max="7169" width="5.33203125" style="219" customWidth="1"/>
    <col min="7170" max="7170" width="37" style="219" bestFit="1" customWidth="1"/>
    <col min="7171" max="7171" width="17.44140625" style="219" customWidth="1"/>
    <col min="7172" max="7172" width="11.33203125" style="219" bestFit="1" customWidth="1"/>
    <col min="7173" max="7173" width="12.77734375" style="219" bestFit="1" customWidth="1"/>
    <col min="7174" max="7174" width="7.6640625" style="219" bestFit="1" customWidth="1"/>
    <col min="7175" max="7175" width="16.44140625" style="219" bestFit="1" customWidth="1"/>
    <col min="7176" max="7176" width="13.44140625" style="219" bestFit="1" customWidth="1"/>
    <col min="7177" max="7177" width="16.33203125" style="219" bestFit="1" customWidth="1"/>
    <col min="7178" max="7178" width="11.44140625" style="219"/>
    <col min="7179" max="7179" width="18.33203125" style="219" bestFit="1" customWidth="1"/>
    <col min="7180" max="7180" width="11.44140625" style="219"/>
    <col min="7181" max="7181" width="14.44140625" style="219" bestFit="1" customWidth="1"/>
    <col min="7182" max="7189" width="11.44140625" style="219"/>
    <col min="7190" max="7190" width="18.33203125" style="219" bestFit="1" customWidth="1"/>
    <col min="7191" max="7424" width="11.44140625" style="219"/>
    <col min="7425" max="7425" width="5.33203125" style="219" customWidth="1"/>
    <col min="7426" max="7426" width="37" style="219" bestFit="1" customWidth="1"/>
    <col min="7427" max="7427" width="17.44140625" style="219" customWidth="1"/>
    <col min="7428" max="7428" width="11.33203125" style="219" bestFit="1" customWidth="1"/>
    <col min="7429" max="7429" width="12.77734375" style="219" bestFit="1" customWidth="1"/>
    <col min="7430" max="7430" width="7.6640625" style="219" bestFit="1" customWidth="1"/>
    <col min="7431" max="7431" width="16.44140625" style="219" bestFit="1" customWidth="1"/>
    <col min="7432" max="7432" width="13.44140625" style="219" bestFit="1" customWidth="1"/>
    <col min="7433" max="7433" width="16.33203125" style="219" bestFit="1" customWidth="1"/>
    <col min="7434" max="7434" width="11.44140625" style="219"/>
    <col min="7435" max="7435" width="18.33203125" style="219" bestFit="1" customWidth="1"/>
    <col min="7436" max="7436" width="11.44140625" style="219"/>
    <col min="7437" max="7437" width="14.44140625" style="219" bestFit="1" customWidth="1"/>
    <col min="7438" max="7445" width="11.44140625" style="219"/>
    <col min="7446" max="7446" width="18.33203125" style="219" bestFit="1" customWidth="1"/>
    <col min="7447" max="7680" width="11.44140625" style="219"/>
    <col min="7681" max="7681" width="5.33203125" style="219" customWidth="1"/>
    <col min="7682" max="7682" width="37" style="219" bestFit="1" customWidth="1"/>
    <col min="7683" max="7683" width="17.44140625" style="219" customWidth="1"/>
    <col min="7684" max="7684" width="11.33203125" style="219" bestFit="1" customWidth="1"/>
    <col min="7685" max="7685" width="12.77734375" style="219" bestFit="1" customWidth="1"/>
    <col min="7686" max="7686" width="7.6640625" style="219" bestFit="1" customWidth="1"/>
    <col min="7687" max="7687" width="16.44140625" style="219" bestFit="1" customWidth="1"/>
    <col min="7688" max="7688" width="13.44140625" style="219" bestFit="1" customWidth="1"/>
    <col min="7689" max="7689" width="16.33203125" style="219" bestFit="1" customWidth="1"/>
    <col min="7690" max="7690" width="11.44140625" style="219"/>
    <col min="7691" max="7691" width="18.33203125" style="219" bestFit="1" customWidth="1"/>
    <col min="7692" max="7692" width="11.44140625" style="219"/>
    <col min="7693" max="7693" width="14.44140625" style="219" bestFit="1" customWidth="1"/>
    <col min="7694" max="7701" width="11.44140625" style="219"/>
    <col min="7702" max="7702" width="18.33203125" style="219" bestFit="1" customWidth="1"/>
    <col min="7703" max="7936" width="11.44140625" style="219"/>
    <col min="7937" max="7937" width="5.33203125" style="219" customWidth="1"/>
    <col min="7938" max="7938" width="37" style="219" bestFit="1" customWidth="1"/>
    <col min="7939" max="7939" width="17.44140625" style="219" customWidth="1"/>
    <col min="7940" max="7940" width="11.33203125" style="219" bestFit="1" customWidth="1"/>
    <col min="7941" max="7941" width="12.77734375" style="219" bestFit="1" customWidth="1"/>
    <col min="7942" max="7942" width="7.6640625" style="219" bestFit="1" customWidth="1"/>
    <col min="7943" max="7943" width="16.44140625" style="219" bestFit="1" customWidth="1"/>
    <col min="7944" max="7944" width="13.44140625" style="219" bestFit="1" customWidth="1"/>
    <col min="7945" max="7945" width="16.33203125" style="219" bestFit="1" customWidth="1"/>
    <col min="7946" max="7946" width="11.44140625" style="219"/>
    <col min="7947" max="7947" width="18.33203125" style="219" bestFit="1" customWidth="1"/>
    <col min="7948" max="7948" width="11.44140625" style="219"/>
    <col min="7949" max="7949" width="14.44140625" style="219" bestFit="1" customWidth="1"/>
    <col min="7950" max="7957" width="11.44140625" style="219"/>
    <col min="7958" max="7958" width="18.33203125" style="219" bestFit="1" customWidth="1"/>
    <col min="7959" max="8192" width="11.44140625" style="219"/>
    <col min="8193" max="8193" width="5.33203125" style="219" customWidth="1"/>
    <col min="8194" max="8194" width="37" style="219" bestFit="1" customWidth="1"/>
    <col min="8195" max="8195" width="17.44140625" style="219" customWidth="1"/>
    <col min="8196" max="8196" width="11.33203125" style="219" bestFit="1" customWidth="1"/>
    <col min="8197" max="8197" width="12.77734375" style="219" bestFit="1" customWidth="1"/>
    <col min="8198" max="8198" width="7.6640625" style="219" bestFit="1" customWidth="1"/>
    <col min="8199" max="8199" width="16.44140625" style="219" bestFit="1" customWidth="1"/>
    <col min="8200" max="8200" width="13.44140625" style="219" bestFit="1" customWidth="1"/>
    <col min="8201" max="8201" width="16.33203125" style="219" bestFit="1" customWidth="1"/>
    <col min="8202" max="8202" width="11.44140625" style="219"/>
    <col min="8203" max="8203" width="18.33203125" style="219" bestFit="1" customWidth="1"/>
    <col min="8204" max="8204" width="11.44140625" style="219"/>
    <col min="8205" max="8205" width="14.44140625" style="219" bestFit="1" customWidth="1"/>
    <col min="8206" max="8213" width="11.44140625" style="219"/>
    <col min="8214" max="8214" width="18.33203125" style="219" bestFit="1" customWidth="1"/>
    <col min="8215" max="8448" width="11.44140625" style="219"/>
    <col min="8449" max="8449" width="5.33203125" style="219" customWidth="1"/>
    <col min="8450" max="8450" width="37" style="219" bestFit="1" customWidth="1"/>
    <col min="8451" max="8451" width="17.44140625" style="219" customWidth="1"/>
    <col min="8452" max="8452" width="11.33203125" style="219" bestFit="1" customWidth="1"/>
    <col min="8453" max="8453" width="12.77734375" style="219" bestFit="1" customWidth="1"/>
    <col min="8454" max="8454" width="7.6640625" style="219" bestFit="1" customWidth="1"/>
    <col min="8455" max="8455" width="16.44140625" style="219" bestFit="1" customWidth="1"/>
    <col min="8456" max="8456" width="13.44140625" style="219" bestFit="1" customWidth="1"/>
    <col min="8457" max="8457" width="16.33203125" style="219" bestFit="1" customWidth="1"/>
    <col min="8458" max="8458" width="11.44140625" style="219"/>
    <col min="8459" max="8459" width="18.33203125" style="219" bestFit="1" customWidth="1"/>
    <col min="8460" max="8460" width="11.44140625" style="219"/>
    <col min="8461" max="8461" width="14.44140625" style="219" bestFit="1" customWidth="1"/>
    <col min="8462" max="8469" width="11.44140625" style="219"/>
    <col min="8470" max="8470" width="18.33203125" style="219" bestFit="1" customWidth="1"/>
    <col min="8471" max="8704" width="11.44140625" style="219"/>
    <col min="8705" max="8705" width="5.33203125" style="219" customWidth="1"/>
    <col min="8706" max="8706" width="37" style="219" bestFit="1" customWidth="1"/>
    <col min="8707" max="8707" width="17.44140625" style="219" customWidth="1"/>
    <col min="8708" max="8708" width="11.33203125" style="219" bestFit="1" customWidth="1"/>
    <col min="8709" max="8709" width="12.77734375" style="219" bestFit="1" customWidth="1"/>
    <col min="8710" max="8710" width="7.6640625" style="219" bestFit="1" customWidth="1"/>
    <col min="8711" max="8711" width="16.44140625" style="219" bestFit="1" customWidth="1"/>
    <col min="8712" max="8712" width="13.44140625" style="219" bestFit="1" customWidth="1"/>
    <col min="8713" max="8713" width="16.33203125" style="219" bestFit="1" customWidth="1"/>
    <col min="8714" max="8714" width="11.44140625" style="219"/>
    <col min="8715" max="8715" width="18.33203125" style="219" bestFit="1" customWidth="1"/>
    <col min="8716" max="8716" width="11.44140625" style="219"/>
    <col min="8717" max="8717" width="14.44140625" style="219" bestFit="1" customWidth="1"/>
    <col min="8718" max="8725" width="11.44140625" style="219"/>
    <col min="8726" max="8726" width="18.33203125" style="219" bestFit="1" customWidth="1"/>
    <col min="8727" max="8960" width="11.44140625" style="219"/>
    <col min="8961" max="8961" width="5.33203125" style="219" customWidth="1"/>
    <col min="8962" max="8962" width="37" style="219" bestFit="1" customWidth="1"/>
    <col min="8963" max="8963" width="17.44140625" style="219" customWidth="1"/>
    <col min="8964" max="8964" width="11.33203125" style="219" bestFit="1" customWidth="1"/>
    <col min="8965" max="8965" width="12.77734375" style="219" bestFit="1" customWidth="1"/>
    <col min="8966" max="8966" width="7.6640625" style="219" bestFit="1" customWidth="1"/>
    <col min="8967" max="8967" width="16.44140625" style="219" bestFit="1" customWidth="1"/>
    <col min="8968" max="8968" width="13.44140625" style="219" bestFit="1" customWidth="1"/>
    <col min="8969" max="8969" width="16.33203125" style="219" bestFit="1" customWidth="1"/>
    <col min="8970" max="8970" width="11.44140625" style="219"/>
    <col min="8971" max="8971" width="18.33203125" style="219" bestFit="1" customWidth="1"/>
    <col min="8972" max="8972" width="11.44140625" style="219"/>
    <col min="8973" max="8973" width="14.44140625" style="219" bestFit="1" customWidth="1"/>
    <col min="8974" max="8981" width="11.44140625" style="219"/>
    <col min="8982" max="8982" width="18.33203125" style="219" bestFit="1" customWidth="1"/>
    <col min="8983" max="9216" width="11.44140625" style="219"/>
    <col min="9217" max="9217" width="5.33203125" style="219" customWidth="1"/>
    <col min="9218" max="9218" width="37" style="219" bestFit="1" customWidth="1"/>
    <col min="9219" max="9219" width="17.44140625" style="219" customWidth="1"/>
    <col min="9220" max="9220" width="11.33203125" style="219" bestFit="1" customWidth="1"/>
    <col min="9221" max="9221" width="12.77734375" style="219" bestFit="1" customWidth="1"/>
    <col min="9222" max="9222" width="7.6640625" style="219" bestFit="1" customWidth="1"/>
    <col min="9223" max="9223" width="16.44140625" style="219" bestFit="1" customWidth="1"/>
    <col min="9224" max="9224" width="13.44140625" style="219" bestFit="1" customWidth="1"/>
    <col min="9225" max="9225" width="16.33203125" style="219" bestFit="1" customWidth="1"/>
    <col min="9226" max="9226" width="11.44140625" style="219"/>
    <col min="9227" max="9227" width="18.33203125" style="219" bestFit="1" customWidth="1"/>
    <col min="9228" max="9228" width="11.44140625" style="219"/>
    <col min="9229" max="9229" width="14.44140625" style="219" bestFit="1" customWidth="1"/>
    <col min="9230" max="9237" width="11.44140625" style="219"/>
    <col min="9238" max="9238" width="18.33203125" style="219" bestFit="1" customWidth="1"/>
    <col min="9239" max="9472" width="11.44140625" style="219"/>
    <col min="9473" max="9473" width="5.33203125" style="219" customWidth="1"/>
    <col min="9474" max="9474" width="37" style="219" bestFit="1" customWidth="1"/>
    <col min="9475" max="9475" width="17.44140625" style="219" customWidth="1"/>
    <col min="9476" max="9476" width="11.33203125" style="219" bestFit="1" customWidth="1"/>
    <col min="9477" max="9477" width="12.77734375" style="219" bestFit="1" customWidth="1"/>
    <col min="9478" max="9478" width="7.6640625" style="219" bestFit="1" customWidth="1"/>
    <col min="9479" max="9479" width="16.44140625" style="219" bestFit="1" customWidth="1"/>
    <col min="9480" max="9480" width="13.44140625" style="219" bestFit="1" customWidth="1"/>
    <col min="9481" max="9481" width="16.33203125" style="219" bestFit="1" customWidth="1"/>
    <col min="9482" max="9482" width="11.44140625" style="219"/>
    <col min="9483" max="9483" width="18.33203125" style="219" bestFit="1" customWidth="1"/>
    <col min="9484" max="9484" width="11.44140625" style="219"/>
    <col min="9485" max="9485" width="14.44140625" style="219" bestFit="1" customWidth="1"/>
    <col min="9486" max="9493" width="11.44140625" style="219"/>
    <col min="9494" max="9494" width="18.33203125" style="219" bestFit="1" customWidth="1"/>
    <col min="9495" max="9728" width="11.44140625" style="219"/>
    <col min="9729" max="9729" width="5.33203125" style="219" customWidth="1"/>
    <col min="9730" max="9730" width="37" style="219" bestFit="1" customWidth="1"/>
    <col min="9731" max="9731" width="17.44140625" style="219" customWidth="1"/>
    <col min="9732" max="9732" width="11.33203125" style="219" bestFit="1" customWidth="1"/>
    <col min="9733" max="9733" width="12.77734375" style="219" bestFit="1" customWidth="1"/>
    <col min="9734" max="9734" width="7.6640625" style="219" bestFit="1" customWidth="1"/>
    <col min="9735" max="9735" width="16.44140625" style="219" bestFit="1" customWidth="1"/>
    <col min="9736" max="9736" width="13.44140625" style="219" bestFit="1" customWidth="1"/>
    <col min="9737" max="9737" width="16.33203125" style="219" bestFit="1" customWidth="1"/>
    <col min="9738" max="9738" width="11.44140625" style="219"/>
    <col min="9739" max="9739" width="18.33203125" style="219" bestFit="1" customWidth="1"/>
    <col min="9740" max="9740" width="11.44140625" style="219"/>
    <col min="9741" max="9741" width="14.44140625" style="219" bestFit="1" customWidth="1"/>
    <col min="9742" max="9749" width="11.44140625" style="219"/>
    <col min="9750" max="9750" width="18.33203125" style="219" bestFit="1" customWidth="1"/>
    <col min="9751" max="9984" width="11.44140625" style="219"/>
    <col min="9985" max="9985" width="5.33203125" style="219" customWidth="1"/>
    <col min="9986" max="9986" width="37" style="219" bestFit="1" customWidth="1"/>
    <col min="9987" max="9987" width="17.44140625" style="219" customWidth="1"/>
    <col min="9988" max="9988" width="11.33203125" style="219" bestFit="1" customWidth="1"/>
    <col min="9989" max="9989" width="12.77734375" style="219" bestFit="1" customWidth="1"/>
    <col min="9990" max="9990" width="7.6640625" style="219" bestFit="1" customWidth="1"/>
    <col min="9991" max="9991" width="16.44140625" style="219" bestFit="1" customWidth="1"/>
    <col min="9992" max="9992" width="13.44140625" style="219" bestFit="1" customWidth="1"/>
    <col min="9993" max="9993" width="16.33203125" style="219" bestFit="1" customWidth="1"/>
    <col min="9994" max="9994" width="11.44140625" style="219"/>
    <col min="9995" max="9995" width="18.33203125" style="219" bestFit="1" customWidth="1"/>
    <col min="9996" max="9996" width="11.44140625" style="219"/>
    <col min="9997" max="9997" width="14.44140625" style="219" bestFit="1" customWidth="1"/>
    <col min="9998" max="10005" width="11.44140625" style="219"/>
    <col min="10006" max="10006" width="18.33203125" style="219" bestFit="1" customWidth="1"/>
    <col min="10007" max="10240" width="11.44140625" style="219"/>
    <col min="10241" max="10241" width="5.33203125" style="219" customWidth="1"/>
    <col min="10242" max="10242" width="37" style="219" bestFit="1" customWidth="1"/>
    <col min="10243" max="10243" width="17.44140625" style="219" customWidth="1"/>
    <col min="10244" max="10244" width="11.33203125" style="219" bestFit="1" customWidth="1"/>
    <col min="10245" max="10245" width="12.77734375" style="219" bestFit="1" customWidth="1"/>
    <col min="10246" max="10246" width="7.6640625" style="219" bestFit="1" customWidth="1"/>
    <col min="10247" max="10247" width="16.44140625" style="219" bestFit="1" customWidth="1"/>
    <col min="10248" max="10248" width="13.44140625" style="219" bestFit="1" customWidth="1"/>
    <col min="10249" max="10249" width="16.33203125" style="219" bestFit="1" customWidth="1"/>
    <col min="10250" max="10250" width="11.44140625" style="219"/>
    <col min="10251" max="10251" width="18.33203125" style="219" bestFit="1" customWidth="1"/>
    <col min="10252" max="10252" width="11.44140625" style="219"/>
    <col min="10253" max="10253" width="14.44140625" style="219" bestFit="1" customWidth="1"/>
    <col min="10254" max="10261" width="11.44140625" style="219"/>
    <col min="10262" max="10262" width="18.33203125" style="219" bestFit="1" customWidth="1"/>
    <col min="10263" max="10496" width="11.44140625" style="219"/>
    <col min="10497" max="10497" width="5.33203125" style="219" customWidth="1"/>
    <col min="10498" max="10498" width="37" style="219" bestFit="1" customWidth="1"/>
    <col min="10499" max="10499" width="17.44140625" style="219" customWidth="1"/>
    <col min="10500" max="10500" width="11.33203125" style="219" bestFit="1" customWidth="1"/>
    <col min="10501" max="10501" width="12.77734375" style="219" bestFit="1" customWidth="1"/>
    <col min="10502" max="10502" width="7.6640625" style="219" bestFit="1" customWidth="1"/>
    <col min="10503" max="10503" width="16.44140625" style="219" bestFit="1" customWidth="1"/>
    <col min="10504" max="10504" width="13.44140625" style="219" bestFit="1" customWidth="1"/>
    <col min="10505" max="10505" width="16.33203125" style="219" bestFit="1" customWidth="1"/>
    <col min="10506" max="10506" width="11.44140625" style="219"/>
    <col min="10507" max="10507" width="18.33203125" style="219" bestFit="1" customWidth="1"/>
    <col min="10508" max="10508" width="11.44140625" style="219"/>
    <col min="10509" max="10509" width="14.44140625" style="219" bestFit="1" customWidth="1"/>
    <col min="10510" max="10517" width="11.44140625" style="219"/>
    <col min="10518" max="10518" width="18.33203125" style="219" bestFit="1" customWidth="1"/>
    <col min="10519" max="10752" width="11.44140625" style="219"/>
    <col min="10753" max="10753" width="5.33203125" style="219" customWidth="1"/>
    <col min="10754" max="10754" width="37" style="219" bestFit="1" customWidth="1"/>
    <col min="10755" max="10755" width="17.44140625" style="219" customWidth="1"/>
    <col min="10756" max="10756" width="11.33203125" style="219" bestFit="1" customWidth="1"/>
    <col min="10757" max="10757" width="12.77734375" style="219" bestFit="1" customWidth="1"/>
    <col min="10758" max="10758" width="7.6640625" style="219" bestFit="1" customWidth="1"/>
    <col min="10759" max="10759" width="16.44140625" style="219" bestFit="1" customWidth="1"/>
    <col min="10760" max="10760" width="13.44140625" style="219" bestFit="1" customWidth="1"/>
    <col min="10761" max="10761" width="16.33203125" style="219" bestFit="1" customWidth="1"/>
    <col min="10762" max="10762" width="11.44140625" style="219"/>
    <col min="10763" max="10763" width="18.33203125" style="219" bestFit="1" customWidth="1"/>
    <col min="10764" max="10764" width="11.44140625" style="219"/>
    <col min="10765" max="10765" width="14.44140625" style="219" bestFit="1" customWidth="1"/>
    <col min="10766" max="10773" width="11.44140625" style="219"/>
    <col min="10774" max="10774" width="18.33203125" style="219" bestFit="1" customWidth="1"/>
    <col min="10775" max="11008" width="11.44140625" style="219"/>
    <col min="11009" max="11009" width="5.33203125" style="219" customWidth="1"/>
    <col min="11010" max="11010" width="37" style="219" bestFit="1" customWidth="1"/>
    <col min="11011" max="11011" width="17.44140625" style="219" customWidth="1"/>
    <col min="11012" max="11012" width="11.33203125" style="219" bestFit="1" customWidth="1"/>
    <col min="11013" max="11013" width="12.77734375" style="219" bestFit="1" customWidth="1"/>
    <col min="11014" max="11014" width="7.6640625" style="219" bestFit="1" customWidth="1"/>
    <col min="11015" max="11015" width="16.44140625" style="219" bestFit="1" customWidth="1"/>
    <col min="11016" max="11016" width="13.44140625" style="219" bestFit="1" customWidth="1"/>
    <col min="11017" max="11017" width="16.33203125" style="219" bestFit="1" customWidth="1"/>
    <col min="11018" max="11018" width="11.44140625" style="219"/>
    <col min="11019" max="11019" width="18.33203125" style="219" bestFit="1" customWidth="1"/>
    <col min="11020" max="11020" width="11.44140625" style="219"/>
    <col min="11021" max="11021" width="14.44140625" style="219" bestFit="1" customWidth="1"/>
    <col min="11022" max="11029" width="11.44140625" style="219"/>
    <col min="11030" max="11030" width="18.33203125" style="219" bestFit="1" customWidth="1"/>
    <col min="11031" max="11264" width="11.44140625" style="219"/>
    <col min="11265" max="11265" width="5.33203125" style="219" customWidth="1"/>
    <col min="11266" max="11266" width="37" style="219" bestFit="1" customWidth="1"/>
    <col min="11267" max="11267" width="17.44140625" style="219" customWidth="1"/>
    <col min="11268" max="11268" width="11.33203125" style="219" bestFit="1" customWidth="1"/>
    <col min="11269" max="11269" width="12.77734375" style="219" bestFit="1" customWidth="1"/>
    <col min="11270" max="11270" width="7.6640625" style="219" bestFit="1" customWidth="1"/>
    <col min="11271" max="11271" width="16.44140625" style="219" bestFit="1" customWidth="1"/>
    <col min="11272" max="11272" width="13.44140625" style="219" bestFit="1" customWidth="1"/>
    <col min="11273" max="11273" width="16.33203125" style="219" bestFit="1" customWidth="1"/>
    <col min="11274" max="11274" width="11.44140625" style="219"/>
    <col min="11275" max="11275" width="18.33203125" style="219" bestFit="1" customWidth="1"/>
    <col min="11276" max="11276" width="11.44140625" style="219"/>
    <col min="11277" max="11277" width="14.44140625" style="219" bestFit="1" customWidth="1"/>
    <col min="11278" max="11285" width="11.44140625" style="219"/>
    <col min="11286" max="11286" width="18.33203125" style="219" bestFit="1" customWidth="1"/>
    <col min="11287" max="11520" width="11.44140625" style="219"/>
    <col min="11521" max="11521" width="5.33203125" style="219" customWidth="1"/>
    <col min="11522" max="11522" width="37" style="219" bestFit="1" customWidth="1"/>
    <col min="11523" max="11523" width="17.44140625" style="219" customWidth="1"/>
    <col min="11524" max="11524" width="11.33203125" style="219" bestFit="1" customWidth="1"/>
    <col min="11525" max="11525" width="12.77734375" style="219" bestFit="1" customWidth="1"/>
    <col min="11526" max="11526" width="7.6640625" style="219" bestFit="1" customWidth="1"/>
    <col min="11527" max="11527" width="16.44140625" style="219" bestFit="1" customWidth="1"/>
    <col min="11528" max="11528" width="13.44140625" style="219" bestFit="1" customWidth="1"/>
    <col min="11529" max="11529" width="16.33203125" style="219" bestFit="1" customWidth="1"/>
    <col min="11530" max="11530" width="11.44140625" style="219"/>
    <col min="11531" max="11531" width="18.33203125" style="219" bestFit="1" customWidth="1"/>
    <col min="11532" max="11532" width="11.44140625" style="219"/>
    <col min="11533" max="11533" width="14.44140625" style="219" bestFit="1" customWidth="1"/>
    <col min="11534" max="11541" width="11.44140625" style="219"/>
    <col min="11542" max="11542" width="18.33203125" style="219" bestFit="1" customWidth="1"/>
    <col min="11543" max="11776" width="11.44140625" style="219"/>
    <col min="11777" max="11777" width="5.33203125" style="219" customWidth="1"/>
    <col min="11778" max="11778" width="37" style="219" bestFit="1" customWidth="1"/>
    <col min="11779" max="11779" width="17.44140625" style="219" customWidth="1"/>
    <col min="11780" max="11780" width="11.33203125" style="219" bestFit="1" customWidth="1"/>
    <col min="11781" max="11781" width="12.77734375" style="219" bestFit="1" customWidth="1"/>
    <col min="11782" max="11782" width="7.6640625" style="219" bestFit="1" customWidth="1"/>
    <col min="11783" max="11783" width="16.44140625" style="219" bestFit="1" customWidth="1"/>
    <col min="11784" max="11784" width="13.44140625" style="219" bestFit="1" customWidth="1"/>
    <col min="11785" max="11785" width="16.33203125" style="219" bestFit="1" customWidth="1"/>
    <col min="11786" max="11786" width="11.44140625" style="219"/>
    <col min="11787" max="11787" width="18.33203125" style="219" bestFit="1" customWidth="1"/>
    <col min="11788" max="11788" width="11.44140625" style="219"/>
    <col min="11789" max="11789" width="14.44140625" style="219" bestFit="1" customWidth="1"/>
    <col min="11790" max="11797" width="11.44140625" style="219"/>
    <col min="11798" max="11798" width="18.33203125" style="219" bestFit="1" customWidth="1"/>
    <col min="11799" max="12032" width="11.44140625" style="219"/>
    <col min="12033" max="12033" width="5.33203125" style="219" customWidth="1"/>
    <col min="12034" max="12034" width="37" style="219" bestFit="1" customWidth="1"/>
    <col min="12035" max="12035" width="17.44140625" style="219" customWidth="1"/>
    <col min="12036" max="12036" width="11.33203125" style="219" bestFit="1" customWidth="1"/>
    <col min="12037" max="12037" width="12.77734375" style="219" bestFit="1" customWidth="1"/>
    <col min="12038" max="12038" width="7.6640625" style="219" bestFit="1" customWidth="1"/>
    <col min="12039" max="12039" width="16.44140625" style="219" bestFit="1" customWidth="1"/>
    <col min="12040" max="12040" width="13.44140625" style="219" bestFit="1" customWidth="1"/>
    <col min="12041" max="12041" width="16.33203125" style="219" bestFit="1" customWidth="1"/>
    <col min="12042" max="12042" width="11.44140625" style="219"/>
    <col min="12043" max="12043" width="18.33203125" style="219" bestFit="1" customWidth="1"/>
    <col min="12044" max="12044" width="11.44140625" style="219"/>
    <col min="12045" max="12045" width="14.44140625" style="219" bestFit="1" customWidth="1"/>
    <col min="12046" max="12053" width="11.44140625" style="219"/>
    <col min="12054" max="12054" width="18.33203125" style="219" bestFit="1" customWidth="1"/>
    <col min="12055" max="12288" width="11.44140625" style="219"/>
    <col min="12289" max="12289" width="5.33203125" style="219" customWidth="1"/>
    <col min="12290" max="12290" width="37" style="219" bestFit="1" customWidth="1"/>
    <col min="12291" max="12291" width="17.44140625" style="219" customWidth="1"/>
    <col min="12292" max="12292" width="11.33203125" style="219" bestFit="1" customWidth="1"/>
    <col min="12293" max="12293" width="12.77734375" style="219" bestFit="1" customWidth="1"/>
    <col min="12294" max="12294" width="7.6640625" style="219" bestFit="1" customWidth="1"/>
    <col min="12295" max="12295" width="16.44140625" style="219" bestFit="1" customWidth="1"/>
    <col min="12296" max="12296" width="13.44140625" style="219" bestFit="1" customWidth="1"/>
    <col min="12297" max="12297" width="16.33203125" style="219" bestFit="1" customWidth="1"/>
    <col min="12298" max="12298" width="11.44140625" style="219"/>
    <col min="12299" max="12299" width="18.33203125" style="219" bestFit="1" customWidth="1"/>
    <col min="12300" max="12300" width="11.44140625" style="219"/>
    <col min="12301" max="12301" width="14.44140625" style="219" bestFit="1" customWidth="1"/>
    <col min="12302" max="12309" width="11.44140625" style="219"/>
    <col min="12310" max="12310" width="18.33203125" style="219" bestFit="1" customWidth="1"/>
    <col min="12311" max="12544" width="11.44140625" style="219"/>
    <col min="12545" max="12545" width="5.33203125" style="219" customWidth="1"/>
    <col min="12546" max="12546" width="37" style="219" bestFit="1" customWidth="1"/>
    <col min="12547" max="12547" width="17.44140625" style="219" customWidth="1"/>
    <col min="12548" max="12548" width="11.33203125" style="219" bestFit="1" customWidth="1"/>
    <col min="12549" max="12549" width="12.77734375" style="219" bestFit="1" customWidth="1"/>
    <col min="12550" max="12550" width="7.6640625" style="219" bestFit="1" customWidth="1"/>
    <col min="12551" max="12551" width="16.44140625" style="219" bestFit="1" customWidth="1"/>
    <col min="12552" max="12552" width="13.44140625" style="219" bestFit="1" customWidth="1"/>
    <col min="12553" max="12553" width="16.33203125" style="219" bestFit="1" customWidth="1"/>
    <col min="12554" max="12554" width="11.44140625" style="219"/>
    <col min="12555" max="12555" width="18.33203125" style="219" bestFit="1" customWidth="1"/>
    <col min="12556" max="12556" width="11.44140625" style="219"/>
    <col min="12557" max="12557" width="14.44140625" style="219" bestFit="1" customWidth="1"/>
    <col min="12558" max="12565" width="11.44140625" style="219"/>
    <col min="12566" max="12566" width="18.33203125" style="219" bestFit="1" customWidth="1"/>
    <col min="12567" max="12800" width="11.44140625" style="219"/>
    <col min="12801" max="12801" width="5.33203125" style="219" customWidth="1"/>
    <col min="12802" max="12802" width="37" style="219" bestFit="1" customWidth="1"/>
    <col min="12803" max="12803" width="17.44140625" style="219" customWidth="1"/>
    <col min="12804" max="12804" width="11.33203125" style="219" bestFit="1" customWidth="1"/>
    <col min="12805" max="12805" width="12.77734375" style="219" bestFit="1" customWidth="1"/>
    <col min="12806" max="12806" width="7.6640625" style="219" bestFit="1" customWidth="1"/>
    <col min="12807" max="12807" width="16.44140625" style="219" bestFit="1" customWidth="1"/>
    <col min="12808" max="12808" width="13.44140625" style="219" bestFit="1" customWidth="1"/>
    <col min="12809" max="12809" width="16.33203125" style="219" bestFit="1" customWidth="1"/>
    <col min="12810" max="12810" width="11.44140625" style="219"/>
    <col min="12811" max="12811" width="18.33203125" style="219" bestFit="1" customWidth="1"/>
    <col min="12812" max="12812" width="11.44140625" style="219"/>
    <col min="12813" max="12813" width="14.44140625" style="219" bestFit="1" customWidth="1"/>
    <col min="12814" max="12821" width="11.44140625" style="219"/>
    <col min="12822" max="12822" width="18.33203125" style="219" bestFit="1" customWidth="1"/>
    <col min="12823" max="13056" width="11.44140625" style="219"/>
    <col min="13057" max="13057" width="5.33203125" style="219" customWidth="1"/>
    <col min="13058" max="13058" width="37" style="219" bestFit="1" customWidth="1"/>
    <col min="13059" max="13059" width="17.44140625" style="219" customWidth="1"/>
    <col min="13060" max="13060" width="11.33203125" style="219" bestFit="1" customWidth="1"/>
    <col min="13061" max="13061" width="12.77734375" style="219" bestFit="1" customWidth="1"/>
    <col min="13062" max="13062" width="7.6640625" style="219" bestFit="1" customWidth="1"/>
    <col min="13063" max="13063" width="16.44140625" style="219" bestFit="1" customWidth="1"/>
    <col min="13064" max="13064" width="13.44140625" style="219" bestFit="1" customWidth="1"/>
    <col min="13065" max="13065" width="16.33203125" style="219" bestFit="1" customWidth="1"/>
    <col min="13066" max="13066" width="11.44140625" style="219"/>
    <col min="13067" max="13067" width="18.33203125" style="219" bestFit="1" customWidth="1"/>
    <col min="13068" max="13068" width="11.44140625" style="219"/>
    <col min="13069" max="13069" width="14.44140625" style="219" bestFit="1" customWidth="1"/>
    <col min="13070" max="13077" width="11.44140625" style="219"/>
    <col min="13078" max="13078" width="18.33203125" style="219" bestFit="1" customWidth="1"/>
    <col min="13079" max="13312" width="11.44140625" style="219"/>
    <col min="13313" max="13313" width="5.33203125" style="219" customWidth="1"/>
    <col min="13314" max="13314" width="37" style="219" bestFit="1" customWidth="1"/>
    <col min="13315" max="13315" width="17.44140625" style="219" customWidth="1"/>
    <col min="13316" max="13316" width="11.33203125" style="219" bestFit="1" customWidth="1"/>
    <col min="13317" max="13317" width="12.77734375" style="219" bestFit="1" customWidth="1"/>
    <col min="13318" max="13318" width="7.6640625" style="219" bestFit="1" customWidth="1"/>
    <col min="13319" max="13319" width="16.44140625" style="219" bestFit="1" customWidth="1"/>
    <col min="13320" max="13320" width="13.44140625" style="219" bestFit="1" customWidth="1"/>
    <col min="13321" max="13321" width="16.33203125" style="219" bestFit="1" customWidth="1"/>
    <col min="13322" max="13322" width="11.44140625" style="219"/>
    <col min="13323" max="13323" width="18.33203125" style="219" bestFit="1" customWidth="1"/>
    <col min="13324" max="13324" width="11.44140625" style="219"/>
    <col min="13325" max="13325" width="14.44140625" style="219" bestFit="1" customWidth="1"/>
    <col min="13326" max="13333" width="11.44140625" style="219"/>
    <col min="13334" max="13334" width="18.33203125" style="219" bestFit="1" customWidth="1"/>
    <col min="13335" max="13568" width="11.44140625" style="219"/>
    <col min="13569" max="13569" width="5.33203125" style="219" customWidth="1"/>
    <col min="13570" max="13570" width="37" style="219" bestFit="1" customWidth="1"/>
    <col min="13571" max="13571" width="17.44140625" style="219" customWidth="1"/>
    <col min="13572" max="13572" width="11.33203125" style="219" bestFit="1" customWidth="1"/>
    <col min="13573" max="13573" width="12.77734375" style="219" bestFit="1" customWidth="1"/>
    <col min="13574" max="13574" width="7.6640625" style="219" bestFit="1" customWidth="1"/>
    <col min="13575" max="13575" width="16.44140625" style="219" bestFit="1" customWidth="1"/>
    <col min="13576" max="13576" width="13.44140625" style="219" bestFit="1" customWidth="1"/>
    <col min="13577" max="13577" width="16.33203125" style="219" bestFit="1" customWidth="1"/>
    <col min="13578" max="13578" width="11.44140625" style="219"/>
    <col min="13579" max="13579" width="18.33203125" style="219" bestFit="1" customWidth="1"/>
    <col min="13580" max="13580" width="11.44140625" style="219"/>
    <col min="13581" max="13581" width="14.44140625" style="219" bestFit="1" customWidth="1"/>
    <col min="13582" max="13589" width="11.44140625" style="219"/>
    <col min="13590" max="13590" width="18.33203125" style="219" bestFit="1" customWidth="1"/>
    <col min="13591" max="13824" width="11.44140625" style="219"/>
    <col min="13825" max="13825" width="5.33203125" style="219" customWidth="1"/>
    <col min="13826" max="13826" width="37" style="219" bestFit="1" customWidth="1"/>
    <col min="13827" max="13827" width="17.44140625" style="219" customWidth="1"/>
    <col min="13828" max="13828" width="11.33203125" style="219" bestFit="1" customWidth="1"/>
    <col min="13829" max="13829" width="12.77734375" style="219" bestFit="1" customWidth="1"/>
    <col min="13830" max="13830" width="7.6640625" style="219" bestFit="1" customWidth="1"/>
    <col min="13831" max="13831" width="16.44140625" style="219" bestFit="1" customWidth="1"/>
    <col min="13832" max="13832" width="13.44140625" style="219" bestFit="1" customWidth="1"/>
    <col min="13833" max="13833" width="16.33203125" style="219" bestFit="1" customWidth="1"/>
    <col min="13834" max="13834" width="11.44140625" style="219"/>
    <col min="13835" max="13835" width="18.33203125" style="219" bestFit="1" customWidth="1"/>
    <col min="13836" max="13836" width="11.44140625" style="219"/>
    <col min="13837" max="13837" width="14.44140625" style="219" bestFit="1" customWidth="1"/>
    <col min="13838" max="13845" width="11.44140625" style="219"/>
    <col min="13846" max="13846" width="18.33203125" style="219" bestFit="1" customWidth="1"/>
    <col min="13847" max="14080" width="11.44140625" style="219"/>
    <col min="14081" max="14081" width="5.33203125" style="219" customWidth="1"/>
    <col min="14082" max="14082" width="37" style="219" bestFit="1" customWidth="1"/>
    <col min="14083" max="14083" width="17.44140625" style="219" customWidth="1"/>
    <col min="14084" max="14084" width="11.33203125" style="219" bestFit="1" customWidth="1"/>
    <col min="14085" max="14085" width="12.77734375" style="219" bestFit="1" customWidth="1"/>
    <col min="14086" max="14086" width="7.6640625" style="219" bestFit="1" customWidth="1"/>
    <col min="14087" max="14087" width="16.44140625" style="219" bestFit="1" customWidth="1"/>
    <col min="14088" max="14088" width="13.44140625" style="219" bestFit="1" customWidth="1"/>
    <col min="14089" max="14089" width="16.33203125" style="219" bestFit="1" customWidth="1"/>
    <col min="14090" max="14090" width="11.44140625" style="219"/>
    <col min="14091" max="14091" width="18.33203125" style="219" bestFit="1" customWidth="1"/>
    <col min="14092" max="14092" width="11.44140625" style="219"/>
    <col min="14093" max="14093" width="14.44140625" style="219" bestFit="1" customWidth="1"/>
    <col min="14094" max="14101" width="11.44140625" style="219"/>
    <col min="14102" max="14102" width="18.33203125" style="219" bestFit="1" customWidth="1"/>
    <col min="14103" max="14336" width="11.44140625" style="219"/>
    <col min="14337" max="14337" width="5.33203125" style="219" customWidth="1"/>
    <col min="14338" max="14338" width="37" style="219" bestFit="1" customWidth="1"/>
    <col min="14339" max="14339" width="17.44140625" style="219" customWidth="1"/>
    <col min="14340" max="14340" width="11.33203125" style="219" bestFit="1" customWidth="1"/>
    <col min="14341" max="14341" width="12.77734375" style="219" bestFit="1" customWidth="1"/>
    <col min="14342" max="14342" width="7.6640625" style="219" bestFit="1" customWidth="1"/>
    <col min="14343" max="14343" width="16.44140625" style="219" bestFit="1" customWidth="1"/>
    <col min="14344" max="14344" width="13.44140625" style="219" bestFit="1" customWidth="1"/>
    <col min="14345" max="14345" width="16.33203125" style="219" bestFit="1" customWidth="1"/>
    <col min="14346" max="14346" width="11.44140625" style="219"/>
    <col min="14347" max="14347" width="18.33203125" style="219" bestFit="1" customWidth="1"/>
    <col min="14348" max="14348" width="11.44140625" style="219"/>
    <col min="14349" max="14349" width="14.44140625" style="219" bestFit="1" customWidth="1"/>
    <col min="14350" max="14357" width="11.44140625" style="219"/>
    <col min="14358" max="14358" width="18.33203125" style="219" bestFit="1" customWidth="1"/>
    <col min="14359" max="14592" width="11.44140625" style="219"/>
    <col min="14593" max="14593" width="5.33203125" style="219" customWidth="1"/>
    <col min="14594" max="14594" width="37" style="219" bestFit="1" customWidth="1"/>
    <col min="14595" max="14595" width="17.44140625" style="219" customWidth="1"/>
    <col min="14596" max="14596" width="11.33203125" style="219" bestFit="1" customWidth="1"/>
    <col min="14597" max="14597" width="12.77734375" style="219" bestFit="1" customWidth="1"/>
    <col min="14598" max="14598" width="7.6640625" style="219" bestFit="1" customWidth="1"/>
    <col min="14599" max="14599" width="16.44140625" style="219" bestFit="1" customWidth="1"/>
    <col min="14600" max="14600" width="13.44140625" style="219" bestFit="1" customWidth="1"/>
    <col min="14601" max="14601" width="16.33203125" style="219" bestFit="1" customWidth="1"/>
    <col min="14602" max="14602" width="11.44140625" style="219"/>
    <col min="14603" max="14603" width="18.33203125" style="219" bestFit="1" customWidth="1"/>
    <col min="14604" max="14604" width="11.44140625" style="219"/>
    <col min="14605" max="14605" width="14.44140625" style="219" bestFit="1" customWidth="1"/>
    <col min="14606" max="14613" width="11.44140625" style="219"/>
    <col min="14614" max="14614" width="18.33203125" style="219" bestFit="1" customWidth="1"/>
    <col min="14615" max="14848" width="11.44140625" style="219"/>
    <col min="14849" max="14849" width="5.33203125" style="219" customWidth="1"/>
    <col min="14850" max="14850" width="37" style="219" bestFit="1" customWidth="1"/>
    <col min="14851" max="14851" width="17.44140625" style="219" customWidth="1"/>
    <col min="14852" max="14852" width="11.33203125" style="219" bestFit="1" customWidth="1"/>
    <col min="14853" max="14853" width="12.77734375" style="219" bestFit="1" customWidth="1"/>
    <col min="14854" max="14854" width="7.6640625" style="219" bestFit="1" customWidth="1"/>
    <col min="14855" max="14855" width="16.44140625" style="219" bestFit="1" customWidth="1"/>
    <col min="14856" max="14856" width="13.44140625" style="219" bestFit="1" customWidth="1"/>
    <col min="14857" max="14857" width="16.33203125" style="219" bestFit="1" customWidth="1"/>
    <col min="14858" max="14858" width="11.44140625" style="219"/>
    <col min="14859" max="14859" width="18.33203125" style="219" bestFit="1" customWidth="1"/>
    <col min="14860" max="14860" width="11.44140625" style="219"/>
    <col min="14861" max="14861" width="14.44140625" style="219" bestFit="1" customWidth="1"/>
    <col min="14862" max="14869" width="11.44140625" style="219"/>
    <col min="14870" max="14870" width="18.33203125" style="219" bestFit="1" customWidth="1"/>
    <col min="14871" max="15104" width="11.44140625" style="219"/>
    <col min="15105" max="15105" width="5.33203125" style="219" customWidth="1"/>
    <col min="15106" max="15106" width="37" style="219" bestFit="1" customWidth="1"/>
    <col min="15107" max="15107" width="17.44140625" style="219" customWidth="1"/>
    <col min="15108" max="15108" width="11.33203125" style="219" bestFit="1" customWidth="1"/>
    <col min="15109" max="15109" width="12.77734375" style="219" bestFit="1" customWidth="1"/>
    <col min="15110" max="15110" width="7.6640625" style="219" bestFit="1" customWidth="1"/>
    <col min="15111" max="15111" width="16.44140625" style="219" bestFit="1" customWidth="1"/>
    <col min="15112" max="15112" width="13.44140625" style="219" bestFit="1" customWidth="1"/>
    <col min="15113" max="15113" width="16.33203125" style="219" bestFit="1" customWidth="1"/>
    <col min="15114" max="15114" width="11.44140625" style="219"/>
    <col min="15115" max="15115" width="18.33203125" style="219" bestFit="1" customWidth="1"/>
    <col min="15116" max="15116" width="11.44140625" style="219"/>
    <col min="15117" max="15117" width="14.44140625" style="219" bestFit="1" customWidth="1"/>
    <col min="15118" max="15125" width="11.44140625" style="219"/>
    <col min="15126" max="15126" width="18.33203125" style="219" bestFit="1" customWidth="1"/>
    <col min="15127" max="15360" width="11.44140625" style="219"/>
    <col min="15361" max="15361" width="5.33203125" style="219" customWidth="1"/>
    <col min="15362" max="15362" width="37" style="219" bestFit="1" customWidth="1"/>
    <col min="15363" max="15363" width="17.44140625" style="219" customWidth="1"/>
    <col min="15364" max="15364" width="11.33203125" style="219" bestFit="1" customWidth="1"/>
    <col min="15365" max="15365" width="12.77734375" style="219" bestFit="1" customWidth="1"/>
    <col min="15366" max="15366" width="7.6640625" style="219" bestFit="1" customWidth="1"/>
    <col min="15367" max="15367" width="16.44140625" style="219" bestFit="1" customWidth="1"/>
    <col min="15368" max="15368" width="13.44140625" style="219" bestFit="1" customWidth="1"/>
    <col min="15369" max="15369" width="16.33203125" style="219" bestFit="1" customWidth="1"/>
    <col min="15370" max="15370" width="11.44140625" style="219"/>
    <col min="15371" max="15371" width="18.33203125" style="219" bestFit="1" customWidth="1"/>
    <col min="15372" max="15372" width="11.44140625" style="219"/>
    <col min="15373" max="15373" width="14.44140625" style="219" bestFit="1" customWidth="1"/>
    <col min="15374" max="15381" width="11.44140625" style="219"/>
    <col min="15382" max="15382" width="18.33203125" style="219" bestFit="1" customWidth="1"/>
    <col min="15383" max="15616" width="11.44140625" style="219"/>
    <col min="15617" max="15617" width="5.33203125" style="219" customWidth="1"/>
    <col min="15618" max="15618" width="37" style="219" bestFit="1" customWidth="1"/>
    <col min="15619" max="15619" width="17.44140625" style="219" customWidth="1"/>
    <col min="15620" max="15620" width="11.33203125" style="219" bestFit="1" customWidth="1"/>
    <col min="15621" max="15621" width="12.77734375" style="219" bestFit="1" customWidth="1"/>
    <col min="15622" max="15622" width="7.6640625" style="219" bestFit="1" customWidth="1"/>
    <col min="15623" max="15623" width="16.44140625" style="219" bestFit="1" customWidth="1"/>
    <col min="15624" max="15624" width="13.44140625" style="219" bestFit="1" customWidth="1"/>
    <col min="15625" max="15625" width="16.33203125" style="219" bestFit="1" customWidth="1"/>
    <col min="15626" max="15626" width="11.44140625" style="219"/>
    <col min="15627" max="15627" width="18.33203125" style="219" bestFit="1" customWidth="1"/>
    <col min="15628" max="15628" width="11.44140625" style="219"/>
    <col min="15629" max="15629" width="14.44140625" style="219" bestFit="1" customWidth="1"/>
    <col min="15630" max="15637" width="11.44140625" style="219"/>
    <col min="15638" max="15638" width="18.33203125" style="219" bestFit="1" customWidth="1"/>
    <col min="15639" max="15872" width="11.44140625" style="219"/>
    <col min="15873" max="15873" width="5.33203125" style="219" customWidth="1"/>
    <col min="15874" max="15874" width="37" style="219" bestFit="1" customWidth="1"/>
    <col min="15875" max="15875" width="17.44140625" style="219" customWidth="1"/>
    <col min="15876" max="15876" width="11.33203125" style="219" bestFit="1" customWidth="1"/>
    <col min="15877" max="15877" width="12.77734375" style="219" bestFit="1" customWidth="1"/>
    <col min="15878" max="15878" width="7.6640625" style="219" bestFit="1" customWidth="1"/>
    <col min="15879" max="15879" width="16.44140625" style="219" bestFit="1" customWidth="1"/>
    <col min="15880" max="15880" width="13.44140625" style="219" bestFit="1" customWidth="1"/>
    <col min="15881" max="15881" width="16.33203125" style="219" bestFit="1" customWidth="1"/>
    <col min="15882" max="15882" width="11.44140625" style="219"/>
    <col min="15883" max="15883" width="18.33203125" style="219" bestFit="1" customWidth="1"/>
    <col min="15884" max="15884" width="11.44140625" style="219"/>
    <col min="15885" max="15885" width="14.44140625" style="219" bestFit="1" customWidth="1"/>
    <col min="15886" max="15893" width="11.44140625" style="219"/>
    <col min="15894" max="15894" width="18.33203125" style="219" bestFit="1" customWidth="1"/>
    <col min="15895" max="16128" width="11.44140625" style="219"/>
    <col min="16129" max="16129" width="5.33203125" style="219" customWidth="1"/>
    <col min="16130" max="16130" width="37" style="219" bestFit="1" customWidth="1"/>
    <col min="16131" max="16131" width="17.44140625" style="219" customWidth="1"/>
    <col min="16132" max="16132" width="11.33203125" style="219" bestFit="1" customWidth="1"/>
    <col min="16133" max="16133" width="12.77734375" style="219" bestFit="1" customWidth="1"/>
    <col min="16134" max="16134" width="7.6640625" style="219" bestFit="1" customWidth="1"/>
    <col min="16135" max="16135" width="16.44140625" style="219" bestFit="1" customWidth="1"/>
    <col min="16136" max="16136" width="13.44140625" style="219" bestFit="1" customWidth="1"/>
    <col min="16137" max="16137" width="16.33203125" style="219" bestFit="1" customWidth="1"/>
    <col min="16138" max="16138" width="11.44140625" style="219"/>
    <col min="16139" max="16139" width="18.33203125" style="219" bestFit="1" customWidth="1"/>
    <col min="16140" max="16140" width="11.44140625" style="219"/>
    <col min="16141" max="16141" width="14.44140625" style="219" bestFit="1" customWidth="1"/>
    <col min="16142" max="16149" width="11.44140625" style="219"/>
    <col min="16150" max="16150" width="18.33203125" style="219" bestFit="1" customWidth="1"/>
    <col min="16151" max="16383" width="11.44140625" style="219"/>
    <col min="16384" max="16384" width="10.77734375" style="219" customWidth="1"/>
  </cols>
  <sheetData>
    <row r="1" spans="2:14" ht="10.8" thickBot="1"/>
    <row r="2" spans="2:14" ht="10.199999999999999" customHeight="1">
      <c r="B2" s="1144" t="s">
        <v>526</v>
      </c>
      <c r="C2" s="1145"/>
      <c r="D2" s="1150" t="s">
        <v>525</v>
      </c>
      <c r="E2" s="1151"/>
      <c r="F2" s="1152"/>
      <c r="G2" s="1159"/>
      <c r="H2" s="1160"/>
      <c r="I2" s="1160"/>
      <c r="J2" s="1161"/>
    </row>
    <row r="3" spans="2:14" ht="55.5" customHeight="1">
      <c r="B3" s="1146"/>
      <c r="C3" s="1147"/>
      <c r="D3" s="1153"/>
      <c r="E3" s="1154"/>
      <c r="F3" s="1155"/>
      <c r="G3" s="1162"/>
      <c r="H3" s="1163"/>
      <c r="I3" s="1163"/>
      <c r="J3" s="1164"/>
    </row>
    <row r="4" spans="2:14" ht="34.200000000000003" customHeight="1" thickBot="1">
      <c r="B4" s="1148"/>
      <c r="C4" s="1149"/>
      <c r="D4" s="1156"/>
      <c r="E4" s="1157"/>
      <c r="F4" s="1158"/>
      <c r="G4" s="1165"/>
      <c r="H4" s="1166"/>
      <c r="I4" s="1166"/>
      <c r="J4" s="1167"/>
    </row>
    <row r="5" spans="2:14" ht="10.8" thickBot="1"/>
    <row r="6" spans="2:14" ht="20.25" customHeight="1">
      <c r="B6" s="1168" t="s">
        <v>129</v>
      </c>
      <c r="C6" s="1169"/>
      <c r="D6" s="1169"/>
      <c r="E6" s="1169"/>
      <c r="F6" s="1169"/>
      <c r="G6" s="1169"/>
      <c r="H6" s="1169"/>
      <c r="I6" s="1169"/>
      <c r="J6" s="1170"/>
    </row>
    <row r="7" spans="2:14" ht="33" customHeight="1" thickBot="1">
      <c r="B7" s="1171" t="s">
        <v>527</v>
      </c>
      <c r="C7" s="1172"/>
      <c r="D7" s="1172"/>
      <c r="E7" s="1172"/>
      <c r="F7" s="1172"/>
      <c r="G7" s="1172"/>
      <c r="H7" s="1172"/>
      <c r="I7" s="1172"/>
      <c r="J7" s="1173"/>
    </row>
    <row r="8" spans="2:14" ht="24.75" customHeight="1" thickBot="1">
      <c r="B8" s="1178" t="s">
        <v>130</v>
      </c>
      <c r="C8" s="1180" t="s">
        <v>131</v>
      </c>
      <c r="D8" s="224" t="s">
        <v>58</v>
      </c>
      <c r="E8" s="224" t="s">
        <v>59</v>
      </c>
      <c r="F8" s="224" t="s">
        <v>60</v>
      </c>
      <c r="G8" s="225" t="s">
        <v>61</v>
      </c>
      <c r="H8" s="226" t="s">
        <v>62</v>
      </c>
      <c r="I8" s="227" t="s">
        <v>132</v>
      </c>
      <c r="J8" s="228" t="s">
        <v>133</v>
      </c>
    </row>
    <row r="9" spans="2:14" ht="39.75" customHeight="1" thickBot="1">
      <c r="B9" s="1179"/>
      <c r="C9" s="1181"/>
      <c r="D9" s="229" t="s">
        <v>134</v>
      </c>
      <c r="E9" s="229" t="s">
        <v>51</v>
      </c>
      <c r="F9" s="229" t="s">
        <v>135</v>
      </c>
      <c r="G9" s="230" t="s">
        <v>136</v>
      </c>
      <c r="H9" s="231" t="s">
        <v>137</v>
      </c>
      <c r="I9" s="232" t="s">
        <v>138</v>
      </c>
      <c r="J9" s="233" t="s">
        <v>139</v>
      </c>
      <c r="K9" s="234"/>
    </row>
    <row r="10" spans="2:14" s="242" customFormat="1">
      <c r="B10" s="235">
        <v>1</v>
      </c>
      <c r="C10" s="236" t="s">
        <v>140</v>
      </c>
      <c r="D10" s="236"/>
      <c r="E10" s="236"/>
      <c r="F10" s="237"/>
      <c r="G10" s="238"/>
      <c r="H10" s="239"/>
      <c r="I10" s="497"/>
      <c r="J10" s="240"/>
      <c r="K10" s="241"/>
      <c r="L10" s="241"/>
      <c r="M10" s="241"/>
      <c r="N10" s="241"/>
    </row>
    <row r="11" spans="2:14" s="242" customFormat="1">
      <c r="B11" s="243">
        <v>1.1000000000000001</v>
      </c>
      <c r="C11" s="244" t="s">
        <v>141</v>
      </c>
      <c r="D11" s="244"/>
      <c r="E11" s="244"/>
      <c r="F11" s="245"/>
      <c r="G11" s="246"/>
      <c r="H11" s="247"/>
      <c r="I11" s="495"/>
      <c r="J11" s="248"/>
      <c r="K11" s="241"/>
      <c r="L11" s="241"/>
      <c r="M11" s="241"/>
      <c r="N11" s="241"/>
    </row>
    <row r="12" spans="2:14">
      <c r="B12" s="249" t="s">
        <v>122</v>
      </c>
      <c r="C12" s="250" t="s">
        <v>142</v>
      </c>
      <c r="D12" s="251">
        <f>+AIU!E18</f>
        <v>3200000</v>
      </c>
      <c r="E12" s="252">
        <v>1</v>
      </c>
      <c r="F12" s="253">
        <v>0.5</v>
      </c>
      <c r="G12" s="254">
        <f>ROUND(D12*E12*F12,0)</f>
        <v>1600000</v>
      </c>
      <c r="H12" s="255">
        <v>8</v>
      </c>
      <c r="I12" s="496">
        <f>ROUND(G12*H12,0)</f>
        <v>12800000</v>
      </c>
      <c r="J12" s="259">
        <f>I12*(J24+J26)</f>
        <v>21088819.199999999</v>
      </c>
      <c r="K12" s="256"/>
      <c r="M12" s="257"/>
    </row>
    <row r="13" spans="2:14">
      <c r="B13" s="249" t="s">
        <v>124</v>
      </c>
      <c r="C13" s="258" t="s">
        <v>200</v>
      </c>
      <c r="D13" s="251">
        <f>+AIU!E20</f>
        <v>2500000</v>
      </c>
      <c r="E13" s="252">
        <v>1</v>
      </c>
      <c r="F13" s="253">
        <v>1</v>
      </c>
      <c r="G13" s="254">
        <f>ROUND(D13*E13*F13,0)</f>
        <v>2500000</v>
      </c>
      <c r="H13" s="255">
        <v>8</v>
      </c>
      <c r="I13" s="496">
        <f>ROUND(G13*H13,0)</f>
        <v>20000000</v>
      </c>
      <c r="J13" s="259">
        <f>I13*(J26+J24)</f>
        <v>32951280</v>
      </c>
      <c r="K13" s="256"/>
      <c r="M13" s="257"/>
    </row>
    <row r="14" spans="2:14" s="242" customFormat="1">
      <c r="B14" s="243" t="s">
        <v>362</v>
      </c>
      <c r="C14" s="244" t="s">
        <v>126</v>
      </c>
      <c r="D14" s="260"/>
      <c r="E14" s="252"/>
      <c r="F14" s="253"/>
      <c r="G14" s="254"/>
      <c r="H14" s="255"/>
      <c r="I14" s="496"/>
      <c r="J14" s="261"/>
      <c r="K14" s="256"/>
      <c r="L14" s="241"/>
      <c r="M14" s="257"/>
      <c r="N14" s="241"/>
    </row>
    <row r="15" spans="2:14">
      <c r="B15" s="249" t="s">
        <v>359</v>
      </c>
      <c r="C15" s="250" t="s">
        <v>143</v>
      </c>
      <c r="D15" s="251">
        <f>+AIU!E24</f>
        <v>1500000</v>
      </c>
      <c r="E15" s="252">
        <v>1</v>
      </c>
      <c r="F15" s="253">
        <v>0.3</v>
      </c>
      <c r="G15" s="254">
        <f>ROUND(D15*E15*F15,0)</f>
        <v>450000</v>
      </c>
      <c r="H15" s="255">
        <v>8</v>
      </c>
      <c r="I15" s="496">
        <f>ROUND(G15*H15,0)</f>
        <v>3600000</v>
      </c>
      <c r="J15" s="259">
        <f>I15*(J24+J39)</f>
        <v>5699390.4000000004</v>
      </c>
      <c r="K15" s="256"/>
      <c r="M15" s="257"/>
    </row>
    <row r="16" spans="2:14" ht="13.95" customHeight="1">
      <c r="B16" s="249" t="s">
        <v>360</v>
      </c>
      <c r="C16" s="250" t="s">
        <v>144</v>
      </c>
      <c r="D16" s="251">
        <f>+AIU!E23</f>
        <v>1500000</v>
      </c>
      <c r="E16" s="252">
        <v>1</v>
      </c>
      <c r="F16" s="253">
        <v>0.3</v>
      </c>
      <c r="G16" s="254">
        <f>ROUND(D16*E16*F16,0)</f>
        <v>450000</v>
      </c>
      <c r="H16" s="255">
        <v>8</v>
      </c>
      <c r="I16" s="496">
        <f>ROUND(G16*H16,0)</f>
        <v>3600000</v>
      </c>
      <c r="J16" s="259">
        <f>I16*(J24+J39)</f>
        <v>5699390.4000000004</v>
      </c>
      <c r="K16" s="256"/>
      <c r="M16" s="257"/>
    </row>
    <row r="17" spans="2:14" ht="13.95" customHeight="1" thickBot="1">
      <c r="B17" s="262" t="s">
        <v>361</v>
      </c>
      <c r="C17" s="263" t="s">
        <v>256</v>
      </c>
      <c r="D17" s="264">
        <v>4000000</v>
      </c>
      <c r="E17" s="265">
        <v>1</v>
      </c>
      <c r="F17" s="266">
        <v>0.4</v>
      </c>
      <c r="G17" s="267">
        <f>ROUND(D17*E17*F17,0)</f>
        <v>1600000</v>
      </c>
      <c r="H17" s="255">
        <v>8</v>
      </c>
      <c r="I17" s="496">
        <f>ROUND(G17*H17,0)</f>
        <v>12800000</v>
      </c>
      <c r="J17" s="259">
        <f>I17*(J24+J39)</f>
        <v>20264499.199999999</v>
      </c>
      <c r="K17" s="256"/>
      <c r="M17" s="257"/>
    </row>
    <row r="18" spans="2:14" s="242" customFormat="1" ht="15.75" customHeight="1" thickBot="1">
      <c r="C18" s="268"/>
      <c r="D18" s="268"/>
      <c r="E18" s="268"/>
      <c r="F18" s="268"/>
      <c r="G18" s="268"/>
      <c r="H18" s="268" t="s">
        <v>145</v>
      </c>
      <c r="I18" s="269">
        <f>+SUM(I12:I16)</f>
        <v>40000000</v>
      </c>
      <c r="J18" s="494">
        <f>+J16+J15+J13+J12+J17</f>
        <v>85703379.200000003</v>
      </c>
      <c r="K18" s="241"/>
      <c r="L18" s="241"/>
      <c r="M18" s="241"/>
      <c r="N18" s="241"/>
    </row>
    <row r="19" spans="2:14" ht="15" customHeight="1" thickBot="1">
      <c r="B19" s="1182"/>
      <c r="C19" s="1182"/>
      <c r="D19" s="1182"/>
      <c r="E19" s="1182"/>
      <c r="F19" s="1182"/>
      <c r="G19" s="1182"/>
      <c r="H19" s="1182"/>
      <c r="I19" s="1182"/>
      <c r="J19" s="270"/>
      <c r="K19"/>
      <c r="L19"/>
      <c r="M19"/>
      <c r="N19"/>
    </row>
    <row r="20" spans="2:14" s="242" customFormat="1" ht="10.95" customHeight="1" thickBot="1">
      <c r="B20" s="1183" t="s">
        <v>146</v>
      </c>
      <c r="C20" s="1184"/>
      <c r="D20" s="1184"/>
      <c r="E20" s="1184"/>
      <c r="F20" s="1184"/>
      <c r="G20" s="1184"/>
      <c r="H20" s="1184"/>
      <c r="I20" s="1184"/>
      <c r="J20" s="1185"/>
      <c r="K20" s="241"/>
      <c r="L20" s="241"/>
      <c r="M20" s="241"/>
      <c r="N20" s="241"/>
    </row>
    <row r="21" spans="2:14" s="242" customFormat="1">
      <c r="B21" s="1186"/>
      <c r="C21" s="1187"/>
      <c r="D21" s="1187"/>
      <c r="E21" s="1187"/>
      <c r="F21" s="1187"/>
      <c r="G21" s="1187"/>
      <c r="H21" s="1187"/>
      <c r="I21" s="1187"/>
      <c r="J21" s="1188"/>
      <c r="K21" s="241"/>
      <c r="L21" s="241"/>
      <c r="M21" s="241"/>
      <c r="N21" s="241"/>
    </row>
    <row r="22" spans="2:14" s="242" customFormat="1">
      <c r="B22" s="1174" t="s">
        <v>147</v>
      </c>
      <c r="C22" s="1175"/>
      <c r="D22" s="1175"/>
      <c r="E22" s="1175"/>
      <c r="F22" s="1175"/>
      <c r="G22" s="1175"/>
      <c r="H22" s="1175"/>
      <c r="I22" s="1175"/>
      <c r="J22" s="1176"/>
      <c r="K22" s="241"/>
      <c r="L22" s="241"/>
      <c r="M22" s="241"/>
      <c r="N22" s="241"/>
    </row>
    <row r="23" spans="2:14" s="242" customFormat="1" ht="14.4">
      <c r="B23" s="271"/>
      <c r="C23" s="272"/>
      <c r="D23" s="272"/>
      <c r="E23" s="272"/>
      <c r="F23" s="272"/>
      <c r="G23" s="272"/>
      <c r="H23" s="272"/>
      <c r="I23" s="1177" t="s">
        <v>148</v>
      </c>
      <c r="J23" s="1176"/>
      <c r="K23"/>
      <c r="L23"/>
      <c r="M23"/>
      <c r="N23"/>
    </row>
    <row r="24" spans="2:14" s="242" customFormat="1">
      <c r="B24" s="273" t="s">
        <v>58</v>
      </c>
      <c r="C24" s="274" t="s">
        <v>149</v>
      </c>
      <c r="D24" s="275"/>
      <c r="E24" s="274"/>
      <c r="F24" s="275"/>
      <c r="G24" s="275"/>
      <c r="H24" s="276"/>
      <c r="I24" s="277"/>
      <c r="J24" s="278">
        <v>1</v>
      </c>
      <c r="K24" s="241"/>
      <c r="L24" s="241"/>
      <c r="M24" s="241"/>
      <c r="N24" s="241"/>
    </row>
    <row r="25" spans="2:14" s="242" customFormat="1">
      <c r="B25" s="249"/>
      <c r="C25" s="250"/>
      <c r="D25" s="252"/>
      <c r="E25" s="244"/>
      <c r="F25" s="252"/>
      <c r="G25" s="245"/>
      <c r="H25" s="279"/>
      <c r="I25" s="247"/>
      <c r="J25" s="280"/>
      <c r="K25" s="241"/>
      <c r="L25" s="241"/>
      <c r="M25" s="241"/>
      <c r="N25" s="241"/>
    </row>
    <row r="26" spans="2:14" s="242" customFormat="1" ht="15.75" customHeight="1">
      <c r="B26" s="273" t="s">
        <v>59</v>
      </c>
      <c r="C26" s="274" t="s">
        <v>251</v>
      </c>
      <c r="D26" s="275"/>
      <c r="E26" s="274"/>
      <c r="F26" s="275"/>
      <c r="G26" s="275"/>
      <c r="H26" s="276"/>
      <c r="I26" s="277"/>
      <c r="J26" s="281">
        <f>+SUM(I27:I38)</f>
        <v>0.64756400000000003</v>
      </c>
      <c r="K26" s="241"/>
      <c r="L26" s="241"/>
      <c r="M26" s="241"/>
      <c r="N26" s="241"/>
    </row>
    <row r="27" spans="2:14" ht="15" customHeight="1">
      <c r="B27" s="249"/>
      <c r="C27" s="250" t="s">
        <v>150</v>
      </c>
      <c r="D27" s="252"/>
      <c r="E27" s="244"/>
      <c r="F27" s="252"/>
      <c r="G27" s="245"/>
      <c r="H27" s="279"/>
      <c r="I27" s="282"/>
      <c r="J27" s="280"/>
      <c r="K27" s="241"/>
      <c r="L27" s="241"/>
      <c r="M27" s="241"/>
      <c r="N27" s="241"/>
    </row>
    <row r="28" spans="2:14" ht="15" customHeight="1">
      <c r="B28" s="249"/>
      <c r="C28" s="250" t="s">
        <v>151</v>
      </c>
      <c r="D28" s="252"/>
      <c r="E28" s="244"/>
      <c r="F28" s="252"/>
      <c r="G28" s="245"/>
      <c r="H28" s="279"/>
      <c r="I28" s="282">
        <v>0.12</v>
      </c>
      <c r="J28" s="280"/>
      <c r="K28" s="241"/>
      <c r="L28" s="241"/>
      <c r="M28" s="241"/>
      <c r="N28" s="241"/>
    </row>
    <row r="29" spans="2:14" ht="15" customHeight="1">
      <c r="B29" s="249"/>
      <c r="C29" s="250" t="s">
        <v>152</v>
      </c>
      <c r="D29" s="252"/>
      <c r="E29" s="244"/>
      <c r="F29" s="252"/>
      <c r="G29" s="245"/>
      <c r="H29" s="279"/>
      <c r="I29" s="282">
        <v>6.9599999999999995E-2</v>
      </c>
      <c r="J29" s="280"/>
      <c r="K29" s="283"/>
      <c r="L29" s="241"/>
      <c r="M29" s="241"/>
      <c r="N29" s="241"/>
    </row>
    <row r="30" spans="2:14" ht="15" customHeight="1">
      <c r="B30" s="249"/>
      <c r="C30" s="250" t="s">
        <v>153</v>
      </c>
      <c r="D30" s="252"/>
      <c r="E30" s="244"/>
      <c r="F30" s="252"/>
      <c r="G30" s="245"/>
      <c r="H30" s="279"/>
      <c r="I30" s="282">
        <v>0.04</v>
      </c>
      <c r="J30" s="280"/>
      <c r="K30" s="283"/>
      <c r="L30" s="241"/>
      <c r="M30" s="241"/>
      <c r="N30" s="241"/>
    </row>
    <row r="31" spans="2:14" ht="15" customHeight="1">
      <c r="B31" s="249"/>
      <c r="C31" s="250" t="s">
        <v>154</v>
      </c>
      <c r="D31" s="252"/>
      <c r="E31" s="244"/>
      <c r="F31" s="252"/>
      <c r="G31" s="245"/>
      <c r="H31" s="279"/>
      <c r="I31" s="282">
        <v>0.10970000000000001</v>
      </c>
      <c r="J31" s="280"/>
      <c r="K31" s="284"/>
      <c r="L31" s="241"/>
      <c r="M31" s="241"/>
      <c r="N31" s="241"/>
    </row>
    <row r="32" spans="2:14" ht="14.4">
      <c r="B32" s="249"/>
      <c r="C32" s="250" t="s">
        <v>155</v>
      </c>
      <c r="D32" s="252"/>
      <c r="E32" s="244"/>
      <c r="F32" s="252"/>
      <c r="G32" s="245"/>
      <c r="H32" s="279"/>
      <c r="I32" s="282">
        <f>+I31*0.12</f>
        <v>1.3164E-2</v>
      </c>
      <c r="J32" s="280"/>
      <c r="K32" s="285"/>
      <c r="L32"/>
      <c r="M32"/>
      <c r="N32"/>
    </row>
    <row r="33" spans="2:14" ht="14.4">
      <c r="B33" s="249"/>
      <c r="C33" s="250" t="s">
        <v>156</v>
      </c>
      <c r="D33" s="252"/>
      <c r="E33" s="244"/>
      <c r="F33" s="252"/>
      <c r="G33" s="245"/>
      <c r="H33" s="279"/>
      <c r="I33" s="282">
        <v>9.1399999999999995E-2</v>
      </c>
      <c r="J33" s="280"/>
      <c r="K33" s="285"/>
      <c r="L33"/>
      <c r="M33"/>
      <c r="N33"/>
    </row>
    <row r="34" spans="2:14" ht="14.4">
      <c r="B34" s="249"/>
      <c r="C34" s="250" t="s">
        <v>157</v>
      </c>
      <c r="D34" s="252"/>
      <c r="E34" s="244"/>
      <c r="F34" s="252"/>
      <c r="G34" s="245"/>
      <c r="H34" s="279"/>
      <c r="I34" s="282">
        <v>4.1700000000000001E-2</v>
      </c>
      <c r="J34" s="280"/>
      <c r="K34"/>
      <c r="L34"/>
      <c r="M34"/>
      <c r="N34"/>
    </row>
    <row r="35" spans="2:14" ht="14.4">
      <c r="B35" s="249"/>
      <c r="C35" s="250" t="s">
        <v>252</v>
      </c>
      <c r="D35" s="252"/>
      <c r="E35" s="244"/>
      <c r="F35" s="252"/>
      <c r="G35" s="245"/>
      <c r="H35" s="279"/>
      <c r="I35" s="282">
        <v>0.03</v>
      </c>
      <c r="J35" s="280"/>
      <c r="K35"/>
      <c r="L35"/>
      <c r="M35"/>
      <c r="N35"/>
    </row>
    <row r="36" spans="2:14" ht="14.4">
      <c r="B36" s="249"/>
      <c r="C36" s="250" t="s">
        <v>253</v>
      </c>
      <c r="D36" s="252"/>
      <c r="E36" s="244"/>
      <c r="F36" s="252"/>
      <c r="G36" s="245"/>
      <c r="H36" s="279"/>
      <c r="I36" s="282">
        <v>2.5000000000000001E-2</v>
      </c>
      <c r="J36" s="280"/>
      <c r="K36"/>
      <c r="L36"/>
      <c r="M36"/>
      <c r="N36"/>
    </row>
    <row r="37" spans="2:14" ht="20.399999999999999">
      <c r="B37" s="249"/>
      <c r="C37" s="258" t="s">
        <v>254</v>
      </c>
      <c r="D37" s="252"/>
      <c r="E37" s="244"/>
      <c r="F37" s="252"/>
      <c r="G37" s="245"/>
      <c r="H37" s="279"/>
      <c r="I37" s="282">
        <v>0.01</v>
      </c>
      <c r="J37" s="280"/>
      <c r="K37"/>
      <c r="L37"/>
      <c r="M37"/>
      <c r="N37"/>
    </row>
    <row r="38" spans="2:14" ht="14.4">
      <c r="B38" s="249"/>
      <c r="C38" s="258" t="s">
        <v>255</v>
      </c>
      <c r="D38" s="252"/>
      <c r="E38" s="244"/>
      <c r="F38" s="252"/>
      <c r="G38" s="245"/>
      <c r="H38" s="279"/>
      <c r="I38" s="282">
        <v>9.7000000000000003E-2</v>
      </c>
      <c r="J38" s="280"/>
      <c r="K38"/>
      <c r="L38"/>
      <c r="M38"/>
      <c r="N38"/>
    </row>
    <row r="39" spans="2:14" ht="14.4">
      <c r="B39" s="273" t="s">
        <v>60</v>
      </c>
      <c r="C39" s="274" t="s">
        <v>382</v>
      </c>
      <c r="D39" s="275"/>
      <c r="E39" s="274"/>
      <c r="F39" s="275"/>
      <c r="G39" s="275"/>
      <c r="H39" s="276"/>
      <c r="I39" s="277"/>
      <c r="J39" s="281">
        <f>+SUM(I40:I51)</f>
        <v>0.58316400000000002</v>
      </c>
      <c r="K39"/>
      <c r="L39"/>
      <c r="M39"/>
      <c r="N39"/>
    </row>
    <row r="40" spans="2:14" ht="14.4">
      <c r="B40" s="249"/>
      <c r="C40" s="250" t="s">
        <v>150</v>
      </c>
      <c r="D40" s="252"/>
      <c r="E40" s="244"/>
      <c r="F40" s="252"/>
      <c r="G40" s="245"/>
      <c r="H40" s="279"/>
      <c r="I40" s="282"/>
      <c r="J40" s="280"/>
      <c r="K40"/>
      <c r="L40"/>
      <c r="M40"/>
      <c r="N40"/>
    </row>
    <row r="41" spans="2:14" ht="14.4">
      <c r="B41" s="249"/>
      <c r="C41" s="250" t="s">
        <v>151</v>
      </c>
      <c r="D41" s="252"/>
      <c r="E41" s="244"/>
      <c r="F41" s="252"/>
      <c r="G41" s="245"/>
      <c r="H41" s="279"/>
      <c r="I41" s="282">
        <v>0.12</v>
      </c>
      <c r="J41" s="280"/>
      <c r="K41"/>
      <c r="L41"/>
      <c r="M41"/>
      <c r="N41"/>
    </row>
    <row r="42" spans="2:14" ht="14.4">
      <c r="B42" s="249"/>
      <c r="C42" s="250" t="s">
        <v>152</v>
      </c>
      <c r="D42" s="252"/>
      <c r="E42" s="244"/>
      <c r="F42" s="252"/>
      <c r="G42" s="245"/>
      <c r="H42" s="279"/>
      <c r="I42" s="282">
        <v>5.1999999999999998E-3</v>
      </c>
      <c r="J42" s="280"/>
      <c r="K42"/>
      <c r="L42"/>
      <c r="M42"/>
      <c r="N42"/>
    </row>
    <row r="43" spans="2:14" ht="14.4">
      <c r="B43" s="249"/>
      <c r="C43" s="250" t="s">
        <v>153</v>
      </c>
      <c r="D43" s="252"/>
      <c r="E43" s="244"/>
      <c r="F43" s="252"/>
      <c r="G43" s="245"/>
      <c r="H43" s="279"/>
      <c r="I43" s="282">
        <v>0.04</v>
      </c>
      <c r="J43" s="280"/>
      <c r="K43"/>
      <c r="L43"/>
      <c r="M43"/>
      <c r="N43"/>
    </row>
    <row r="44" spans="2:14" ht="14.4">
      <c r="B44" s="249"/>
      <c r="C44" s="250" t="s">
        <v>154</v>
      </c>
      <c r="D44" s="252"/>
      <c r="E44" s="244"/>
      <c r="F44" s="252"/>
      <c r="G44" s="245"/>
      <c r="H44" s="279"/>
      <c r="I44" s="282">
        <v>0.10970000000000001</v>
      </c>
      <c r="J44" s="280"/>
      <c r="K44"/>
      <c r="L44"/>
      <c r="M44"/>
      <c r="N44"/>
    </row>
    <row r="45" spans="2:14" ht="14.4">
      <c r="B45" s="249"/>
      <c r="C45" s="250" t="s">
        <v>155</v>
      </c>
      <c r="D45" s="252"/>
      <c r="E45" s="244"/>
      <c r="F45" s="252"/>
      <c r="G45" s="245"/>
      <c r="H45" s="279"/>
      <c r="I45" s="282">
        <f>+I44*0.12</f>
        <v>1.3164E-2</v>
      </c>
      <c r="J45" s="280"/>
      <c r="K45"/>
      <c r="L45"/>
      <c r="M45"/>
      <c r="N45"/>
    </row>
    <row r="46" spans="2:14" ht="14.4">
      <c r="B46" s="249"/>
      <c r="C46" s="250" t="s">
        <v>156</v>
      </c>
      <c r="D46" s="252"/>
      <c r="E46" s="244"/>
      <c r="F46" s="252"/>
      <c r="G46" s="245"/>
      <c r="H46" s="279"/>
      <c r="I46" s="282">
        <v>9.1399999999999995E-2</v>
      </c>
      <c r="J46" s="280"/>
      <c r="K46"/>
      <c r="L46"/>
      <c r="M46"/>
      <c r="N46"/>
    </row>
    <row r="47" spans="2:14" ht="14.4">
      <c r="B47" s="249"/>
      <c r="C47" s="250" t="s">
        <v>157</v>
      </c>
      <c r="D47" s="252"/>
      <c r="E47" s="244"/>
      <c r="F47" s="252"/>
      <c r="G47" s="245"/>
      <c r="H47" s="279"/>
      <c r="I47" s="282">
        <v>4.1700000000000001E-2</v>
      </c>
      <c r="J47" s="280"/>
      <c r="K47"/>
      <c r="L47"/>
      <c r="M47"/>
      <c r="N47"/>
    </row>
    <row r="48" spans="2:14" ht="14.4">
      <c r="B48" s="249"/>
      <c r="C48" s="250" t="s">
        <v>252</v>
      </c>
      <c r="D48" s="252"/>
      <c r="E48" s="244"/>
      <c r="F48" s="252"/>
      <c r="G48" s="245"/>
      <c r="H48" s="279"/>
      <c r="I48" s="282">
        <v>0.03</v>
      </c>
      <c r="J48" s="280"/>
      <c r="K48"/>
      <c r="L48"/>
      <c r="M48"/>
      <c r="N48"/>
    </row>
    <row r="49" spans="2:24" ht="14.4">
      <c r="B49" s="249"/>
      <c r="C49" s="250" t="s">
        <v>253</v>
      </c>
      <c r="D49" s="252"/>
      <c r="E49" s="244"/>
      <c r="F49" s="252"/>
      <c r="G49" s="245"/>
      <c r="H49" s="279"/>
      <c r="I49" s="282">
        <v>2.5000000000000001E-2</v>
      </c>
      <c r="J49" s="280"/>
      <c r="K49"/>
      <c r="L49"/>
      <c r="M49"/>
      <c r="N49"/>
    </row>
    <row r="50" spans="2:24" ht="20.399999999999999">
      <c r="B50" s="249"/>
      <c r="C50" s="258" t="s">
        <v>254</v>
      </c>
      <c r="D50" s="252"/>
      <c r="E50" s="244"/>
      <c r="F50" s="252"/>
      <c r="G50" s="245"/>
      <c r="H50" s="279"/>
      <c r="I50" s="282">
        <v>0.01</v>
      </c>
      <c r="J50" s="280"/>
      <c r="K50"/>
      <c r="L50"/>
      <c r="M50"/>
      <c r="N50"/>
    </row>
    <row r="51" spans="2:24" ht="14.4">
      <c r="B51" s="249"/>
      <c r="C51" s="258" t="s">
        <v>255</v>
      </c>
      <c r="D51" s="252"/>
      <c r="E51" s="244"/>
      <c r="F51" s="252"/>
      <c r="G51" s="245"/>
      <c r="H51" s="279"/>
      <c r="I51" s="282">
        <v>9.7000000000000003E-2</v>
      </c>
      <c r="J51" s="280"/>
      <c r="K51"/>
      <c r="L51"/>
      <c r="M51"/>
      <c r="N51"/>
    </row>
    <row r="52" spans="2:24" s="223" customFormat="1" ht="14.4">
      <c r="B52" s="273" t="s">
        <v>60</v>
      </c>
      <c r="C52" s="274" t="s">
        <v>158</v>
      </c>
      <c r="D52" s="275"/>
      <c r="E52" s="274"/>
      <c r="F52" s="275"/>
      <c r="G52" s="275"/>
      <c r="H52" s="276" t="s">
        <v>159</v>
      </c>
      <c r="I52" s="286"/>
      <c r="J52" s="498">
        <f>H53</f>
        <v>4800000</v>
      </c>
      <c r="K52" s="287"/>
      <c r="L52"/>
      <c r="M52"/>
      <c r="N52"/>
      <c r="O52" s="219"/>
    </row>
    <row r="53" spans="2:24" s="223" customFormat="1" ht="14.4">
      <c r="B53" s="249"/>
      <c r="C53" s="675" t="s">
        <v>160</v>
      </c>
      <c r="D53" s="288">
        <v>600000</v>
      </c>
      <c r="E53" s="244">
        <v>8</v>
      </c>
      <c r="F53" s="252"/>
      <c r="G53" s="245"/>
      <c r="H53" s="289">
        <f t="shared" ref="H53" si="0">+D53*E53</f>
        <v>4800000</v>
      </c>
      <c r="I53" s="282"/>
      <c r="J53" s="280"/>
      <c r="K53" s="285"/>
      <c r="L53"/>
      <c r="M53"/>
      <c r="N53"/>
      <c r="O53"/>
    </row>
    <row r="54" spans="2:24" s="223" customFormat="1">
      <c r="B54" s="273" t="s">
        <v>61</v>
      </c>
      <c r="C54" s="274" t="s">
        <v>161</v>
      </c>
      <c r="D54" s="275"/>
      <c r="E54" s="274"/>
      <c r="F54" s="275"/>
      <c r="G54" s="275"/>
      <c r="H54" s="290" t="s">
        <v>159</v>
      </c>
      <c r="I54" s="286"/>
      <c r="J54" s="498">
        <f>H55+H56</f>
        <v>8850000</v>
      </c>
      <c r="O54" s="219"/>
    </row>
    <row r="55" spans="2:24" s="223" customFormat="1">
      <c r="B55" s="249"/>
      <c r="C55" s="250" t="s">
        <v>82</v>
      </c>
      <c r="D55" s="288">
        <f>+AIU!F33</f>
        <v>60000</v>
      </c>
      <c r="E55" s="244">
        <v>60</v>
      </c>
      <c r="F55" s="252"/>
      <c r="G55" s="245"/>
      <c r="H55" s="289">
        <f>+D55*E55</f>
        <v>3600000</v>
      </c>
      <c r="I55" s="282"/>
      <c r="J55" s="280"/>
      <c r="O55" s="219"/>
    </row>
    <row r="56" spans="2:24" s="223" customFormat="1">
      <c r="B56" s="249"/>
      <c r="C56" s="250" t="s">
        <v>162</v>
      </c>
      <c r="D56" s="288">
        <f>+AIU!F34</f>
        <v>35000</v>
      </c>
      <c r="E56" s="244">
        <v>150</v>
      </c>
      <c r="F56" s="252"/>
      <c r="G56" s="245"/>
      <c r="H56" s="289">
        <f>+D56*E56</f>
        <v>5250000</v>
      </c>
      <c r="I56" s="282"/>
      <c r="J56" s="280"/>
      <c r="O56" s="219"/>
    </row>
    <row r="57" spans="2:24">
      <c r="B57" s="249"/>
      <c r="C57" s="250"/>
      <c r="D57" s="292"/>
      <c r="E57" s="244"/>
      <c r="F57" s="252"/>
      <c r="G57" s="245"/>
      <c r="H57" s="279"/>
      <c r="I57" s="282"/>
      <c r="J57" s="280"/>
    </row>
    <row r="58" spans="2:24">
      <c r="B58" s="273" t="s">
        <v>61</v>
      </c>
      <c r="C58" s="274" t="s">
        <v>163</v>
      </c>
      <c r="D58" s="275"/>
      <c r="E58" s="274"/>
      <c r="F58" s="275"/>
      <c r="G58" s="275"/>
      <c r="H58" s="276"/>
      <c r="I58" s="286"/>
      <c r="J58" s="498">
        <f>+SUM(H59:H63)</f>
        <v>13284023.776000001</v>
      </c>
      <c r="P58" s="223"/>
      <c r="Q58" s="223"/>
      <c r="R58" s="223"/>
      <c r="S58" s="223"/>
      <c r="T58" s="223"/>
      <c r="U58" s="223"/>
      <c r="V58" s="223"/>
      <c r="W58" s="223"/>
      <c r="X58" s="223"/>
    </row>
    <row r="59" spans="2:24" ht="14.4">
      <c r="B59" s="249"/>
      <c r="C59" s="250" t="s">
        <v>339</v>
      </c>
      <c r="D59" s="505">
        <v>0.02</v>
      </c>
      <c r="E59" s="244"/>
      <c r="F59" s="291"/>
      <c r="G59" s="245"/>
      <c r="H59" s="279">
        <f>D59*$J$18</f>
        <v>1714067.584</v>
      </c>
      <c r="I59" s="282"/>
      <c r="J59" s="280"/>
      <c r="K59"/>
      <c r="L59"/>
      <c r="M59"/>
      <c r="N59"/>
      <c r="O59"/>
      <c r="P59"/>
      <c r="Q59"/>
      <c r="R59"/>
      <c r="S59"/>
      <c r="T59"/>
      <c r="U59"/>
      <c r="V59"/>
      <c r="W59"/>
      <c r="X59"/>
    </row>
    <row r="60" spans="2:24" ht="14.4">
      <c r="B60" s="249"/>
      <c r="C60" s="250" t="s">
        <v>356</v>
      </c>
      <c r="D60" s="505">
        <v>2.5000000000000001E-2</v>
      </c>
      <c r="E60" s="244"/>
      <c r="F60" s="291"/>
      <c r="G60" s="245"/>
      <c r="H60" s="279">
        <f t="shared" ref="H60:H63" si="1">D60*$J$18</f>
        <v>2142584.48</v>
      </c>
      <c r="I60" s="282"/>
      <c r="J60" s="280"/>
      <c r="K60"/>
      <c r="L60"/>
      <c r="M60"/>
      <c r="N60"/>
      <c r="O60"/>
      <c r="P60"/>
      <c r="Q60"/>
      <c r="R60"/>
      <c r="S60"/>
      <c r="T60"/>
      <c r="U60"/>
      <c r="V60"/>
      <c r="W60"/>
      <c r="X60"/>
    </row>
    <row r="61" spans="2:24" ht="14.4">
      <c r="B61" s="249"/>
      <c r="C61" s="250" t="s">
        <v>365</v>
      </c>
      <c r="D61" s="505">
        <v>0.04</v>
      </c>
      <c r="E61" s="244"/>
      <c r="F61" s="291"/>
      <c r="G61" s="245"/>
      <c r="H61" s="279">
        <f t="shared" si="1"/>
        <v>3428135.1680000001</v>
      </c>
      <c r="I61" s="282"/>
      <c r="J61" s="280"/>
      <c r="K61"/>
      <c r="L61"/>
      <c r="M61"/>
      <c r="N61"/>
      <c r="O61"/>
      <c r="P61"/>
      <c r="Q61"/>
      <c r="R61"/>
      <c r="S61"/>
      <c r="T61"/>
      <c r="U61"/>
      <c r="V61"/>
      <c r="W61"/>
      <c r="X61"/>
    </row>
    <row r="62" spans="2:24" ht="14.4">
      <c r="B62" s="249"/>
      <c r="C62" s="250" t="s">
        <v>391</v>
      </c>
      <c r="D62" s="505">
        <v>0.02</v>
      </c>
      <c r="E62" s="244"/>
      <c r="F62" s="291"/>
      <c r="G62" s="245"/>
      <c r="H62" s="279">
        <f t="shared" si="1"/>
        <v>1714067.584</v>
      </c>
      <c r="I62" s="282"/>
      <c r="J62" s="280"/>
      <c r="K62"/>
      <c r="L62"/>
      <c r="M62"/>
      <c r="N62"/>
      <c r="O62"/>
      <c r="P62"/>
      <c r="Q62"/>
      <c r="R62"/>
      <c r="S62"/>
      <c r="T62"/>
      <c r="U62"/>
      <c r="V62"/>
      <c r="W62"/>
      <c r="X62"/>
    </row>
    <row r="63" spans="2:24" ht="15" thickBot="1">
      <c r="B63" s="249"/>
      <c r="C63" s="250" t="s">
        <v>340</v>
      </c>
      <c r="D63" s="505">
        <v>0.05</v>
      </c>
      <c r="E63" s="244"/>
      <c r="F63" s="291"/>
      <c r="G63" s="245"/>
      <c r="H63" s="279">
        <f t="shared" si="1"/>
        <v>4285168.96</v>
      </c>
      <c r="I63" s="282"/>
      <c r="J63" s="280"/>
      <c r="K63"/>
      <c r="L63"/>
      <c r="M63"/>
      <c r="N63"/>
      <c r="O63"/>
      <c r="P63"/>
      <c r="Q63"/>
      <c r="R63"/>
      <c r="S63"/>
      <c r="T63"/>
      <c r="U63"/>
      <c r="V63"/>
      <c r="W63"/>
      <c r="X63"/>
    </row>
    <row r="64" spans="2:24" ht="15" thickBot="1">
      <c r="B64" s="293"/>
      <c r="C64" s="1142" t="s">
        <v>164</v>
      </c>
      <c r="D64" s="1142"/>
      <c r="E64" s="1142"/>
      <c r="F64" s="1142"/>
      <c r="G64" s="1142"/>
      <c r="H64" s="1142"/>
      <c r="I64" s="1143"/>
      <c r="J64" s="501">
        <f>ROUND((SUM(J52:J63)),1)</f>
        <v>26934023.800000001</v>
      </c>
      <c r="K64"/>
      <c r="L64"/>
      <c r="M64"/>
      <c r="N64"/>
      <c r="O64"/>
      <c r="P64"/>
      <c r="Q64"/>
      <c r="R64"/>
      <c r="S64"/>
      <c r="T64"/>
      <c r="U64"/>
      <c r="V64"/>
      <c r="W64"/>
      <c r="X64"/>
    </row>
    <row r="65" spans="2:24" ht="15" thickBot="1">
      <c r="B65" s="1136" t="s">
        <v>165</v>
      </c>
      <c r="C65" s="1137"/>
      <c r="D65" s="1137"/>
      <c r="E65" s="1137"/>
      <c r="F65" s="1137"/>
      <c r="G65" s="1137"/>
      <c r="H65" s="1137"/>
      <c r="I65" s="1137"/>
      <c r="J65" s="1138"/>
      <c r="K65"/>
      <c r="L65"/>
      <c r="M65"/>
      <c r="N65"/>
      <c r="O65"/>
      <c r="P65"/>
      <c r="Q65"/>
      <c r="R65"/>
      <c r="S65"/>
      <c r="T65"/>
      <c r="U65"/>
      <c r="V65" s="294"/>
      <c r="W65" s="294"/>
      <c r="X65" s="294"/>
    </row>
    <row r="66" spans="2:24" ht="15" thickBot="1">
      <c r="B66" s="421"/>
      <c r="C66" s="1139" t="s">
        <v>166</v>
      </c>
      <c r="D66" s="1140"/>
      <c r="E66" s="1140"/>
      <c r="F66" s="1140"/>
      <c r="G66" s="1140"/>
      <c r="H66" s="1140"/>
      <c r="I66" s="1141"/>
      <c r="J66" s="500">
        <f>J18</f>
        <v>85703379.200000003</v>
      </c>
      <c r="K66"/>
      <c r="L66"/>
      <c r="M66"/>
      <c r="N66"/>
      <c r="O66"/>
      <c r="P66"/>
      <c r="Q66"/>
      <c r="R66"/>
      <c r="S66"/>
      <c r="T66"/>
      <c r="U66"/>
      <c r="V66" s="295"/>
      <c r="W66" s="294"/>
      <c r="X66" s="294"/>
    </row>
    <row r="67" spans="2:24" ht="15" thickBot="1">
      <c r="B67" s="499"/>
      <c r="C67" s="1139" t="s">
        <v>257</v>
      </c>
      <c r="D67" s="1140"/>
      <c r="E67" s="1140"/>
      <c r="F67" s="1140"/>
      <c r="G67" s="1140"/>
      <c r="H67" s="1140"/>
      <c r="I67" s="1141"/>
      <c r="J67" s="502">
        <f>+J64</f>
        <v>26934023.800000001</v>
      </c>
      <c r="K67"/>
      <c r="L67"/>
      <c r="M67"/>
      <c r="N67"/>
      <c r="O67"/>
      <c r="P67"/>
      <c r="Q67"/>
      <c r="R67"/>
      <c r="S67"/>
      <c r="T67"/>
      <c r="U67"/>
      <c r="V67" s="294"/>
      <c r="W67" s="294"/>
      <c r="X67" s="294"/>
    </row>
    <row r="68" spans="2:24" ht="15" thickBot="1">
      <c r="C68"/>
      <c r="D68" s="242"/>
      <c r="E68" s="242"/>
      <c r="F68" s="242"/>
      <c r="G68" s="242"/>
      <c r="H68" s="242"/>
      <c r="I68" s="504" t="s">
        <v>100</v>
      </c>
      <c r="J68" s="503">
        <f>J66+J67</f>
        <v>112637403</v>
      </c>
      <c r="K68"/>
      <c r="L68"/>
      <c r="M68"/>
      <c r="N68"/>
      <c r="O68"/>
      <c r="P68"/>
      <c r="Q68"/>
      <c r="R68"/>
      <c r="S68"/>
      <c r="T68"/>
      <c r="U68"/>
      <c r="V68" s="294"/>
      <c r="W68" s="294"/>
      <c r="X68" s="294"/>
    </row>
    <row r="69" spans="2:24" ht="15" thickBot="1">
      <c r="B69"/>
      <c r="C69"/>
      <c r="D69"/>
      <c r="E69"/>
      <c r="F69"/>
      <c r="G69"/>
      <c r="H69"/>
      <c r="I69" s="504" t="s">
        <v>383</v>
      </c>
      <c r="J69" s="503">
        <f>+J68*0.19</f>
        <v>21401106.57</v>
      </c>
      <c r="K69"/>
      <c r="L69"/>
      <c r="M69"/>
      <c r="N69"/>
      <c r="O69"/>
      <c r="P69"/>
      <c r="Q69"/>
      <c r="R69"/>
      <c r="S69"/>
      <c r="T69"/>
      <c r="U69"/>
      <c r="V69" s="294"/>
      <c r="W69" s="294"/>
      <c r="X69" s="294"/>
    </row>
    <row r="70" spans="2:24" ht="15" thickBot="1">
      <c r="B70"/>
      <c r="C70"/>
      <c r="D70"/>
      <c r="E70"/>
      <c r="F70"/>
      <c r="G70"/>
      <c r="H70"/>
      <c r="I70" s="504" t="s">
        <v>100</v>
      </c>
      <c r="J70" s="503">
        <f>+J69+J68</f>
        <v>134038509.56999999</v>
      </c>
      <c r="K70"/>
      <c r="L70"/>
      <c r="M70"/>
      <c r="N70"/>
      <c r="O70"/>
      <c r="P70"/>
      <c r="Q70"/>
      <c r="R70"/>
      <c r="S70"/>
      <c r="T70"/>
      <c r="U70"/>
      <c r="V70" s="294"/>
      <c r="W70" s="294"/>
      <c r="X70" s="294"/>
    </row>
    <row r="71" spans="2:24" ht="14.4">
      <c r="B71"/>
      <c r="C71"/>
      <c r="D71"/>
      <c r="E71"/>
      <c r="F71"/>
      <c r="G71"/>
      <c r="H71"/>
      <c r="I71"/>
      <c r="J71"/>
      <c r="K71"/>
      <c r="L71"/>
      <c r="M71"/>
      <c r="N71"/>
      <c r="O71"/>
      <c r="P71"/>
      <c r="Q71"/>
      <c r="R71"/>
      <c r="S71"/>
      <c r="T71"/>
      <c r="U71"/>
      <c r="V71" s="294"/>
      <c r="W71" s="294"/>
      <c r="X71" s="294"/>
    </row>
    <row r="72" spans="2:24" ht="14.4">
      <c r="B72"/>
      <c r="C72"/>
      <c r="D72"/>
      <c r="E72"/>
      <c r="F72"/>
      <c r="G72"/>
      <c r="H72"/>
      <c r="I72"/>
      <c r="J72"/>
      <c r="K72"/>
      <c r="L72"/>
      <c r="M72"/>
      <c r="N72"/>
      <c r="O72"/>
      <c r="P72"/>
      <c r="Q72"/>
      <c r="R72"/>
      <c r="S72"/>
      <c r="T72"/>
      <c r="U72"/>
      <c r="V72" s="294"/>
      <c r="W72" s="294"/>
      <c r="X72" s="294"/>
    </row>
    <row r="73" spans="2:24" ht="15" thickBot="1">
      <c r="B73"/>
      <c r="C73"/>
      <c r="D73"/>
      <c r="E73"/>
      <c r="F73"/>
      <c r="G73"/>
      <c r="H73"/>
      <c r="I73"/>
      <c r="J73"/>
      <c r="K73"/>
      <c r="L73"/>
      <c r="M73"/>
      <c r="N73"/>
      <c r="O73"/>
      <c r="P73"/>
      <c r="Q73"/>
      <c r="R73"/>
      <c r="S73"/>
      <c r="T73"/>
      <c r="U73"/>
      <c r="V73" s="294"/>
      <c r="W73" s="294"/>
      <c r="X73" s="294"/>
    </row>
    <row r="74" spans="2:24" ht="18">
      <c r="B74"/>
      <c r="C74" s="680"/>
      <c r="D74" s="681"/>
      <c r="E74" s="754"/>
      <c r="F74" s="754"/>
      <c r="G74" s="755"/>
      <c r="H74"/>
      <c r="I74"/>
      <c r="J74"/>
      <c r="K74"/>
      <c r="L74"/>
      <c r="M74"/>
      <c r="N74"/>
      <c r="O74"/>
      <c r="P74"/>
      <c r="Q74"/>
      <c r="R74"/>
      <c r="S74"/>
      <c r="T74"/>
      <c r="U74"/>
      <c r="V74" s="294"/>
      <c r="W74" s="294"/>
      <c r="X74" s="294"/>
    </row>
    <row r="75" spans="2:24" ht="18">
      <c r="C75" s="861"/>
      <c r="D75" s="861"/>
      <c r="E75" s="861"/>
      <c r="F75" s="861"/>
      <c r="G75" s="861"/>
    </row>
    <row r="76" spans="2:24" ht="18">
      <c r="C76" s="683"/>
      <c r="D76" s="685"/>
      <c r="E76" s="685"/>
      <c r="F76" s="685"/>
      <c r="G76" s="684"/>
    </row>
    <row r="77" spans="2:24" ht="18">
      <c r="C77" s="683"/>
      <c r="D77" s="685"/>
      <c r="E77" s="685"/>
      <c r="F77" s="685"/>
      <c r="G77" s="684"/>
    </row>
  </sheetData>
  <mergeCells count="17">
    <mergeCell ref="B22:J22"/>
    <mergeCell ref="I23:J23"/>
    <mergeCell ref="B8:B9"/>
    <mergeCell ref="C8:C9"/>
    <mergeCell ref="B19:I19"/>
    <mergeCell ref="B20:J20"/>
    <mergeCell ref="B21:J21"/>
    <mergeCell ref="B2:C4"/>
    <mergeCell ref="D2:F4"/>
    <mergeCell ref="G2:J4"/>
    <mergeCell ref="B6:J6"/>
    <mergeCell ref="B7:J7"/>
    <mergeCell ref="C75:G75"/>
    <mergeCell ref="B65:J65"/>
    <mergeCell ref="C66:I66"/>
    <mergeCell ref="C67:I67"/>
    <mergeCell ref="C64:I64"/>
  </mergeCells>
  <printOptions horizontalCentered="1"/>
  <pageMargins left="0.70866141732283472" right="0.70866141732283472" top="0.74803149606299213" bottom="0.74803149606299213" header="0.31496062992125984" footer="0.31496062992125984"/>
  <pageSetup scale="5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16751-0E78-4EDA-BA85-A7AC31763D8B}">
  <dimension ref="A1:U32"/>
  <sheetViews>
    <sheetView view="pageBreakPreview" zoomScale="70" zoomScaleNormal="85" zoomScaleSheetLayoutView="70" workbookViewId="0">
      <selection activeCell="A6" sqref="A6:U6"/>
    </sheetView>
  </sheetViews>
  <sheetFormatPr baseColWidth="10" defaultRowHeight="14.4"/>
  <cols>
    <col min="1" max="1" width="7" customWidth="1"/>
    <col min="2" max="2" width="18.44140625" customWidth="1"/>
    <col min="3" max="3" width="13.33203125" customWidth="1"/>
    <col min="4" max="4" width="27.6640625" customWidth="1"/>
    <col min="5" max="5" width="5.77734375" customWidth="1"/>
    <col min="6" max="6" width="5" customWidth="1"/>
    <col min="7" max="7" width="5.33203125" customWidth="1"/>
    <col min="8" max="8" width="5.44140625" customWidth="1"/>
    <col min="9" max="9" width="7.6640625" customWidth="1"/>
    <col min="10" max="10" width="6.44140625" customWidth="1"/>
    <col min="11" max="11" width="14.77734375" customWidth="1"/>
    <col min="12" max="12" width="8.77734375" customWidth="1"/>
    <col min="13" max="13" width="9.33203125" customWidth="1"/>
    <col min="14" max="14" width="10.33203125" customWidth="1"/>
    <col min="15" max="15" width="8.77734375" customWidth="1"/>
    <col min="16" max="19" width="8.44140625" customWidth="1"/>
    <col min="20" max="20" width="8.6640625" customWidth="1"/>
    <col min="21" max="21" width="13.44140625" customWidth="1"/>
  </cols>
  <sheetData>
    <row r="1" spans="1:21" ht="15" thickBot="1"/>
    <row r="2" spans="1:21" ht="15.45" customHeight="1">
      <c r="A2" s="1195" t="s">
        <v>260</v>
      </c>
      <c r="B2" s="1196"/>
      <c r="C2" s="1196"/>
      <c r="D2" s="1196"/>
      <c r="E2" s="1196"/>
      <c r="F2" s="1196"/>
      <c r="G2" s="1196"/>
      <c r="H2" s="1196"/>
      <c r="I2" s="1196"/>
      <c r="J2" s="1196"/>
      <c r="K2" s="1196"/>
      <c r="L2" s="1196"/>
      <c r="M2" s="1196"/>
      <c r="N2" s="1196"/>
      <c r="O2" s="1196"/>
      <c r="P2" s="1196"/>
      <c r="Q2" s="1196"/>
      <c r="R2" s="1196"/>
      <c r="S2" s="1196"/>
      <c r="T2" s="1196"/>
      <c r="U2" s="1197"/>
    </row>
    <row r="3" spans="1:21" ht="15.45" customHeight="1">
      <c r="A3" s="1198"/>
      <c r="B3" s="1199"/>
      <c r="C3" s="1199"/>
      <c r="D3" s="1199"/>
      <c r="E3" s="1199"/>
      <c r="F3" s="1199"/>
      <c r="G3" s="1199"/>
      <c r="H3" s="1199"/>
      <c r="I3" s="1199"/>
      <c r="J3" s="1199"/>
      <c r="K3" s="1199"/>
      <c r="L3" s="1199"/>
      <c r="M3" s="1199"/>
      <c r="N3" s="1199"/>
      <c r="O3" s="1199"/>
      <c r="P3" s="1199"/>
      <c r="Q3" s="1199"/>
      <c r="R3" s="1199"/>
      <c r="S3" s="1199"/>
      <c r="T3" s="1199"/>
      <c r="U3" s="1200"/>
    </row>
    <row r="4" spans="1:21" ht="15.45" customHeight="1">
      <c r="A4" s="1198"/>
      <c r="B4" s="1199"/>
      <c r="C4" s="1199"/>
      <c r="D4" s="1199"/>
      <c r="E4" s="1199"/>
      <c r="F4" s="1199"/>
      <c r="G4" s="1199"/>
      <c r="H4" s="1199"/>
      <c r="I4" s="1199"/>
      <c r="J4" s="1199"/>
      <c r="K4" s="1199"/>
      <c r="L4" s="1199"/>
      <c r="M4" s="1199"/>
      <c r="N4" s="1199"/>
      <c r="O4" s="1199"/>
      <c r="P4" s="1199"/>
      <c r="Q4" s="1199"/>
      <c r="R4" s="1199"/>
      <c r="S4" s="1199"/>
      <c r="T4" s="1199"/>
      <c r="U4" s="1200"/>
    </row>
    <row r="5" spans="1:21" ht="15.45" customHeight="1">
      <c r="A5" s="1201"/>
      <c r="B5" s="1202"/>
      <c r="C5" s="1202"/>
      <c r="D5" s="1202"/>
      <c r="E5" s="1202"/>
      <c r="F5" s="1202"/>
      <c r="G5" s="1202"/>
      <c r="H5" s="1202"/>
      <c r="I5" s="1202"/>
      <c r="J5" s="1202"/>
      <c r="K5" s="1202"/>
      <c r="L5" s="1202"/>
      <c r="M5" s="1202"/>
      <c r="N5" s="1202"/>
      <c r="O5" s="1202"/>
      <c r="P5" s="1202"/>
      <c r="Q5" s="1202"/>
      <c r="R5" s="1202"/>
      <c r="S5" s="1202"/>
      <c r="T5" s="1202"/>
      <c r="U5" s="1203"/>
    </row>
    <row r="6" spans="1:21" ht="15.45" customHeight="1" thickBot="1">
      <c r="A6" s="1204"/>
      <c r="B6" s="1205"/>
      <c r="C6" s="1205"/>
      <c r="D6" s="1205"/>
      <c r="E6" s="1205"/>
      <c r="F6" s="1205"/>
      <c r="G6" s="1205"/>
      <c r="H6" s="1205"/>
      <c r="I6" s="1205"/>
      <c r="J6" s="1205"/>
      <c r="K6" s="1205"/>
      <c r="L6" s="1205"/>
      <c r="M6" s="1205"/>
      <c r="N6" s="1205"/>
      <c r="O6" s="1205"/>
      <c r="P6" s="1205"/>
      <c r="Q6" s="1205"/>
      <c r="R6" s="1205"/>
      <c r="S6" s="1205"/>
      <c r="T6" s="1205"/>
      <c r="U6" s="1206"/>
    </row>
    <row r="7" spans="1:21" ht="14.55" customHeight="1">
      <c r="A7" s="1189" t="s">
        <v>522</v>
      </c>
      <c r="B7" s="1190"/>
      <c r="C7" s="1190"/>
      <c r="D7" s="1190"/>
      <c r="E7" s="1190"/>
      <c r="F7" s="1190"/>
      <c r="G7" s="1190"/>
      <c r="H7" s="1190"/>
      <c r="I7" s="1190"/>
      <c r="J7" s="1190"/>
      <c r="K7" s="1190"/>
      <c r="L7" s="1190"/>
      <c r="M7" s="1190"/>
      <c r="N7" s="1190"/>
      <c r="O7" s="1190"/>
      <c r="P7" s="1190"/>
      <c r="Q7" s="1190"/>
      <c r="R7" s="1190"/>
      <c r="S7" s="1190"/>
      <c r="T7" s="1190"/>
      <c r="U7" s="1191"/>
    </row>
    <row r="8" spans="1:21" ht="34.200000000000003" customHeight="1" thickBot="1">
      <c r="A8" s="1192"/>
      <c r="B8" s="1193"/>
      <c r="C8" s="1193"/>
      <c r="D8" s="1193"/>
      <c r="E8" s="1193"/>
      <c r="F8" s="1193"/>
      <c r="G8" s="1193"/>
      <c r="H8" s="1193"/>
      <c r="I8" s="1193"/>
      <c r="J8" s="1193"/>
      <c r="K8" s="1193"/>
      <c r="L8" s="1193"/>
      <c r="M8" s="1193"/>
      <c r="N8" s="1193"/>
      <c r="O8" s="1193"/>
      <c r="P8" s="1193"/>
      <c r="Q8" s="1193"/>
      <c r="R8" s="1193"/>
      <c r="S8" s="1193"/>
      <c r="T8" s="1193"/>
      <c r="U8" s="1194"/>
    </row>
    <row r="9" spans="1:21" ht="15" customHeight="1" thickBot="1">
      <c r="A9" s="1207" t="s">
        <v>261</v>
      </c>
      <c r="B9" s="1208"/>
      <c r="C9" s="1208"/>
      <c r="D9" s="1208"/>
      <c r="E9" s="1208"/>
      <c r="F9" s="1208"/>
      <c r="G9" s="1208"/>
      <c r="H9" s="1208"/>
      <c r="I9" s="1208"/>
      <c r="J9" s="1208"/>
      <c r="K9" s="1208"/>
      <c r="L9" s="1208"/>
      <c r="M9" s="1208"/>
      <c r="N9" s="1208"/>
      <c r="O9" s="1208"/>
      <c r="P9" s="1208"/>
      <c r="Q9" s="1208"/>
      <c r="R9" s="1208"/>
      <c r="S9" s="1208"/>
      <c r="T9" s="1208"/>
      <c r="U9" s="1209"/>
    </row>
    <row r="10" spans="1:21" ht="15" thickBot="1">
      <c r="A10" s="1210" t="s">
        <v>262</v>
      </c>
      <c r="B10" s="1212" t="s">
        <v>263</v>
      </c>
      <c r="C10" s="1213"/>
      <c r="D10" s="1214"/>
      <c r="E10" s="1212" t="s">
        <v>264</v>
      </c>
      <c r="F10" s="1213"/>
      <c r="G10" s="1213"/>
      <c r="H10" s="1214"/>
      <c r="I10" s="1215" t="s">
        <v>265</v>
      </c>
      <c r="J10" s="1215" t="s">
        <v>266</v>
      </c>
      <c r="K10" s="1215" t="s">
        <v>267</v>
      </c>
      <c r="L10" s="1212" t="s">
        <v>199</v>
      </c>
      <c r="M10" s="1213"/>
      <c r="N10" s="1213"/>
      <c r="O10" s="1213"/>
      <c r="P10" s="1213"/>
      <c r="Q10" s="1213"/>
      <c r="R10" s="1213"/>
      <c r="S10" s="1213"/>
      <c r="T10" s="1213"/>
      <c r="U10" s="1215" t="s">
        <v>197</v>
      </c>
    </row>
    <row r="11" spans="1:21" ht="28.2" thickBot="1">
      <c r="A11" s="1211"/>
      <c r="B11" s="517" t="s">
        <v>268</v>
      </c>
      <c r="C11" s="518" t="s">
        <v>269</v>
      </c>
      <c r="D11" s="519" t="s">
        <v>17</v>
      </c>
      <c r="E11" s="520" t="s">
        <v>270</v>
      </c>
      <c r="F11" s="519" t="s">
        <v>271</v>
      </c>
      <c r="G11" s="519" t="s">
        <v>272</v>
      </c>
      <c r="H11" s="519" t="s">
        <v>273</v>
      </c>
      <c r="I11" s="1216"/>
      <c r="J11" s="1216"/>
      <c r="K11" s="1216"/>
      <c r="L11" s="519" t="s">
        <v>274</v>
      </c>
      <c r="M11" s="519" t="s">
        <v>275</v>
      </c>
      <c r="N11" s="519" t="s">
        <v>276</v>
      </c>
      <c r="O11" s="519" t="s">
        <v>277</v>
      </c>
      <c r="P11" s="519" t="s">
        <v>278</v>
      </c>
      <c r="Q11" s="519" t="s">
        <v>412</v>
      </c>
      <c r="R11" s="519" t="s">
        <v>415</v>
      </c>
      <c r="S11" s="519" t="s">
        <v>416</v>
      </c>
      <c r="T11" s="521" t="s">
        <v>279</v>
      </c>
      <c r="U11" s="1216"/>
    </row>
    <row r="12" spans="1:21" ht="27.6">
      <c r="A12" s="1224">
        <v>1</v>
      </c>
      <c r="B12" s="1226" t="s">
        <v>280</v>
      </c>
      <c r="C12" s="506"/>
      <c r="D12" s="507" t="s">
        <v>281</v>
      </c>
      <c r="E12" s="508"/>
      <c r="F12" s="508" t="s">
        <v>282</v>
      </c>
      <c r="G12" s="508" t="s">
        <v>282</v>
      </c>
      <c r="H12" s="508" t="s">
        <v>282</v>
      </c>
      <c r="I12" s="506">
        <v>3</v>
      </c>
      <c r="J12" s="778" t="s">
        <v>266</v>
      </c>
      <c r="K12" s="784">
        <v>4000000</v>
      </c>
      <c r="L12" s="522">
        <v>0.125</v>
      </c>
      <c r="M12" s="522">
        <v>0.125</v>
      </c>
      <c r="N12" s="522">
        <v>0.125</v>
      </c>
      <c r="O12" s="522">
        <v>0.125</v>
      </c>
      <c r="P12" s="522">
        <v>0.125</v>
      </c>
      <c r="Q12" s="522">
        <v>0.125</v>
      </c>
      <c r="R12" s="522">
        <v>0.125</v>
      </c>
      <c r="S12" s="785">
        <v>0.125</v>
      </c>
      <c r="T12" s="781">
        <v>8</v>
      </c>
      <c r="U12" s="760">
        <f t="shared" ref="U12:U21" si="0">K12</f>
        <v>4000000</v>
      </c>
    </row>
    <row r="13" spans="1:21" ht="40.950000000000003" customHeight="1">
      <c r="A13" s="1225"/>
      <c r="B13" s="1227"/>
      <c r="C13" s="509"/>
      <c r="D13" s="756" t="s">
        <v>283</v>
      </c>
      <c r="E13" s="510" t="s">
        <v>282</v>
      </c>
      <c r="F13" s="510" t="s">
        <v>282</v>
      </c>
      <c r="G13" s="510"/>
      <c r="H13" s="510"/>
      <c r="I13" s="509">
        <v>3</v>
      </c>
      <c r="J13" s="779" t="s">
        <v>266</v>
      </c>
      <c r="K13" s="786">
        <v>4000000</v>
      </c>
      <c r="L13" s="511">
        <v>0.125</v>
      </c>
      <c r="M13" s="511">
        <v>0.125</v>
      </c>
      <c r="N13" s="511">
        <v>0.125</v>
      </c>
      <c r="O13" s="511">
        <v>0.125</v>
      </c>
      <c r="P13" s="511">
        <v>0.125</v>
      </c>
      <c r="Q13" s="511">
        <v>0.125</v>
      </c>
      <c r="R13" s="511">
        <v>0.125</v>
      </c>
      <c r="S13" s="787">
        <v>0.125</v>
      </c>
      <c r="T13" s="782">
        <v>8</v>
      </c>
      <c r="U13" s="761">
        <f t="shared" si="0"/>
        <v>4000000</v>
      </c>
    </row>
    <row r="14" spans="1:21" ht="27" customHeight="1">
      <c r="A14" s="1225"/>
      <c r="B14" s="1227"/>
      <c r="C14" s="509"/>
      <c r="D14" s="756" t="s">
        <v>284</v>
      </c>
      <c r="E14" s="510" t="s">
        <v>282</v>
      </c>
      <c r="F14" s="510" t="s">
        <v>282</v>
      </c>
      <c r="G14" s="510"/>
      <c r="H14" s="510"/>
      <c r="I14" s="509">
        <v>3</v>
      </c>
      <c r="J14" s="779" t="s">
        <v>266</v>
      </c>
      <c r="K14" s="786">
        <v>4000000</v>
      </c>
      <c r="L14" s="511">
        <v>0.125</v>
      </c>
      <c r="M14" s="511">
        <v>0.125</v>
      </c>
      <c r="N14" s="511">
        <v>0.125</v>
      </c>
      <c r="O14" s="511">
        <v>0.125</v>
      </c>
      <c r="P14" s="511">
        <v>0.125</v>
      </c>
      <c r="Q14" s="511">
        <v>0.125</v>
      </c>
      <c r="R14" s="511">
        <v>0.125</v>
      </c>
      <c r="S14" s="787">
        <v>0.125</v>
      </c>
      <c r="T14" s="782">
        <v>8</v>
      </c>
      <c r="U14" s="761">
        <f t="shared" si="0"/>
        <v>4000000</v>
      </c>
    </row>
    <row r="15" spans="1:21" ht="41.4">
      <c r="A15" s="1225">
        <v>2</v>
      </c>
      <c r="B15" s="1227" t="s">
        <v>285</v>
      </c>
      <c r="C15" s="509"/>
      <c r="D15" s="756" t="s">
        <v>286</v>
      </c>
      <c r="E15" s="510" t="s">
        <v>282</v>
      </c>
      <c r="F15" s="510" t="s">
        <v>282</v>
      </c>
      <c r="G15" s="510"/>
      <c r="H15" s="510"/>
      <c r="I15" s="509">
        <v>3</v>
      </c>
      <c r="J15" s="779" t="s">
        <v>266</v>
      </c>
      <c r="K15" s="786">
        <v>4000000</v>
      </c>
      <c r="L15" s="511">
        <v>0.125</v>
      </c>
      <c r="M15" s="511">
        <v>0.125</v>
      </c>
      <c r="N15" s="511">
        <v>0.125</v>
      </c>
      <c r="O15" s="511">
        <v>0.125</v>
      </c>
      <c r="P15" s="511">
        <v>0.125</v>
      </c>
      <c r="Q15" s="511">
        <v>0.125</v>
      </c>
      <c r="R15" s="511">
        <v>0.125</v>
      </c>
      <c r="S15" s="787">
        <v>0.125</v>
      </c>
      <c r="T15" s="782">
        <v>8</v>
      </c>
      <c r="U15" s="761">
        <f t="shared" si="0"/>
        <v>4000000</v>
      </c>
    </row>
    <row r="16" spans="1:21" ht="27" customHeight="1">
      <c r="A16" s="1225"/>
      <c r="B16" s="1227"/>
      <c r="C16" s="509"/>
      <c r="D16" s="756" t="s">
        <v>287</v>
      </c>
      <c r="E16" s="510"/>
      <c r="F16" s="510"/>
      <c r="G16" s="510"/>
      <c r="H16" s="510"/>
      <c r="I16" s="509">
        <v>3</v>
      </c>
      <c r="J16" s="779" t="s">
        <v>266</v>
      </c>
      <c r="K16" s="786">
        <v>4000000</v>
      </c>
      <c r="L16" s="511">
        <v>0.125</v>
      </c>
      <c r="M16" s="511">
        <v>0.125</v>
      </c>
      <c r="N16" s="511">
        <v>0.125</v>
      </c>
      <c r="O16" s="511">
        <v>0.125</v>
      </c>
      <c r="P16" s="511">
        <v>0.125</v>
      </c>
      <c r="Q16" s="511">
        <v>0.125</v>
      </c>
      <c r="R16" s="511">
        <v>0.125</v>
      </c>
      <c r="S16" s="787">
        <v>0.125</v>
      </c>
      <c r="T16" s="782">
        <v>8</v>
      </c>
      <c r="U16" s="761">
        <f t="shared" si="0"/>
        <v>4000000</v>
      </c>
    </row>
    <row r="17" spans="1:21" ht="27" customHeight="1">
      <c r="A17" s="1225"/>
      <c r="B17" s="1227"/>
      <c r="C17" s="509"/>
      <c r="D17" s="756" t="s">
        <v>288</v>
      </c>
      <c r="E17" s="510" t="s">
        <v>282</v>
      </c>
      <c r="F17" s="510" t="s">
        <v>282</v>
      </c>
      <c r="G17" s="510" t="s">
        <v>282</v>
      </c>
      <c r="H17" s="510" t="s">
        <v>282</v>
      </c>
      <c r="I17" s="509">
        <v>6</v>
      </c>
      <c r="J17" s="779" t="s">
        <v>266</v>
      </c>
      <c r="K17" s="786">
        <v>4000000</v>
      </c>
      <c r="L17" s="511">
        <v>0.125</v>
      </c>
      <c r="M17" s="511">
        <v>0.125</v>
      </c>
      <c r="N17" s="511">
        <v>0.125</v>
      </c>
      <c r="O17" s="511">
        <v>0.125</v>
      </c>
      <c r="P17" s="511">
        <v>0.125</v>
      </c>
      <c r="Q17" s="511">
        <v>0.125</v>
      </c>
      <c r="R17" s="511">
        <v>0.125</v>
      </c>
      <c r="S17" s="787">
        <v>0.125</v>
      </c>
      <c r="T17" s="782">
        <v>8</v>
      </c>
      <c r="U17" s="761">
        <f t="shared" si="0"/>
        <v>4000000</v>
      </c>
    </row>
    <row r="18" spans="1:21" ht="55.2">
      <c r="A18" s="759">
        <v>3</v>
      </c>
      <c r="B18" s="763" t="s">
        <v>289</v>
      </c>
      <c r="C18" s="756" t="s">
        <v>290</v>
      </c>
      <c r="D18" s="512" t="s">
        <v>291</v>
      </c>
      <c r="E18" s="510" t="s">
        <v>282</v>
      </c>
      <c r="F18" s="510" t="s">
        <v>282</v>
      </c>
      <c r="G18" s="510" t="s">
        <v>282</v>
      </c>
      <c r="H18" s="510"/>
      <c r="I18" s="509">
        <v>3</v>
      </c>
      <c r="J18" s="779" t="s">
        <v>266</v>
      </c>
      <c r="K18" s="786">
        <v>4000000</v>
      </c>
      <c r="L18" s="511">
        <v>0.125</v>
      </c>
      <c r="M18" s="511">
        <v>0.125</v>
      </c>
      <c r="N18" s="511">
        <v>0.125</v>
      </c>
      <c r="O18" s="511">
        <v>0.125</v>
      </c>
      <c r="P18" s="511">
        <v>0.125</v>
      </c>
      <c r="Q18" s="511">
        <v>0.125</v>
      </c>
      <c r="R18" s="511">
        <v>0.125</v>
      </c>
      <c r="S18" s="787">
        <v>0.125</v>
      </c>
      <c r="T18" s="782">
        <v>8</v>
      </c>
      <c r="U18" s="761">
        <f t="shared" si="0"/>
        <v>4000000</v>
      </c>
    </row>
    <row r="19" spans="1:21">
      <c r="A19" s="1225">
        <v>4</v>
      </c>
      <c r="B19" s="1227" t="s">
        <v>292</v>
      </c>
      <c r="C19" s="1220" t="s">
        <v>293</v>
      </c>
      <c r="D19" s="512" t="s">
        <v>294</v>
      </c>
      <c r="E19" s="510" t="s">
        <v>282</v>
      </c>
      <c r="F19" s="510"/>
      <c r="G19" s="510"/>
      <c r="H19" s="510"/>
      <c r="I19" s="509">
        <v>3</v>
      </c>
      <c r="J19" s="779" t="s">
        <v>266</v>
      </c>
      <c r="K19" s="786">
        <v>4000000</v>
      </c>
      <c r="L19" s="511">
        <v>0.125</v>
      </c>
      <c r="M19" s="511">
        <v>0.125</v>
      </c>
      <c r="N19" s="511">
        <v>0.125</v>
      </c>
      <c r="O19" s="511">
        <v>0.125</v>
      </c>
      <c r="P19" s="511">
        <v>0.125</v>
      </c>
      <c r="Q19" s="511">
        <v>0.125</v>
      </c>
      <c r="R19" s="511">
        <v>0.125</v>
      </c>
      <c r="S19" s="787">
        <v>0.125</v>
      </c>
      <c r="T19" s="782">
        <v>8</v>
      </c>
      <c r="U19" s="761">
        <f t="shared" si="0"/>
        <v>4000000</v>
      </c>
    </row>
    <row r="20" spans="1:21" ht="27.6">
      <c r="A20" s="1225"/>
      <c r="B20" s="1227"/>
      <c r="C20" s="1220"/>
      <c r="D20" s="512" t="s">
        <v>295</v>
      </c>
      <c r="E20" s="510"/>
      <c r="F20" s="510" t="s">
        <v>282</v>
      </c>
      <c r="G20" s="510" t="s">
        <v>282</v>
      </c>
      <c r="H20" s="510"/>
      <c r="I20" s="509">
        <v>3</v>
      </c>
      <c r="J20" s="779" t="s">
        <v>266</v>
      </c>
      <c r="K20" s="786">
        <v>4000000</v>
      </c>
      <c r="L20" s="511">
        <v>0.125</v>
      </c>
      <c r="M20" s="511">
        <v>0.125</v>
      </c>
      <c r="N20" s="511">
        <v>0.125</v>
      </c>
      <c r="O20" s="511">
        <v>0.125</v>
      </c>
      <c r="P20" s="511">
        <v>0.125</v>
      </c>
      <c r="Q20" s="511">
        <v>0.125</v>
      </c>
      <c r="R20" s="511">
        <v>0.125</v>
      </c>
      <c r="S20" s="787">
        <v>0.125</v>
      </c>
      <c r="T20" s="782">
        <v>8</v>
      </c>
      <c r="U20" s="761">
        <f t="shared" si="0"/>
        <v>4000000</v>
      </c>
    </row>
    <row r="21" spans="1:21" ht="42" thickBot="1">
      <c r="A21" s="1228"/>
      <c r="B21" s="1229"/>
      <c r="C21" s="764" t="s">
        <v>296</v>
      </c>
      <c r="D21" s="765" t="s">
        <v>297</v>
      </c>
      <c r="E21" s="766" t="s">
        <v>282</v>
      </c>
      <c r="F21" s="766" t="s">
        <v>282</v>
      </c>
      <c r="G21" s="766" t="s">
        <v>282</v>
      </c>
      <c r="H21" s="766"/>
      <c r="I21" s="767">
        <v>3</v>
      </c>
      <c r="J21" s="780" t="s">
        <v>266</v>
      </c>
      <c r="K21" s="788">
        <v>4000000</v>
      </c>
      <c r="L21" s="768">
        <v>0.125</v>
      </c>
      <c r="M21" s="768">
        <v>0.125</v>
      </c>
      <c r="N21" s="768">
        <v>0.125</v>
      </c>
      <c r="O21" s="768">
        <v>0.125</v>
      </c>
      <c r="P21" s="768">
        <v>0.125</v>
      </c>
      <c r="Q21" s="768">
        <v>0.125</v>
      </c>
      <c r="R21" s="768">
        <v>0.125</v>
      </c>
      <c r="S21" s="789">
        <v>0.125</v>
      </c>
      <c r="T21" s="783">
        <v>8</v>
      </c>
      <c r="U21" s="762">
        <f t="shared" si="0"/>
        <v>4000000</v>
      </c>
    </row>
    <row r="22" spans="1:21" ht="15" thickBot="1">
      <c r="A22" s="1221" t="s">
        <v>298</v>
      </c>
      <c r="B22" s="1222"/>
      <c r="C22" s="1222"/>
      <c r="D22" s="1222"/>
      <c r="E22" s="1222"/>
      <c r="F22" s="1222"/>
      <c r="G22" s="1222"/>
      <c r="H22" s="1222"/>
      <c r="I22" s="1222"/>
      <c r="J22" s="1222"/>
      <c r="K22" s="1222"/>
      <c r="L22" s="1222"/>
      <c r="M22" s="1222"/>
      <c r="N22" s="1222"/>
      <c r="O22" s="1222"/>
      <c r="P22" s="1222"/>
      <c r="Q22" s="1222"/>
      <c r="R22" s="1222"/>
      <c r="S22" s="1222"/>
      <c r="T22" s="1223"/>
      <c r="U22" s="676">
        <f>SUM(U12:U21)</f>
        <v>40000000</v>
      </c>
    </row>
    <row r="23" spans="1:21" ht="15" thickBot="1">
      <c r="A23" s="1217" t="s">
        <v>385</v>
      </c>
      <c r="B23" s="1218"/>
      <c r="C23" s="1218"/>
      <c r="D23" s="1218"/>
      <c r="E23" s="1218"/>
      <c r="F23" s="1218"/>
      <c r="G23" s="1218"/>
      <c r="H23" s="1218"/>
      <c r="I23" s="1218"/>
      <c r="J23" s="1218"/>
      <c r="K23" s="1218"/>
      <c r="L23" s="1218"/>
      <c r="M23" s="1218"/>
      <c r="N23" s="1218"/>
      <c r="O23" s="1218"/>
      <c r="P23" s="1218"/>
      <c r="Q23" s="1218"/>
      <c r="R23" s="1218"/>
      <c r="S23" s="1218"/>
      <c r="T23" s="1218"/>
      <c r="U23" s="1219"/>
    </row>
    <row r="28" spans="1:21" ht="15" thickBot="1"/>
    <row r="29" spans="1:21" ht="18">
      <c r="B29" s="680" t="s">
        <v>402</v>
      </c>
      <c r="C29" s="681"/>
      <c r="D29" s="754"/>
      <c r="E29" s="754"/>
      <c r="F29" s="755"/>
    </row>
    <row r="30" spans="1:21" ht="18">
      <c r="B30" s="861" t="s">
        <v>403</v>
      </c>
      <c r="C30" s="861"/>
      <c r="D30" s="861"/>
      <c r="E30" s="861"/>
      <c r="F30" s="861"/>
    </row>
    <row r="31" spans="1:21" ht="18">
      <c r="B31" s="683" t="s">
        <v>389</v>
      </c>
      <c r="C31" s="685"/>
      <c r="D31" s="685"/>
      <c r="E31" s="685"/>
      <c r="F31" s="684"/>
    </row>
    <row r="32" spans="1:21" ht="18">
      <c r="B32" s="683"/>
      <c r="C32" s="685"/>
      <c r="D32" s="685"/>
      <c r="E32" s="685"/>
      <c r="F32" s="684"/>
    </row>
  </sheetData>
  <mergeCells count="25">
    <mergeCell ref="A23:U23"/>
    <mergeCell ref="C19:C20"/>
    <mergeCell ref="A22:T22"/>
    <mergeCell ref="A12:A14"/>
    <mergeCell ref="B12:B14"/>
    <mergeCell ref="A15:A17"/>
    <mergeCell ref="B15:B17"/>
    <mergeCell ref="A19:A21"/>
    <mergeCell ref="B19:B21"/>
    <mergeCell ref="B30:F30"/>
    <mergeCell ref="A7:U8"/>
    <mergeCell ref="A2:U2"/>
    <mergeCell ref="A3:U3"/>
    <mergeCell ref="A4:U4"/>
    <mergeCell ref="A5:U5"/>
    <mergeCell ref="A6:U6"/>
    <mergeCell ref="A9:U9"/>
    <mergeCell ref="A10:A11"/>
    <mergeCell ref="B10:D10"/>
    <mergeCell ref="E10:H10"/>
    <mergeCell ref="I10:I11"/>
    <mergeCell ref="J10:J11"/>
    <mergeCell ref="K10:K11"/>
    <mergeCell ref="L10:T10"/>
    <mergeCell ref="U10:U11"/>
  </mergeCells>
  <pageMargins left="0.7" right="0.7" top="0.75" bottom="0.75" header="0.3" footer="0.3"/>
  <pageSetup scale="4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C923B-8FC7-41BB-B2BA-D299F837EFF2}">
  <dimension ref="B1:J51"/>
  <sheetViews>
    <sheetView view="pageBreakPreview" zoomScaleNormal="100" zoomScaleSheetLayoutView="100" workbookViewId="0">
      <selection activeCell="A4" sqref="A4"/>
    </sheetView>
  </sheetViews>
  <sheetFormatPr baseColWidth="10" defaultRowHeight="14.4"/>
  <cols>
    <col min="8" max="8" width="12" bestFit="1" customWidth="1"/>
    <col min="9" max="9" width="12.33203125" bestFit="1" customWidth="1"/>
    <col min="10" max="10" width="15.33203125" bestFit="1" customWidth="1"/>
  </cols>
  <sheetData>
    <row r="1" spans="2:10" ht="15" thickBot="1"/>
    <row r="2" spans="2:10">
      <c r="B2" s="1233" t="s">
        <v>390</v>
      </c>
      <c r="C2" s="1234"/>
      <c r="D2" s="1234"/>
      <c r="E2" s="1234"/>
      <c r="F2" s="1234"/>
      <c r="G2" s="1234"/>
      <c r="H2" s="1234"/>
      <c r="I2" s="1234"/>
      <c r="J2" s="1235"/>
    </row>
    <row r="3" spans="2:10">
      <c r="B3" s="1236"/>
      <c r="C3" s="1237"/>
      <c r="D3" s="1237"/>
      <c r="E3" s="1237"/>
      <c r="F3" s="1237"/>
      <c r="G3" s="1237"/>
      <c r="H3" s="1237"/>
      <c r="I3" s="1237"/>
      <c r="J3" s="1238"/>
    </row>
    <row r="4" spans="2:10" ht="62.55" customHeight="1" thickBot="1">
      <c r="B4" s="1239"/>
      <c r="C4" s="1240"/>
      <c r="D4" s="1240"/>
      <c r="E4" s="1240"/>
      <c r="F4" s="1240"/>
      <c r="G4" s="1240"/>
      <c r="H4" s="1240"/>
      <c r="I4" s="1240"/>
      <c r="J4" s="1241"/>
    </row>
    <row r="5" spans="2:10">
      <c r="B5" s="524"/>
      <c r="C5" s="525"/>
      <c r="D5" s="525"/>
      <c r="E5" s="525"/>
      <c r="F5" s="525"/>
      <c r="G5" s="525"/>
      <c r="H5" s="525"/>
      <c r="I5" s="526"/>
      <c r="J5" s="527"/>
    </row>
    <row r="6" spans="2:10">
      <c r="B6" s="528" t="s">
        <v>300</v>
      </c>
      <c r="C6" s="529"/>
      <c r="D6" s="1242" t="s">
        <v>522</v>
      </c>
      <c r="E6" s="1242"/>
      <c r="F6" s="1242"/>
      <c r="G6" s="1242"/>
      <c r="H6" s="1242"/>
      <c r="I6" s="1242"/>
      <c r="J6" s="1243"/>
    </row>
    <row r="7" spans="2:10" ht="29.55" customHeight="1">
      <c r="B7" s="524" t="s">
        <v>301</v>
      </c>
      <c r="C7" s="525"/>
      <c r="D7" s="1242"/>
      <c r="E7" s="1242"/>
      <c r="F7" s="1242"/>
      <c r="G7" s="1242"/>
      <c r="H7" s="1242"/>
      <c r="I7" s="1242"/>
      <c r="J7" s="1243"/>
    </row>
    <row r="8" spans="2:10">
      <c r="B8" s="528" t="s">
        <v>302</v>
      </c>
      <c r="C8" s="530"/>
      <c r="D8" s="1244" t="s">
        <v>258</v>
      </c>
      <c r="E8" s="1245"/>
      <c r="F8" s="1245"/>
      <c r="G8" s="1245"/>
      <c r="H8" s="1245"/>
      <c r="I8" s="1245"/>
      <c r="J8" s="1246"/>
    </row>
    <row r="9" spans="2:10">
      <c r="B9" s="528"/>
      <c r="C9" s="529"/>
      <c r="D9" s="1245"/>
      <c r="E9" s="1245"/>
      <c r="F9" s="1245"/>
      <c r="G9" s="1245"/>
      <c r="H9" s="1245"/>
      <c r="I9" s="1245"/>
      <c r="J9" s="1246"/>
    </row>
    <row r="10" spans="2:10">
      <c r="B10" s="528"/>
      <c r="C10" s="529"/>
      <c r="D10" s="529"/>
      <c r="E10" s="525"/>
      <c r="F10" s="525"/>
      <c r="G10" s="525"/>
      <c r="H10" s="525"/>
      <c r="I10" s="530" t="s">
        <v>303</v>
      </c>
      <c r="J10" s="531" t="s">
        <v>304</v>
      </c>
    </row>
    <row r="11" spans="2:10" ht="15" thickBot="1">
      <c r="B11" s="532" t="s">
        <v>305</v>
      </c>
      <c r="C11" s="533"/>
      <c r="D11" s="533"/>
      <c r="E11" s="533"/>
      <c r="F11" s="217"/>
      <c r="G11" s="217"/>
      <c r="H11" s="217"/>
      <c r="I11" s="534"/>
      <c r="J11" s="535"/>
    </row>
    <row r="12" spans="2:10">
      <c r="B12" s="1247" t="s">
        <v>306</v>
      </c>
      <c r="C12" s="1248"/>
      <c r="D12" s="1248"/>
      <c r="E12" s="1248"/>
      <c r="F12" s="1249"/>
      <c r="G12" s="536" t="s">
        <v>307</v>
      </c>
      <c r="H12" s="536" t="s">
        <v>308</v>
      </c>
      <c r="I12" s="536" t="s">
        <v>309</v>
      </c>
      <c r="J12" s="537" t="s">
        <v>310</v>
      </c>
    </row>
    <row r="13" spans="2:10">
      <c r="B13" s="1250" t="s">
        <v>417</v>
      </c>
      <c r="C13" s="1251"/>
      <c r="D13" s="1251"/>
      <c r="E13" s="1251"/>
      <c r="F13" s="1251"/>
      <c r="G13" s="538" t="s">
        <v>311</v>
      </c>
      <c r="H13" s="539">
        <v>300000</v>
      </c>
      <c r="I13" s="540">
        <v>2</v>
      </c>
      <c r="J13" s="541">
        <f>H13*I13</f>
        <v>600000</v>
      </c>
    </row>
    <row r="14" spans="2:10" ht="27.75" customHeight="1">
      <c r="B14" s="1250" t="s">
        <v>418</v>
      </c>
      <c r="C14" s="1251"/>
      <c r="D14" s="1251"/>
      <c r="E14" s="1251"/>
      <c r="F14" s="1251"/>
      <c r="G14" s="538" t="s">
        <v>311</v>
      </c>
      <c r="H14" s="539">
        <v>200000</v>
      </c>
      <c r="I14" s="540">
        <v>2</v>
      </c>
      <c r="J14" s="541">
        <f>H14*I14</f>
        <v>400000</v>
      </c>
    </row>
    <row r="15" spans="2:10">
      <c r="B15" s="1252" t="s">
        <v>312</v>
      </c>
      <c r="C15" s="1253"/>
      <c r="D15" s="1253"/>
      <c r="E15" s="1253"/>
      <c r="F15" s="1254"/>
      <c r="G15" s="542" t="s">
        <v>313</v>
      </c>
      <c r="H15" s="543">
        <v>300000</v>
      </c>
      <c r="I15" s="544">
        <v>1</v>
      </c>
      <c r="J15" s="541">
        <f>H15*I15</f>
        <v>300000</v>
      </c>
    </row>
    <row r="16" spans="2:10">
      <c r="B16" s="1255"/>
      <c r="C16" s="1256"/>
      <c r="D16" s="1256"/>
      <c r="E16" s="1256"/>
      <c r="F16" s="1257"/>
      <c r="G16" s="542"/>
      <c r="H16" s="545"/>
      <c r="I16" s="546"/>
      <c r="J16" s="547"/>
    </row>
    <row r="17" spans="2:10">
      <c r="B17" s="1255"/>
      <c r="C17" s="1256"/>
      <c r="D17" s="1256"/>
      <c r="E17" s="1256"/>
      <c r="F17" s="1257"/>
      <c r="G17" s="538"/>
      <c r="H17" s="548"/>
      <c r="I17" s="549"/>
      <c r="J17" s="547"/>
    </row>
    <row r="18" spans="2:10" ht="15" thickBot="1">
      <c r="B18" s="1258"/>
      <c r="C18" s="1259"/>
      <c r="D18" s="1259"/>
      <c r="E18" s="1259"/>
      <c r="F18" s="1260"/>
      <c r="G18" s="550"/>
      <c r="H18" s="551"/>
      <c r="I18" s="552"/>
      <c r="J18" s="547"/>
    </row>
    <row r="19" spans="2:10" ht="15" thickBot="1">
      <c r="B19" s="553"/>
      <c r="C19" s="525"/>
      <c r="D19" s="525"/>
      <c r="E19" s="525"/>
      <c r="F19" s="525"/>
      <c r="G19" s="525"/>
      <c r="H19" s="554"/>
      <c r="I19" s="555" t="s">
        <v>314</v>
      </c>
      <c r="J19" s="556">
        <f>SUM(J13:J18)</f>
        <v>1300000</v>
      </c>
    </row>
    <row r="20" spans="2:10">
      <c r="B20" s="553"/>
      <c r="C20" s="525"/>
      <c r="D20" s="525"/>
      <c r="E20" s="525"/>
      <c r="F20" s="525"/>
      <c r="G20" s="525"/>
      <c r="H20" s="554"/>
      <c r="I20" s="555"/>
      <c r="J20" s="557"/>
    </row>
    <row r="21" spans="2:10" ht="15" thickBot="1">
      <c r="B21" s="558" t="s">
        <v>315</v>
      </c>
      <c r="C21" s="529"/>
      <c r="D21" s="529"/>
      <c r="E21" s="529"/>
      <c r="F21" s="525"/>
      <c r="G21" s="525"/>
      <c r="H21" s="554"/>
      <c r="I21" s="559"/>
      <c r="J21" s="560"/>
    </row>
    <row r="22" spans="2:10">
      <c r="B22" s="1247" t="s">
        <v>306</v>
      </c>
      <c r="C22" s="1248"/>
      <c r="D22" s="1248"/>
      <c r="E22" s="1248"/>
      <c r="F22" s="1249"/>
      <c r="G22" s="536" t="s">
        <v>316</v>
      </c>
      <c r="H22" s="561" t="s">
        <v>317</v>
      </c>
      <c r="I22" s="561" t="s">
        <v>43</v>
      </c>
      <c r="J22" s="537" t="s">
        <v>310</v>
      </c>
    </row>
    <row r="23" spans="2:10">
      <c r="B23" s="1230" t="s">
        <v>318</v>
      </c>
      <c r="C23" s="1231"/>
      <c r="D23" s="1231"/>
      <c r="E23" s="1231"/>
      <c r="F23" s="1232"/>
      <c r="G23" s="562" t="s">
        <v>319</v>
      </c>
      <c r="H23" s="677">
        <v>2400</v>
      </c>
      <c r="I23" s="546">
        <v>200</v>
      </c>
      <c r="J23" s="547">
        <f>I23*H23</f>
        <v>480000</v>
      </c>
    </row>
    <row r="24" spans="2:10">
      <c r="B24" s="1252" t="s">
        <v>320</v>
      </c>
      <c r="C24" s="1253"/>
      <c r="D24" s="1253"/>
      <c r="E24" s="1253"/>
      <c r="F24" s="1254"/>
      <c r="G24" s="563" t="s">
        <v>316</v>
      </c>
      <c r="H24" s="678">
        <v>10000</v>
      </c>
      <c r="I24" s="564">
        <v>20</v>
      </c>
      <c r="J24" s="547">
        <f>I24*H24</f>
        <v>200000</v>
      </c>
    </row>
    <row r="25" spans="2:10">
      <c r="B25" s="1264"/>
      <c r="C25" s="1265"/>
      <c r="D25" s="1265"/>
      <c r="E25" s="1265"/>
      <c r="F25" s="1266"/>
      <c r="G25" s="563"/>
      <c r="H25" s="565"/>
      <c r="I25" s="566"/>
      <c r="J25" s="547"/>
    </row>
    <row r="26" spans="2:10" ht="15" thickBot="1">
      <c r="B26" s="1267"/>
      <c r="C26" s="1268"/>
      <c r="D26" s="1268"/>
      <c r="E26" s="1268"/>
      <c r="F26" s="1269"/>
      <c r="G26" s="567"/>
      <c r="H26" s="568"/>
      <c r="I26" s="569"/>
      <c r="J26" s="547">
        <f>I26*H26</f>
        <v>0</v>
      </c>
    </row>
    <row r="27" spans="2:10" ht="15" thickBot="1">
      <c r="B27" s="553"/>
      <c r="C27" s="525"/>
      <c r="D27" s="525"/>
      <c r="E27" s="525"/>
      <c r="F27" s="525"/>
      <c r="G27" s="525"/>
      <c r="H27" s="554"/>
      <c r="I27" s="555" t="s">
        <v>314</v>
      </c>
      <c r="J27" s="556">
        <f>SUM(J23:J26)</f>
        <v>680000</v>
      </c>
    </row>
    <row r="28" spans="2:10">
      <c r="B28" s="525"/>
      <c r="C28" s="525"/>
      <c r="D28" s="525"/>
      <c r="E28" s="525"/>
      <c r="F28" s="525"/>
      <c r="G28" s="525"/>
      <c r="H28" s="554"/>
      <c r="I28" s="570"/>
      <c r="J28" s="571"/>
    </row>
    <row r="29" spans="2:10" ht="15" thickBot="1">
      <c r="B29" s="558" t="s">
        <v>321</v>
      </c>
      <c r="C29" s="529"/>
      <c r="D29" s="529"/>
      <c r="E29" s="529"/>
      <c r="F29" s="525"/>
      <c r="G29" s="525"/>
      <c r="H29" s="525"/>
      <c r="I29" s="526"/>
      <c r="J29" s="560"/>
    </row>
    <row r="30" spans="2:10">
      <c r="B30" s="1247" t="s">
        <v>322</v>
      </c>
      <c r="C30" s="1248"/>
      <c r="D30" s="1248"/>
      <c r="E30" s="1249"/>
      <c r="F30" s="572" t="s">
        <v>323</v>
      </c>
      <c r="G30" s="536" t="s">
        <v>324</v>
      </c>
      <c r="H30" s="536" t="s">
        <v>325</v>
      </c>
      <c r="I30" s="536" t="s">
        <v>326</v>
      </c>
      <c r="J30" s="537" t="s">
        <v>310</v>
      </c>
    </row>
    <row r="31" spans="2:10">
      <c r="B31" s="1252" t="s">
        <v>327</v>
      </c>
      <c r="C31" s="1253"/>
      <c r="D31" s="1253"/>
      <c r="E31" s="1254"/>
      <c r="F31" s="573">
        <v>1</v>
      </c>
      <c r="G31" s="573"/>
      <c r="H31" s="573">
        <v>1</v>
      </c>
      <c r="I31" s="574">
        <v>500</v>
      </c>
      <c r="J31" s="575">
        <f>I31*F31</f>
        <v>500</v>
      </c>
    </row>
    <row r="32" spans="2:10" ht="15" thickBot="1">
      <c r="B32" s="1261" t="s">
        <v>328</v>
      </c>
      <c r="C32" s="1262"/>
      <c r="D32" s="1262"/>
      <c r="E32" s="1263"/>
      <c r="F32" s="576">
        <v>1</v>
      </c>
      <c r="G32" s="576"/>
      <c r="H32" s="576">
        <v>1</v>
      </c>
      <c r="I32" s="577">
        <v>500</v>
      </c>
      <c r="J32" s="575">
        <f>I32*F32</f>
        <v>500</v>
      </c>
    </row>
    <row r="33" spans="2:10" ht="15" thickBot="1">
      <c r="B33" s="553"/>
      <c r="C33" s="525"/>
      <c r="D33" s="525"/>
      <c r="E33" s="525"/>
      <c r="F33" s="525"/>
      <c r="G33" s="525"/>
      <c r="H33" s="525"/>
      <c r="I33" s="555" t="s">
        <v>314</v>
      </c>
      <c r="J33" s="556">
        <f>J31+J32</f>
        <v>1000</v>
      </c>
    </row>
    <row r="34" spans="2:10">
      <c r="B34" s="553"/>
      <c r="C34" s="525"/>
      <c r="D34" s="525"/>
      <c r="E34" s="525"/>
      <c r="F34" s="525"/>
      <c r="G34" s="525"/>
      <c r="H34" s="525"/>
      <c r="I34" s="555"/>
      <c r="J34" s="571"/>
    </row>
    <row r="35" spans="2:10" ht="15" thickBot="1">
      <c r="B35" s="558" t="s">
        <v>329</v>
      </c>
      <c r="C35" s="529"/>
      <c r="D35" s="529"/>
      <c r="E35" s="529"/>
      <c r="F35" s="525"/>
      <c r="G35" s="525"/>
      <c r="H35" s="525"/>
      <c r="I35" s="526"/>
      <c r="J35" s="560"/>
    </row>
    <row r="36" spans="2:10">
      <c r="B36" s="1247" t="s">
        <v>140</v>
      </c>
      <c r="C36" s="1248"/>
      <c r="D36" s="1249"/>
      <c r="E36" s="536" t="s">
        <v>43</v>
      </c>
      <c r="F36" s="536" t="s">
        <v>330</v>
      </c>
      <c r="G36" s="536" t="s">
        <v>331</v>
      </c>
      <c r="H36" s="578" t="s">
        <v>332</v>
      </c>
      <c r="I36" s="579" t="s">
        <v>309</v>
      </c>
      <c r="J36" s="580" t="s">
        <v>310</v>
      </c>
    </row>
    <row r="37" spans="2:10">
      <c r="B37" s="1252" t="s">
        <v>333</v>
      </c>
      <c r="C37" s="1253"/>
      <c r="D37" s="1254"/>
      <c r="E37" s="581">
        <v>1</v>
      </c>
      <c r="F37" s="582">
        <v>50000</v>
      </c>
      <c r="G37" s="583">
        <f>F37*80%</f>
        <v>40000</v>
      </c>
      <c r="H37" s="584">
        <f>(G37+F37)*E37</f>
        <v>90000</v>
      </c>
      <c r="I37" s="585">
        <v>0.03</v>
      </c>
      <c r="J37" s="586">
        <f>H37/I37</f>
        <v>3000000</v>
      </c>
    </row>
    <row r="38" spans="2:10">
      <c r="B38" s="587"/>
      <c r="C38" s="588"/>
      <c r="D38" s="589"/>
      <c r="E38" s="542"/>
      <c r="F38" s="582"/>
      <c r="G38" s="590"/>
      <c r="H38" s="584"/>
      <c r="I38" s="591"/>
      <c r="J38" s="547"/>
    </row>
    <row r="39" spans="2:10">
      <c r="B39" s="592"/>
      <c r="C39" s="593"/>
      <c r="D39" s="594"/>
      <c r="E39" s="538"/>
      <c r="F39" s="595"/>
      <c r="G39" s="590"/>
      <c r="H39" s="590"/>
      <c r="I39" s="591"/>
      <c r="J39" s="547"/>
    </row>
    <row r="40" spans="2:10" ht="15" thickBot="1">
      <c r="B40" s="596"/>
      <c r="C40" s="597"/>
      <c r="D40" s="598"/>
      <c r="E40" s="550"/>
      <c r="F40" s="599"/>
      <c r="G40" s="600"/>
      <c r="H40" s="600"/>
      <c r="I40" s="601"/>
      <c r="J40" s="602"/>
    </row>
    <row r="41" spans="2:10" ht="15" thickBot="1">
      <c r="B41" s="553"/>
      <c r="C41" s="525"/>
      <c r="D41" s="525"/>
      <c r="E41" s="525"/>
      <c r="F41" s="554"/>
      <c r="G41" s="554"/>
      <c r="H41" s="554"/>
      <c r="I41" s="555" t="s">
        <v>314</v>
      </c>
      <c r="J41" s="603">
        <f>SUM(J37:J40)</f>
        <v>3000000</v>
      </c>
    </row>
    <row r="42" spans="2:10">
      <c r="B42" s="553"/>
      <c r="C42" s="525"/>
      <c r="D42" s="525"/>
      <c r="E42" s="525"/>
      <c r="F42" s="554"/>
      <c r="G42" s="554"/>
      <c r="H42" s="554"/>
      <c r="I42" s="555"/>
      <c r="J42" s="557"/>
    </row>
    <row r="43" spans="2:10" ht="15" thickBot="1">
      <c r="B43" s="553"/>
      <c r="C43" s="525"/>
      <c r="D43" s="525"/>
      <c r="E43" s="525"/>
      <c r="F43" s="554"/>
      <c r="G43" s="554"/>
      <c r="H43" s="554"/>
      <c r="I43" s="559"/>
      <c r="J43" s="604"/>
    </row>
    <row r="44" spans="2:10" ht="15" thickBot="1">
      <c r="B44" s="553"/>
      <c r="C44" s="525"/>
      <c r="D44" s="525"/>
      <c r="E44" s="525"/>
      <c r="F44" s="554"/>
      <c r="G44" s="605" t="s">
        <v>334</v>
      </c>
      <c r="H44" s="525"/>
      <c r="I44" s="559"/>
      <c r="J44" s="606">
        <f>J41+J33+J27+J19</f>
        <v>4981000</v>
      </c>
    </row>
    <row r="47" spans="2:10" ht="15" thickBot="1"/>
    <row r="48" spans="2:10" ht="18">
      <c r="B48" s="680" t="s">
        <v>402</v>
      </c>
      <c r="C48" s="681"/>
      <c r="D48" s="754"/>
      <c r="E48" s="754"/>
      <c r="F48" s="755"/>
    </row>
    <row r="49" spans="2:6" ht="18">
      <c r="B49" s="861" t="s">
        <v>403</v>
      </c>
      <c r="C49" s="861"/>
      <c r="D49" s="861"/>
      <c r="E49" s="861"/>
      <c r="F49" s="861"/>
    </row>
    <row r="50" spans="2:6" ht="18">
      <c r="B50" s="683" t="s">
        <v>389</v>
      </c>
      <c r="C50" s="685"/>
      <c r="D50" s="685"/>
      <c r="E50" s="685"/>
      <c r="F50" s="684"/>
    </row>
    <row r="51" spans="2:6" ht="18">
      <c r="B51" s="683"/>
      <c r="C51" s="685"/>
      <c r="D51" s="685"/>
      <c r="E51" s="685"/>
      <c r="F51" s="684"/>
    </row>
  </sheetData>
  <mergeCells count="21">
    <mergeCell ref="B24:F24"/>
    <mergeCell ref="B25:F25"/>
    <mergeCell ref="B26:F26"/>
    <mergeCell ref="B30:E30"/>
    <mergeCell ref="B31:E31"/>
    <mergeCell ref="B49:F49"/>
    <mergeCell ref="B23:F23"/>
    <mergeCell ref="B2:J4"/>
    <mergeCell ref="D6:J7"/>
    <mergeCell ref="D8:J9"/>
    <mergeCell ref="B12:F12"/>
    <mergeCell ref="B13:F13"/>
    <mergeCell ref="B14:F14"/>
    <mergeCell ref="B15:F15"/>
    <mergeCell ref="B16:F16"/>
    <mergeCell ref="B17:F17"/>
    <mergeCell ref="B18:F18"/>
    <mergeCell ref="B22:F22"/>
    <mergeCell ref="B36:D36"/>
    <mergeCell ref="B37:D37"/>
    <mergeCell ref="B32:E32"/>
  </mergeCells>
  <pageMargins left="0.7" right="0.7" top="0.75" bottom="0.75" header="0.3" footer="0.3"/>
  <pageSetup scale="6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305B5-D964-40B4-AB8A-EF196146FC33}">
  <sheetPr>
    <tabColor theme="0"/>
    <pageSetUpPr fitToPage="1"/>
  </sheetPr>
  <dimension ref="B1:T67"/>
  <sheetViews>
    <sheetView topLeftCell="A18" zoomScale="70" zoomScaleNormal="70" workbookViewId="0">
      <selection activeCell="T30" sqref="T30"/>
    </sheetView>
  </sheetViews>
  <sheetFormatPr baseColWidth="10" defaultColWidth="11.44140625" defaultRowHeight="14.4"/>
  <cols>
    <col min="2" max="2" width="12.44140625" customWidth="1"/>
    <col min="3" max="3" width="37.6640625" customWidth="1"/>
    <col min="4" max="4" width="20.44140625" bestFit="1" customWidth="1"/>
    <col min="5" max="8" width="12.6640625" customWidth="1"/>
    <col min="20" max="20" width="12.6640625" bestFit="1" customWidth="1"/>
  </cols>
  <sheetData>
    <row r="1" spans="2:20" ht="15" thickBot="1"/>
    <row r="2" spans="2:20" ht="102" customHeight="1" thickBot="1">
      <c r="B2" s="1270"/>
      <c r="C2" s="1271"/>
      <c r="D2" s="1272" t="s">
        <v>118</v>
      </c>
      <c r="E2" s="1272"/>
      <c r="F2" s="1272"/>
      <c r="G2" s="1272"/>
      <c r="H2" s="1272"/>
      <c r="I2" s="1272"/>
      <c r="J2" s="1272"/>
      <c r="K2" s="1272"/>
      <c r="L2" s="1272"/>
      <c r="M2" s="1271"/>
      <c r="N2" s="1271"/>
      <c r="O2" s="1271"/>
      <c r="P2" s="1271"/>
      <c r="Q2" s="1271"/>
      <c r="R2" s="1271"/>
      <c r="S2" s="1271"/>
      <c r="T2" s="1273"/>
    </row>
    <row r="3" spans="2:20" ht="15" customHeight="1">
      <c r="B3" s="1274" t="s">
        <v>401</v>
      </c>
      <c r="C3" s="1275"/>
      <c r="D3" s="1275"/>
      <c r="E3" s="1275"/>
      <c r="F3" s="1275"/>
      <c r="G3" s="1275"/>
      <c r="H3" s="1275"/>
      <c r="I3" s="1275"/>
      <c r="J3" s="1275"/>
      <c r="K3" s="1275"/>
      <c r="L3" s="1275"/>
      <c r="M3" s="1275"/>
      <c r="N3" s="1275"/>
      <c r="O3" s="1275"/>
      <c r="P3" s="1275"/>
      <c r="Q3" s="1275"/>
      <c r="R3" s="1275"/>
      <c r="S3" s="1275"/>
      <c r="T3" s="1276"/>
    </row>
    <row r="4" spans="2:20" ht="26.25" customHeight="1" thickBot="1">
      <c r="B4" s="1277"/>
      <c r="C4" s="1278"/>
      <c r="D4" s="1278"/>
      <c r="E4" s="1278"/>
      <c r="F4" s="1278"/>
      <c r="G4" s="1278"/>
      <c r="H4" s="1278"/>
      <c r="I4" s="1278"/>
      <c r="J4" s="1278"/>
      <c r="K4" s="1278"/>
      <c r="L4" s="1278"/>
      <c r="M4" s="1278"/>
      <c r="N4" s="1278"/>
      <c r="O4" s="1278"/>
      <c r="P4" s="1278"/>
      <c r="Q4" s="1278"/>
      <c r="R4" s="1278"/>
      <c r="S4" s="1278"/>
      <c r="T4" s="1279"/>
    </row>
    <row r="5" spans="2:20">
      <c r="B5" s="120"/>
      <c r="T5" s="121"/>
    </row>
    <row r="6" spans="2:20">
      <c r="B6" s="120"/>
      <c r="T6" s="121"/>
    </row>
    <row r="7" spans="2:20" ht="21">
      <c r="B7" s="1280" t="s">
        <v>94</v>
      </c>
      <c r="C7" s="1281"/>
      <c r="D7" s="1281"/>
      <c r="T7" s="121"/>
    </row>
    <row r="8" spans="2:20" ht="15" thickBot="1">
      <c r="B8" s="120"/>
      <c r="T8" s="121"/>
    </row>
    <row r="9" spans="2:20" ht="17.399999999999999">
      <c r="B9" s="122" t="s">
        <v>119</v>
      </c>
      <c r="C9" s="123"/>
      <c r="D9" s="179">
        <f>'Costos interventoría'!J70/1000</f>
        <v>134038.50956999999</v>
      </c>
      <c r="E9" s="125"/>
      <c r="F9" s="125"/>
      <c r="G9" s="125"/>
      <c r="H9" s="125"/>
      <c r="I9" s="125"/>
      <c r="J9" s="125"/>
      <c r="K9" s="125"/>
      <c r="L9" s="125"/>
      <c r="M9" s="125"/>
      <c r="N9" s="125"/>
      <c r="O9" s="125"/>
      <c r="P9" s="125"/>
      <c r="Q9" s="125"/>
      <c r="R9" s="125"/>
      <c r="S9" s="125"/>
      <c r="T9" s="126"/>
    </row>
    <row r="10" spans="2:20" ht="17.399999999999999">
      <c r="B10" s="127"/>
      <c r="C10" s="128"/>
      <c r="D10" s="129"/>
      <c r="E10" s="125"/>
      <c r="F10" s="125"/>
      <c r="G10" s="125"/>
      <c r="H10" s="125"/>
      <c r="I10" s="125"/>
      <c r="J10" s="125"/>
      <c r="K10" s="125"/>
      <c r="L10" s="125"/>
      <c r="M10" s="125"/>
      <c r="N10" s="125"/>
      <c r="O10" s="125"/>
      <c r="P10" s="125"/>
      <c r="Q10" s="125"/>
      <c r="R10" s="125"/>
      <c r="S10" s="125"/>
      <c r="T10" s="126"/>
    </row>
    <row r="11" spans="2:20" ht="17.399999999999999">
      <c r="B11" s="130" t="s">
        <v>96</v>
      </c>
      <c r="C11" s="131" t="s">
        <v>405</v>
      </c>
      <c r="D11" s="180" t="s">
        <v>406</v>
      </c>
      <c r="E11" s="125"/>
      <c r="F11" s="125"/>
      <c r="G11" s="125"/>
      <c r="H11" s="125"/>
      <c r="I11" s="125"/>
      <c r="J11" s="125"/>
      <c r="K11" s="125"/>
      <c r="L11" s="125"/>
      <c r="M11" s="125"/>
      <c r="N11" s="125"/>
      <c r="O11" s="125"/>
      <c r="P11" s="125"/>
      <c r="Q11" s="125"/>
      <c r="R11" s="125"/>
      <c r="S11" s="125"/>
      <c r="T11" s="126"/>
    </row>
    <row r="12" spans="2:20" ht="18" thickBot="1">
      <c r="B12" s="133"/>
      <c r="C12" s="134"/>
      <c r="D12" s="135"/>
      <c r="E12" s="125"/>
      <c r="F12" s="125"/>
      <c r="G12" s="125"/>
      <c r="H12" s="125"/>
      <c r="I12" s="125"/>
      <c r="J12" s="125"/>
      <c r="K12" s="125"/>
      <c r="L12" s="125"/>
      <c r="M12" s="125"/>
      <c r="N12" s="125"/>
      <c r="O12" s="125"/>
      <c r="P12" s="125"/>
      <c r="Q12" s="125"/>
      <c r="R12" s="125"/>
      <c r="S12" s="125"/>
      <c r="T12" s="126"/>
    </row>
    <row r="13" spans="2:20" ht="15.6">
      <c r="B13" s="136"/>
      <c r="C13" s="9"/>
      <c r="D13" s="9"/>
      <c r="E13" s="9"/>
      <c r="F13" s="9"/>
      <c r="G13" s="9"/>
      <c r="H13" s="9"/>
      <c r="I13" s="9"/>
      <c r="J13" s="9"/>
      <c r="K13" s="9"/>
      <c r="L13" s="9"/>
      <c r="M13" s="9"/>
      <c r="N13" s="9"/>
      <c r="O13" s="9"/>
      <c r="P13" s="9"/>
      <c r="Q13" s="9"/>
      <c r="R13" s="9"/>
      <c r="S13" s="9"/>
      <c r="T13" s="137"/>
    </row>
    <row r="14" spans="2:20" ht="15" thickBot="1">
      <c r="B14" s="120"/>
      <c r="T14" s="121"/>
    </row>
    <row r="15" spans="2:20" ht="31.8" thickBot="1">
      <c r="B15" s="181" t="s">
        <v>97</v>
      </c>
      <c r="C15" s="181" t="s">
        <v>74</v>
      </c>
      <c r="D15" s="181" t="s">
        <v>98</v>
      </c>
      <c r="E15" s="181" t="s">
        <v>99</v>
      </c>
      <c r="F15" s="1282" t="s">
        <v>198</v>
      </c>
      <c r="G15" s="1283"/>
      <c r="H15" s="1284"/>
      <c r="I15" s="1282" t="s">
        <v>199</v>
      </c>
      <c r="J15" s="1283"/>
      <c r="K15" s="1283"/>
      <c r="L15" s="1283"/>
      <c r="M15" s="1283"/>
      <c r="N15" s="1283"/>
      <c r="O15" s="1283"/>
      <c r="P15" s="1284"/>
      <c r="Q15" s="1282" t="s">
        <v>106</v>
      </c>
      <c r="R15" s="1284"/>
      <c r="S15" s="181" t="s">
        <v>100</v>
      </c>
      <c r="T15" s="182" t="s">
        <v>100</v>
      </c>
    </row>
    <row r="16" spans="2:20" ht="16.2" thickBot="1">
      <c r="B16" s="183"/>
      <c r="C16" s="184"/>
      <c r="D16" s="185"/>
      <c r="E16" s="185"/>
      <c r="F16" s="355">
        <v>1</v>
      </c>
      <c r="G16" s="355">
        <v>2</v>
      </c>
      <c r="H16" s="355">
        <v>3</v>
      </c>
      <c r="I16" s="356">
        <v>4</v>
      </c>
      <c r="J16" s="356">
        <v>5</v>
      </c>
      <c r="K16" s="356">
        <v>6</v>
      </c>
      <c r="L16" s="356">
        <v>7</v>
      </c>
      <c r="M16" s="356">
        <v>8</v>
      </c>
      <c r="N16" s="357">
        <v>9</v>
      </c>
      <c r="O16" s="357">
        <v>10</v>
      </c>
      <c r="P16" s="357">
        <v>11</v>
      </c>
      <c r="Q16" s="357">
        <v>12</v>
      </c>
      <c r="R16" s="357">
        <v>13</v>
      </c>
      <c r="S16" s="184"/>
      <c r="T16" s="142" t="s">
        <v>101</v>
      </c>
    </row>
    <row r="17" spans="2:20" ht="18" thickBot="1">
      <c r="B17" s="186"/>
      <c r="C17" s="187"/>
      <c r="D17" s="188"/>
      <c r="E17" s="189"/>
      <c r="F17" s="422"/>
      <c r="G17" s="422"/>
      <c r="H17" s="422"/>
      <c r="I17" s="188"/>
      <c r="J17" s="188"/>
      <c r="K17" s="190"/>
      <c r="L17" s="191"/>
      <c r="M17" s="191"/>
      <c r="N17" s="191"/>
      <c r="O17" s="191"/>
      <c r="P17" s="191"/>
      <c r="Q17" s="191"/>
      <c r="R17" s="191"/>
      <c r="S17" s="192"/>
      <c r="T17" s="193"/>
    </row>
    <row r="18" spans="2:20" ht="17.399999999999999">
      <c r="B18" s="633">
        <v>0</v>
      </c>
      <c r="C18" s="634" t="s">
        <v>102</v>
      </c>
      <c r="D18" s="635"/>
      <c r="E18" s="636"/>
      <c r="F18" s="637"/>
      <c r="G18" s="637"/>
      <c r="H18" s="637"/>
      <c r="I18" s="635"/>
      <c r="J18" s="635"/>
      <c r="K18" s="635"/>
      <c r="L18" s="635"/>
      <c r="M18" s="635"/>
      <c r="N18" s="635"/>
      <c r="O18" s="635"/>
      <c r="P18" s="635"/>
      <c r="Q18" s="635"/>
      <c r="R18" s="641"/>
      <c r="S18" s="646"/>
      <c r="T18" s="638"/>
    </row>
    <row r="19" spans="2:20" ht="15.6">
      <c r="B19" s="490" t="s">
        <v>120</v>
      </c>
      <c r="C19" s="624" t="s">
        <v>121</v>
      </c>
      <c r="D19" s="625">
        <f>+SUM(D21:D24)</f>
        <v>54040.099199999997</v>
      </c>
      <c r="E19" s="626">
        <f>D19/$D$9</f>
        <v>0.40316845788096595</v>
      </c>
      <c r="F19" s="626"/>
      <c r="G19" s="626"/>
      <c r="H19" s="626"/>
      <c r="I19" s="627">
        <f t="shared" ref="I19:O19" si="0">+SUM(I21:I24)</f>
        <v>6755.0123999999996</v>
      </c>
      <c r="J19" s="627">
        <f t="shared" si="0"/>
        <v>6755.0123999999996</v>
      </c>
      <c r="K19" s="627">
        <f t="shared" si="0"/>
        <v>6755.0123999999996</v>
      </c>
      <c r="L19" s="627">
        <f t="shared" si="0"/>
        <v>6755.0123999999996</v>
      </c>
      <c r="M19" s="627">
        <f t="shared" si="0"/>
        <v>6755.0123999999996</v>
      </c>
      <c r="N19" s="627">
        <f t="shared" si="0"/>
        <v>6755.0123999999996</v>
      </c>
      <c r="O19" s="627">
        <f t="shared" si="0"/>
        <v>6755.0123999999996</v>
      </c>
      <c r="P19" s="627">
        <f>+SUM(P21:P24)</f>
        <v>6755.0123999999996</v>
      </c>
      <c r="Q19" s="627"/>
      <c r="R19" s="642"/>
      <c r="S19" s="647">
        <f>SUM(I19:P19)</f>
        <v>54040.099199999997</v>
      </c>
      <c r="T19" s="639">
        <f>S19</f>
        <v>54040.099199999997</v>
      </c>
    </row>
    <row r="20" spans="2:20" ht="15.6">
      <c r="B20" s="490"/>
      <c r="C20" s="485"/>
      <c r="D20" s="628"/>
      <c r="E20" s="200"/>
      <c r="F20" s="200"/>
      <c r="G20" s="200"/>
      <c r="H20" s="200"/>
      <c r="I20" s="629"/>
      <c r="J20" s="629"/>
      <c r="K20" s="629"/>
      <c r="L20" s="629"/>
      <c r="M20" s="629"/>
      <c r="N20" s="629"/>
      <c r="O20" s="629"/>
      <c r="P20" s="629"/>
      <c r="Q20" s="484"/>
      <c r="R20" s="491"/>
      <c r="S20" s="201"/>
      <c r="T20" s="202"/>
    </row>
    <row r="21" spans="2:20" ht="15.6">
      <c r="B21" s="197" t="s">
        <v>122</v>
      </c>
      <c r="C21" s="198" t="s">
        <v>123</v>
      </c>
      <c r="D21" s="199">
        <f>'Costos interventoría'!J12/1000</f>
        <v>21088.819199999998</v>
      </c>
      <c r="E21" s="200"/>
      <c r="F21" s="200"/>
      <c r="G21" s="200"/>
      <c r="H21" s="200"/>
      <c r="I21" s="630">
        <f t="shared" ref="I21:P21" si="1">+$D$21/8</f>
        <v>2636.1023999999998</v>
      </c>
      <c r="J21" s="630">
        <f t="shared" si="1"/>
        <v>2636.1023999999998</v>
      </c>
      <c r="K21" s="630">
        <f t="shared" si="1"/>
        <v>2636.1023999999998</v>
      </c>
      <c r="L21" s="630">
        <f t="shared" si="1"/>
        <v>2636.1023999999998</v>
      </c>
      <c r="M21" s="630">
        <f t="shared" si="1"/>
        <v>2636.1023999999998</v>
      </c>
      <c r="N21" s="630">
        <f t="shared" si="1"/>
        <v>2636.1023999999998</v>
      </c>
      <c r="O21" s="630">
        <f t="shared" si="1"/>
        <v>2636.1023999999998</v>
      </c>
      <c r="P21" s="630">
        <f t="shared" si="1"/>
        <v>2636.1023999999998</v>
      </c>
      <c r="Q21" s="630"/>
      <c r="R21" s="643"/>
      <c r="S21" s="201">
        <f>SUM(I21:P21)</f>
        <v>21088.819199999998</v>
      </c>
      <c r="T21" s="202">
        <f>+S21</f>
        <v>21088.819199999998</v>
      </c>
    </row>
    <row r="22" spans="2:20" ht="15.6">
      <c r="B22" s="197"/>
      <c r="C22" s="198"/>
      <c r="D22" s="199"/>
      <c r="E22" s="200"/>
      <c r="F22" s="200"/>
      <c r="G22" s="200"/>
      <c r="H22" s="200"/>
      <c r="I22" s="196"/>
      <c r="J22" s="196"/>
      <c r="K22" s="196"/>
      <c r="L22" s="196"/>
      <c r="M22" s="196"/>
      <c r="N22" s="196"/>
      <c r="O22" s="196"/>
      <c r="P22" s="196"/>
      <c r="Q22" s="484"/>
      <c r="R22" s="491"/>
      <c r="S22" s="201"/>
      <c r="T22" s="202"/>
    </row>
    <row r="23" spans="2:20" ht="15.6">
      <c r="B23" s="197" t="s">
        <v>124</v>
      </c>
      <c r="C23" s="198" t="s">
        <v>125</v>
      </c>
      <c r="D23" s="199">
        <f>'Costos interventoría'!J13/1000</f>
        <v>32951.279999999999</v>
      </c>
      <c r="E23" s="200"/>
      <c r="F23" s="200"/>
      <c r="G23" s="200"/>
      <c r="H23" s="200"/>
      <c r="I23" s="487">
        <f t="shared" ref="I23:P23" si="2">+$D$23/8</f>
        <v>4118.91</v>
      </c>
      <c r="J23" s="487">
        <f t="shared" si="2"/>
        <v>4118.91</v>
      </c>
      <c r="K23" s="487">
        <f t="shared" si="2"/>
        <v>4118.91</v>
      </c>
      <c r="L23" s="487">
        <f t="shared" si="2"/>
        <v>4118.91</v>
      </c>
      <c r="M23" s="487">
        <f t="shared" si="2"/>
        <v>4118.91</v>
      </c>
      <c r="N23" s="487">
        <f t="shared" si="2"/>
        <v>4118.91</v>
      </c>
      <c r="O23" s="487">
        <f t="shared" si="2"/>
        <v>4118.91</v>
      </c>
      <c r="P23" s="487">
        <f t="shared" si="2"/>
        <v>4118.91</v>
      </c>
      <c r="Q23" s="487"/>
      <c r="R23" s="492"/>
      <c r="S23" s="201">
        <f>SUM(I23:P23)</f>
        <v>32951.279999999999</v>
      </c>
      <c r="T23" s="202">
        <f>+S23+T21</f>
        <v>54040.099199999997</v>
      </c>
    </row>
    <row r="24" spans="2:20" ht="15.6">
      <c r="B24" s="197"/>
      <c r="C24" s="198"/>
      <c r="D24" s="199"/>
      <c r="E24" s="200"/>
      <c r="F24" s="200"/>
      <c r="G24" s="200"/>
      <c r="H24" s="200"/>
      <c r="I24" s="196"/>
      <c r="J24" s="196"/>
      <c r="K24" s="196"/>
      <c r="L24" s="196"/>
      <c r="M24" s="196"/>
      <c r="N24" s="196"/>
      <c r="O24" s="196"/>
      <c r="P24" s="196"/>
      <c r="Q24" s="484"/>
      <c r="R24" s="491"/>
      <c r="S24" s="201"/>
      <c r="T24" s="202"/>
    </row>
    <row r="25" spans="2:20" ht="15.6">
      <c r="B25" s="490">
        <v>1.2</v>
      </c>
      <c r="C25" s="624" t="s">
        <v>126</v>
      </c>
      <c r="D25" s="627">
        <f>+D27+D29+D31</f>
        <v>31663.279999999999</v>
      </c>
      <c r="E25" s="626">
        <f>D25/$D$9</f>
        <v>0.2362252467710724</v>
      </c>
      <c r="F25" s="626"/>
      <c r="G25" s="626"/>
      <c r="H25" s="626"/>
      <c r="I25" s="631">
        <f t="shared" ref="I25:P25" si="3">+SUM(I27:I31)</f>
        <v>3957.91</v>
      </c>
      <c r="J25" s="631">
        <f t="shared" si="3"/>
        <v>3957.91</v>
      </c>
      <c r="K25" s="631">
        <f t="shared" si="3"/>
        <v>3957.91</v>
      </c>
      <c r="L25" s="631">
        <f t="shared" si="3"/>
        <v>3957.91</v>
      </c>
      <c r="M25" s="631">
        <f t="shared" si="3"/>
        <v>3957.91</v>
      </c>
      <c r="N25" s="631">
        <f t="shared" si="3"/>
        <v>3957.91</v>
      </c>
      <c r="O25" s="631">
        <f t="shared" si="3"/>
        <v>3957.91</v>
      </c>
      <c r="P25" s="631">
        <f t="shared" si="3"/>
        <v>3957.91</v>
      </c>
      <c r="Q25" s="631"/>
      <c r="R25" s="644"/>
      <c r="S25" s="647">
        <f>SUM(I25:P25)</f>
        <v>31663.279999999999</v>
      </c>
      <c r="T25" s="639">
        <f>+S25+T19</f>
        <v>85703.379199999996</v>
      </c>
    </row>
    <row r="26" spans="2:20" ht="15.6">
      <c r="B26" s="490"/>
      <c r="C26" s="485"/>
      <c r="D26" s="199"/>
      <c r="E26" s="200"/>
      <c r="F26" s="200"/>
      <c r="G26" s="200"/>
      <c r="H26" s="200"/>
      <c r="I26" s="632"/>
      <c r="J26" s="632"/>
      <c r="K26" s="632"/>
      <c r="L26" s="632"/>
      <c r="M26" s="632"/>
      <c r="N26" s="632"/>
      <c r="O26" s="632"/>
      <c r="P26" s="632"/>
      <c r="Q26" s="484"/>
      <c r="R26" s="491"/>
      <c r="S26" s="201"/>
      <c r="T26" s="202"/>
    </row>
    <row r="27" spans="2:20" ht="15.6">
      <c r="B27" s="197" t="s">
        <v>359</v>
      </c>
      <c r="C27" s="198" t="str">
        <f>'[203]Costos interventoría'!C15</f>
        <v>Contador</v>
      </c>
      <c r="D27" s="617">
        <f>'Costos interventoría'!J15/1000</f>
        <v>5699.3904000000002</v>
      </c>
      <c r="E27" s="200"/>
      <c r="F27" s="200"/>
      <c r="G27" s="200"/>
      <c r="H27" s="200"/>
      <c r="I27" s="199">
        <f t="shared" ref="I27:P27" si="4">$D$27/8</f>
        <v>712.42380000000003</v>
      </c>
      <c r="J27" s="199">
        <f t="shared" si="4"/>
        <v>712.42380000000003</v>
      </c>
      <c r="K27" s="199">
        <f t="shared" si="4"/>
        <v>712.42380000000003</v>
      </c>
      <c r="L27" s="199">
        <f t="shared" si="4"/>
        <v>712.42380000000003</v>
      </c>
      <c r="M27" s="199">
        <f t="shared" si="4"/>
        <v>712.42380000000003</v>
      </c>
      <c r="N27" s="199">
        <f t="shared" si="4"/>
        <v>712.42380000000003</v>
      </c>
      <c r="O27" s="199">
        <f t="shared" si="4"/>
        <v>712.42380000000003</v>
      </c>
      <c r="P27" s="199">
        <f t="shared" si="4"/>
        <v>712.42380000000003</v>
      </c>
      <c r="Q27" s="199"/>
      <c r="R27" s="645"/>
      <c r="S27" s="201">
        <f>SUM(I27:P27)</f>
        <v>5699.3904000000002</v>
      </c>
      <c r="T27" s="202">
        <f>T23+S27</f>
        <v>59739.489600000001</v>
      </c>
    </row>
    <row r="28" spans="2:20" ht="15.6">
      <c r="B28" s="490"/>
      <c r="C28" s="485"/>
      <c r="D28" s="199"/>
      <c r="E28" s="200"/>
      <c r="F28" s="200"/>
      <c r="G28" s="200"/>
      <c r="H28" s="200"/>
      <c r="I28" s="196"/>
      <c r="J28" s="196"/>
      <c r="K28" s="196"/>
      <c r="L28" s="196"/>
      <c r="M28" s="196"/>
      <c r="N28" s="196"/>
      <c r="O28" s="196"/>
      <c r="P28" s="196"/>
      <c r="Q28" s="484"/>
      <c r="R28" s="491"/>
      <c r="S28" s="201"/>
      <c r="T28" s="202"/>
    </row>
    <row r="29" spans="2:20" ht="15.6">
      <c r="B29" s="197" t="s">
        <v>360</v>
      </c>
      <c r="C29" s="198" t="str">
        <f>'[203]Costos interventoría'!C16</f>
        <v>Auxiliar de oficina</v>
      </c>
      <c r="D29" s="204">
        <f>'Costos interventoría'!J16/1000</f>
        <v>5699.3904000000002</v>
      </c>
      <c r="E29" s="200"/>
      <c r="F29" s="200"/>
      <c r="G29" s="200"/>
      <c r="H29" s="200"/>
      <c r="I29" s="489">
        <f t="shared" ref="I29:P29" si="5">$D$29/8</f>
        <v>712.42380000000003</v>
      </c>
      <c r="J29" s="489">
        <f t="shared" si="5"/>
        <v>712.42380000000003</v>
      </c>
      <c r="K29" s="489">
        <f t="shared" si="5"/>
        <v>712.42380000000003</v>
      </c>
      <c r="L29" s="489">
        <f t="shared" si="5"/>
        <v>712.42380000000003</v>
      </c>
      <c r="M29" s="489">
        <f t="shared" si="5"/>
        <v>712.42380000000003</v>
      </c>
      <c r="N29" s="489">
        <f t="shared" si="5"/>
        <v>712.42380000000003</v>
      </c>
      <c r="O29" s="489">
        <f t="shared" si="5"/>
        <v>712.42380000000003</v>
      </c>
      <c r="P29" s="489">
        <f t="shared" si="5"/>
        <v>712.42380000000003</v>
      </c>
      <c r="Q29" s="489"/>
      <c r="R29" s="493"/>
      <c r="S29" s="201">
        <f>SUM(I29:P29)</f>
        <v>5699.3904000000002</v>
      </c>
      <c r="T29" s="205">
        <f>T27+S29</f>
        <v>65438.880000000005</v>
      </c>
    </row>
    <row r="30" spans="2:20" ht="15.6">
      <c r="B30" s="197"/>
      <c r="C30" s="198"/>
      <c r="D30" s="199"/>
      <c r="E30" s="200"/>
      <c r="F30" s="200"/>
      <c r="G30" s="200"/>
      <c r="H30" s="200"/>
      <c r="I30" s="196"/>
      <c r="J30" s="196"/>
      <c r="K30" s="196"/>
      <c r="L30" s="196"/>
      <c r="M30" s="196"/>
      <c r="N30" s="196"/>
      <c r="O30" s="196"/>
      <c r="P30" s="196"/>
      <c r="Q30" s="484"/>
      <c r="R30" s="491"/>
      <c r="S30" s="201"/>
      <c r="T30" s="202"/>
    </row>
    <row r="31" spans="2:20" ht="15.6">
      <c r="B31" s="197" t="s">
        <v>361</v>
      </c>
      <c r="C31" s="198" t="s">
        <v>256</v>
      </c>
      <c r="D31" s="204">
        <f>'Costos interventoría'!J17/1000</f>
        <v>20264.499199999998</v>
      </c>
      <c r="E31" s="200"/>
      <c r="F31" s="200"/>
      <c r="G31" s="200"/>
      <c r="H31" s="200"/>
      <c r="I31" s="489">
        <f t="shared" ref="I31:P31" si="6">$D$31/8</f>
        <v>2533.0623999999998</v>
      </c>
      <c r="J31" s="489">
        <f t="shared" si="6"/>
        <v>2533.0623999999998</v>
      </c>
      <c r="K31" s="489">
        <f t="shared" si="6"/>
        <v>2533.0623999999998</v>
      </c>
      <c r="L31" s="489">
        <f t="shared" si="6"/>
        <v>2533.0623999999998</v>
      </c>
      <c r="M31" s="489">
        <f t="shared" si="6"/>
        <v>2533.0623999999998</v>
      </c>
      <c r="N31" s="489">
        <f t="shared" si="6"/>
        <v>2533.0623999999998</v>
      </c>
      <c r="O31" s="489">
        <f t="shared" si="6"/>
        <v>2533.0623999999998</v>
      </c>
      <c r="P31" s="489">
        <f t="shared" si="6"/>
        <v>2533.0623999999998</v>
      </c>
      <c r="Q31" s="489"/>
      <c r="R31" s="493"/>
      <c r="S31" s="201">
        <f>SUM(I31:P31)</f>
        <v>20264.499199999995</v>
      </c>
      <c r="T31" s="205">
        <f>T29+S31</f>
        <v>85703.379199999996</v>
      </c>
    </row>
    <row r="32" spans="2:20" ht="15.6">
      <c r="B32" s="197"/>
      <c r="C32" s="198"/>
      <c r="D32" s="199"/>
      <c r="E32" s="200"/>
      <c r="F32" s="200"/>
      <c r="G32" s="200"/>
      <c r="H32" s="200"/>
      <c r="I32" s="196"/>
      <c r="J32" s="196"/>
      <c r="K32" s="196"/>
      <c r="L32" s="196"/>
      <c r="M32" s="196"/>
      <c r="N32" s="196"/>
      <c r="O32" s="196"/>
      <c r="P32" s="196"/>
      <c r="Q32" s="484"/>
      <c r="R32" s="491"/>
      <c r="S32" s="201"/>
      <c r="T32" s="202"/>
    </row>
    <row r="33" spans="2:20" ht="15.6">
      <c r="B33" s="490" t="s">
        <v>60</v>
      </c>
      <c r="C33" s="624" t="s">
        <v>158</v>
      </c>
      <c r="D33" s="627">
        <f>+D35</f>
        <v>4800</v>
      </c>
      <c r="E33" s="626">
        <f>D33/$D$9</f>
        <v>3.5810604097274434E-2</v>
      </c>
      <c r="F33" s="626"/>
      <c r="G33" s="626"/>
      <c r="H33" s="626"/>
      <c r="I33" s="631">
        <f t="shared" ref="I33:P33" si="7">+SUM(I35:I36)</f>
        <v>600</v>
      </c>
      <c r="J33" s="631">
        <f t="shared" si="7"/>
        <v>600</v>
      </c>
      <c r="K33" s="631">
        <f t="shared" si="7"/>
        <v>600</v>
      </c>
      <c r="L33" s="631">
        <f t="shared" si="7"/>
        <v>600</v>
      </c>
      <c r="M33" s="631">
        <f t="shared" si="7"/>
        <v>600</v>
      </c>
      <c r="N33" s="631">
        <f t="shared" si="7"/>
        <v>600</v>
      </c>
      <c r="O33" s="631">
        <f t="shared" si="7"/>
        <v>600</v>
      </c>
      <c r="P33" s="631">
        <f t="shared" si="7"/>
        <v>600</v>
      </c>
      <c r="Q33" s="631"/>
      <c r="R33" s="644"/>
      <c r="S33" s="647">
        <f>SUM(I33:P33)</f>
        <v>4800</v>
      </c>
      <c r="T33" s="639">
        <f>+S33+T25</f>
        <v>90503.379199999996</v>
      </c>
    </row>
    <row r="34" spans="2:20" ht="15.6">
      <c r="B34" s="490"/>
      <c r="C34" s="485"/>
      <c r="D34" s="199"/>
      <c r="E34" s="200"/>
      <c r="F34" s="200"/>
      <c r="G34" s="200"/>
      <c r="H34" s="200"/>
      <c r="I34" s="632"/>
      <c r="J34" s="632"/>
      <c r="K34" s="632"/>
      <c r="L34" s="632"/>
      <c r="M34" s="632"/>
      <c r="N34" s="632"/>
      <c r="O34" s="632"/>
      <c r="P34" s="632"/>
      <c r="Q34" s="484"/>
      <c r="R34" s="491"/>
      <c r="S34" s="201"/>
      <c r="T34" s="202"/>
    </row>
    <row r="35" spans="2:20" ht="15.6">
      <c r="B35" s="197"/>
      <c r="C35" s="198" t="s">
        <v>363</v>
      </c>
      <c r="D35" s="617">
        <f>'Costos interventoría'!J52/1000</f>
        <v>4800</v>
      </c>
      <c r="E35" s="200"/>
      <c r="F35" s="200"/>
      <c r="G35" s="200"/>
      <c r="H35" s="200"/>
      <c r="I35" s="199">
        <f t="shared" ref="I35:P35" si="8">$D$35/8</f>
        <v>600</v>
      </c>
      <c r="J35" s="199">
        <f t="shared" si="8"/>
        <v>600</v>
      </c>
      <c r="K35" s="199">
        <f t="shared" si="8"/>
        <v>600</v>
      </c>
      <c r="L35" s="199">
        <f t="shared" si="8"/>
        <v>600</v>
      </c>
      <c r="M35" s="199">
        <f t="shared" si="8"/>
        <v>600</v>
      </c>
      <c r="N35" s="199">
        <f t="shared" si="8"/>
        <v>600</v>
      </c>
      <c r="O35" s="199">
        <f t="shared" si="8"/>
        <v>600</v>
      </c>
      <c r="P35" s="199">
        <f t="shared" si="8"/>
        <v>600</v>
      </c>
      <c r="Q35" s="199"/>
      <c r="R35" s="645"/>
      <c r="S35" s="201">
        <f>SUM(I35:P35)</f>
        <v>4800</v>
      </c>
      <c r="T35" s="202">
        <f>T31+S35</f>
        <v>90503.379199999996</v>
      </c>
    </row>
    <row r="36" spans="2:20" ht="15.6">
      <c r="B36" s="197"/>
      <c r="C36" s="198"/>
      <c r="D36" s="617"/>
      <c r="E36" s="200"/>
      <c r="F36" s="200"/>
      <c r="G36" s="200"/>
      <c r="H36" s="200"/>
      <c r="I36" s="196"/>
      <c r="J36" s="196"/>
      <c r="K36" s="196"/>
      <c r="L36" s="196"/>
      <c r="M36" s="196"/>
      <c r="N36" s="196"/>
      <c r="O36" s="196"/>
      <c r="P36" s="196"/>
      <c r="Q36" s="199"/>
      <c r="R36" s="645"/>
      <c r="S36" s="201"/>
      <c r="T36" s="202"/>
    </row>
    <row r="37" spans="2:20" ht="15.6">
      <c r="B37" s="490" t="s">
        <v>61</v>
      </c>
      <c r="C37" s="624" t="s">
        <v>161</v>
      </c>
      <c r="D37" s="627">
        <f>+D39+D41</f>
        <v>8850</v>
      </c>
      <c r="E37" s="626">
        <f>D37/$D$9</f>
        <v>6.6025801304349735E-2</v>
      </c>
      <c r="F37" s="626"/>
      <c r="G37" s="626"/>
      <c r="H37" s="626"/>
      <c r="I37" s="631">
        <f t="shared" ref="I37:P37" si="9">+SUM(I39:I41)</f>
        <v>1106.25</v>
      </c>
      <c r="J37" s="631">
        <f t="shared" si="9"/>
        <v>1106.25</v>
      </c>
      <c r="K37" s="631">
        <f t="shared" si="9"/>
        <v>1106.25</v>
      </c>
      <c r="L37" s="631">
        <f t="shared" si="9"/>
        <v>1106.25</v>
      </c>
      <c r="M37" s="631">
        <f t="shared" si="9"/>
        <v>1106.25</v>
      </c>
      <c r="N37" s="631">
        <f t="shared" si="9"/>
        <v>1106.25</v>
      </c>
      <c r="O37" s="631">
        <f t="shared" si="9"/>
        <v>1106.25</v>
      </c>
      <c r="P37" s="631">
        <f t="shared" si="9"/>
        <v>1106.25</v>
      </c>
      <c r="Q37" s="631"/>
      <c r="R37" s="644"/>
      <c r="S37" s="647">
        <f>SUM(I37:P37)</f>
        <v>8850</v>
      </c>
      <c r="T37" s="639">
        <f>+S37+T33</f>
        <v>99353.379199999996</v>
      </c>
    </row>
    <row r="38" spans="2:20" ht="15.6">
      <c r="B38" s="490"/>
      <c r="C38" s="485"/>
      <c r="D38" s="199"/>
      <c r="E38" s="200"/>
      <c r="F38" s="200"/>
      <c r="G38" s="200"/>
      <c r="H38" s="200"/>
      <c r="I38" s="632"/>
      <c r="J38" s="632"/>
      <c r="K38" s="632"/>
      <c r="L38" s="632"/>
      <c r="M38" s="632"/>
      <c r="N38" s="632"/>
      <c r="O38" s="632"/>
      <c r="P38" s="632"/>
      <c r="Q38" s="484"/>
      <c r="R38" s="491"/>
      <c r="S38" s="201"/>
      <c r="T38" s="202"/>
    </row>
    <row r="39" spans="2:20" ht="15.6">
      <c r="B39" s="197"/>
      <c r="C39" s="198" t="s">
        <v>82</v>
      </c>
      <c r="D39" s="617">
        <f>'Costos interventoría'!H55/1000</f>
        <v>3600</v>
      </c>
      <c r="E39" s="200"/>
      <c r="F39" s="200"/>
      <c r="G39" s="200"/>
      <c r="H39" s="200"/>
      <c r="I39" s="199">
        <f t="shared" ref="I39:P39" si="10">$D$39/8</f>
        <v>450</v>
      </c>
      <c r="J39" s="199">
        <f t="shared" si="10"/>
        <v>450</v>
      </c>
      <c r="K39" s="199">
        <f t="shared" si="10"/>
        <v>450</v>
      </c>
      <c r="L39" s="199">
        <f t="shared" si="10"/>
        <v>450</v>
      </c>
      <c r="M39" s="199">
        <f t="shared" si="10"/>
        <v>450</v>
      </c>
      <c r="N39" s="199">
        <f t="shared" si="10"/>
        <v>450</v>
      </c>
      <c r="O39" s="199">
        <f t="shared" si="10"/>
        <v>450</v>
      </c>
      <c r="P39" s="199">
        <f t="shared" si="10"/>
        <v>450</v>
      </c>
      <c r="Q39" s="199"/>
      <c r="R39" s="645"/>
      <c r="S39" s="201">
        <f>SUM(I39:P39)</f>
        <v>3600</v>
      </c>
      <c r="T39" s="202">
        <f>T35+S39</f>
        <v>94103.379199999996</v>
      </c>
    </row>
    <row r="40" spans="2:20" ht="15.6">
      <c r="B40" s="197"/>
      <c r="C40" s="198"/>
      <c r="D40" s="617"/>
      <c r="E40" s="200"/>
      <c r="F40" s="200"/>
      <c r="G40" s="200"/>
      <c r="H40" s="200"/>
      <c r="I40" s="196"/>
      <c r="J40" s="196"/>
      <c r="K40" s="196"/>
      <c r="L40" s="196"/>
      <c r="M40" s="196"/>
      <c r="N40" s="196"/>
      <c r="O40" s="196"/>
      <c r="P40" s="196"/>
      <c r="Q40" s="199"/>
      <c r="R40" s="645"/>
      <c r="S40" s="201"/>
      <c r="T40" s="202"/>
    </row>
    <row r="41" spans="2:20" ht="15.6">
      <c r="B41" s="197"/>
      <c r="C41" s="198" t="s">
        <v>162</v>
      </c>
      <c r="D41" s="617">
        <f>'Costos interventoría'!H56/1000</f>
        <v>5250</v>
      </c>
      <c r="E41" s="200"/>
      <c r="F41" s="200"/>
      <c r="G41" s="200"/>
      <c r="H41" s="200"/>
      <c r="I41" s="199">
        <f t="shared" ref="I41:P41" si="11">$D$41/8</f>
        <v>656.25</v>
      </c>
      <c r="J41" s="199">
        <f t="shared" si="11"/>
        <v>656.25</v>
      </c>
      <c r="K41" s="199">
        <f t="shared" si="11"/>
        <v>656.25</v>
      </c>
      <c r="L41" s="199">
        <f t="shared" si="11"/>
        <v>656.25</v>
      </c>
      <c r="M41" s="199">
        <f t="shared" si="11"/>
        <v>656.25</v>
      </c>
      <c r="N41" s="199">
        <f t="shared" si="11"/>
        <v>656.25</v>
      </c>
      <c r="O41" s="199">
        <f t="shared" si="11"/>
        <v>656.25</v>
      </c>
      <c r="P41" s="199">
        <f t="shared" si="11"/>
        <v>656.25</v>
      </c>
      <c r="Q41" s="199"/>
      <c r="R41" s="645"/>
      <c r="S41" s="201">
        <f>SUM(I41:P41)</f>
        <v>5250</v>
      </c>
      <c r="T41" s="202">
        <f>T39+S41</f>
        <v>99353.379199999996</v>
      </c>
    </row>
    <row r="42" spans="2:20" ht="15.6">
      <c r="B42" s="197"/>
      <c r="C42" s="198"/>
      <c r="D42" s="617"/>
      <c r="E42" s="200"/>
      <c r="F42" s="200"/>
      <c r="G42" s="200"/>
      <c r="H42" s="200"/>
      <c r="I42" s="196"/>
      <c r="J42" s="196"/>
      <c r="K42" s="196"/>
      <c r="L42" s="196"/>
      <c r="M42" s="196"/>
      <c r="N42" s="196"/>
      <c r="O42" s="196"/>
      <c r="P42" s="196"/>
      <c r="Q42" s="199"/>
      <c r="R42" s="645"/>
      <c r="S42" s="201"/>
      <c r="T42" s="202"/>
    </row>
    <row r="43" spans="2:20" ht="15.6">
      <c r="B43" s="490" t="s">
        <v>62</v>
      </c>
      <c r="C43" s="624" t="s">
        <v>163</v>
      </c>
      <c r="D43" s="627">
        <f>+D45+D59+D57+D61</f>
        <v>13284.023776</v>
      </c>
      <c r="E43" s="626">
        <f>D43/$D$9</f>
        <v>9.9106024221065958E-2</v>
      </c>
      <c r="F43" s="626"/>
      <c r="G43" s="626"/>
      <c r="H43" s="626"/>
      <c r="I43" s="631">
        <f t="shared" ref="I43:P43" si="12">+SUM(I45:I46)</f>
        <v>1660.502972</v>
      </c>
      <c r="J43" s="631">
        <f t="shared" si="12"/>
        <v>1660.502972</v>
      </c>
      <c r="K43" s="631">
        <f t="shared" si="12"/>
        <v>1660.502972</v>
      </c>
      <c r="L43" s="631">
        <f t="shared" si="12"/>
        <v>1660.502972</v>
      </c>
      <c r="M43" s="631">
        <f t="shared" si="12"/>
        <v>1660.502972</v>
      </c>
      <c r="N43" s="631">
        <f t="shared" si="12"/>
        <v>1660.502972</v>
      </c>
      <c r="O43" s="631">
        <f t="shared" si="12"/>
        <v>1660.502972</v>
      </c>
      <c r="P43" s="631">
        <f t="shared" si="12"/>
        <v>1660.502972</v>
      </c>
      <c r="Q43" s="631"/>
      <c r="R43" s="644"/>
      <c r="S43" s="647">
        <f>SUM(I43:P43)</f>
        <v>13284.023776</v>
      </c>
      <c r="T43" s="639">
        <f>+S43+T37</f>
        <v>112637.402976</v>
      </c>
    </row>
    <row r="44" spans="2:20" ht="15.6">
      <c r="B44" s="490"/>
      <c r="C44" s="485"/>
      <c r="D44" s="199"/>
      <c r="E44" s="200"/>
      <c r="F44" s="200"/>
      <c r="G44" s="200"/>
      <c r="H44" s="200"/>
      <c r="I44" s="632"/>
      <c r="J44" s="632"/>
      <c r="K44" s="632"/>
      <c r="L44" s="632"/>
      <c r="M44" s="632"/>
      <c r="N44" s="632"/>
      <c r="O44" s="632"/>
      <c r="P44" s="632"/>
      <c r="Q44" s="484"/>
      <c r="R44" s="491"/>
      <c r="S44" s="201"/>
      <c r="T44" s="202"/>
    </row>
    <row r="45" spans="2:20" ht="15.6">
      <c r="B45" s="197"/>
      <c r="C45" s="198" t="s">
        <v>364</v>
      </c>
      <c r="D45" s="617">
        <f>'Costos interventoría'!J58/1000</f>
        <v>13284.023776</v>
      </c>
      <c r="E45" s="200"/>
      <c r="F45" s="200"/>
      <c r="G45" s="200"/>
      <c r="H45" s="200"/>
      <c r="I45" s="199">
        <f t="shared" ref="I45:P45" si="13">$D$45/8</f>
        <v>1660.502972</v>
      </c>
      <c r="J45" s="199">
        <f t="shared" si="13"/>
        <v>1660.502972</v>
      </c>
      <c r="K45" s="199">
        <f t="shared" si="13"/>
        <v>1660.502972</v>
      </c>
      <c r="L45" s="199">
        <f t="shared" si="13"/>
        <v>1660.502972</v>
      </c>
      <c r="M45" s="199">
        <f t="shared" si="13"/>
        <v>1660.502972</v>
      </c>
      <c r="N45" s="199">
        <f t="shared" si="13"/>
        <v>1660.502972</v>
      </c>
      <c r="O45" s="199">
        <f t="shared" si="13"/>
        <v>1660.502972</v>
      </c>
      <c r="P45" s="199">
        <f t="shared" si="13"/>
        <v>1660.502972</v>
      </c>
      <c r="Q45" s="199"/>
      <c r="R45" s="645"/>
      <c r="S45" s="201">
        <f>SUM(I45:P45)</f>
        <v>13284.023776</v>
      </c>
      <c r="T45" s="202">
        <f>T41+S45</f>
        <v>112637.402976</v>
      </c>
    </row>
    <row r="46" spans="2:20" ht="15.6">
      <c r="B46" s="197"/>
      <c r="C46" s="198"/>
      <c r="D46" s="617"/>
      <c r="E46" s="200"/>
      <c r="F46" s="200"/>
      <c r="G46" s="200"/>
      <c r="H46" s="200"/>
      <c r="I46" s="196"/>
      <c r="J46" s="196"/>
      <c r="K46" s="196"/>
      <c r="L46" s="196"/>
      <c r="M46" s="196"/>
      <c r="N46" s="196"/>
      <c r="O46" s="196"/>
      <c r="P46" s="196"/>
      <c r="Q46" s="199"/>
      <c r="R46" s="645"/>
      <c r="S46" s="201"/>
      <c r="T46" s="202"/>
    </row>
    <row r="47" spans="2:20" ht="15.6">
      <c r="B47" s="490"/>
      <c r="C47" s="198" t="s">
        <v>388</v>
      </c>
      <c r="D47" s="617">
        <f>'Costos interventoría'!J69/1000</f>
        <v>21401.10657</v>
      </c>
      <c r="E47" s="200"/>
      <c r="F47" s="200"/>
      <c r="G47" s="200"/>
      <c r="H47" s="200"/>
      <c r="I47" s="199">
        <f t="shared" ref="I47:P47" si="14">$D$47/8</f>
        <v>2675.13832125</v>
      </c>
      <c r="J47" s="199">
        <f t="shared" si="14"/>
        <v>2675.13832125</v>
      </c>
      <c r="K47" s="199">
        <f t="shared" si="14"/>
        <v>2675.13832125</v>
      </c>
      <c r="L47" s="199">
        <f t="shared" si="14"/>
        <v>2675.13832125</v>
      </c>
      <c r="M47" s="199">
        <f t="shared" si="14"/>
        <v>2675.13832125</v>
      </c>
      <c r="N47" s="199">
        <f t="shared" si="14"/>
        <v>2675.13832125</v>
      </c>
      <c r="O47" s="199">
        <f t="shared" si="14"/>
        <v>2675.13832125</v>
      </c>
      <c r="P47" s="199">
        <f t="shared" si="14"/>
        <v>2675.13832125</v>
      </c>
      <c r="Q47" s="631"/>
      <c r="R47" s="644"/>
      <c r="S47" s="647">
        <f>SUM(I47:P47)</f>
        <v>21401.10657</v>
      </c>
      <c r="T47" s="639">
        <f>+S47+T43</f>
        <v>134038.50954599999</v>
      </c>
    </row>
    <row r="48" spans="2:20" ht="15.6">
      <c r="B48" s="490"/>
      <c r="C48" s="198"/>
      <c r="D48" s="617"/>
      <c r="E48" s="200"/>
      <c r="F48" s="200"/>
      <c r="G48" s="200"/>
      <c r="H48" s="200"/>
      <c r="I48" s="196"/>
      <c r="J48" s="196"/>
      <c r="K48" s="196"/>
      <c r="L48" s="196"/>
      <c r="M48" s="196"/>
      <c r="N48" s="196"/>
      <c r="O48" s="196"/>
      <c r="P48" s="196"/>
      <c r="Q48" s="484"/>
      <c r="R48" s="491"/>
      <c r="S48" s="201"/>
      <c r="T48" s="202"/>
    </row>
    <row r="49" spans="2:20" ht="16.2" thickBot="1">
      <c r="B49" s="488">
        <v>2</v>
      </c>
      <c r="C49" s="640" t="s">
        <v>127</v>
      </c>
      <c r="D49" s="203"/>
      <c r="E49" s="486"/>
      <c r="F49" s="486"/>
      <c r="G49" s="486"/>
      <c r="H49" s="486"/>
      <c r="I49" s="206"/>
      <c r="J49" s="206"/>
      <c r="K49" s="206"/>
      <c r="L49" s="206"/>
      <c r="M49" s="206"/>
      <c r="N49" s="206"/>
      <c r="O49" s="206"/>
      <c r="P49" s="206"/>
      <c r="Q49" s="435"/>
      <c r="R49" s="437"/>
      <c r="S49" s="194"/>
      <c r="T49" s="195"/>
    </row>
    <row r="50" spans="2:20" ht="16.2" thickBot="1">
      <c r="B50" s="618"/>
      <c r="C50" s="619" t="s">
        <v>128</v>
      </c>
      <c r="D50" s="620">
        <f>+D25+D19+D47+D43+D37+D33</f>
        <v>134038.50954599999</v>
      </c>
      <c r="E50" s="621">
        <f>+D50/D9</f>
        <v>0.99999999982094689</v>
      </c>
      <c r="F50" s="423"/>
      <c r="G50" s="423"/>
      <c r="H50" s="423"/>
      <c r="I50" s="207">
        <f t="shared" ref="I50:P50" si="15">+I25+I19+I33+I37+I43+I47</f>
        <v>16754.813693249998</v>
      </c>
      <c r="J50" s="207">
        <f t="shared" si="15"/>
        <v>16754.813693249998</v>
      </c>
      <c r="K50" s="207">
        <f t="shared" si="15"/>
        <v>16754.813693249998</v>
      </c>
      <c r="L50" s="207">
        <f t="shared" si="15"/>
        <v>16754.813693249998</v>
      </c>
      <c r="M50" s="207">
        <f t="shared" si="15"/>
        <v>16754.813693249998</v>
      </c>
      <c r="N50" s="207">
        <f t="shared" si="15"/>
        <v>16754.813693249998</v>
      </c>
      <c r="O50" s="207">
        <f t="shared" si="15"/>
        <v>16754.813693249998</v>
      </c>
      <c r="P50" s="207">
        <f t="shared" si="15"/>
        <v>16754.813693249998</v>
      </c>
      <c r="Q50" s="424"/>
      <c r="R50" s="424"/>
      <c r="S50" s="622">
        <f>SUM(I50:P50)</f>
        <v>134038.50954600002</v>
      </c>
      <c r="T50" s="623">
        <f>S50</f>
        <v>134038.50954600002</v>
      </c>
    </row>
    <row r="51" spans="2:20" ht="15.6">
      <c r="B51" s="120"/>
      <c r="T51" s="208"/>
    </row>
    <row r="52" spans="2:20" ht="15" thickBot="1">
      <c r="B52" s="120"/>
      <c r="T52" s="121"/>
    </row>
    <row r="53" spans="2:20" ht="16.2" thickBot="1">
      <c r="B53" s="209"/>
      <c r="C53" s="210" t="s">
        <v>108</v>
      </c>
      <c r="D53" s="210"/>
      <c r="E53" s="211"/>
      <c r="F53" s="1294"/>
      <c r="G53" s="1294"/>
      <c r="H53" s="1295"/>
      <c r="I53" s="212">
        <f>SUM(I50:I50)</f>
        <v>16754.813693249998</v>
      </c>
      <c r="J53" s="212">
        <f>SUM(J50:J50)</f>
        <v>16754.813693249998</v>
      </c>
      <c r="K53" s="212">
        <f t="shared" ref="K53:P53" si="16">+K50</f>
        <v>16754.813693249998</v>
      </c>
      <c r="L53" s="213">
        <f t="shared" si="16"/>
        <v>16754.813693249998</v>
      </c>
      <c r="M53" s="213">
        <f t="shared" si="16"/>
        <v>16754.813693249998</v>
      </c>
      <c r="N53" s="213">
        <f t="shared" si="16"/>
        <v>16754.813693249998</v>
      </c>
      <c r="O53" s="213">
        <f t="shared" si="16"/>
        <v>16754.813693249998</v>
      </c>
      <c r="P53" s="213">
        <f t="shared" si="16"/>
        <v>16754.813693249998</v>
      </c>
      <c r="Q53" s="1285"/>
      <c r="R53" s="1286"/>
      <c r="S53" s="1286"/>
      <c r="T53" s="1287"/>
    </row>
    <row r="54" spans="2:20" ht="16.2" thickBot="1">
      <c r="B54" s="209"/>
      <c r="C54" s="210" t="s">
        <v>109</v>
      </c>
      <c r="D54" s="210"/>
      <c r="E54" s="211"/>
      <c r="F54" s="1296"/>
      <c r="G54" s="1296"/>
      <c r="H54" s="1297"/>
      <c r="I54" s="214">
        <f>+I53</f>
        <v>16754.813693249998</v>
      </c>
      <c r="J54" s="214">
        <f t="shared" ref="J54:P54" si="17">+J53+I54</f>
        <v>33509.627386499997</v>
      </c>
      <c r="K54" s="214">
        <f t="shared" si="17"/>
        <v>50264.441079749995</v>
      </c>
      <c r="L54" s="214">
        <f t="shared" si="17"/>
        <v>67019.254772999993</v>
      </c>
      <c r="M54" s="214">
        <f t="shared" si="17"/>
        <v>83774.068466249999</v>
      </c>
      <c r="N54" s="214">
        <f t="shared" si="17"/>
        <v>100528.8821595</v>
      </c>
      <c r="O54" s="214">
        <f t="shared" si="17"/>
        <v>117283.69585275001</v>
      </c>
      <c r="P54" s="214">
        <f t="shared" si="17"/>
        <v>134038.50954600002</v>
      </c>
      <c r="Q54" s="1288"/>
      <c r="R54" s="1289"/>
      <c r="S54" s="1289"/>
      <c r="T54" s="1290"/>
    </row>
    <row r="55" spans="2:20" ht="16.2" thickBot="1">
      <c r="B55" s="209"/>
      <c r="C55" s="210" t="s">
        <v>110</v>
      </c>
      <c r="D55" s="210"/>
      <c r="E55" s="211"/>
      <c r="F55" s="1296"/>
      <c r="G55" s="1296"/>
      <c r="H55" s="1297"/>
      <c r="I55" s="215">
        <f t="shared" ref="I55:M55" si="18">I53/$D$9</f>
        <v>0.12499999997761836</v>
      </c>
      <c r="J55" s="215">
        <f t="shared" si="18"/>
        <v>0.12499999997761836</v>
      </c>
      <c r="K55" s="215">
        <f t="shared" si="18"/>
        <v>0.12499999997761836</v>
      </c>
      <c r="L55" s="215">
        <f t="shared" si="18"/>
        <v>0.12499999997761836</v>
      </c>
      <c r="M55" s="215">
        <f t="shared" si="18"/>
        <v>0.12499999997761836</v>
      </c>
      <c r="N55" s="215">
        <f t="shared" ref="N55:P55" si="19">N53/$D$9</f>
        <v>0.12499999997761836</v>
      </c>
      <c r="O55" s="215">
        <f t="shared" si="19"/>
        <v>0.12499999997761836</v>
      </c>
      <c r="P55" s="215">
        <f t="shared" si="19"/>
        <v>0.12499999997761836</v>
      </c>
      <c r="Q55" s="1288"/>
      <c r="R55" s="1289"/>
      <c r="S55" s="1289"/>
      <c r="T55" s="1290"/>
    </row>
    <row r="56" spans="2:20" ht="16.2" thickBot="1">
      <c r="B56" s="209"/>
      <c r="C56" s="210" t="s">
        <v>111</v>
      </c>
      <c r="D56" s="210"/>
      <c r="E56" s="211"/>
      <c r="F56" s="1298"/>
      <c r="G56" s="1298"/>
      <c r="H56" s="1299"/>
      <c r="I56" s="216">
        <f>+I55</f>
        <v>0.12499999997761836</v>
      </c>
      <c r="J56" s="216">
        <f t="shared" ref="J56:P56" si="20">+J55+I56</f>
        <v>0.24999999995523672</v>
      </c>
      <c r="K56" s="216">
        <f t="shared" si="20"/>
        <v>0.3749999999328551</v>
      </c>
      <c r="L56" s="216">
        <f t="shared" si="20"/>
        <v>0.49999999991047345</v>
      </c>
      <c r="M56" s="216">
        <f t="shared" si="20"/>
        <v>0.62499999988809185</v>
      </c>
      <c r="N56" s="216">
        <f t="shared" si="20"/>
        <v>0.7499999998657102</v>
      </c>
      <c r="O56" s="216">
        <f t="shared" si="20"/>
        <v>0.87499999984332855</v>
      </c>
      <c r="P56" s="216">
        <f t="shared" si="20"/>
        <v>0.99999999982094689</v>
      </c>
      <c r="Q56" s="1291"/>
      <c r="R56" s="1292"/>
      <c r="S56" s="1292"/>
      <c r="T56" s="1293"/>
    </row>
    <row r="57" spans="2:20">
      <c r="B57" s="174"/>
    </row>
    <row r="58" spans="2:20">
      <c r="B58" s="175" t="s">
        <v>112</v>
      </c>
    </row>
    <row r="59" spans="2:20">
      <c r="B59" s="175"/>
    </row>
    <row r="60" spans="2:20">
      <c r="B60" s="175"/>
    </row>
    <row r="61" spans="2:20" ht="14.55" customHeight="1">
      <c r="B61" s="175"/>
      <c r="I61" s="605"/>
      <c r="J61" s="525"/>
    </row>
    <row r="62" spans="2:20" ht="14.55" customHeight="1">
      <c r="B62" s="175"/>
      <c r="I62" s="686"/>
      <c r="J62" s="686"/>
      <c r="K62" s="686"/>
    </row>
    <row r="63" spans="2:20">
      <c r="B63" s="175"/>
      <c r="I63" s="686"/>
      <c r="J63" s="686"/>
      <c r="K63" s="686"/>
    </row>
    <row r="64" spans="2:20" ht="15" thickBot="1"/>
    <row r="65" spans="4:8" ht="18">
      <c r="D65" s="680" t="s">
        <v>402</v>
      </c>
      <c r="E65" s="681"/>
      <c r="F65" s="681"/>
      <c r="G65" s="681"/>
      <c r="H65" s="682"/>
    </row>
    <row r="66" spans="4:8" ht="18">
      <c r="D66" s="861" t="s">
        <v>403</v>
      </c>
      <c r="E66" s="861"/>
      <c r="F66" s="861"/>
      <c r="G66" s="861"/>
      <c r="H66" s="861"/>
    </row>
    <row r="67" spans="4:8" ht="18">
      <c r="D67" s="683" t="s">
        <v>389</v>
      </c>
      <c r="E67" s="685"/>
      <c r="F67" s="685"/>
      <c r="G67" s="685"/>
      <c r="H67" s="684"/>
    </row>
  </sheetData>
  <mergeCells count="11">
    <mergeCell ref="D66:H66"/>
    <mergeCell ref="B2:C2"/>
    <mergeCell ref="D2:L2"/>
    <mergeCell ref="M2:T2"/>
    <mergeCell ref="B3:T4"/>
    <mergeCell ref="B7:D7"/>
    <mergeCell ref="F15:H15"/>
    <mergeCell ref="Q15:R15"/>
    <mergeCell ref="Q53:T56"/>
    <mergeCell ref="F53:H56"/>
    <mergeCell ref="I15:P15"/>
  </mergeCells>
  <printOptions horizontalCentered="1" verticalCentered="1"/>
  <pageMargins left="0.70866141732283472" right="0.70866141732283472" top="0.35433070866141736" bottom="0.55118110236220474" header="0" footer="0"/>
  <pageSetup scale="44"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46790-DC62-485A-9E3D-D2C368F258C2}">
  <sheetPr>
    <tabColor theme="0"/>
    <pageSetUpPr fitToPage="1"/>
  </sheetPr>
  <dimension ref="B1:T64"/>
  <sheetViews>
    <sheetView topLeftCell="B1" zoomScale="80" zoomScaleNormal="80" workbookViewId="0">
      <selection activeCell="B5" sqref="B5"/>
    </sheetView>
  </sheetViews>
  <sheetFormatPr baseColWidth="10" defaultRowHeight="14.4"/>
  <cols>
    <col min="2" max="2" width="12.44140625" customWidth="1"/>
    <col min="3" max="3" width="41.33203125" customWidth="1"/>
    <col min="4" max="4" width="15.6640625" bestFit="1" customWidth="1"/>
    <col min="13" max="13" width="12.44140625" bestFit="1" customWidth="1"/>
    <col min="14" max="18" width="12.44140625" customWidth="1"/>
    <col min="19" max="19" width="12.44140625" bestFit="1" customWidth="1"/>
    <col min="20" max="20" width="12.6640625" bestFit="1" customWidth="1"/>
  </cols>
  <sheetData>
    <row r="1" spans="2:20" ht="15" thickBot="1"/>
    <row r="2" spans="2:20" ht="99" customHeight="1" thickBot="1">
      <c r="B2" s="1270" t="s">
        <v>93</v>
      </c>
      <c r="C2" s="1271"/>
      <c r="D2" s="1271"/>
      <c r="E2" s="1271"/>
      <c r="F2" s="1271"/>
      <c r="G2" s="1271"/>
      <c r="H2" s="1271"/>
      <c r="I2" s="1271"/>
      <c r="J2" s="1271"/>
      <c r="K2" s="1271"/>
      <c r="L2" s="1271"/>
      <c r="M2" s="1271"/>
      <c r="N2" s="1271"/>
      <c r="O2" s="1271"/>
      <c r="P2" s="1271"/>
      <c r="Q2" s="1271"/>
      <c r="R2" s="1271"/>
      <c r="S2" s="1271"/>
      <c r="T2" s="1273"/>
    </row>
    <row r="3" spans="2:20">
      <c r="B3" s="1274" t="s">
        <v>528</v>
      </c>
      <c r="C3" s="1275"/>
      <c r="D3" s="1275"/>
      <c r="E3" s="1275"/>
      <c r="F3" s="1275"/>
      <c r="G3" s="1275"/>
      <c r="H3" s="1275"/>
      <c r="I3" s="1275"/>
      <c r="J3" s="1275"/>
      <c r="K3" s="1275"/>
      <c r="L3" s="1275"/>
      <c r="M3" s="1275"/>
      <c r="N3" s="1275"/>
      <c r="O3" s="1275"/>
      <c r="P3" s="1275"/>
      <c r="Q3" s="1275"/>
      <c r="R3" s="1275"/>
      <c r="S3" s="1275"/>
      <c r="T3" s="1276"/>
    </row>
    <row r="4" spans="2:20" ht="21.45" customHeight="1" thickBot="1">
      <c r="B4" s="1277"/>
      <c r="C4" s="1278"/>
      <c r="D4" s="1278"/>
      <c r="E4" s="1278"/>
      <c r="F4" s="1278"/>
      <c r="G4" s="1278"/>
      <c r="H4" s="1278"/>
      <c r="I4" s="1278"/>
      <c r="J4" s="1278"/>
      <c r="K4" s="1278"/>
      <c r="L4" s="1278"/>
      <c r="M4" s="1278"/>
      <c r="N4" s="1278"/>
      <c r="O4" s="1278"/>
      <c r="P4" s="1278"/>
      <c r="Q4" s="1278"/>
      <c r="R4" s="1278"/>
      <c r="S4" s="1278"/>
      <c r="T4" s="1279"/>
    </row>
    <row r="5" spans="2:20">
      <c r="B5" s="117"/>
      <c r="C5" s="118"/>
      <c r="D5" s="118"/>
      <c r="E5" s="118"/>
      <c r="F5" s="118"/>
      <c r="G5" s="118"/>
      <c r="H5" s="118"/>
      <c r="I5" s="118"/>
      <c r="J5" s="118"/>
      <c r="K5" s="118"/>
      <c r="L5" s="118"/>
      <c r="M5" s="118"/>
      <c r="N5" s="118"/>
      <c r="O5" s="118"/>
      <c r="P5" s="118"/>
      <c r="Q5" s="118"/>
      <c r="R5" s="118"/>
      <c r="S5" s="118"/>
      <c r="T5" s="119"/>
    </row>
    <row r="6" spans="2:20">
      <c r="B6" s="120"/>
      <c r="T6" s="121"/>
    </row>
    <row r="7" spans="2:20" ht="21">
      <c r="B7" s="1280" t="s">
        <v>94</v>
      </c>
      <c r="C7" s="1281"/>
      <c r="D7" s="1281"/>
      <c r="T7" s="121"/>
    </row>
    <row r="8" spans="2:20" ht="15" thickBot="1">
      <c r="B8" s="120"/>
      <c r="T8" s="121"/>
    </row>
    <row r="9" spans="2:20" ht="17.399999999999999">
      <c r="B9" s="122" t="s">
        <v>95</v>
      </c>
      <c r="C9" s="123"/>
      <c r="D9" s="124">
        <f>PPTO!N33/1000</f>
        <v>2980637.1809999999</v>
      </c>
      <c r="E9" s="125"/>
      <c r="F9" s="125"/>
      <c r="G9" s="125"/>
      <c r="H9" s="125"/>
      <c r="I9" s="125"/>
      <c r="J9" s="125"/>
      <c r="K9" s="125"/>
      <c r="L9" s="125"/>
      <c r="M9" s="125"/>
      <c r="N9" s="125"/>
      <c r="O9" s="125"/>
      <c r="P9" s="125"/>
      <c r="Q9" s="125"/>
      <c r="R9" s="125"/>
      <c r="S9" s="125"/>
      <c r="T9" s="126"/>
    </row>
    <row r="10" spans="2:20" ht="17.399999999999999">
      <c r="B10" s="127"/>
      <c r="C10" s="128"/>
      <c r="D10" s="129"/>
      <c r="E10" s="125"/>
      <c r="F10" s="125"/>
      <c r="G10" s="125"/>
      <c r="H10" s="125"/>
      <c r="I10" s="125"/>
      <c r="J10" s="125"/>
      <c r="K10" s="125"/>
      <c r="L10" s="125"/>
      <c r="M10" s="125"/>
      <c r="N10" s="125"/>
      <c r="O10" s="125"/>
      <c r="P10" s="125"/>
      <c r="Q10" s="125"/>
      <c r="R10" s="125"/>
      <c r="S10" s="125"/>
      <c r="T10" s="126"/>
    </row>
    <row r="11" spans="2:20" ht="17.399999999999999">
      <c r="B11" s="130" t="s">
        <v>96</v>
      </c>
      <c r="C11" s="131" t="s">
        <v>520</v>
      </c>
      <c r="D11" s="132" t="s">
        <v>519</v>
      </c>
      <c r="E11" s="125"/>
      <c r="F11" s="125"/>
      <c r="G11" s="125"/>
      <c r="H11" s="125"/>
      <c r="I11" s="125"/>
      <c r="J11" s="125"/>
      <c r="K11" s="125"/>
      <c r="L11" s="125"/>
      <c r="M11" s="125"/>
      <c r="N11" s="125"/>
      <c r="O11" s="125"/>
      <c r="P11" s="125"/>
      <c r="Q11" s="125"/>
      <c r="R11" s="125"/>
      <c r="S11" s="125"/>
      <c r="T11" s="126"/>
    </row>
    <row r="12" spans="2:20" ht="18" thickBot="1">
      <c r="B12" s="133"/>
      <c r="C12" s="134"/>
      <c r="D12" s="135"/>
      <c r="E12" s="125"/>
      <c r="F12" s="125"/>
      <c r="G12" s="125"/>
      <c r="H12" s="125"/>
      <c r="I12" s="125"/>
      <c r="J12" s="125"/>
      <c r="K12" s="125"/>
      <c r="L12" s="125"/>
      <c r="M12" s="125"/>
      <c r="N12" s="125"/>
      <c r="O12" s="125"/>
      <c r="P12" s="125"/>
      <c r="Q12" s="125"/>
      <c r="R12" s="125"/>
      <c r="S12" s="125"/>
      <c r="T12" s="126"/>
    </row>
    <row r="13" spans="2:20" ht="15.6">
      <c r="B13" s="136"/>
      <c r="C13" s="9"/>
      <c r="D13" s="9"/>
      <c r="E13" s="9"/>
      <c r="F13" s="9"/>
      <c r="G13" s="9"/>
      <c r="H13" s="9"/>
      <c r="I13" s="9"/>
      <c r="J13" s="9"/>
      <c r="K13" s="9"/>
      <c r="L13" s="9"/>
      <c r="M13" s="9"/>
      <c r="N13" s="9"/>
      <c r="O13" s="9"/>
      <c r="P13" s="9"/>
      <c r="Q13" s="9"/>
      <c r="R13" s="9"/>
      <c r="S13" s="9"/>
      <c r="T13" s="137"/>
    </row>
    <row r="14" spans="2:20" ht="15" thickBot="1">
      <c r="B14" s="120"/>
      <c r="T14" s="121"/>
    </row>
    <row r="15" spans="2:20" ht="27" thickBot="1">
      <c r="B15" s="138" t="s">
        <v>97</v>
      </c>
      <c r="C15" s="138" t="s">
        <v>74</v>
      </c>
      <c r="D15" s="138" t="s">
        <v>98</v>
      </c>
      <c r="E15" s="138" t="s">
        <v>99</v>
      </c>
      <c r="F15" s="1282" t="s">
        <v>198</v>
      </c>
      <c r="G15" s="1283"/>
      <c r="H15" s="1284"/>
      <c r="I15" s="1283" t="s">
        <v>199</v>
      </c>
      <c r="J15" s="1283"/>
      <c r="K15" s="1283"/>
      <c r="L15" s="1283"/>
      <c r="M15" s="1283"/>
      <c r="N15" s="1283"/>
      <c r="O15" s="1283"/>
      <c r="P15" s="1283"/>
      <c r="Q15" s="1300" t="s">
        <v>106</v>
      </c>
      <c r="R15" s="1301"/>
      <c r="S15" s="1319" t="s">
        <v>100</v>
      </c>
      <c r="T15" s="1321" t="s">
        <v>109</v>
      </c>
    </row>
    <row r="16" spans="2:20" ht="15" thickBot="1">
      <c r="B16" s="139"/>
      <c r="C16" s="140"/>
      <c r="D16" s="141"/>
      <c r="E16" s="141"/>
      <c r="F16" s="426">
        <v>1</v>
      </c>
      <c r="G16" s="426">
        <v>2</v>
      </c>
      <c r="H16" s="426">
        <v>3</v>
      </c>
      <c r="I16" s="723">
        <v>4</v>
      </c>
      <c r="J16" s="427">
        <v>5</v>
      </c>
      <c r="K16" s="427">
        <v>6</v>
      </c>
      <c r="L16" s="427">
        <v>7</v>
      </c>
      <c r="M16" s="427">
        <v>8</v>
      </c>
      <c r="N16" s="742">
        <v>9</v>
      </c>
      <c r="O16" s="742">
        <v>10</v>
      </c>
      <c r="P16" s="742">
        <v>11</v>
      </c>
      <c r="Q16" s="356">
        <v>12</v>
      </c>
      <c r="R16" s="356">
        <v>13</v>
      </c>
      <c r="S16" s="1320"/>
      <c r="T16" s="1322"/>
    </row>
    <row r="17" spans="2:20" ht="15" thickBot="1">
      <c r="B17" s="143"/>
      <c r="C17" s="144"/>
      <c r="D17" s="145"/>
      <c r="E17" s="353"/>
      <c r="F17" s="428"/>
      <c r="G17" s="429"/>
      <c r="H17" s="732"/>
      <c r="I17" s="699"/>
      <c r="J17" s="430"/>
      <c r="K17" s="430"/>
      <c r="L17" s="430"/>
      <c r="M17" s="430"/>
      <c r="N17" s="436"/>
      <c r="O17" s="436"/>
      <c r="P17" s="436"/>
      <c r="Q17" s="706"/>
      <c r="R17" s="707"/>
      <c r="S17" s="438"/>
      <c r="T17" s="439"/>
    </row>
    <row r="18" spans="2:20" ht="15" thickBot="1">
      <c r="B18" s="146">
        <v>0</v>
      </c>
      <c r="C18" s="144" t="s">
        <v>102</v>
      </c>
      <c r="D18" s="145"/>
      <c r="E18" s="353"/>
      <c r="F18" s="474"/>
      <c r="G18" s="447"/>
      <c r="H18" s="733"/>
      <c r="I18" s="700"/>
      <c r="J18" s="475"/>
      <c r="K18" s="475"/>
      <c r="L18" s="475"/>
      <c r="M18" s="475"/>
      <c r="N18" s="476"/>
      <c r="O18" s="476"/>
      <c r="P18" s="476"/>
      <c r="Q18" s="708"/>
      <c r="R18" s="709"/>
      <c r="S18" s="477"/>
      <c r="T18" s="478"/>
    </row>
    <row r="19" spans="2:20">
      <c r="B19" s="147"/>
      <c r="C19" s="148" t="s">
        <v>20</v>
      </c>
      <c r="D19" s="149">
        <f>SUM(D21:D26)</f>
        <v>324825.09125589998</v>
      </c>
      <c r="E19" s="150">
        <f>D19/$D$9</f>
        <v>0.10897840680727253</v>
      </c>
      <c r="F19" s="463"/>
      <c r="G19" s="464"/>
      <c r="H19" s="734"/>
      <c r="I19" s="701">
        <f>SUM(I21:I26)</f>
        <v>315794.43962564995</v>
      </c>
      <c r="J19" s="149">
        <f>SUM(J21:J26)</f>
        <v>9030.6516302499986</v>
      </c>
      <c r="K19" s="149"/>
      <c r="L19" s="149"/>
      <c r="M19" s="149">
        <f>SUM(M21:M26)</f>
        <v>0</v>
      </c>
      <c r="N19" s="359"/>
      <c r="O19" s="359"/>
      <c r="P19" s="359"/>
      <c r="Q19" s="710"/>
      <c r="R19" s="711"/>
      <c r="S19" s="465"/>
      <c r="T19" s="466">
        <f>I19</f>
        <v>315794.43962564995</v>
      </c>
    </row>
    <row r="20" spans="2:20" ht="15" thickBot="1">
      <c r="B20" s="467"/>
      <c r="C20" s="468"/>
      <c r="D20" s="480"/>
      <c r="E20" s="470"/>
      <c r="F20" s="432"/>
      <c r="G20" s="433"/>
      <c r="H20" s="735"/>
      <c r="I20" s="724"/>
      <c r="J20" s="471"/>
      <c r="K20" s="434"/>
      <c r="L20" s="434"/>
      <c r="M20" s="434"/>
      <c r="N20" s="743"/>
      <c r="O20" s="743"/>
      <c r="P20" s="743"/>
      <c r="Q20" s="748"/>
      <c r="R20" s="749"/>
      <c r="S20" s="472"/>
      <c r="T20" s="473"/>
    </row>
    <row r="21" spans="2:20">
      <c r="B21" s="452" t="s">
        <v>103</v>
      </c>
      <c r="C21" s="453" t="s">
        <v>21</v>
      </c>
      <c r="D21" s="479">
        <f>PPTO!N14*1.355/1000</f>
        <v>15401.982292999999</v>
      </c>
      <c r="E21" s="454"/>
      <c r="F21" s="455"/>
      <c r="G21" s="456"/>
      <c r="H21" s="736"/>
      <c r="I21" s="702">
        <f>D21</f>
        <v>15401.982292999999</v>
      </c>
      <c r="J21" s="457"/>
      <c r="K21" s="457"/>
      <c r="L21" s="457"/>
      <c r="M21" s="457"/>
      <c r="N21" s="458"/>
      <c r="O21" s="458"/>
      <c r="P21" s="458"/>
      <c r="Q21" s="712"/>
      <c r="R21" s="713"/>
      <c r="S21" s="459">
        <f>SUM(I21:M21)</f>
        <v>15401.982292999999</v>
      </c>
      <c r="T21" s="460">
        <f>S21</f>
        <v>15401.982292999999</v>
      </c>
    </row>
    <row r="22" spans="2:20">
      <c r="B22" s="152"/>
      <c r="C22" s="153"/>
      <c r="D22" s="154"/>
      <c r="E22" s="358"/>
      <c r="F22" s="431"/>
      <c r="G22" s="155"/>
      <c r="H22" s="737"/>
      <c r="I22" s="725"/>
      <c r="J22" s="157"/>
      <c r="K22" s="157"/>
      <c r="L22" s="157"/>
      <c r="M22" s="157"/>
      <c r="N22" s="360"/>
      <c r="O22" s="360"/>
      <c r="P22" s="360"/>
      <c r="Q22" s="750"/>
      <c r="R22" s="714"/>
      <c r="S22" s="442"/>
      <c r="T22" s="158"/>
    </row>
    <row r="23" spans="2:20">
      <c r="B23" s="152" t="s">
        <v>104</v>
      </c>
      <c r="C23" s="159" t="s">
        <v>45</v>
      </c>
      <c r="D23" s="160">
        <f>PPTO!N15*1.355/1000</f>
        <v>291361.80570239999</v>
      </c>
      <c r="E23" s="358"/>
      <c r="F23" s="431"/>
      <c r="G23" s="155"/>
      <c r="H23" s="737"/>
      <c r="I23" s="704">
        <f>D23</f>
        <v>291361.80570239999</v>
      </c>
      <c r="J23" s="161"/>
      <c r="K23" s="161"/>
      <c r="L23" s="161"/>
      <c r="M23" s="161"/>
      <c r="N23" s="361"/>
      <c r="O23" s="361"/>
      <c r="P23" s="361"/>
      <c r="Q23" s="751"/>
      <c r="R23" s="716"/>
      <c r="S23" s="442">
        <f>SUM(I23:M23)</f>
        <v>291361.80570239999</v>
      </c>
      <c r="T23" s="158">
        <f>T21+S23</f>
        <v>306763.78799539997</v>
      </c>
    </row>
    <row r="24" spans="2:20">
      <c r="B24" s="152"/>
      <c r="C24" s="153"/>
      <c r="D24" s="154"/>
      <c r="E24" s="358"/>
      <c r="F24" s="431"/>
      <c r="G24" s="155"/>
      <c r="H24" s="737"/>
      <c r="I24" s="725"/>
      <c r="J24" s="161"/>
      <c r="K24" s="161"/>
      <c r="L24" s="161"/>
      <c r="M24" s="161"/>
      <c r="N24" s="361"/>
      <c r="O24" s="361"/>
      <c r="P24" s="361"/>
      <c r="Q24" s="751"/>
      <c r="R24" s="716"/>
      <c r="S24" s="442"/>
      <c r="T24" s="158"/>
    </row>
    <row r="25" spans="2:20" ht="53.4">
      <c r="B25" s="152" t="s">
        <v>105</v>
      </c>
      <c r="C25" s="162" t="s">
        <v>26</v>
      </c>
      <c r="D25" s="160">
        <f>PPTO!N16*1.355/1000</f>
        <v>18061.303260499997</v>
      </c>
      <c r="E25" s="358"/>
      <c r="F25" s="431"/>
      <c r="G25" s="155"/>
      <c r="H25" s="737"/>
      <c r="I25" s="726">
        <f>D25/2</f>
        <v>9030.6516302499986</v>
      </c>
      <c r="J25" s="163">
        <f>D25/2</f>
        <v>9030.6516302499986</v>
      </c>
      <c r="K25" s="161"/>
      <c r="L25" s="161"/>
      <c r="M25" s="161"/>
      <c r="N25" s="361"/>
      <c r="O25" s="361"/>
      <c r="P25" s="361"/>
      <c r="Q25" s="751"/>
      <c r="R25" s="716"/>
      <c r="S25" s="442">
        <f>SUM(I25:M25)</f>
        <v>18061.303260499997</v>
      </c>
      <c r="T25" s="158">
        <f>T23+S25</f>
        <v>324825.09125589998</v>
      </c>
    </row>
    <row r="26" spans="2:20" ht="15" thickBot="1">
      <c r="B26" s="443"/>
      <c r="C26" s="444"/>
      <c r="D26" s="165"/>
      <c r="E26" s="151"/>
      <c r="F26" s="445"/>
      <c r="G26" s="446"/>
      <c r="H26" s="738"/>
      <c r="I26" s="727"/>
      <c r="J26" s="447"/>
      <c r="K26" s="448"/>
      <c r="L26" s="448"/>
      <c r="M26" s="448"/>
      <c r="N26" s="449"/>
      <c r="O26" s="449"/>
      <c r="P26" s="449"/>
      <c r="Q26" s="752"/>
      <c r="R26" s="717"/>
      <c r="S26" s="450"/>
      <c r="T26" s="451"/>
    </row>
    <row r="27" spans="2:20">
      <c r="B27" s="147"/>
      <c r="C27" s="461" t="s">
        <v>28</v>
      </c>
      <c r="D27" s="462">
        <f>+SUM(D29:D45)</f>
        <v>2655812.0905922647</v>
      </c>
      <c r="E27" s="150">
        <f>D27/$D$9</f>
        <v>0.89102159347728571</v>
      </c>
      <c r="F27" s="463"/>
      <c r="G27" s="464"/>
      <c r="H27" s="734"/>
      <c r="I27" s="703">
        <f t="shared" ref="I27:P27" si="0">+SUM(I29:I45)</f>
        <v>330414.01132403308</v>
      </c>
      <c r="J27" s="703">
        <f t="shared" si="0"/>
        <v>330414.01132403308</v>
      </c>
      <c r="K27" s="703">
        <f t="shared" si="0"/>
        <v>330414.01132403308</v>
      </c>
      <c r="L27" s="703">
        <f t="shared" si="0"/>
        <v>330414.01132403308</v>
      </c>
      <c r="M27" s="703">
        <f t="shared" si="0"/>
        <v>330414.01132403308</v>
      </c>
      <c r="N27" s="703">
        <f t="shared" si="0"/>
        <v>330414.01132403308</v>
      </c>
      <c r="O27" s="703">
        <f t="shared" si="0"/>
        <v>330414.01132403308</v>
      </c>
      <c r="P27" s="703">
        <f t="shared" si="0"/>
        <v>342914.01132403308</v>
      </c>
      <c r="Q27" s="718"/>
      <c r="R27" s="719"/>
      <c r="S27" s="465">
        <f>SUM(I27:P27)</f>
        <v>2655812.0905922647</v>
      </c>
      <c r="T27" s="466">
        <f>T25+S27</f>
        <v>2980637.1818481646</v>
      </c>
    </row>
    <row r="28" spans="2:20" ht="15" thickBot="1">
      <c r="B28" s="467"/>
      <c r="C28" s="468"/>
      <c r="D28" s="469"/>
      <c r="E28" s="470"/>
      <c r="F28" s="432"/>
      <c r="G28" s="433"/>
      <c r="H28" s="735"/>
      <c r="I28" s="724"/>
      <c r="J28" s="471"/>
      <c r="K28" s="471"/>
      <c r="L28" s="471"/>
      <c r="M28" s="471"/>
      <c r="N28" s="744"/>
      <c r="O28" s="744"/>
      <c r="P28" s="744"/>
      <c r="Q28" s="748"/>
      <c r="R28" s="749"/>
      <c r="S28" s="472"/>
      <c r="T28" s="473"/>
    </row>
    <row r="29" spans="2:20">
      <c r="B29" s="850">
        <v>4</v>
      </c>
      <c r="C29" s="851" t="s">
        <v>46</v>
      </c>
      <c r="D29" s="852">
        <f>PPTO!N19*1.355/1000</f>
        <v>870486.19125835516</v>
      </c>
      <c r="E29" s="853"/>
      <c r="F29" s="849"/>
      <c r="G29" s="456"/>
      <c r="H29" s="736"/>
      <c r="I29" s="702">
        <f t="shared" ref="I29:P29" si="1">$D$29/8</f>
        <v>108810.7739072944</v>
      </c>
      <c r="J29" s="702">
        <f t="shared" si="1"/>
        <v>108810.7739072944</v>
      </c>
      <c r="K29" s="702">
        <f t="shared" si="1"/>
        <v>108810.7739072944</v>
      </c>
      <c r="L29" s="702">
        <f t="shared" si="1"/>
        <v>108810.7739072944</v>
      </c>
      <c r="M29" s="702">
        <f t="shared" si="1"/>
        <v>108810.7739072944</v>
      </c>
      <c r="N29" s="702">
        <f t="shared" si="1"/>
        <v>108810.7739072944</v>
      </c>
      <c r="O29" s="702">
        <f t="shared" si="1"/>
        <v>108810.7739072944</v>
      </c>
      <c r="P29" s="702">
        <f t="shared" si="1"/>
        <v>108810.7739072944</v>
      </c>
      <c r="Q29" s="712"/>
      <c r="R29" s="713"/>
      <c r="S29" s="459">
        <f>SUM(I29:P29)</f>
        <v>870486.19125835516</v>
      </c>
      <c r="T29" s="460">
        <f>+T25+S29</f>
        <v>1195311.282514255</v>
      </c>
    </row>
    <row r="30" spans="2:20">
      <c r="B30" s="152"/>
      <c r="C30" s="153"/>
      <c r="D30" s="154"/>
      <c r="E30" s="737"/>
      <c r="F30" s="843"/>
      <c r="G30" s="155"/>
      <c r="H30" s="737"/>
      <c r="I30" s="728"/>
      <c r="J30" s="176"/>
      <c r="K30" s="176"/>
      <c r="L30" s="176"/>
      <c r="M30" s="176"/>
      <c r="N30" s="745"/>
      <c r="O30" s="745"/>
      <c r="P30" s="745"/>
      <c r="Q30" s="751"/>
      <c r="R30" s="716"/>
      <c r="S30" s="442"/>
      <c r="T30" s="158"/>
    </row>
    <row r="31" spans="2:20" ht="26.4">
      <c r="B31" s="651">
        <v>5</v>
      </c>
      <c r="C31" s="159" t="s">
        <v>29</v>
      </c>
      <c r="D31" s="160">
        <f>PPTO!N20*1.355/1000</f>
        <v>286838.79752846248</v>
      </c>
      <c r="E31" s="737"/>
      <c r="F31" s="843"/>
      <c r="G31" s="155"/>
      <c r="H31" s="737"/>
      <c r="I31" s="704">
        <f t="shared" ref="I31:P31" si="2">$D$31/8</f>
        <v>35854.849691057811</v>
      </c>
      <c r="J31" s="704">
        <f t="shared" si="2"/>
        <v>35854.849691057811</v>
      </c>
      <c r="K31" s="704">
        <f t="shared" si="2"/>
        <v>35854.849691057811</v>
      </c>
      <c r="L31" s="704">
        <f t="shared" si="2"/>
        <v>35854.849691057811</v>
      </c>
      <c r="M31" s="704">
        <f t="shared" si="2"/>
        <v>35854.849691057811</v>
      </c>
      <c r="N31" s="704">
        <f t="shared" si="2"/>
        <v>35854.849691057811</v>
      </c>
      <c r="O31" s="704">
        <f t="shared" si="2"/>
        <v>35854.849691057811</v>
      </c>
      <c r="P31" s="704">
        <f t="shared" si="2"/>
        <v>35854.849691057811</v>
      </c>
      <c r="Q31" s="715"/>
      <c r="R31" s="720"/>
      <c r="S31" s="459">
        <f>SUM(I31:P31)</f>
        <v>286838.79752846248</v>
      </c>
      <c r="T31" s="158">
        <f>+T29+S31</f>
        <v>1482150.0800427175</v>
      </c>
    </row>
    <row r="32" spans="2:20">
      <c r="B32" s="152"/>
      <c r="C32" s="153"/>
      <c r="D32" s="154"/>
      <c r="E32" s="737"/>
      <c r="F32" s="843"/>
      <c r="G32" s="155"/>
      <c r="H32" s="737"/>
      <c r="I32" s="725"/>
      <c r="J32" s="156"/>
      <c r="K32" s="156"/>
      <c r="L32" s="156"/>
      <c r="M32" s="156"/>
      <c r="N32" s="746"/>
      <c r="O32" s="746"/>
      <c r="P32" s="746"/>
      <c r="Q32" s="751"/>
      <c r="R32" s="716"/>
      <c r="S32" s="442"/>
      <c r="T32" s="158"/>
    </row>
    <row r="33" spans="2:20" ht="27">
      <c r="B33" s="651">
        <v>6</v>
      </c>
      <c r="C33" s="162" t="s">
        <v>30</v>
      </c>
      <c r="D33" s="160">
        <f>PPTO!N21*1.355/1000</f>
        <v>469048.81544055004</v>
      </c>
      <c r="E33" s="737"/>
      <c r="F33" s="843"/>
      <c r="G33" s="155"/>
      <c r="H33" s="737"/>
      <c r="I33" s="704">
        <f t="shared" ref="I33:P33" si="3">$D$33/8</f>
        <v>58631.101930068755</v>
      </c>
      <c r="J33" s="704">
        <f t="shared" si="3"/>
        <v>58631.101930068755</v>
      </c>
      <c r="K33" s="704">
        <f t="shared" si="3"/>
        <v>58631.101930068755</v>
      </c>
      <c r="L33" s="704">
        <f t="shared" si="3"/>
        <v>58631.101930068755</v>
      </c>
      <c r="M33" s="704">
        <f t="shared" si="3"/>
        <v>58631.101930068755</v>
      </c>
      <c r="N33" s="704">
        <f t="shared" si="3"/>
        <v>58631.101930068755</v>
      </c>
      <c r="O33" s="704">
        <f t="shared" si="3"/>
        <v>58631.101930068755</v>
      </c>
      <c r="P33" s="704">
        <f t="shared" si="3"/>
        <v>58631.101930068755</v>
      </c>
      <c r="Q33" s="715"/>
      <c r="R33" s="720"/>
      <c r="S33" s="459">
        <f>SUM(I33:P33)</f>
        <v>469048.81544055004</v>
      </c>
      <c r="T33" s="158">
        <f>+T31+S33</f>
        <v>1951198.8954832675</v>
      </c>
    </row>
    <row r="34" spans="2:20">
      <c r="B34" s="152"/>
      <c r="C34" s="153"/>
      <c r="D34" s="154"/>
      <c r="E34" s="737"/>
      <c r="F34" s="843"/>
      <c r="G34" s="155"/>
      <c r="H34" s="737"/>
      <c r="I34" s="725"/>
      <c r="J34" s="156"/>
      <c r="K34" s="156"/>
      <c r="L34" s="156"/>
      <c r="M34" s="156"/>
      <c r="N34" s="746"/>
      <c r="O34" s="746"/>
      <c r="P34" s="746"/>
      <c r="Q34" s="751"/>
      <c r="R34" s="716"/>
      <c r="S34" s="442"/>
      <c r="T34" s="158"/>
    </row>
    <row r="35" spans="2:20" ht="26.4">
      <c r="B35" s="651">
        <v>7</v>
      </c>
      <c r="C35" s="159" t="s">
        <v>31</v>
      </c>
      <c r="D35" s="160">
        <f>PPTO!N22*1.355/1000</f>
        <v>766231.37636489689</v>
      </c>
      <c r="E35" s="737"/>
      <c r="F35" s="843"/>
      <c r="G35" s="155"/>
      <c r="H35" s="737"/>
      <c r="I35" s="704">
        <f t="shared" ref="I35:P35" si="4">$D$35/8</f>
        <v>95778.922045612111</v>
      </c>
      <c r="J35" s="704">
        <f t="shared" si="4"/>
        <v>95778.922045612111</v>
      </c>
      <c r="K35" s="704">
        <f t="shared" si="4"/>
        <v>95778.922045612111</v>
      </c>
      <c r="L35" s="704">
        <f t="shared" si="4"/>
        <v>95778.922045612111</v>
      </c>
      <c r="M35" s="704">
        <f t="shared" si="4"/>
        <v>95778.922045612111</v>
      </c>
      <c r="N35" s="704">
        <f t="shared" si="4"/>
        <v>95778.922045612111</v>
      </c>
      <c r="O35" s="704">
        <f t="shared" si="4"/>
        <v>95778.922045612111</v>
      </c>
      <c r="P35" s="704">
        <f t="shared" si="4"/>
        <v>95778.922045612111</v>
      </c>
      <c r="Q35" s="715"/>
      <c r="R35" s="720"/>
      <c r="S35" s="459">
        <f>SUM(I35:P35)</f>
        <v>766231.37636489689</v>
      </c>
      <c r="T35" s="158">
        <f>T33+S35</f>
        <v>2717430.2718481645</v>
      </c>
    </row>
    <row r="36" spans="2:20">
      <c r="B36" s="152"/>
      <c r="C36" s="164"/>
      <c r="D36" s="154"/>
      <c r="E36" s="737"/>
      <c r="F36" s="843"/>
      <c r="G36" s="155"/>
      <c r="H36" s="737"/>
      <c r="I36" s="725"/>
      <c r="J36" s="156"/>
      <c r="K36" s="156"/>
      <c r="L36" s="156"/>
      <c r="M36" s="156"/>
      <c r="N36" s="746"/>
      <c r="O36" s="746"/>
      <c r="P36" s="746"/>
      <c r="Q36" s="751"/>
      <c r="R36" s="716"/>
      <c r="S36" s="442"/>
      <c r="T36" s="158"/>
    </row>
    <row r="37" spans="2:20">
      <c r="B37" s="152"/>
      <c r="C37" s="164" t="s">
        <v>117</v>
      </c>
      <c r="D37" s="425">
        <f>PPTO!N30/1000</f>
        <v>12500</v>
      </c>
      <c r="E37" s="737"/>
      <c r="F37" s="843"/>
      <c r="G37" s="155"/>
      <c r="H37" s="737"/>
      <c r="I37" s="704"/>
      <c r="J37" s="160"/>
      <c r="K37" s="160"/>
      <c r="L37" s="160"/>
      <c r="M37" s="160"/>
      <c r="N37" s="362"/>
      <c r="O37" s="362"/>
      <c r="P37" s="362">
        <f>D37</f>
        <v>12500</v>
      </c>
      <c r="Q37" s="715"/>
      <c r="R37" s="720"/>
      <c r="S37" s="459">
        <f>SUM(I37:P37)</f>
        <v>12500</v>
      </c>
      <c r="T37" s="158">
        <f>T35+S37</f>
        <v>2729930.2718481645</v>
      </c>
    </row>
    <row r="38" spans="2:20">
      <c r="B38" s="152"/>
      <c r="C38" s="164"/>
      <c r="D38" s="154"/>
      <c r="E38" s="737"/>
      <c r="F38" s="843"/>
      <c r="G38" s="155"/>
      <c r="H38" s="737"/>
      <c r="I38" s="725"/>
      <c r="J38" s="156"/>
      <c r="K38" s="156"/>
      <c r="L38" s="156"/>
      <c r="M38" s="156"/>
      <c r="N38" s="746"/>
      <c r="O38" s="746"/>
      <c r="P38" s="746"/>
      <c r="Q38" s="751"/>
      <c r="R38" s="716"/>
      <c r="S38" s="442"/>
      <c r="T38" s="158"/>
    </row>
    <row r="39" spans="2:20" ht="16.95" customHeight="1">
      <c r="B39" s="152"/>
      <c r="C39" s="164" t="s">
        <v>357</v>
      </c>
      <c r="D39" s="154">
        <f>PPTO!N27/1000</f>
        <v>39848</v>
      </c>
      <c r="E39" s="737"/>
      <c r="F39" s="843"/>
      <c r="G39" s="155"/>
      <c r="H39" s="737"/>
      <c r="I39" s="704">
        <f t="shared" ref="I39:P39" si="5">$D$39/8</f>
        <v>4981</v>
      </c>
      <c r="J39" s="704">
        <f t="shared" si="5"/>
        <v>4981</v>
      </c>
      <c r="K39" s="704">
        <f t="shared" si="5"/>
        <v>4981</v>
      </c>
      <c r="L39" s="704">
        <f t="shared" si="5"/>
        <v>4981</v>
      </c>
      <c r="M39" s="704">
        <f t="shared" si="5"/>
        <v>4981</v>
      </c>
      <c r="N39" s="704">
        <f t="shared" si="5"/>
        <v>4981</v>
      </c>
      <c r="O39" s="704">
        <f t="shared" si="5"/>
        <v>4981</v>
      </c>
      <c r="P39" s="704">
        <f t="shared" si="5"/>
        <v>4981</v>
      </c>
      <c r="Q39" s="715"/>
      <c r="R39" s="720"/>
      <c r="S39" s="459">
        <f>SUM(I39:P39)</f>
        <v>39848</v>
      </c>
      <c r="T39" s="158">
        <f>T37+S39</f>
        <v>2769778.2718481645</v>
      </c>
    </row>
    <row r="40" spans="2:20">
      <c r="B40" s="152"/>
      <c r="C40" s="164"/>
      <c r="D40" s="154"/>
      <c r="E40" s="737"/>
      <c r="F40" s="843"/>
      <c r="G40" s="155"/>
      <c r="H40" s="737"/>
      <c r="I40" s="725"/>
      <c r="J40" s="156"/>
      <c r="K40" s="156"/>
      <c r="L40" s="156"/>
      <c r="M40" s="156"/>
      <c r="N40" s="746"/>
      <c r="O40" s="746"/>
      <c r="P40" s="746"/>
      <c r="Q40" s="751"/>
      <c r="R40" s="716"/>
      <c r="S40" s="442"/>
      <c r="T40" s="158"/>
    </row>
    <row r="41" spans="2:20">
      <c r="B41" s="152"/>
      <c r="C41" s="164" t="s">
        <v>358</v>
      </c>
      <c r="D41" s="154">
        <f>PPTO!N28/1000</f>
        <v>40000</v>
      </c>
      <c r="E41" s="737"/>
      <c r="F41" s="843"/>
      <c r="G41" s="155"/>
      <c r="H41" s="737"/>
      <c r="I41" s="704">
        <f t="shared" ref="I41:P41" si="6">$D$41/8</f>
        <v>5000</v>
      </c>
      <c r="J41" s="704">
        <f t="shared" si="6"/>
        <v>5000</v>
      </c>
      <c r="K41" s="704">
        <f t="shared" si="6"/>
        <v>5000</v>
      </c>
      <c r="L41" s="704">
        <f t="shared" si="6"/>
        <v>5000</v>
      </c>
      <c r="M41" s="704">
        <f t="shared" si="6"/>
        <v>5000</v>
      </c>
      <c r="N41" s="704">
        <f t="shared" si="6"/>
        <v>5000</v>
      </c>
      <c r="O41" s="704">
        <f t="shared" si="6"/>
        <v>5000</v>
      </c>
      <c r="P41" s="704">
        <f t="shared" si="6"/>
        <v>5000</v>
      </c>
      <c r="Q41" s="751"/>
      <c r="R41" s="716"/>
      <c r="S41" s="459">
        <f>SUM(I41:P41)</f>
        <v>40000</v>
      </c>
      <c r="T41" s="158">
        <f>T39+S41</f>
        <v>2809778.2718481645</v>
      </c>
    </row>
    <row r="42" spans="2:20">
      <c r="B42" s="152"/>
      <c r="C42" s="164"/>
      <c r="D42" s="154"/>
      <c r="E42" s="737"/>
      <c r="F42" s="843"/>
      <c r="G42" s="155"/>
      <c r="H42" s="737"/>
      <c r="I42" s="725"/>
      <c r="J42" s="156"/>
      <c r="K42" s="156"/>
      <c r="L42" s="156"/>
      <c r="M42" s="156"/>
      <c r="N42" s="746"/>
      <c r="O42" s="746"/>
      <c r="P42" s="746"/>
      <c r="Q42" s="751"/>
      <c r="R42" s="716"/>
      <c r="S42" s="442"/>
      <c r="T42" s="158"/>
    </row>
    <row r="43" spans="2:20">
      <c r="B43" s="152"/>
      <c r="C43" s="164" t="s">
        <v>116</v>
      </c>
      <c r="D43" s="154">
        <f>PPTO!N32/1000</f>
        <v>134038.51</v>
      </c>
      <c r="E43" s="737"/>
      <c r="F43" s="843"/>
      <c r="G43" s="155"/>
      <c r="H43" s="737"/>
      <c r="I43" s="704">
        <f t="shared" ref="I43:P43" si="7">$D$43/8</f>
        <v>16754.813750000001</v>
      </c>
      <c r="J43" s="704">
        <f t="shared" si="7"/>
        <v>16754.813750000001</v>
      </c>
      <c r="K43" s="704">
        <f t="shared" si="7"/>
        <v>16754.813750000001</v>
      </c>
      <c r="L43" s="704">
        <f t="shared" si="7"/>
        <v>16754.813750000001</v>
      </c>
      <c r="M43" s="704">
        <f t="shared" si="7"/>
        <v>16754.813750000001</v>
      </c>
      <c r="N43" s="704">
        <f t="shared" si="7"/>
        <v>16754.813750000001</v>
      </c>
      <c r="O43" s="704">
        <f t="shared" si="7"/>
        <v>16754.813750000001</v>
      </c>
      <c r="P43" s="704">
        <f t="shared" si="7"/>
        <v>16754.813750000001</v>
      </c>
      <c r="Q43" s="715"/>
      <c r="R43" s="720"/>
      <c r="S43" s="459">
        <f>SUM(I43:P43)</f>
        <v>134038.51</v>
      </c>
      <c r="T43" s="158">
        <f>T41+S43</f>
        <v>2943816.7818481643</v>
      </c>
    </row>
    <row r="44" spans="2:20" ht="15" thickBot="1">
      <c r="B44" s="152"/>
      <c r="C44" s="164"/>
      <c r="D44" s="154"/>
      <c r="E44" s="737"/>
      <c r="F44" s="843"/>
      <c r="G44" s="155"/>
      <c r="H44" s="737"/>
      <c r="I44" s="729"/>
      <c r="J44" s="435"/>
      <c r="K44" s="435"/>
      <c r="L44" s="435"/>
      <c r="M44" s="435"/>
      <c r="N44" s="437"/>
      <c r="O44" s="437"/>
      <c r="P44" s="437"/>
      <c r="Q44" s="751"/>
      <c r="R44" s="716"/>
      <c r="S44" s="442"/>
      <c r="T44" s="158"/>
    </row>
    <row r="45" spans="2:20">
      <c r="B45" s="152"/>
      <c r="C45" s="164" t="s">
        <v>518</v>
      </c>
      <c r="D45" s="154">
        <f>PPTO!N31/1000</f>
        <v>36820.400000000001</v>
      </c>
      <c r="E45" s="737"/>
      <c r="F45" s="844"/>
      <c r="G45" s="446"/>
      <c r="H45" s="738"/>
      <c r="I45" s="704">
        <f t="shared" ref="I45:P45" si="8">$D$45/8</f>
        <v>4602.55</v>
      </c>
      <c r="J45" s="704">
        <f t="shared" si="8"/>
        <v>4602.55</v>
      </c>
      <c r="K45" s="704">
        <f t="shared" si="8"/>
        <v>4602.55</v>
      </c>
      <c r="L45" s="704">
        <f t="shared" si="8"/>
        <v>4602.55</v>
      </c>
      <c r="M45" s="704">
        <f t="shared" si="8"/>
        <v>4602.55</v>
      </c>
      <c r="N45" s="704">
        <f t="shared" si="8"/>
        <v>4602.55</v>
      </c>
      <c r="O45" s="704">
        <f t="shared" si="8"/>
        <v>4602.55</v>
      </c>
      <c r="P45" s="704">
        <f t="shared" si="8"/>
        <v>4602.55</v>
      </c>
      <c r="Q45" s="752"/>
      <c r="R45" s="717"/>
      <c r="S45" s="459">
        <f>SUM(I45:P45)</f>
        <v>36820.400000000001</v>
      </c>
      <c r="T45" s="158">
        <f>T43+S45</f>
        <v>2980637.1818481642</v>
      </c>
    </row>
    <row r="46" spans="2:20" ht="15" thickBot="1">
      <c r="B46" s="152"/>
      <c r="C46" s="164"/>
      <c r="D46" s="154"/>
      <c r="E46" s="737"/>
      <c r="F46" s="844"/>
      <c r="G46" s="446"/>
      <c r="H46" s="738"/>
      <c r="I46" s="840"/>
      <c r="J46" s="841"/>
      <c r="K46" s="841"/>
      <c r="L46" s="841"/>
      <c r="M46" s="841"/>
      <c r="N46" s="842"/>
      <c r="O46" s="842"/>
      <c r="P46" s="842"/>
      <c r="Q46" s="752"/>
      <c r="R46" s="717"/>
      <c r="S46" s="442"/>
      <c r="T46" s="158"/>
    </row>
    <row r="47" spans="2:20" ht="15" thickBot="1">
      <c r="B47" s="467"/>
      <c r="C47" s="468" t="s">
        <v>106</v>
      </c>
      <c r="D47" s="854"/>
      <c r="E47" s="735"/>
      <c r="F47" s="845"/>
      <c r="G47" s="433"/>
      <c r="H47" s="735"/>
      <c r="I47" s="730"/>
      <c r="J47" s="705"/>
      <c r="K47" s="705"/>
      <c r="L47" s="705"/>
      <c r="M47" s="705"/>
      <c r="N47" s="747"/>
      <c r="O47" s="747"/>
      <c r="P47" s="747"/>
      <c r="Q47" s="721"/>
      <c r="R47" s="722"/>
      <c r="S47" s="440"/>
      <c r="T47" s="441"/>
    </row>
    <row r="48" spans="2:20" ht="15" thickBot="1">
      <c r="B48" s="846"/>
      <c r="C48" s="847" t="s">
        <v>107</v>
      </c>
      <c r="D48" s="731">
        <f>+D27+D19</f>
        <v>2980637.1818481646</v>
      </c>
      <c r="E48" s="848">
        <f>+D48/D9</f>
        <v>1.0000000002845582</v>
      </c>
      <c r="F48" s="739"/>
      <c r="G48" s="740"/>
      <c r="H48" s="741"/>
      <c r="I48" s="731">
        <f t="shared" ref="I48:P48" si="9">+I19+I27</f>
        <v>646208.45094968309</v>
      </c>
      <c r="J48" s="481">
        <f t="shared" si="9"/>
        <v>339444.66295428306</v>
      </c>
      <c r="K48" s="481">
        <f t="shared" si="9"/>
        <v>330414.01132403308</v>
      </c>
      <c r="L48" s="481">
        <f t="shared" si="9"/>
        <v>330414.01132403308</v>
      </c>
      <c r="M48" s="481">
        <f t="shared" si="9"/>
        <v>330414.01132403308</v>
      </c>
      <c r="N48" s="481">
        <f t="shared" si="9"/>
        <v>330414.01132403308</v>
      </c>
      <c r="O48" s="481">
        <f t="shared" si="9"/>
        <v>330414.01132403308</v>
      </c>
      <c r="P48" s="481">
        <f t="shared" si="9"/>
        <v>342914.01132403308</v>
      </c>
      <c r="Q48" s="354"/>
      <c r="R48" s="354"/>
      <c r="S48" s="482">
        <f>SUM(I48:P48)</f>
        <v>2980637.1818481646</v>
      </c>
      <c r="T48" s="483"/>
    </row>
    <row r="49" spans="2:20" ht="15" thickBot="1">
      <c r="B49" s="1221"/>
      <c r="C49" s="1317"/>
      <c r="D49" s="1317"/>
      <c r="E49" s="1317"/>
      <c r="F49" s="1317"/>
      <c r="G49" s="1317"/>
      <c r="H49" s="1317"/>
      <c r="I49" s="1317"/>
      <c r="J49" s="1317"/>
      <c r="K49" s="1317"/>
      <c r="L49" s="1317"/>
      <c r="M49" s="1317"/>
      <c r="N49" s="1317"/>
      <c r="O49" s="1317"/>
      <c r="P49" s="1317"/>
      <c r="Q49" s="1317"/>
      <c r="R49" s="1317"/>
      <c r="S49" s="1317"/>
      <c r="T49" s="1318"/>
    </row>
    <row r="50" spans="2:20" ht="15" thickBot="1">
      <c r="B50" s="166"/>
      <c r="C50" s="167" t="s">
        <v>108</v>
      </c>
      <c r="D50" s="167"/>
      <c r="E50" s="168"/>
      <c r="F50" s="1311"/>
      <c r="G50" s="1303"/>
      <c r="H50" s="1312"/>
      <c r="I50" s="169">
        <f t="shared" ref="I50:M50" si="10">SUM(I48:I48)</f>
        <v>646208.45094968309</v>
      </c>
      <c r="J50" s="169">
        <f t="shared" si="10"/>
        <v>339444.66295428306</v>
      </c>
      <c r="K50" s="169">
        <f t="shared" si="10"/>
        <v>330414.01132403308</v>
      </c>
      <c r="L50" s="169">
        <f t="shared" si="10"/>
        <v>330414.01132403308</v>
      </c>
      <c r="M50" s="169">
        <f t="shared" si="10"/>
        <v>330414.01132403308</v>
      </c>
      <c r="N50" s="169">
        <f t="shared" ref="N50:O50" si="11">SUM(N48:N48)</f>
        <v>330414.01132403308</v>
      </c>
      <c r="O50" s="169">
        <f t="shared" si="11"/>
        <v>330414.01132403308</v>
      </c>
      <c r="P50" s="169">
        <f t="shared" ref="P50" si="12">SUM(P48:P48)</f>
        <v>342914.01132403308</v>
      </c>
      <c r="Q50" s="1302"/>
      <c r="R50" s="1303"/>
      <c r="S50" s="1303"/>
      <c r="T50" s="1304"/>
    </row>
    <row r="51" spans="2:20" ht="15" thickBot="1">
      <c r="B51" s="166"/>
      <c r="C51" s="167" t="s">
        <v>109</v>
      </c>
      <c r="D51" s="167"/>
      <c r="E51" s="168"/>
      <c r="F51" s="1313"/>
      <c r="G51" s="1306"/>
      <c r="H51" s="1314"/>
      <c r="I51" s="171">
        <f>+I50</f>
        <v>646208.45094968309</v>
      </c>
      <c r="J51" s="171">
        <f t="shared" ref="J51:P51" si="13">+J50+I51</f>
        <v>985653.11390396615</v>
      </c>
      <c r="K51" s="171">
        <f t="shared" si="13"/>
        <v>1316067.1252279992</v>
      </c>
      <c r="L51" s="171">
        <f t="shared" si="13"/>
        <v>1646481.1365520323</v>
      </c>
      <c r="M51" s="171">
        <f t="shared" si="13"/>
        <v>1976895.1478760655</v>
      </c>
      <c r="N51" s="171">
        <f t="shared" si="13"/>
        <v>2307309.1592000984</v>
      </c>
      <c r="O51" s="171">
        <f t="shared" si="13"/>
        <v>2637723.1705241315</v>
      </c>
      <c r="P51" s="171">
        <f t="shared" si="13"/>
        <v>2980637.1818481646</v>
      </c>
      <c r="Q51" s="1305"/>
      <c r="R51" s="1306"/>
      <c r="S51" s="1306"/>
      <c r="T51" s="1307"/>
    </row>
    <row r="52" spans="2:20" ht="15" thickBot="1">
      <c r="B52" s="166"/>
      <c r="C52" s="167" t="s">
        <v>110</v>
      </c>
      <c r="D52" s="167"/>
      <c r="E52" s="168"/>
      <c r="F52" s="1313"/>
      <c r="G52" s="1306"/>
      <c r="H52" s="1314"/>
      <c r="I52" s="172">
        <f t="shared" ref="I52:J52" si="14">I50/$D$9</f>
        <v>0.21680211703354013</v>
      </c>
      <c r="J52" s="172">
        <f t="shared" si="14"/>
        <v>0.11388325460007843</v>
      </c>
      <c r="K52" s="172">
        <f t="shared" ref="K52:M52" si="15">K50/$D$9</f>
        <v>0.11085348241317301</v>
      </c>
      <c r="L52" s="172">
        <f t="shared" si="15"/>
        <v>0.11085348241317301</v>
      </c>
      <c r="M52" s="172">
        <f t="shared" si="15"/>
        <v>0.11085348241317301</v>
      </c>
      <c r="N52" s="172">
        <f t="shared" ref="N52:O52" si="16">N50/$D$9</f>
        <v>0.11085348241317301</v>
      </c>
      <c r="O52" s="172">
        <f t="shared" si="16"/>
        <v>0.11085348241317301</v>
      </c>
      <c r="P52" s="172">
        <f t="shared" ref="P52" si="17">P50/$D$9</f>
        <v>0.11504721658507457</v>
      </c>
      <c r="Q52" s="1305"/>
      <c r="R52" s="1306"/>
      <c r="S52" s="1306"/>
      <c r="T52" s="1307"/>
    </row>
    <row r="53" spans="2:20" ht="15" thickBot="1">
      <c r="B53" s="166"/>
      <c r="C53" s="167" t="s">
        <v>111</v>
      </c>
      <c r="D53" s="167"/>
      <c r="E53" s="168"/>
      <c r="F53" s="1315"/>
      <c r="G53" s="1309"/>
      <c r="H53" s="1316"/>
      <c r="I53" s="173">
        <f>+I52</f>
        <v>0.21680211703354013</v>
      </c>
      <c r="J53" s="173">
        <f t="shared" ref="J53:P53" si="18">+J52+I53</f>
        <v>0.33068537163361855</v>
      </c>
      <c r="K53" s="173">
        <f t="shared" si="18"/>
        <v>0.44153885404679155</v>
      </c>
      <c r="L53" s="173">
        <f t="shared" si="18"/>
        <v>0.55239233645996455</v>
      </c>
      <c r="M53" s="173">
        <f t="shared" si="18"/>
        <v>0.6632458188731376</v>
      </c>
      <c r="N53" s="173">
        <f t="shared" si="18"/>
        <v>0.77409930128631066</v>
      </c>
      <c r="O53" s="173">
        <f t="shared" si="18"/>
        <v>0.88495278369948371</v>
      </c>
      <c r="P53" s="173">
        <f t="shared" si="18"/>
        <v>1.0000000002845584</v>
      </c>
      <c r="Q53" s="1308"/>
      <c r="R53" s="1309"/>
      <c r="S53" s="1309"/>
      <c r="T53" s="1310"/>
    </row>
    <row r="54" spans="2:20">
      <c r="B54" s="174"/>
    </row>
    <row r="55" spans="2:20">
      <c r="B55" s="175" t="s">
        <v>112</v>
      </c>
    </row>
    <row r="56" spans="2:20">
      <c r="B56" s="176"/>
      <c r="C56" s="170" t="s">
        <v>113</v>
      </c>
    </row>
    <row r="57" spans="2:20">
      <c r="K57" s="174"/>
      <c r="L57" s="174"/>
    </row>
    <row r="58" spans="2:20" ht="15.6">
      <c r="I58" s="688"/>
      <c r="J58" s="688"/>
      <c r="K58" s="178"/>
      <c r="L58" s="178"/>
    </row>
    <row r="59" spans="2:20" ht="15.6">
      <c r="I59" s="688"/>
      <c r="J59" s="688"/>
      <c r="K59" s="178"/>
      <c r="L59" s="178"/>
    </row>
    <row r="60" spans="2:20" ht="15" thickBot="1"/>
    <row r="61" spans="2:20" ht="18">
      <c r="D61" s="680" t="s">
        <v>402</v>
      </c>
      <c r="E61" s="681"/>
      <c r="F61" s="681"/>
      <c r="G61" s="681"/>
      <c r="H61" s="682"/>
    </row>
    <row r="62" spans="2:20" ht="18">
      <c r="D62" s="861" t="s">
        <v>403</v>
      </c>
      <c r="E62" s="861"/>
      <c r="F62" s="861"/>
      <c r="G62" s="861"/>
      <c r="H62" s="861"/>
    </row>
    <row r="63" spans="2:20" ht="18">
      <c r="D63" s="683" t="s">
        <v>389</v>
      </c>
      <c r="E63" s="685"/>
      <c r="F63" s="685"/>
      <c r="G63" s="685"/>
      <c r="H63" s="684"/>
    </row>
    <row r="64" spans="2:20" ht="18">
      <c r="D64" s="683"/>
      <c r="E64" s="685"/>
      <c r="F64" s="685"/>
      <c r="G64" s="685"/>
      <c r="H64" s="684"/>
    </row>
  </sheetData>
  <mergeCells count="12">
    <mergeCell ref="D62:H62"/>
    <mergeCell ref="B2:T2"/>
    <mergeCell ref="B3:T4"/>
    <mergeCell ref="B7:D7"/>
    <mergeCell ref="F15:H15"/>
    <mergeCell ref="Q15:R15"/>
    <mergeCell ref="Q50:T53"/>
    <mergeCell ref="F50:H53"/>
    <mergeCell ref="B49:T49"/>
    <mergeCell ref="S15:S16"/>
    <mergeCell ref="T15:T16"/>
    <mergeCell ref="I15:P15"/>
  </mergeCells>
  <printOptions horizontalCentered="1" verticalCentered="1"/>
  <pageMargins left="0.31496062992125984" right="0.31496062992125984" top="0.35433070866141736" bottom="0.35433070866141736" header="0.31496062992125984" footer="0.31496062992125984"/>
  <pageSetup scale="4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16149-A475-4111-8D2A-8C72CD40BB0B}">
  <sheetPr>
    <tabColor rgb="FF00FF00"/>
  </sheetPr>
  <dimension ref="B3:N25"/>
  <sheetViews>
    <sheetView showGridLines="0" view="pageBreakPreview" topLeftCell="G1" zoomScale="85" zoomScaleSheetLayoutView="85" workbookViewId="0">
      <selection activeCell="I4" sqref="I4"/>
    </sheetView>
  </sheetViews>
  <sheetFormatPr baseColWidth="10" defaultColWidth="10.77734375" defaultRowHeight="13.8"/>
  <cols>
    <col min="1" max="1" width="2" style="296" customWidth="1"/>
    <col min="2" max="2" width="27" style="296" customWidth="1"/>
    <col min="3" max="3" width="29.109375" style="296" customWidth="1"/>
    <col min="4" max="4" width="23" style="296" customWidth="1"/>
    <col min="5" max="5" width="13.109375" style="296" customWidth="1"/>
    <col min="6" max="6" width="17.44140625" style="296" customWidth="1"/>
    <col min="7" max="7" width="21.77734375" style="296" customWidth="1"/>
    <col min="8" max="8" width="80.33203125" style="296" customWidth="1"/>
    <col min="9" max="9" width="14.77734375" style="296" customWidth="1"/>
    <col min="10" max="10" width="25.44140625" style="296" customWidth="1"/>
    <col min="11" max="11" width="18.6640625" style="296" customWidth="1"/>
    <col min="12" max="12" width="33.44140625" style="296" customWidth="1"/>
    <col min="13" max="13" width="34.77734375" style="296" customWidth="1"/>
    <col min="14" max="14" width="2" style="296" customWidth="1"/>
    <col min="15" max="15" width="1.44140625" style="296" customWidth="1"/>
    <col min="16" max="16384" width="10.77734375" style="296"/>
  </cols>
  <sheetData>
    <row r="3" spans="2:14" ht="101.25" customHeight="1">
      <c r="B3" s="1326"/>
      <c r="C3" s="1326"/>
      <c r="D3" s="1326"/>
      <c r="E3" s="1326"/>
      <c r="H3" s="753"/>
      <c r="I3" s="1351" t="s">
        <v>522</v>
      </c>
      <c r="J3" s="1351"/>
      <c r="K3" s="1351"/>
      <c r="L3" s="1352"/>
      <c r="M3" s="297" t="s">
        <v>168</v>
      </c>
    </row>
    <row r="4" spans="2:14" ht="14.4" thickBot="1"/>
    <row r="5" spans="2:14" ht="14.4" thickBot="1">
      <c r="C5" s="298" t="s">
        <v>169</v>
      </c>
      <c r="D5" s="1327" t="s">
        <v>170</v>
      </c>
      <c r="E5" s="1328"/>
      <c r="F5" s="1328"/>
      <c r="G5" s="1328"/>
      <c r="H5" s="1328"/>
      <c r="I5" s="1328"/>
      <c r="J5" s="1328"/>
      <c r="K5" s="1328"/>
      <c r="L5" s="1328"/>
      <c r="M5" s="1329"/>
      <c r="N5" s="299"/>
    </row>
    <row r="6" spans="2:14" ht="14.4" thickBot="1">
      <c r="C6" s="300" t="s">
        <v>171</v>
      </c>
      <c r="D6" s="1330"/>
      <c r="E6" s="1331"/>
      <c r="F6" s="1331"/>
      <c r="G6" s="1331"/>
      <c r="H6" s="1331"/>
      <c r="I6" s="1331"/>
      <c r="J6" s="1331"/>
      <c r="K6" s="1331"/>
      <c r="L6" s="1331"/>
      <c r="M6" s="1332"/>
      <c r="N6" s="301"/>
    </row>
    <row r="7" spans="2:14" ht="33" customHeight="1" thickBot="1">
      <c r="C7" s="302" t="s">
        <v>172</v>
      </c>
      <c r="D7" s="1333" t="s">
        <v>173</v>
      </c>
      <c r="E7" s="1334"/>
      <c r="F7" s="1334"/>
      <c r="G7" s="1334"/>
      <c r="H7" s="1334"/>
      <c r="I7" s="1334"/>
      <c r="J7" s="1334"/>
      <c r="K7" s="1334"/>
      <c r="L7" s="1334"/>
      <c r="M7" s="1335"/>
      <c r="N7" s="303"/>
    </row>
    <row r="8" spans="2:14" ht="38.25" customHeight="1" thickBot="1">
      <c r="B8" s="304" t="s">
        <v>174</v>
      </c>
      <c r="C8" s="305" t="s">
        <v>175</v>
      </c>
      <c r="D8" s="306" t="s">
        <v>176</v>
      </c>
      <c r="E8" s="307" t="s">
        <v>177</v>
      </c>
      <c r="F8" s="306" t="s">
        <v>178</v>
      </c>
      <c r="G8" s="306" t="s">
        <v>179</v>
      </c>
      <c r="H8" s="306" t="s">
        <v>180</v>
      </c>
      <c r="I8" s="306" t="s">
        <v>181</v>
      </c>
      <c r="J8" s="306" t="s">
        <v>182</v>
      </c>
      <c r="K8" s="307" t="s">
        <v>183</v>
      </c>
      <c r="L8" s="308"/>
      <c r="M8" s="309" t="s">
        <v>184</v>
      </c>
      <c r="N8" s="310"/>
    </row>
    <row r="9" spans="2:14" ht="15.75" customHeight="1">
      <c r="B9" s="1336" t="s">
        <v>185</v>
      </c>
      <c r="C9" s="1339" t="s">
        <v>186</v>
      </c>
      <c r="D9" s="1342" t="s">
        <v>187</v>
      </c>
      <c r="E9" s="1345" t="s">
        <v>188</v>
      </c>
      <c r="F9" s="1345">
        <v>83190</v>
      </c>
      <c r="G9" s="1348" t="s">
        <v>189</v>
      </c>
      <c r="H9" s="311" t="s">
        <v>190</v>
      </c>
      <c r="I9" s="312"/>
      <c r="J9" s="311"/>
      <c r="K9" s="313"/>
      <c r="L9" s="313"/>
      <c r="M9" s="314">
        <f>PPTO!N17*1.35</f>
        <v>323626474.68300003</v>
      </c>
      <c r="N9" s="315"/>
    </row>
    <row r="10" spans="2:14" ht="15.75" customHeight="1">
      <c r="B10" s="1337"/>
      <c r="C10" s="1340"/>
      <c r="D10" s="1343"/>
      <c r="E10" s="1346"/>
      <c r="F10" s="1346"/>
      <c r="G10" s="1349"/>
      <c r="H10" s="316" t="s">
        <v>191</v>
      </c>
      <c r="I10" s="317"/>
      <c r="J10" s="316"/>
      <c r="K10" s="318"/>
      <c r="L10" s="318"/>
      <c r="M10" s="319">
        <f>PPTO!N23*1.35+PPTO!N27+PPTO!N30+PPTO!N28</f>
        <v>2476124379.1878653</v>
      </c>
      <c r="N10" s="315"/>
    </row>
    <row r="11" spans="2:14" ht="14.25" customHeight="1" thickBot="1">
      <c r="B11" s="1337"/>
      <c r="C11" s="1340"/>
      <c r="D11" s="1344"/>
      <c r="E11" s="1347"/>
      <c r="F11" s="1347"/>
      <c r="G11" s="1350"/>
      <c r="H11" s="320" t="s">
        <v>192</v>
      </c>
      <c r="I11" s="321"/>
      <c r="J11" s="320"/>
      <c r="K11" s="322">
        <f>SUM(K9:K10)*0.1</f>
        <v>0</v>
      </c>
      <c r="L11" s="322"/>
      <c r="M11" s="323">
        <f>PPTO!N32</f>
        <v>134038510</v>
      </c>
      <c r="N11" s="315"/>
    </row>
    <row r="12" spans="2:14" ht="15.75" customHeight="1">
      <c r="B12" s="1337"/>
      <c r="C12" s="1341"/>
      <c r="D12" s="1323" t="s">
        <v>193</v>
      </c>
      <c r="E12" s="1323"/>
      <c r="F12" s="1323"/>
      <c r="G12" s="1323"/>
      <c r="H12" s="1323"/>
      <c r="I12" s="324"/>
      <c r="J12" s="325"/>
      <c r="K12" s="326">
        <f>SUM(K9:K11)</f>
        <v>0</v>
      </c>
      <c r="L12" s="326"/>
      <c r="M12" s="327">
        <f>SUM(M9:M11)</f>
        <v>2933789363.8708653</v>
      </c>
      <c r="N12" s="328"/>
    </row>
    <row r="13" spans="2:14" ht="13.95" customHeight="1">
      <c r="B13" s="1337"/>
      <c r="C13" s="1341"/>
      <c r="D13" s="1324"/>
      <c r="E13" s="1324"/>
      <c r="F13" s="329"/>
      <c r="G13" s="330"/>
      <c r="H13" s="331"/>
      <c r="I13" s="329"/>
      <c r="J13" s="332"/>
      <c r="K13" s="333"/>
      <c r="L13" s="333"/>
      <c r="M13" s="334"/>
      <c r="N13" s="315"/>
    </row>
    <row r="14" spans="2:14" ht="18.75" customHeight="1">
      <c r="B14" s="1337"/>
      <c r="C14" s="1341"/>
      <c r="D14" s="1324"/>
      <c r="E14" s="1324"/>
      <c r="F14" s="335"/>
      <c r="G14" s="336"/>
      <c r="H14" s="337"/>
      <c r="I14" s="317"/>
      <c r="J14" s="338"/>
      <c r="K14" s="318"/>
      <c r="L14" s="318"/>
      <c r="M14" s="319"/>
      <c r="N14" s="315"/>
    </row>
    <row r="15" spans="2:14" ht="16.05" customHeight="1" thickBot="1">
      <c r="B15" s="1338"/>
      <c r="C15" s="1341"/>
      <c r="D15" s="1325" t="s">
        <v>194</v>
      </c>
      <c r="E15" s="1325"/>
      <c r="F15" s="1325"/>
      <c r="G15" s="1325"/>
      <c r="H15" s="1325"/>
      <c r="I15" s="340"/>
      <c r="J15" s="341"/>
      <c r="K15" s="342">
        <f>SUM(K13:K14)</f>
        <v>0</v>
      </c>
      <c r="L15" s="342"/>
      <c r="M15" s="343">
        <f>+M13+M14</f>
        <v>0</v>
      </c>
      <c r="N15" s="328"/>
    </row>
    <row r="16" spans="2:14" ht="25.8" thickBot="1">
      <c r="B16" s="304" t="s">
        <v>195</v>
      </c>
      <c r="C16" s="305" t="s">
        <v>196</v>
      </c>
      <c r="D16" s="306" t="s">
        <v>176</v>
      </c>
      <c r="E16" s="307" t="s">
        <v>177</v>
      </c>
      <c r="F16" s="306" t="s">
        <v>178</v>
      </c>
      <c r="G16" s="306" t="s">
        <v>179</v>
      </c>
      <c r="H16" s="307" t="s">
        <v>180</v>
      </c>
      <c r="I16" s="306" t="s">
        <v>181</v>
      </c>
      <c r="J16" s="306" t="s">
        <v>182</v>
      </c>
      <c r="K16" s="306"/>
      <c r="L16" s="308"/>
      <c r="M16" s="344"/>
      <c r="N16" s="345"/>
    </row>
    <row r="17" spans="2:14" ht="14.4" thickBot="1">
      <c r="B17" s="346"/>
      <c r="C17" s="347"/>
      <c r="D17" s="321"/>
      <c r="E17" s="321"/>
      <c r="F17" s="321"/>
      <c r="G17" s="348"/>
      <c r="H17" s="320"/>
      <c r="I17" s="349"/>
      <c r="J17" s="320"/>
      <c r="K17" s="322"/>
      <c r="L17" s="350"/>
      <c r="M17" s="323"/>
      <c r="N17" s="315"/>
    </row>
    <row r="18" spans="2:14">
      <c r="M18" s="351"/>
      <c r="N18" s="339"/>
    </row>
    <row r="22" spans="2:14" ht="14.4">
      <c r="H22"/>
    </row>
    <row r="25" spans="2:14">
      <c r="E25" s="352"/>
    </row>
  </sheetData>
  <mergeCells count="15">
    <mergeCell ref="D12:H12"/>
    <mergeCell ref="D13:D14"/>
    <mergeCell ref="E13:E14"/>
    <mergeCell ref="D15:H15"/>
    <mergeCell ref="B3:E3"/>
    <mergeCell ref="D5:M5"/>
    <mergeCell ref="D6:M6"/>
    <mergeCell ref="D7:M7"/>
    <mergeCell ref="B9:B15"/>
    <mergeCell ref="C9:C15"/>
    <mergeCell ref="D9:D11"/>
    <mergeCell ref="E9:E11"/>
    <mergeCell ref="F9:F11"/>
    <mergeCell ref="G9:G11"/>
    <mergeCell ref="I3:L3"/>
  </mergeCells>
  <pageMargins left="0.7" right="0.7" top="0.75" bottom="0.75" header="0.3" footer="0.3"/>
  <pageSetup scale="4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E786F-897D-4DEB-A2E0-9873642F2B7E}">
  <sheetPr>
    <tabColor rgb="FF00FF00"/>
    <pageSetUpPr fitToPage="1"/>
  </sheetPr>
  <dimension ref="B2:I31"/>
  <sheetViews>
    <sheetView showGridLines="0" view="pageBreakPreview" zoomScale="115" zoomScaleNormal="115" zoomScaleSheetLayoutView="115" workbookViewId="0">
      <selection activeCell="I17" sqref="I17"/>
    </sheetView>
  </sheetViews>
  <sheetFormatPr baseColWidth="10" defaultColWidth="11.44140625" defaultRowHeight="13.2"/>
  <cols>
    <col min="1" max="1" width="1.109375" style="652" customWidth="1"/>
    <col min="2" max="2" width="48.77734375" style="653" customWidth="1"/>
    <col min="3" max="3" width="15.44140625" style="653" customWidth="1"/>
    <col min="4" max="4" width="17.44140625" style="652" customWidth="1"/>
    <col min="5" max="5" width="10.33203125" style="652" customWidth="1"/>
    <col min="6" max="6" width="15.44140625" style="652" customWidth="1"/>
    <col min="7" max="7" width="5.109375" style="652" customWidth="1"/>
    <col min="8" max="8" width="16.33203125" style="652" customWidth="1"/>
    <col min="9" max="9" width="12.44140625" style="652" customWidth="1"/>
    <col min="10" max="10" width="15.44140625" style="652" customWidth="1"/>
    <col min="11" max="18" width="12.44140625" style="652" customWidth="1"/>
    <col min="19" max="16384" width="11.44140625" style="652"/>
  </cols>
  <sheetData>
    <row r="2" spans="2:9" ht="77.55" customHeight="1">
      <c r="B2" s="1353" t="s">
        <v>386</v>
      </c>
      <c r="C2" s="1355"/>
      <c r="D2" s="1354"/>
      <c r="E2" s="1353"/>
      <c r="F2" s="1354"/>
      <c r="G2" s="674"/>
      <c r="H2" s="674"/>
    </row>
    <row r="3" spans="2:9" ht="21">
      <c r="B3" s="1356"/>
      <c r="C3" s="1356"/>
      <c r="D3" s="1356"/>
      <c r="E3" s="1356"/>
      <c r="F3" s="1356"/>
      <c r="G3" s="671"/>
      <c r="H3" s="671"/>
    </row>
    <row r="4" spans="2:9" ht="8.25" customHeight="1" thickBot="1">
      <c r="B4" s="671"/>
      <c r="C4" s="671"/>
      <c r="D4" s="671"/>
      <c r="E4" s="671"/>
      <c r="F4" s="671"/>
      <c r="G4" s="671"/>
      <c r="H4" s="671"/>
    </row>
    <row r="5" spans="2:9" ht="21.6" thickBot="1">
      <c r="B5" s="671"/>
      <c r="C5" s="671"/>
      <c r="D5" s="1357" t="s">
        <v>380</v>
      </c>
      <c r="E5" s="1358"/>
      <c r="F5" s="673">
        <v>7</v>
      </c>
      <c r="G5" s="672"/>
      <c r="H5" s="671"/>
    </row>
    <row r="7" spans="2:9" ht="20.399999999999999">
      <c r="B7" s="670" t="s">
        <v>131</v>
      </c>
      <c r="C7" s="670" t="s">
        <v>379</v>
      </c>
      <c r="D7" s="669" t="s">
        <v>378</v>
      </c>
      <c r="E7" s="668" t="s">
        <v>377</v>
      </c>
      <c r="F7" s="667" t="s">
        <v>376</v>
      </c>
      <c r="H7" s="666"/>
    </row>
    <row r="8" spans="2:9">
      <c r="B8" s="663" t="s">
        <v>375</v>
      </c>
      <c r="C8" s="662">
        <v>3500000</v>
      </c>
      <c r="D8" s="661">
        <v>1</v>
      </c>
      <c r="E8" s="660">
        <v>0.15</v>
      </c>
      <c r="F8" s="659">
        <f>E8*D8*C8</f>
        <v>525000</v>
      </c>
      <c r="G8" s="665"/>
      <c r="I8" s="664"/>
    </row>
    <row r="9" spans="2:9">
      <c r="B9" s="663" t="s">
        <v>374</v>
      </c>
      <c r="C9" s="662">
        <v>2500000</v>
      </c>
      <c r="D9" s="661">
        <v>1</v>
      </c>
      <c r="E9" s="660">
        <f>$E$8</f>
        <v>0.15</v>
      </c>
      <c r="F9" s="659">
        <f>E9*D9*C9</f>
        <v>375000</v>
      </c>
      <c r="I9" s="664"/>
    </row>
    <row r="10" spans="2:9">
      <c r="B10" s="663" t="s">
        <v>373</v>
      </c>
      <c r="C10" s="662">
        <v>900000</v>
      </c>
      <c r="D10" s="661">
        <v>0.5</v>
      </c>
      <c r="E10" s="660">
        <f>$E$8</f>
        <v>0.15</v>
      </c>
      <c r="F10" s="659">
        <f>E10*D10*C10</f>
        <v>67500</v>
      </c>
      <c r="I10" s="664"/>
    </row>
    <row r="11" spans="2:9">
      <c r="B11" s="1359" t="s">
        <v>372</v>
      </c>
      <c r="C11" s="1359"/>
      <c r="D11" s="1359"/>
      <c r="E11" s="1359"/>
      <c r="F11" s="657">
        <f>SUM(F8:F10)</f>
        <v>967500</v>
      </c>
    </row>
    <row r="12" spans="2:9">
      <c r="B12" s="658"/>
      <c r="C12" s="658"/>
      <c r="D12" s="658"/>
      <c r="E12" s="658"/>
      <c r="F12" s="657"/>
    </row>
    <row r="13" spans="2:9">
      <c r="B13" s="663" t="s">
        <v>371</v>
      </c>
      <c r="C13" s="662">
        <v>2000000</v>
      </c>
      <c r="D13" s="661">
        <v>0.55000000000000004</v>
      </c>
      <c r="E13" s="660">
        <f>$E$8</f>
        <v>0.15</v>
      </c>
      <c r="F13" s="659">
        <f>E13*D13*C13</f>
        <v>165000</v>
      </c>
    </row>
    <row r="14" spans="2:9">
      <c r="B14" s="663" t="s">
        <v>370</v>
      </c>
      <c r="C14" s="662">
        <v>1400000</v>
      </c>
      <c r="D14" s="661">
        <v>0.4</v>
      </c>
      <c r="E14" s="660">
        <f>$E$8</f>
        <v>0.15</v>
      </c>
      <c r="F14" s="659">
        <f>E14*D14*C14</f>
        <v>84000</v>
      </c>
    </row>
    <row r="15" spans="2:9">
      <c r="B15" s="663" t="s">
        <v>369</v>
      </c>
      <c r="C15" s="662">
        <v>600000</v>
      </c>
      <c r="D15" s="661">
        <v>0.2</v>
      </c>
      <c r="E15" s="660">
        <f>$E$8</f>
        <v>0.15</v>
      </c>
      <c r="F15" s="659">
        <f>E15*D15*C15</f>
        <v>18000</v>
      </c>
    </row>
    <row r="16" spans="2:9">
      <c r="B16" s="663" t="s">
        <v>368</v>
      </c>
      <c r="C16" s="662">
        <v>516650</v>
      </c>
      <c r="D16" s="661">
        <v>0.2</v>
      </c>
      <c r="E16" s="660">
        <f>$E$8</f>
        <v>0.15</v>
      </c>
      <c r="F16" s="659">
        <f>E16*D16*C16</f>
        <v>15499.5</v>
      </c>
    </row>
    <row r="17" spans="2:6">
      <c r="B17" s="1359" t="s">
        <v>367</v>
      </c>
      <c r="C17" s="1359"/>
      <c r="D17" s="1359"/>
      <c r="E17" s="1359"/>
      <c r="F17" s="657">
        <f>SUM(F13:F16)</f>
        <v>282499.5</v>
      </c>
    </row>
    <row r="18" spans="2:6">
      <c r="B18" s="656"/>
      <c r="C18" s="656"/>
      <c r="D18" s="656"/>
      <c r="E18" s="656"/>
      <c r="F18" s="655"/>
    </row>
    <row r="19" spans="2:6">
      <c r="B19" s="1360" t="s">
        <v>366</v>
      </c>
      <c r="C19" s="1360"/>
      <c r="D19" s="1360"/>
      <c r="E19" s="1360"/>
      <c r="F19" s="654">
        <f>F17+F11</f>
        <v>1249999.5</v>
      </c>
    </row>
    <row r="20" spans="2:6" ht="12.75" customHeight="1">
      <c r="B20" s="1361" t="s">
        <v>387</v>
      </c>
      <c r="C20" s="1362"/>
      <c r="D20" s="1362"/>
      <c r="E20" s="1362"/>
      <c r="F20" s="1363"/>
    </row>
    <row r="21" spans="2:6">
      <c r="B21" s="1364"/>
      <c r="C21" s="1365"/>
      <c r="D21" s="1365"/>
      <c r="E21" s="1365"/>
      <c r="F21" s="1366"/>
    </row>
    <row r="23" spans="2:6" ht="13.8">
      <c r="B23" s="687"/>
      <c r="C23" s="687"/>
      <c r="D23" s="687"/>
      <c r="E23" s="687"/>
    </row>
    <row r="24" spans="2:6" ht="14.4">
      <c r="B24"/>
      <c r="C24"/>
      <c r="D24"/>
      <c r="E24"/>
      <c r="F24"/>
    </row>
    <row r="25" spans="2:6" ht="14.4">
      <c r="B25"/>
      <c r="C25"/>
      <c r="D25"/>
      <c r="E25"/>
      <c r="F25"/>
    </row>
    <row r="26" spans="2:6" ht="14.4">
      <c r="B26"/>
      <c r="C26"/>
      <c r="D26"/>
      <c r="E26"/>
      <c r="F26"/>
    </row>
    <row r="27" spans="2:6" ht="15" thickBot="1">
      <c r="B27"/>
      <c r="C27"/>
      <c r="D27"/>
      <c r="E27"/>
      <c r="F27"/>
    </row>
    <row r="28" spans="2:6" ht="18">
      <c r="B28" s="680" t="s">
        <v>402</v>
      </c>
      <c r="C28" s="681"/>
      <c r="D28" s="754"/>
      <c r="E28" s="754"/>
      <c r="F28" s="755"/>
    </row>
    <row r="29" spans="2:6" ht="18">
      <c r="B29" s="861" t="s">
        <v>403</v>
      </c>
      <c r="C29" s="861"/>
      <c r="D29" s="861"/>
      <c r="E29" s="861"/>
      <c r="F29" s="861"/>
    </row>
    <row r="30" spans="2:6" ht="18">
      <c r="B30" s="683" t="s">
        <v>389</v>
      </c>
      <c r="C30" s="685"/>
      <c r="D30" s="685"/>
      <c r="E30" s="685"/>
      <c r="F30" s="684"/>
    </row>
    <row r="31" spans="2:6" ht="18">
      <c r="B31" s="683"/>
      <c r="C31" s="685"/>
      <c r="D31" s="685"/>
      <c r="E31" s="685"/>
      <c r="F31" s="684"/>
    </row>
  </sheetData>
  <mergeCells count="9">
    <mergeCell ref="B29:F29"/>
    <mergeCell ref="E2:F2"/>
    <mergeCell ref="B2:D2"/>
    <mergeCell ref="B3:F3"/>
    <mergeCell ref="D5:E5"/>
    <mergeCell ref="B11:E11"/>
    <mergeCell ref="B17:E17"/>
    <mergeCell ref="B19:E19"/>
    <mergeCell ref="B20:F21"/>
  </mergeCells>
  <printOptions horizontalCentered="1"/>
  <pageMargins left="0.39370078740157483" right="0.39370078740157483" top="0.98425196850393704" bottom="0.98425196850393704" header="0" footer="0"/>
  <pageSetup scale="8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PPTO VEREDA PEDREGAL</vt:lpstr>
      <vt:lpstr>PPTO VEREDA PALACIO S ENTREPIED</vt:lpstr>
      <vt:lpstr>MEMORIAS PROYECTO</vt:lpstr>
      <vt:lpstr>PPTO VEREDA CHIRCAL TRAMO 2</vt:lpstr>
      <vt:lpstr>PPTO VEREDA CHIRCAL TRAMO 1</vt:lpstr>
      <vt:lpstr>PPTO VEREDA  SANTA BARBARA </vt:lpstr>
      <vt:lpstr>PPTO VEREDA NOVOA SECTOR Y</vt:lpstr>
      <vt:lpstr>PPTO OJO DE AGUA SECTOR ESCUELA</vt:lpstr>
      <vt:lpstr>PPTO CHIPAQUIN</vt:lpstr>
      <vt:lpstr>PPTO PALACIO SECTOR TENDIDO</vt:lpstr>
      <vt:lpstr>PPTO PEÑAS DE CAJON</vt:lpstr>
      <vt:lpstr>PRESUPUESTO SST</vt:lpstr>
      <vt:lpstr>PPTO</vt:lpstr>
      <vt:lpstr>AIU</vt:lpstr>
      <vt:lpstr>Costos interventoría</vt:lpstr>
      <vt:lpstr>PMA</vt:lpstr>
      <vt:lpstr>PMT</vt:lpstr>
      <vt:lpstr>CRONOGRAMA Y FF INTERV (2)</vt:lpstr>
      <vt:lpstr>CRONOGRAMA Y FF</vt:lpstr>
      <vt:lpstr>Cadena de valor</vt:lpstr>
      <vt:lpstr>Adicional Caracterización</vt:lpstr>
      <vt:lpstr>'Adicional Caracterización'!Área_de_impresión</vt:lpstr>
      <vt:lpstr>'Cadena de valor'!Área_de_impresión</vt:lpstr>
      <vt:lpstr>'Costos interventoría'!Área_de_impresión</vt:lpstr>
      <vt:lpstr>'MEMORIAS PROYECTO'!Área_de_impresión</vt:lpstr>
      <vt:lpstr>PMA!Área_de_impresión</vt:lpstr>
      <vt:lpstr>PMT!Área_de_impresión</vt:lpstr>
      <vt:lpstr>PPTO!Área_de_impresión</vt:lpstr>
      <vt:lpstr>'PPTO CHIPAQUIN'!Área_de_impresión</vt:lpstr>
      <vt:lpstr>'PPTO OJO DE AGUA SECTOR ESCUELA'!Área_de_impresión</vt:lpstr>
      <vt:lpstr>'PPTO PALACIO SECTOR TENDIDO'!Área_de_impresión</vt:lpstr>
      <vt:lpstr>'PPTO PEÑAS DE CAJON'!Área_de_impresión</vt:lpstr>
      <vt:lpstr>'PPTO VEREDA  SANTA BARBARA '!Área_de_impresión</vt:lpstr>
      <vt:lpstr>'PPTO VEREDA CHIRCAL TRAMO 1'!Área_de_impresión</vt:lpstr>
      <vt:lpstr>'PPTO VEREDA CHIRCAL TRAMO 2'!Área_de_impresión</vt:lpstr>
      <vt:lpstr>'PPTO VEREDA NOVOA SECTOR Y'!Área_de_impresión</vt:lpstr>
      <vt:lpstr>'PPTO VEREDA PALACIO S ENTREPIED'!Área_de_impresión</vt:lpstr>
      <vt:lpstr>'PPTO VEREDA PEDREGAL'!Área_de_impresión</vt:lpstr>
      <vt:lpstr>'PRESUPUESTO SST'!Área_de_impresión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Blanca Stella Pardo Gamboa</dc:creator>
  <cp:lastModifiedBy>Usuario</cp:lastModifiedBy>
  <cp:lastPrinted>2024-12-12T00:05:50Z</cp:lastPrinted>
  <dcterms:created xsi:type="dcterms:W3CDTF">2020-05-11T14:40:10Z</dcterms:created>
  <dcterms:modified xsi:type="dcterms:W3CDTF">2025-08-08T20:04:46Z</dcterms:modified>
</cp:coreProperties>
</file>