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mc:AlternateContent xmlns:mc="http://schemas.openxmlformats.org/markup-compatibility/2006">
    <mc:Choice Requires="x15">
      <x15ac:absPath xmlns:x15ac="http://schemas.microsoft.com/office/spreadsheetml/2010/11/ac" url="C:\Users\user\Desktop\MANTENIMIENTO PREVENTIVO Y CORRECTIVO DE LOS EQUIPOS DE A.A ICBF - REGIONAL VALLE\"/>
    </mc:Choice>
  </mc:AlternateContent>
  <xr:revisionPtr revIDLastSave="0" documentId="13_ncr:1_{4CDB2040-B064-42E4-BC79-12986EA3D60C}" xr6:coauthVersionLast="45" xr6:coauthVersionMax="45" xr10:uidLastSave="{00000000-0000-0000-0000-000000000000}"/>
  <bookViews>
    <workbookView xWindow="-120" yWindow="-120" windowWidth="20730" windowHeight="11310" tabRatio="925" activeTab="4" xr2:uid="{00000000-000D-0000-FFFF-FFFF00000000}"/>
  </bookViews>
  <sheets>
    <sheet name="RESUMEN" sheetId="26" r:id="rId1"/>
    <sheet name=" MTMTO PREVENTIVO" sheetId="27" r:id="rId2"/>
    <sheet name="MTMTO CORRECTIVO" sheetId="28" r:id="rId3"/>
    <sheet name="TRASLADO" sheetId="29" r:id="rId4"/>
    <sheet name="INSUMOS" sheetId="30" r:id="rId5"/>
    <sheet name="Hoja1" sheetId="31" r:id="rId6"/>
    <sheet name="Borrador" sheetId="11" state="hidden" r:id="rId7"/>
  </sheets>
  <definedNames>
    <definedName name="_xlnm._FilterDatabase" localSheetId="0" hidden="1">RESUMEN!$A$19:$L$24</definedName>
    <definedName name="_xlnm.Print_Area" localSheetId="0">RESUMEN!$A$1:$I$31</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89" i="27" l="1"/>
  <c r="E68" i="27"/>
  <c r="F88" i="27"/>
  <c r="F87" i="27"/>
  <c r="F86" i="27"/>
  <c r="F85" i="27"/>
  <c r="F84" i="27"/>
  <c r="F83" i="27"/>
  <c r="F82" i="27"/>
  <c r="F81" i="27"/>
  <c r="F89" i="27" s="1"/>
  <c r="F91" i="27" s="1"/>
  <c r="F80" i="27"/>
  <c r="F79" i="27"/>
  <c r="F78" i="27"/>
  <c r="F77" i="27"/>
  <c r="F76" i="27"/>
  <c r="F75" i="27"/>
  <c r="F74" i="27"/>
  <c r="F73" i="27"/>
  <c r="F67" i="27"/>
  <c r="F66" i="27"/>
  <c r="F65" i="27"/>
  <c r="F64" i="27"/>
  <c r="F63" i="27"/>
  <c r="F62" i="27"/>
  <c r="F61" i="27"/>
  <c r="F60" i="27"/>
  <c r="F59" i="27"/>
  <c r="F58" i="27"/>
  <c r="F57" i="27"/>
  <c r="F56" i="27"/>
  <c r="F55" i="27"/>
  <c r="F54" i="27"/>
  <c r="F53" i="27"/>
  <c r="F68" i="27" s="1"/>
  <c r="E49" i="27"/>
  <c r="E91" i="27" s="1"/>
  <c r="F11" i="27"/>
  <c r="F12" i="27"/>
  <c r="F49" i="27" s="1"/>
  <c r="F13" i="27"/>
  <c r="F14" i="27"/>
  <c r="F15" i="27"/>
  <c r="F16" i="27"/>
  <c r="F17" i="27"/>
  <c r="F18" i="27"/>
  <c r="F19" i="27"/>
  <c r="F20" i="27"/>
  <c r="F21" i="27"/>
  <c r="F22" i="27"/>
  <c r="F23" i="27"/>
  <c r="F24" i="27"/>
  <c r="F25" i="27"/>
  <c r="F26" i="27"/>
  <c r="F27" i="27"/>
  <c r="F28" i="27"/>
  <c r="F29" i="27"/>
  <c r="F30" i="27"/>
  <c r="F31" i="27"/>
  <c r="F32" i="27"/>
  <c r="F33" i="27"/>
  <c r="F34" i="27"/>
  <c r="F35" i="27"/>
  <c r="F36" i="27"/>
  <c r="F37" i="27"/>
  <c r="F38" i="27"/>
  <c r="F39" i="27"/>
  <c r="F40" i="27"/>
  <c r="F41" i="27"/>
  <c r="F42" i="27"/>
  <c r="F43" i="27"/>
  <c r="F44" i="27"/>
  <c r="F45" i="27"/>
  <c r="F46" i="27"/>
  <c r="F47" i="27"/>
  <c r="F48" i="27"/>
  <c r="F10" i="27"/>
  <c r="D82" i="31" l="1"/>
  <c r="D61" i="31"/>
  <c r="D42" i="31"/>
  <c r="D70" i="30"/>
  <c r="F23" i="26" s="1"/>
  <c r="G23" i="26" s="1"/>
  <c r="H23" i="26" s="1"/>
  <c r="F22" i="26"/>
  <c r="E20" i="26"/>
  <c r="D91" i="27"/>
  <c r="D89" i="27"/>
  <c r="D49" i="27"/>
  <c r="D68" i="27"/>
  <c r="F20" i="26"/>
  <c r="E53" i="30"/>
  <c r="E64" i="30"/>
  <c r="E52" i="30"/>
  <c r="E66" i="30"/>
  <c r="E67" i="30"/>
  <c r="E65" i="30"/>
  <c r="E54" i="30"/>
  <c r="D11" i="29"/>
  <c r="D18" i="28"/>
  <c r="F21" i="26" s="1"/>
  <c r="E9" i="30"/>
  <c r="E10" i="30"/>
  <c r="E11" i="30"/>
  <c r="E12" i="30"/>
  <c r="E13" i="30"/>
  <c r="E14" i="30"/>
  <c r="E15" i="30"/>
  <c r="E16" i="30"/>
  <c r="E17" i="30"/>
  <c r="E18" i="30"/>
  <c r="E19" i="30"/>
  <c r="E20" i="30"/>
  <c r="E21" i="30"/>
  <c r="E22" i="30"/>
  <c r="E23" i="30"/>
  <c r="E24" i="30"/>
  <c r="E25" i="30"/>
  <c r="E26" i="30"/>
  <c r="E27" i="30"/>
  <c r="E28" i="30"/>
  <c r="E29" i="30"/>
  <c r="E30" i="30"/>
  <c r="E31" i="30"/>
  <c r="E32" i="30"/>
  <c r="E33" i="30"/>
  <c r="E34" i="30"/>
  <c r="E35" i="30"/>
  <c r="E36" i="30"/>
  <c r="E37" i="30"/>
  <c r="E38" i="30"/>
  <c r="E39" i="30"/>
  <c r="E40" i="30"/>
  <c r="E41" i="30"/>
  <c r="E42" i="30"/>
  <c r="E43" i="30"/>
  <c r="E44" i="30"/>
  <c r="E45" i="30"/>
  <c r="E46" i="30"/>
  <c r="E47" i="30"/>
  <c r="E48" i="30"/>
  <c r="E49" i="30"/>
  <c r="E50" i="30"/>
  <c r="E51" i="30"/>
  <c r="E55" i="30"/>
  <c r="E56" i="30"/>
  <c r="E57" i="30"/>
  <c r="E58" i="30"/>
  <c r="E59" i="30"/>
  <c r="E60" i="30"/>
  <c r="E61" i="30"/>
  <c r="E62" i="30"/>
  <c r="E63" i="30"/>
  <c r="E68" i="30"/>
  <c r="E69" i="30"/>
  <c r="E8" i="30"/>
  <c r="E70" i="30" s="1"/>
  <c r="E9" i="29"/>
  <c r="E10" i="29"/>
  <c r="E8" i="29"/>
  <c r="E9" i="28"/>
  <c r="E10" i="28"/>
  <c r="E11" i="28"/>
  <c r="E12" i="28"/>
  <c r="E13" i="28"/>
  <c r="E14" i="28"/>
  <c r="E15" i="28"/>
  <c r="E16" i="28"/>
  <c r="E17" i="28"/>
  <c r="E8" i="28"/>
  <c r="G20" i="26" l="1"/>
  <c r="H20" i="26"/>
  <c r="E18" i="28"/>
  <c r="E11" i="29"/>
  <c r="D84" i="31"/>
  <c r="G22" i="26"/>
  <c r="H22" i="26" s="1"/>
  <c r="G21" i="26"/>
  <c r="H21" i="26" s="1"/>
  <c r="F21" i="1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 r="G24" i="26"/>
  <c r="H24" i="26" l="1"/>
</calcChain>
</file>

<file path=xl/sharedStrings.xml><?xml version="1.0" encoding="utf-8"?>
<sst xmlns="http://schemas.openxmlformats.org/spreadsheetml/2006/main" count="484" uniqueCount="218">
  <si>
    <t xml:space="preserve">República de Colombia
Instituto Colombiano de Bienestar Familiar
Cecilia de la Fuente de Lleras 
Grupo Administrativo - ICBF REGIONAL VALLE
</t>
  </si>
  <si>
    <t>CLASIFICACIÓN DE LA INFORMACIÓN 
PÚBLICA</t>
  </si>
  <si>
    <t>PROPUESTA ECONOMICA - MANTENIMIENTO CORRECTIVO, PREVENTIVO Y TRASLADO.</t>
  </si>
  <si>
    <t>Objeto</t>
  </si>
  <si>
    <t xml:space="preserve">EMPRESA: </t>
  </si>
  <si>
    <t>NIT:</t>
  </si>
  <si>
    <t>FECHA:</t>
  </si>
  <si>
    <t>CONTACTO:</t>
  </si>
  <si>
    <t>CARGO:</t>
  </si>
  <si>
    <t>TEL. CELULAR:</t>
  </si>
  <si>
    <t>E-MAIL:</t>
  </si>
  <si>
    <t>DIRECCIÓN:</t>
  </si>
  <si>
    <t>TELEFONO FIJO:</t>
  </si>
  <si>
    <t>Instrucciones para el diligenciamiento del formato de cotización</t>
  </si>
  <si>
    <t>• Por favor diligenciar solo las celdas en AMARILLO.
• Revisar todos los requerimientos que se exponen en el documento "Ficha de Condiciones Técnicas Escenciales para la Prestación del Servicio y/o Entrega del Bien" (FCT) y Anexos; y formular su propuesta económica en concordancia con este, garantizando que los bienes y/o servicios ofrecidos cumplan en su totalidad con las especificaciones técnicas descritas en la FCT.
• El precio de la propuesta económica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</si>
  <si>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TIPO DE SERVICIO</t>
  </si>
  <si>
    <t>CANTIDAD DE SERVICIO PRESTADOS</t>
  </si>
  <si>
    <t xml:space="preserve">Valor total </t>
  </si>
  <si>
    <t>Valor IVA</t>
  </si>
  <si>
    <t>Valor total IVA inlcuido</t>
  </si>
  <si>
    <t>Mantenimiento preventivo equipos aires acondicionados del ICBF Regional Valle del Cauca</t>
  </si>
  <si>
    <t>Trabajos correctivos de aires acondicionados (sumatoria de unidades desagregadas)</t>
  </si>
  <si>
    <t>N/A</t>
  </si>
  <si>
    <t>Insumos, materiales y equipos (sumatoria de unidades desagregadas)</t>
  </si>
  <si>
    <t xml:space="preserve">TOTAL  </t>
  </si>
  <si>
    <t>La presente propuesta económica:</t>
  </si>
  <si>
    <t xml:space="preserve">•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De acuerdo a lo estipulado en la ficha de condiciones técnicas se debe realizar revisión y verificación para realizar diagnostico y levantamiento de inventario del sistema de alarmas de evacuación y de detección de incendios. </t>
  </si>
  <si>
    <t>Nota informativa:
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</si>
  <si>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LOS DATOS PROPORCIONADOS SERÁN TRATADOS DE ACUERDO A LA POLÍTICA DE TRATAMIENTO DE DATOS PERSONALES DEL ICBF Y A LA LEY 1581 DE 2012</t>
  </si>
  <si>
    <t>Al remitir cotización y/o propuesta, yo _______________________________, estoy aceptando que la misma cumple con la totalidad de los requerimientos incluidos en la ficha tecnica y que incluye la totalidad de costos y gastos, directos e indirectos, así como los impuestos, asociados a la ejecución del contrato. Así mismo, que, en caso de resultar adjudicatario del proceso de selección correspondiente, podrá prestar el servicio y/o entregar el bien, con las condiciones técnicas descritas en el presente documento.</t>
  </si>
  <si>
    <t>TIPO</t>
  </si>
  <si>
    <t>UBICACIÓN</t>
  </si>
  <si>
    <t>CAPACIDAD (BTU)</t>
  </si>
  <si>
    <t>CANTIDAD</t>
  </si>
  <si>
    <t xml:space="preserve">VALOR DEL MMTO PREVENTIVO (SIN IVA) </t>
  </si>
  <si>
    <t xml:space="preserve">VALOR DEL MMTO PREVENTIVO (IVA INCLUIDO) </t>
  </si>
  <si>
    <t>Mini Split</t>
  </si>
  <si>
    <t xml:space="preserve"> Auditorio Lyda Esperanza</t>
  </si>
  <si>
    <t>Piso Techo</t>
  </si>
  <si>
    <t xml:space="preserve">Gestión Documental </t>
  </si>
  <si>
    <t xml:space="preserve">Atención al Ciudadano </t>
  </si>
  <si>
    <t xml:space="preserve">Protección </t>
  </si>
  <si>
    <t xml:space="preserve">Sistemas </t>
  </si>
  <si>
    <t>Cuarto Técnico</t>
  </si>
  <si>
    <t xml:space="preserve">Coordinación Protección </t>
  </si>
  <si>
    <t xml:space="preserve">Adopciones </t>
  </si>
  <si>
    <t xml:space="preserve">Grupo Jurídico </t>
  </si>
  <si>
    <t>Planeación</t>
  </si>
  <si>
    <t xml:space="preserve">Dirección Regional </t>
  </si>
  <si>
    <t>Auditorio 3 piso</t>
  </si>
  <si>
    <t>Monitoreo</t>
  </si>
  <si>
    <t>Recaudo</t>
  </si>
  <si>
    <t>Contabilidad</t>
  </si>
  <si>
    <t>Tesorería</t>
  </si>
  <si>
    <t>Presupuesto</t>
  </si>
  <si>
    <t>Coordinación Financiera</t>
  </si>
  <si>
    <t>Ciclos de Vida</t>
  </si>
  <si>
    <t>Coordinación Ciclos de Vida</t>
  </si>
  <si>
    <t>Sindicato</t>
  </si>
  <si>
    <t>SNBF</t>
  </si>
  <si>
    <t>Almacenista</t>
  </si>
  <si>
    <t>Bienes</t>
  </si>
  <si>
    <t>Gestión Humana</t>
  </si>
  <si>
    <t>Grupo Administrativo</t>
  </si>
  <si>
    <t>Unidade Móviles</t>
  </si>
  <si>
    <t xml:space="preserve">TIPO </t>
  </si>
  <si>
    <t xml:space="preserve">VALOR DEL MMTO PREVENTIVO INCLUIDO IVA </t>
  </si>
  <si>
    <t>CENTRO ZONAL ROLDANILLO Cra 6 # 9 - 103              Roldanillo</t>
  </si>
  <si>
    <t>CENTRO ZONAL SURORIENTAL Calle 73 # 8 A - 35              Barrio Andrés Sanín</t>
  </si>
  <si>
    <t xml:space="preserve">Mini Split </t>
  </si>
  <si>
    <t>CENTRO ZONAL YUMBO        Cra 4 # 1B - 07                    Barrio Pedregal Yumbo</t>
  </si>
  <si>
    <t>CENTRO ZONAL BUGA     Carrera 8ª                      Carretera central</t>
  </si>
  <si>
    <t>CENTRO ZONAL CARTAGO    Cra 6 # 9 - 61                      Barrio Centro</t>
  </si>
  <si>
    <t>CENTRO ZONAL CENTRO Avenida 1N # 7N - 41   Centenario</t>
  </si>
  <si>
    <t xml:space="preserve">CENTRO ZONAL NORORIENTAL Cra 3 # 39N - 23                  Barrio Bolivariano </t>
  </si>
  <si>
    <t>CENTRO ZONAL PALMIRA     Cra 31 # 23 - 52                  Barrio Nuevo</t>
  </si>
  <si>
    <t>CENTRO ZONAL SUR             Cra 42 # 5C - 48       Tequendama</t>
  </si>
  <si>
    <t>Split</t>
  </si>
  <si>
    <t xml:space="preserve">CENTRO ZONAL BUENAVENTURA            Avenida Simón Bolívar         KLM 7 </t>
  </si>
  <si>
    <t xml:space="preserve">CENTRO ZONAL LADERA       Cra 43 # 5A - 17                  Barrio Tequendama </t>
  </si>
  <si>
    <t>CENTRO ZONAL SEVILLA
 Calle 49 # 48 - 42</t>
  </si>
  <si>
    <t>Al remitir cotización y/o propuesta, yo ___________________________, estoy aceptando que la misma cumple con la totalidad de los requerimientos incluidos en la ficha tecnica y que incluye la totalidad de costos y gastos, directos e indirectos, así como los impuestos, asociados a la ejecución del contrato. Así mismo, que, en caso de resultar adjudicatario del proceso de selección correspondiente, podrá prestar el servicio y/o entregar el bien, con las condiciones técnicas descritas en el presente documento.</t>
  </si>
  <si>
    <t>DESCRIPCIÓN DEL CORRECTIVO</t>
  </si>
  <si>
    <t>VALOR DEL CORRECTIVO (SIN IVA)</t>
  </si>
  <si>
    <t>VALOR DEL CORRECTIVO (IVA INCLUIDO)</t>
  </si>
  <si>
    <t>Mano de obra por localizar y corregir fuga de refrigerante en aire acondicionado</t>
  </si>
  <si>
    <t>Mano de obra por cambio de rubatex y cinta aislante en tubería refrigerante</t>
  </si>
  <si>
    <t xml:space="preserve">Mano de obra por recarga de gas refrigerante </t>
  </si>
  <si>
    <t xml:space="preserve">Mano de obra por cambio de componentes electrónicos internos en unidad interior y exterior </t>
  </si>
  <si>
    <t>Mano de obra por cambio de compresor</t>
  </si>
  <si>
    <t>Mano de obra por cambio de blower</t>
  </si>
  <si>
    <t>Mano de obra por cambio de motor-ventilador</t>
  </si>
  <si>
    <t>Mano de obra por ajuste y cambio de circuito de tubería de desagüe</t>
  </si>
  <si>
    <t>Mano de obra instalación de bomba de desagüe</t>
  </si>
  <si>
    <t>Mano de obra separación de alimentación eléctrica (en equipos controlados por un solo breaker)</t>
  </si>
  <si>
    <t>TOTAL</t>
  </si>
  <si>
    <t>Al remitir cotización y/o propuesta, yo _________________________, estoy aceptando que la misma cumple con la totalidad de los requerimientos incluidos en la ficha tecnica y que incluye la totalidad de costos y gastos, directos e indirectos, así como los impuestos, asociados a la ejecución del contrato. Así mismo, que, en caso de resultar adjudicatario del proceso de selección correspondiente, podrá prestar el servicio y/o entregar el bien, con las condiciones técnicas descritas en el presente documento.</t>
  </si>
  <si>
    <t xml:space="preserve">DESCRIPCIÓN </t>
  </si>
  <si>
    <t>VALOR  (SIN IVA)</t>
  </si>
  <si>
    <t>VALOR  (IVA INCLUIDO)</t>
  </si>
  <si>
    <t>Desinstalación equipo de aire acondicionado, traslado y nueva instalación.</t>
  </si>
  <si>
    <t>Desinstalación equipo de aire acondicionado</t>
  </si>
  <si>
    <t>Instalación equipo de aire acondicionado</t>
  </si>
  <si>
    <t>Tubería cobre 1/2 (rollo)</t>
  </si>
  <si>
    <t>Tubería cobre 1/2 (metro)</t>
  </si>
  <si>
    <t>Tubería cobre 1/4 (rollo)</t>
  </si>
  <si>
    <t>Tubería cobre 1/4 (metro)</t>
  </si>
  <si>
    <t>Tubería cobre 3/8 (rollo)</t>
  </si>
  <si>
    <t>Tubería cobre 3/8 (metro)</t>
  </si>
  <si>
    <t>Tubería cobre 3/4 (rollo)</t>
  </si>
  <si>
    <t>Tubería cobre 3/4 (metro)</t>
  </si>
  <si>
    <t>Tubería cobre 7/8 (rollo)</t>
  </si>
  <si>
    <t>Tubería cobre 7/8 (metro)</t>
  </si>
  <si>
    <t>Tubería cobre 5/8 (rollo)</t>
  </si>
  <si>
    <t>Tubería cobre 5/8 (metro)</t>
  </si>
  <si>
    <t>Rubatex 1/4</t>
  </si>
  <si>
    <t>Rubatex 1/2</t>
  </si>
  <si>
    <t>Rubatex 3/8</t>
  </si>
  <si>
    <t>Rubatex 3/4</t>
  </si>
  <si>
    <t>Rubatex 5/8</t>
  </si>
  <si>
    <t>Rubatex 7/8</t>
  </si>
  <si>
    <t>Racor macho 1/4</t>
  </si>
  <si>
    <t>Racor macho 1/2</t>
  </si>
  <si>
    <t>Racor macho 3/8</t>
  </si>
  <si>
    <t>Racor macho 3/4</t>
  </si>
  <si>
    <t>Racor macho 5/8</t>
  </si>
  <si>
    <t>Racor hembra 1/4</t>
  </si>
  <si>
    <t>Racor hembra 1/2</t>
  </si>
  <si>
    <t>Racor hembra 3/8</t>
  </si>
  <si>
    <t>Racor hembra 3/4</t>
  </si>
  <si>
    <t>Racor hembra 5/8</t>
  </si>
  <si>
    <t xml:space="preserve">Regriferante R410a x cilindro 25 libras (11,3 Kg) </t>
  </si>
  <si>
    <t xml:space="preserve">Refrigerante R410a x 800g </t>
  </si>
  <si>
    <t>Unión  3/4</t>
  </si>
  <si>
    <t>Unión  7/8</t>
  </si>
  <si>
    <t>Unión  5/8</t>
  </si>
  <si>
    <t>Codo 3/4</t>
  </si>
  <si>
    <t>Codo 7/8</t>
  </si>
  <si>
    <t>Codo 5/8</t>
  </si>
  <si>
    <t>Filtro secador 1/2</t>
  </si>
  <si>
    <t>Filtro secador 3/8</t>
  </si>
  <si>
    <t>Cable encauchetado 3x12</t>
  </si>
  <si>
    <t>Cable encauchetado 4x14</t>
  </si>
  <si>
    <t>Cable encaucheta 3x10</t>
  </si>
  <si>
    <t>Cable eléctrico 12</t>
  </si>
  <si>
    <t>Cable eléctrico 14</t>
  </si>
  <si>
    <t>Cable eléctrico 10</t>
  </si>
  <si>
    <t>Agente limpiador tubería x 1L</t>
  </si>
  <si>
    <t>Bomba desagüe tipo tanque 220v</t>
  </si>
  <si>
    <t xml:space="preserve">Equipo aire acondicionado minisplit 9000btu      </t>
  </si>
  <si>
    <t xml:space="preserve">Equipo aire acondicionado minisplit12000btu   </t>
  </si>
  <si>
    <t xml:space="preserve">Equipo aire acondicionado minisplit 18000btu           </t>
  </si>
  <si>
    <t xml:space="preserve">Equipo aire acondicionado minisplit 24000btu           </t>
  </si>
  <si>
    <t xml:space="preserve">Equipo aire acondicionado minisplit 36000btu           </t>
  </si>
  <si>
    <t xml:space="preserve">Equipo aire acondicionado pisotecho 60000btu           </t>
  </si>
  <si>
    <t>Manguera desagüe para bomba x metro</t>
  </si>
  <si>
    <t>Manguera desagüe para minisplit</t>
  </si>
  <si>
    <t xml:space="preserve">Cinta vinilo </t>
  </si>
  <si>
    <t>IVA</t>
  </si>
  <si>
    <t>Tipo de examén</t>
  </si>
  <si>
    <t>Cantidades aproximadas</t>
  </si>
  <si>
    <t>PRECIO UNITARIO IVA INCLUIDO</t>
  </si>
  <si>
    <t>PRECIO TOTAL IVA INCLUIDO</t>
  </si>
  <si>
    <t>SOCIEDAD ENTORNO &amp; COMPAÑÍA LTDA</t>
  </si>
  <si>
    <t>CAJA DE COMPENSACION FAMILIAR CAFAM</t>
  </si>
  <si>
    <t>UNIDAD MEDICA TOLCOROMA</t>
  </si>
  <si>
    <t>PROMEDIO MEDICION</t>
  </si>
  <si>
    <t>MEDIA GEOMETRICA</t>
  </si>
  <si>
    <t>PROMEDIO DE LAS 3 MAS BAJAS</t>
  </si>
  <si>
    <t>DESVIACIÓN</t>
  </si>
  <si>
    <t>Precio unitario sin IVA</t>
  </si>
  <si>
    <r>
      <t xml:space="preserve">Precio unitario </t>
    </r>
    <r>
      <rPr>
        <b/>
        <u/>
        <sz val="9"/>
        <color theme="1"/>
        <rFont val="Arial"/>
        <family val="2"/>
      </rPr>
      <t xml:space="preserve"> </t>
    </r>
    <r>
      <rPr>
        <b/>
        <sz val="9"/>
        <color theme="1"/>
        <rFont val="Arial"/>
        <family val="2"/>
      </rPr>
      <t>IVA incluido</t>
    </r>
  </si>
  <si>
    <t>Precio total IVA inlcuido</t>
  </si>
  <si>
    <t>PRECIO UNITARIO SIN IVA</t>
  </si>
  <si>
    <t>MIN</t>
  </si>
  <si>
    <t>MAX</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</si>
  <si>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</si>
  <si>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</si>
  <si>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</si>
  <si>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</si>
  <si>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</si>
  <si>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</si>
  <si>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</si>
  <si>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</si>
  <si>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</si>
  <si>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r>
      <t xml:space="preserve">Plazo </t>
    </r>
    <r>
      <rPr>
        <b/>
        <i/>
        <u/>
        <sz val="10"/>
        <rFont val="Arial"/>
        <family val="2"/>
      </rPr>
      <t>estimado</t>
    </r>
    <r>
      <rPr>
        <b/>
        <sz val="10"/>
        <rFont val="Arial"/>
        <family val="2"/>
      </rPr>
      <t xml:space="preserve"> de ejecución entrega del servicio (en días calendario)</t>
    </r>
  </si>
  <si>
    <t>Tarifa IVA</t>
  </si>
  <si>
    <r>
      <t xml:space="preserve">(1) </t>
    </r>
    <r>
      <rPr>
        <sz val="10"/>
        <color theme="1"/>
        <rFont val="Arial"/>
        <family val="2"/>
      </rPr>
      <t xml:space="preserve">Tener en cuenta para la propuesta económica que el plazo de ejecución </t>
    </r>
    <r>
      <rPr>
        <i/>
        <u/>
        <sz val="10"/>
        <color theme="1"/>
        <rFont val="Arial"/>
        <family val="2"/>
      </rPr>
      <t xml:space="preserve">es estimado </t>
    </r>
    <r>
      <rPr>
        <sz val="10"/>
        <color theme="1"/>
        <rFont val="Arial"/>
        <family val="2"/>
      </rPr>
      <t>y podrá ser inferior o superior. Los precios se deberán mantener.</t>
    </r>
    <r>
      <rPr>
        <b/>
        <sz val="10"/>
        <color rgb="FFFF0000"/>
        <rFont val="Arial"/>
        <family val="2"/>
      </rPr>
      <t xml:space="preserve">
(2) </t>
    </r>
    <r>
      <rPr>
        <sz val="10"/>
        <rFont val="Arial"/>
        <family val="2"/>
      </rPr>
      <t xml:space="preserve">El costo del mantenimiento deberá  incluir todos los costos directos e indirectos asociados a las actividades de mantenimiento preventivo y/o correctivo, traslaos e insumos conforme a lo establecido en el documento de "Ficha de Condiciones Técnicas" (FCT).
</t>
    </r>
  </si>
  <si>
    <t xml:space="preserve"> VALORES UNITARIOS - MANTENIMIENTO PREVENTIVO</t>
  </si>
  <si>
    <t>VALORES UNITARIOS - MANTENIMIENTO CORRECTIVO</t>
  </si>
  <si>
    <t>VALORES UNITARIOS - INSTALACIÓN, DESINTALACIÓN, TRASLADO</t>
  </si>
  <si>
    <t>VALORES UNITARIOS - INSUMOS, MATERIALES, EQUIPOS</t>
  </si>
  <si>
    <t>Tablero eléctrico bifásico 6 puestos</t>
  </si>
  <si>
    <t>Tubería PVC 1/2"</t>
  </si>
  <si>
    <t>Tubería PVC 3/4"</t>
  </si>
  <si>
    <t>Tubería PVC 1"</t>
  </si>
  <si>
    <t>Tubería conduit 1/2"</t>
  </si>
  <si>
    <t>Codos y uniones PVC 1/2", 3/4", 1"</t>
  </si>
  <si>
    <t>Codos y uniones conduit 1/2"</t>
  </si>
  <si>
    <t>CENTRO ZONAL RESTAURAR Calle 11 # 6 - 24 Piso 8    Edificio Bancolombia y Oficina de Garantías en Estación de Policía Cali20 El Lido</t>
  </si>
  <si>
    <t>CENTRO ZONAL TULUÁ       Carrera 30 # 27- 20 Piso 3 Edificio del Río Barrio Victoria, Tuluá - Valle</t>
  </si>
  <si>
    <t xml:space="preserve">AIRES ACONDICIONADOS CENTROS ZONALES - SANTIAGO DE CALI </t>
  </si>
  <si>
    <t>TOTAL AIRES ACONDICIONADOS REGIONAL VALLE DEL CAUCA</t>
  </si>
  <si>
    <t>CENTRO ZONAL JAMUNDÍ     Carrera 14 # 16 - 67 Barrio La Pradera Jamundí - Valle</t>
  </si>
  <si>
    <t>AIRES ACONDICIONADOS CENTROS ZONALES - VALLE</t>
  </si>
  <si>
    <t>Instalación, desintalación, traslados aires acondicionados (sumatoria de unidades desagregadas)</t>
  </si>
  <si>
    <t>Tiempo de Ejecución 2025</t>
  </si>
  <si>
    <t>12 meses</t>
  </si>
  <si>
    <t>PRESTAR EL SERVICIO DE MANTENIMIENTO PREVENTIVO Y CORRECTIVO DE LOS EQUIPOS DE AIRES ACONDICIONADOS (INCLUYE SUMINISTRO DE MATERIALES DE REFRIGERACIÓN, EQUIPOS DE AIRES ACONDICIONADOS, INSTALACIÓN, DESINTALACIÓN Y TRASLADO DE AIRES ACONDICIONADOS) EN EL ICBF REGIONAL VALLE DEL CAUCA.</t>
  </si>
  <si>
    <t xml:space="preserve">AIRES ACONDICIONADOS SEDE REGIONAL - SANTIAGO DE CALI - AVENIDA 2N # 33AN - 45 </t>
  </si>
  <si>
    <r>
      <rPr>
        <b/>
        <sz val="10"/>
        <color theme="1"/>
        <rFont val="Arial"/>
        <family val="2"/>
      </rPr>
      <t>NOTA 1:</t>
    </r>
    <r>
      <rPr>
        <sz val="10"/>
        <color theme="1"/>
        <rFont val="Arial"/>
        <family val="2"/>
      </rPr>
      <t xml:space="preserve"> La propuesta económica que se debe incorporar a la plataforma del </t>
    </r>
    <r>
      <rPr>
        <b/>
        <sz val="10"/>
        <color theme="1"/>
        <rFont val="Arial"/>
        <family val="2"/>
      </rPr>
      <t>SECOP II</t>
    </r>
    <r>
      <rPr>
        <sz val="10"/>
        <color theme="1"/>
        <rFont val="Arial"/>
        <family val="2"/>
      </rPr>
      <t xml:space="preserve">, será por el valor del presupuesto oficial, el cual será por </t>
    </r>
    <r>
      <rPr>
        <b/>
        <sz val="10"/>
        <rFont val="Arial"/>
        <family val="2"/>
      </rPr>
      <t>CIENTO CUARENTA MILLONES QUINIENTOS VEINTINUEVE MIL OCHOCIENTOS SETENTA Y SIETE PESOS MCTE ($140.529.877).</t>
    </r>
    <r>
      <rPr>
        <sz val="10"/>
        <color theme="1"/>
        <rFont val="Arial"/>
        <family val="2"/>
      </rPr>
      <t xml:space="preserve">
</t>
    </r>
    <r>
      <rPr>
        <b/>
        <sz val="10"/>
        <color theme="1"/>
        <rFont val="Arial"/>
        <family val="2"/>
      </rPr>
      <t>NOTA 2:</t>
    </r>
    <r>
      <rPr>
        <sz val="10"/>
        <color theme="1"/>
        <rFont val="Arial"/>
        <family val="2"/>
      </rPr>
      <t xml:space="preserve"> Se hace claridad que se requiere que los oferentes realicen en el formato de propuesta económica, la oferta con el valor unitario de cada ítem registrado para así determinar que oferente presenta el menor valor, ya que el único valor de ponderación en los procesos de selección de mínima cuantía es el menor precio.
</t>
    </r>
    <r>
      <rPr>
        <b/>
        <sz val="10"/>
        <color theme="1"/>
        <rFont val="Arial"/>
        <family val="2"/>
      </rPr>
      <t>NOTA 3:</t>
    </r>
    <r>
      <rPr>
        <sz val="10"/>
        <color theme="1"/>
        <rFont val="Arial"/>
        <family val="2"/>
      </rPr>
      <t xml:space="preserve"> Para el  oferente que no presente su propuesta económica con los dos (2) componentes establecidos en el presente anexo, su oferta será rechazada.              </t>
    </r>
    <r>
      <rPr>
        <b/>
        <sz val="10"/>
        <color theme="1"/>
        <rFont val="Arial"/>
        <family val="2"/>
      </rPr>
      <t xml:space="preserve">  NOTA 4: Incluir los valores unitarios en cada una de las pestañas.</t>
    </r>
    <r>
      <rPr>
        <sz val="10"/>
        <color theme="1"/>
        <rFont val="Arial"/>
        <family val="2"/>
      </rPr>
      <t xml:space="preserve">          </t>
    </r>
  </si>
  <si>
    <t>UNIVERSAL COLOMBIA SAS</t>
  </si>
  <si>
    <t>900970.424-5</t>
  </si>
  <si>
    <t>JULIO 28 DE 2025</t>
  </si>
  <si>
    <t>JOCSAN ESCOBAR RODRIGUEZ</t>
  </si>
  <si>
    <t>REPRESENTANTE LEGAL</t>
  </si>
  <si>
    <t>universal_colombia@hotmail.com</t>
  </si>
  <si>
    <t>CALLE 16 #1-82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</si>
</sst>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0\ &quot;Meses&quot;"/>
    <numFmt numFmtId="167" formatCode="&quot;$&quot;\ #,##0"/>
    <numFmt numFmtId="168" formatCode="&quot;$&quot;#,##0"/>
    <numFmt numFmtId="169" formatCode="_ * #,##0.00_ ;_ * \-#,##0.00_ ;_ * &quot;-&quot;??_ ;_ @_ "/>
    <numFmt numFmtId="170" formatCode="_ &quot;$&quot;\ * #,##0.00_ ;_ &quot;$&quot;\ * \-#,##0.00_ ;_ &quot;$&quot;\ * &quot;-&quot;??_ ;_ @_ "/>
    <numFmt numFmtId="171" formatCode="&quot;$&quot;\ #,##0.00"/>
  </numFmts>
  <fonts count="33">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u/>
      <sz val="11"/>
      <color theme="10"/>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b/>
      <sz val="10"/>
      <color rgb="FF000000"/>
      <name val="Arial"/>
      <family val="2"/>
    </font>
    <font>
      <sz val="10"/>
      <color rgb="FF000000"/>
      <name val="Arial"/>
      <family val="2"/>
    </font>
    <font>
      <b/>
      <sz val="10"/>
      <color rgb="FFFF0000"/>
      <name val="Arial"/>
      <family val="2"/>
    </font>
    <font>
      <b/>
      <sz val="10"/>
      <name val="Arial"/>
      <family val="2"/>
    </font>
    <font>
      <sz val="10"/>
      <name val="Zurich BT"/>
    </font>
    <font>
      <i/>
      <u/>
      <sz val="10"/>
      <color theme="1"/>
      <name val="Arial"/>
      <family val="2"/>
    </font>
    <font>
      <b/>
      <i/>
      <u/>
      <sz val="10"/>
      <name val="Arial"/>
      <family val="2"/>
    </font>
    <font>
      <sz val="12"/>
      <color theme="1"/>
      <name val="Arial Narrow"/>
      <family val="2"/>
    </font>
    <font>
      <sz val="11"/>
      <color rgb="FF000000"/>
      <name val="Calibri"/>
      <family val="2"/>
    </font>
    <font>
      <sz val="12"/>
      <color rgb="FF000000"/>
      <name val="Arial Narrow"/>
      <family val="2"/>
    </font>
    <font>
      <b/>
      <sz val="12"/>
      <color rgb="FF000000"/>
      <name val="Arial Narrow"/>
      <family val="2"/>
    </font>
    <font>
      <b/>
      <sz val="12"/>
      <color theme="1"/>
      <name val="Arial Narrow"/>
      <family val="2"/>
    </font>
    <font>
      <b/>
      <sz val="14"/>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2"/>
        <bgColor indexed="64"/>
      </patternFill>
    </fill>
    <fill>
      <patternFill patternType="solid">
        <fgColor theme="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5">
    <xf numFmtId="0" fontId="0" fillId="0" borderId="0"/>
    <xf numFmtId="9" fontId="1" fillId="0" borderId="0" applyFont="0" applyFill="0" applyBorder="0" applyAlignment="0" applyProtection="0"/>
    <xf numFmtId="0" fontId="2" fillId="0" borderId="0"/>
    <xf numFmtId="0" fontId="7" fillId="0" borderId="0" applyNumberFormat="0" applyFill="0" applyBorder="0" applyAlignment="0" applyProtection="0"/>
    <xf numFmtId="0" fontId="10" fillId="0" borderId="0" applyNumberFormat="0" applyFill="0" applyBorder="0" applyAlignment="0" applyProtection="0">
      <alignment vertical="top"/>
      <protection locked="0"/>
    </xf>
    <xf numFmtId="165" fontId="1" fillId="0" borderId="0" applyFont="0" applyFill="0" applyBorder="0" applyAlignment="0" applyProtection="0"/>
    <xf numFmtId="0" fontId="19" fillId="0" borderId="0"/>
    <xf numFmtId="164" fontId="1" fillId="0" borderId="0" applyFont="0" applyFill="0" applyBorder="0" applyAlignment="0" applyProtection="0"/>
    <xf numFmtId="0" fontId="5" fillId="0" borderId="0"/>
    <xf numFmtId="0" fontId="2" fillId="0" borderId="0"/>
    <xf numFmtId="0" fontId="24" fillId="0" borderId="0"/>
    <xf numFmtId="9" fontId="24" fillId="0" borderId="0" applyFont="0" applyFill="0" applyBorder="0" applyAlignment="0" applyProtection="0"/>
    <xf numFmtId="43" fontId="2" fillId="0" borderId="0" applyFont="0" applyFill="0" applyBorder="0" applyAlignment="0" applyProtection="0"/>
    <xf numFmtId="169"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0" fontId="5" fillId="0" borderId="0"/>
    <xf numFmtId="0" fontId="2" fillId="0" borderId="0"/>
    <xf numFmtId="0" fontId="24"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0" fontId="28" fillId="0" borderId="0"/>
    <xf numFmtId="42" fontId="1" fillId="0" borderId="0" applyFont="0" applyFill="0" applyBorder="0" applyAlignment="0" applyProtection="0"/>
  </cellStyleXfs>
  <cellXfs count="201">
    <xf numFmtId="0" fontId="0" fillId="0" borderId="0" xfId="0"/>
    <xf numFmtId="167" fontId="11" fillId="3" borderId="3" xfId="2" applyNumberFormat="1" applyFont="1" applyFill="1" applyBorder="1" applyAlignment="1" applyProtection="1">
      <alignment vertical="center"/>
      <protection locked="0" hidden="1"/>
    </xf>
    <xf numFmtId="167" fontId="11" fillId="0" borderId="1" xfId="2" applyNumberFormat="1" applyFont="1" applyBorder="1" applyAlignment="1">
      <alignment vertical="center"/>
    </xf>
    <xf numFmtId="167" fontId="12" fillId="5" borderId="1" xfId="2" applyNumberFormat="1" applyFont="1" applyFill="1" applyBorder="1" applyAlignment="1">
      <alignment vertical="center"/>
    </xf>
    <xf numFmtId="0" fontId="11" fillId="5" borderId="1" xfId="0" applyFont="1" applyFill="1" applyBorder="1" applyAlignment="1">
      <alignment horizontal="center" vertical="center" wrapText="1"/>
    </xf>
    <xf numFmtId="167" fontId="11" fillId="3" borderId="3" xfId="2" applyNumberFormat="1" applyFont="1" applyFill="1" applyBorder="1" applyAlignment="1" applyProtection="1">
      <alignment horizontal="center" vertical="center"/>
      <protection locked="0" hidden="1"/>
    </xf>
    <xf numFmtId="167" fontId="11" fillId="0" borderId="1" xfId="2" applyNumberFormat="1" applyFont="1" applyBorder="1" applyAlignment="1">
      <alignment horizontal="center" vertical="center"/>
    </xf>
    <xf numFmtId="167" fontId="12" fillId="5" borderId="1" xfId="2" applyNumberFormat="1" applyFont="1" applyFill="1" applyBorder="1" applyAlignment="1">
      <alignment horizontal="center" vertical="center"/>
    </xf>
    <xf numFmtId="0" fontId="6" fillId="0" borderId="0" xfId="0" applyFont="1"/>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8" fontId="14" fillId="0" borderId="1" xfId="0" applyNumberFormat="1" applyFont="1" applyBorder="1" applyAlignment="1">
      <alignment horizontal="right" vertical="center" wrapText="1"/>
    </xf>
    <xf numFmtId="0" fontId="15" fillId="0" borderId="0" xfId="0" applyFont="1"/>
    <xf numFmtId="168" fontId="16" fillId="0" borderId="1" xfId="0" applyNumberFormat="1" applyFont="1" applyBorder="1" applyAlignment="1">
      <alignment horizontal="right" vertical="center" wrapText="1"/>
    </xf>
    <xf numFmtId="0" fontId="17" fillId="0" borderId="0" xfId="0" applyFont="1"/>
    <xf numFmtId="0" fontId="8" fillId="0" borderId="0" xfId="0" applyFont="1" applyAlignment="1">
      <alignment vertical="center"/>
    </xf>
    <xf numFmtId="0" fontId="8" fillId="0" borderId="0" xfId="0" applyFont="1"/>
    <xf numFmtId="167" fontId="12"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9" fillId="2" borderId="18" xfId="2" applyFont="1" applyFill="1" applyBorder="1" applyAlignment="1">
      <alignment horizontal="center" vertical="center" wrapText="1"/>
    </xf>
    <xf numFmtId="0" fontId="9" fillId="2" borderId="19" xfId="2" applyFont="1" applyFill="1" applyBorder="1" applyAlignment="1">
      <alignment horizontal="center" vertical="center" wrapText="1"/>
    </xf>
    <xf numFmtId="0" fontId="12" fillId="2" borderId="4" xfId="0" applyFont="1" applyFill="1" applyBorder="1" applyAlignment="1">
      <alignment horizontal="center" vertical="center" wrapText="1"/>
    </xf>
    <xf numFmtId="167" fontId="11" fillId="5" borderId="3" xfId="0" applyNumberFormat="1" applyFont="1" applyFill="1" applyBorder="1" applyAlignment="1">
      <alignment horizontal="center" vertical="center" wrapText="1"/>
    </xf>
    <xf numFmtId="0" fontId="3" fillId="0" borderId="0" xfId="0" applyFont="1"/>
    <xf numFmtId="0" fontId="3" fillId="0" borderId="0" xfId="0" applyFont="1" applyAlignment="1">
      <alignment vertical="center"/>
    </xf>
    <xf numFmtId="0" fontId="12" fillId="0" borderId="0" xfId="0" applyFont="1" applyAlignment="1">
      <alignment vertical="center" wrapText="1"/>
    </xf>
    <xf numFmtId="0" fontId="21" fillId="0" borderId="0" xfId="0" applyFont="1" applyAlignment="1">
      <alignment horizontal="center" vertical="center"/>
    </xf>
    <xf numFmtId="0" fontId="8" fillId="0" borderId="0" xfId="0" applyFont="1" applyAlignment="1">
      <alignment horizontal="left" vertical="center"/>
    </xf>
    <xf numFmtId="2" fontId="8" fillId="0" borderId="0" xfId="1" applyNumberFormat="1" applyFont="1" applyAlignment="1">
      <alignment horizontal="left" vertical="center"/>
    </xf>
    <xf numFmtId="0" fontId="29"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xf>
    <xf numFmtId="0" fontId="27" fillId="0" borderId="1" xfId="0" applyFont="1" applyBorder="1" applyAlignment="1">
      <alignment horizontal="center" vertical="center"/>
    </xf>
    <xf numFmtId="0" fontId="27" fillId="0" borderId="0" xfId="0" applyFont="1" applyAlignment="1">
      <alignment horizontal="center"/>
    </xf>
    <xf numFmtId="0" fontId="27" fillId="0" borderId="0" xfId="0" applyFont="1" applyAlignment="1">
      <alignment horizontal="center" wrapText="1"/>
    </xf>
    <xf numFmtId="0" fontId="30" fillId="0" borderId="0" xfId="0" applyFont="1" applyAlignment="1">
      <alignment horizontal="center" vertical="center" wrapText="1"/>
    </xf>
    <xf numFmtId="0" fontId="29" fillId="0" borderId="2" xfId="0" applyFont="1" applyBorder="1" applyAlignment="1">
      <alignment horizontal="center" vertical="center" wrapText="1"/>
    </xf>
    <xf numFmtId="0" fontId="29" fillId="0" borderId="1" xfId="0" applyFont="1" applyBorder="1" applyAlignment="1">
      <alignment horizontal="center" vertical="center"/>
    </xf>
    <xf numFmtId="3" fontId="29" fillId="0" borderId="1" xfId="0" applyNumberFormat="1" applyFont="1" applyBorder="1" applyAlignment="1">
      <alignment horizontal="center" vertical="center" wrapText="1"/>
    </xf>
    <xf numFmtId="0" fontId="0" fillId="0" borderId="0" xfId="0" applyAlignment="1">
      <alignment horizontal="center"/>
    </xf>
    <xf numFmtId="0" fontId="0" fillId="0" borderId="0" xfId="0" applyAlignment="1">
      <alignment horizontal="center" wrapText="1"/>
    </xf>
    <xf numFmtId="167" fontId="0" fillId="0" borderId="0" xfId="22" applyNumberFormat="1" applyFont="1"/>
    <xf numFmtId="0" fontId="31" fillId="7" borderId="1" xfId="0" applyFont="1" applyFill="1" applyBorder="1" applyAlignment="1">
      <alignment horizontal="center" vertical="center" wrapText="1"/>
    </xf>
    <xf numFmtId="0" fontId="30" fillId="0" borderId="0" xfId="23" applyFont="1" applyAlignment="1">
      <alignment horizontal="left" vertical="center" wrapText="1"/>
    </xf>
    <xf numFmtId="0" fontId="27" fillId="0" borderId="0" xfId="0" applyFont="1"/>
    <xf numFmtId="0" fontId="31" fillId="7" borderId="1" xfId="0" applyFont="1" applyFill="1" applyBorder="1" applyAlignment="1">
      <alignment horizontal="center" vertical="center"/>
    </xf>
    <xf numFmtId="3" fontId="29" fillId="0" borderId="1" xfId="0" applyNumberFormat="1" applyFont="1" applyBorder="1" applyAlignment="1">
      <alignment horizontal="center" vertical="center"/>
    </xf>
    <xf numFmtId="0" fontId="30" fillId="7" borderId="21" xfId="0" applyFont="1" applyFill="1" applyBorder="1" applyAlignment="1">
      <alignment horizontal="center" vertical="center" wrapText="1"/>
    </xf>
    <xf numFmtId="167" fontId="30" fillId="7" borderId="21" xfId="22" applyNumberFormat="1" applyFont="1" applyFill="1" applyBorder="1" applyAlignment="1">
      <alignment horizontal="center" vertical="center" wrapText="1"/>
    </xf>
    <xf numFmtId="0" fontId="29" fillId="0" borderId="25" xfId="0" applyFont="1" applyBorder="1" applyAlignment="1">
      <alignment horizontal="center" vertical="center" wrapText="1"/>
    </xf>
    <xf numFmtId="3" fontId="29" fillId="0" borderId="25" xfId="0" applyNumberFormat="1" applyFont="1" applyBorder="1" applyAlignment="1">
      <alignment horizontal="center" vertical="center" wrapText="1"/>
    </xf>
    <xf numFmtId="3" fontId="29" fillId="0" borderId="28" xfId="0" applyNumberFormat="1" applyFont="1" applyBorder="1" applyAlignment="1">
      <alignment horizontal="center" vertical="center" wrapText="1"/>
    </xf>
    <xf numFmtId="0" fontId="29" fillId="0" borderId="28" xfId="0" applyFont="1" applyBorder="1" applyAlignment="1">
      <alignment horizontal="center" vertical="center" wrapText="1"/>
    </xf>
    <xf numFmtId="3" fontId="29" fillId="0" borderId="25" xfId="0" applyNumberFormat="1" applyFont="1" applyBorder="1" applyAlignment="1">
      <alignment horizontal="center" vertical="center"/>
    </xf>
    <xf numFmtId="0" fontId="29" fillId="0" borderId="25" xfId="0" applyFont="1" applyBorder="1" applyAlignment="1">
      <alignment horizontal="center" vertical="center"/>
    </xf>
    <xf numFmtId="3" fontId="29" fillId="0" borderId="28" xfId="0" applyNumberFormat="1" applyFont="1" applyBorder="1" applyAlignment="1">
      <alignment horizontal="center" vertical="center"/>
    </xf>
    <xf numFmtId="0" fontId="29" fillId="0" borderId="28" xfId="0" applyFont="1" applyBorder="1" applyAlignment="1">
      <alignment horizontal="center" vertical="center"/>
    </xf>
    <xf numFmtId="0" fontId="29" fillId="0" borderId="21" xfId="0" applyFont="1" applyBorder="1" applyAlignment="1">
      <alignment horizontal="center" vertical="center"/>
    </xf>
    <xf numFmtId="0" fontId="31" fillId="0" borderId="2" xfId="0" applyFont="1" applyBorder="1" applyAlignment="1">
      <alignment horizontal="center" vertical="center"/>
    </xf>
    <xf numFmtId="0" fontId="30" fillId="0" borderId="31" xfId="0" applyFont="1" applyBorder="1" applyAlignment="1">
      <alignment horizontal="center" vertical="center" wrapText="1"/>
    </xf>
    <xf numFmtId="0" fontId="29" fillId="0" borderId="32" xfId="0" applyFont="1" applyBorder="1" applyAlignment="1">
      <alignment horizontal="center" vertical="center" wrapText="1"/>
    </xf>
    <xf numFmtId="3" fontId="29" fillId="0" borderId="32" xfId="0" applyNumberFormat="1" applyFont="1" applyBorder="1" applyAlignment="1">
      <alignment horizontal="center" vertical="center" wrapText="1"/>
    </xf>
    <xf numFmtId="0" fontId="29" fillId="0" borderId="24" xfId="0" applyFont="1" applyBorder="1" applyAlignment="1">
      <alignment horizontal="center" vertical="center" wrapText="1"/>
    </xf>
    <xf numFmtId="0" fontId="27" fillId="0" borderId="25" xfId="0" applyFont="1" applyBorder="1" applyAlignment="1">
      <alignment horizontal="center"/>
    </xf>
    <xf numFmtId="0" fontId="29" fillId="0" borderId="26" xfId="0" applyFont="1" applyBorder="1" applyAlignment="1">
      <alignment horizontal="center" vertical="center" wrapText="1"/>
    </xf>
    <xf numFmtId="0" fontId="0" fillId="0" borderId="26" xfId="0" applyBorder="1" applyAlignment="1">
      <alignment horizontal="center"/>
    </xf>
    <xf numFmtId="0" fontId="29" fillId="0" borderId="27" xfId="0" applyFont="1" applyBorder="1" applyAlignment="1">
      <alignment horizontal="center" vertical="center" wrapText="1"/>
    </xf>
    <xf numFmtId="0" fontId="27" fillId="0" borderId="28" xfId="0" applyFont="1" applyBorder="1" applyAlignment="1">
      <alignment horizontal="center"/>
    </xf>
    <xf numFmtId="0" fontId="27" fillId="0" borderId="1" xfId="0" applyFont="1" applyBorder="1" applyAlignment="1">
      <alignment horizontal="center" wrapText="1"/>
    </xf>
    <xf numFmtId="0" fontId="0" fillId="0" borderId="1" xfId="0" applyBorder="1" applyAlignment="1">
      <alignment horizontal="center" vertical="center"/>
    </xf>
    <xf numFmtId="0" fontId="30" fillId="0" borderId="24" xfId="0" applyFont="1" applyBorder="1" applyAlignment="1">
      <alignment horizontal="center" vertical="center" wrapText="1"/>
    </xf>
    <xf numFmtId="0" fontId="30" fillId="0" borderId="29" xfId="0" applyFont="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3" fillId="0" borderId="1" xfId="0" applyFont="1" applyBorder="1" applyAlignment="1">
      <alignment horizontal="left" vertical="center" wrapText="1"/>
    </xf>
    <xf numFmtId="0" fontId="21" fillId="0" borderId="1" xfId="0" applyFont="1" applyBorder="1" applyAlignment="1">
      <alignment vertical="center" wrapText="1"/>
    </xf>
    <xf numFmtId="0" fontId="3" fillId="0" borderId="1" xfId="0" applyFont="1" applyBorder="1" applyAlignment="1">
      <alignment horizontal="left" vertical="center"/>
    </xf>
    <xf numFmtId="166" fontId="23" fillId="0" borderId="0" xfId="0" applyNumberFormat="1" applyFont="1" applyAlignment="1">
      <alignment horizontal="center" vertical="center" wrapText="1"/>
    </xf>
    <xf numFmtId="0" fontId="23" fillId="0" borderId="1" xfId="0" applyFont="1" applyBorder="1" applyAlignment="1">
      <alignment horizontal="center" vertical="center" wrapText="1"/>
    </xf>
    <xf numFmtId="166" fontId="23" fillId="0" borderId="1" xfId="0" applyNumberFormat="1" applyFont="1" applyBorder="1" applyAlignment="1">
      <alignment horizontal="center" vertical="center" wrapText="1"/>
    </xf>
    <xf numFmtId="0" fontId="23" fillId="0" borderId="0" xfId="0" applyFont="1" applyAlignment="1">
      <alignment horizontal="center" vertical="center"/>
    </xf>
    <xf numFmtId="0" fontId="3" fillId="0" borderId="1" xfId="0" applyFont="1" applyBorder="1" applyAlignment="1">
      <alignment horizontal="center" vertical="center" wrapText="1"/>
    </xf>
    <xf numFmtId="0" fontId="4" fillId="2" borderId="4" xfId="0" applyFont="1" applyFill="1" applyBorder="1" applyAlignment="1">
      <alignment vertical="center"/>
    </xf>
    <xf numFmtId="0" fontId="4" fillId="2" borderId="5" xfId="0" applyFont="1" applyFill="1" applyBorder="1" applyAlignment="1">
      <alignment vertical="center"/>
    </xf>
    <xf numFmtId="168" fontId="4" fillId="2" borderId="5" xfId="0" applyNumberFormat="1" applyFont="1" applyFill="1" applyBorder="1" applyAlignment="1">
      <alignment vertical="center"/>
    </xf>
    <xf numFmtId="0" fontId="3" fillId="6" borderId="1" xfId="0" applyFont="1" applyFill="1" applyBorder="1" applyAlignment="1" applyProtection="1">
      <alignment vertical="center"/>
      <protection locked="0"/>
    </xf>
    <xf numFmtId="0" fontId="7" fillId="6" borderId="1" xfId="3" applyNumberFormat="1" applyFill="1" applyBorder="1" applyAlignment="1" applyProtection="1">
      <alignment vertical="center"/>
      <protection locked="0"/>
    </xf>
    <xf numFmtId="0" fontId="21" fillId="6" borderId="1" xfId="0" applyFont="1" applyFill="1" applyBorder="1" applyAlignment="1" applyProtection="1">
      <alignment horizontal="center" vertical="center" wrapText="1"/>
      <protection locked="0"/>
    </xf>
    <xf numFmtId="4" fontId="27" fillId="8" borderId="1" xfId="22" applyNumberFormat="1" applyFont="1" applyFill="1" applyBorder="1"/>
    <xf numFmtId="171" fontId="31" fillId="0" borderId="2" xfId="22" applyNumberFormat="1" applyFont="1" applyBorder="1" applyAlignment="1">
      <alignment horizontal="center" vertical="center" wrapText="1"/>
    </xf>
    <xf numFmtId="4" fontId="27" fillId="8" borderId="1" xfId="0" applyNumberFormat="1" applyFont="1" applyFill="1" applyBorder="1" applyAlignment="1">
      <alignment horizontal="center" vertical="center" wrapText="1"/>
    </xf>
    <xf numFmtId="4" fontId="27" fillId="8" borderId="1" xfId="0" applyNumberFormat="1" applyFont="1" applyFill="1" applyBorder="1" applyAlignment="1">
      <alignment horizontal="center" vertical="center"/>
    </xf>
    <xf numFmtId="171" fontId="3" fillId="8" borderId="1" xfId="2" applyNumberFormat="1" applyFont="1" applyFill="1" applyBorder="1" applyAlignment="1">
      <alignment horizontal="right" vertical="center"/>
    </xf>
    <xf numFmtId="171" fontId="3" fillId="8" borderId="1" xfId="0" applyNumberFormat="1" applyFont="1" applyFill="1" applyBorder="1" applyAlignment="1">
      <alignment horizontal="right" vertical="center"/>
    </xf>
    <xf numFmtId="171" fontId="3" fillId="8" borderId="1" xfId="24" applyNumberFormat="1" applyFont="1" applyFill="1" applyBorder="1" applyAlignment="1" applyProtection="1">
      <alignment horizontal="right" vertical="center"/>
    </xf>
    <xf numFmtId="171" fontId="4" fillId="8" borderId="1" xfId="0" applyNumberFormat="1" applyFont="1" applyFill="1" applyBorder="1" applyAlignment="1">
      <alignment horizontal="right" vertical="center" wrapText="1"/>
    </xf>
    <xf numFmtId="171" fontId="27" fillId="0" borderId="1" xfId="0" applyNumberFormat="1" applyFont="1" applyBorder="1" applyAlignment="1">
      <alignment horizontal="center" vertical="center"/>
    </xf>
    <xf numFmtId="171" fontId="0" fillId="0" borderId="1" xfId="0" applyNumberFormat="1" applyBorder="1" applyAlignment="1">
      <alignment horizontal="center" vertical="center"/>
    </xf>
    <xf numFmtId="4" fontId="0" fillId="0" borderId="1" xfId="0" applyNumberFormat="1" applyBorder="1" applyAlignment="1">
      <alignment horizontal="center" vertical="center"/>
    </xf>
    <xf numFmtId="4" fontId="27" fillId="6" borderId="1" xfId="0" applyNumberFormat="1" applyFont="1" applyFill="1" applyBorder="1" applyAlignment="1" applyProtection="1">
      <alignment horizontal="center"/>
      <protection locked="0"/>
    </xf>
    <xf numFmtId="3" fontId="29" fillId="6" borderId="33" xfId="0" applyNumberFormat="1" applyFont="1" applyFill="1" applyBorder="1" applyAlignment="1" applyProtection="1">
      <alignment horizontal="center" vertical="center" wrapText="1"/>
      <protection locked="0"/>
    </xf>
    <xf numFmtId="3" fontId="29" fillId="6" borderId="19" xfId="0" applyNumberFormat="1" applyFont="1" applyFill="1" applyBorder="1" applyAlignment="1" applyProtection="1">
      <alignment horizontal="center" vertical="center" wrapText="1"/>
      <protection locked="0"/>
    </xf>
    <xf numFmtId="3" fontId="29" fillId="6" borderId="34" xfId="0" applyNumberFormat="1" applyFont="1" applyFill="1" applyBorder="1" applyAlignment="1" applyProtection="1">
      <alignment horizontal="center" vertical="center" wrapText="1"/>
      <protection locked="0"/>
    </xf>
    <xf numFmtId="3" fontId="29" fillId="6" borderId="33" xfId="0" applyNumberFormat="1" applyFont="1" applyFill="1" applyBorder="1" applyAlignment="1" applyProtection="1">
      <alignment horizontal="center" vertical="center"/>
      <protection locked="0"/>
    </xf>
    <xf numFmtId="3" fontId="29" fillId="6" borderId="18" xfId="0" applyNumberFormat="1" applyFont="1" applyFill="1" applyBorder="1" applyAlignment="1" applyProtection="1">
      <alignment horizontal="center" vertical="center"/>
      <protection locked="0"/>
    </xf>
    <xf numFmtId="3" fontId="29" fillId="6" borderId="35" xfId="0" applyNumberFormat="1" applyFont="1" applyFill="1" applyBorder="1" applyAlignment="1" applyProtection="1">
      <alignment horizontal="center" vertical="center" wrapText="1"/>
      <protection locked="0"/>
    </xf>
    <xf numFmtId="4" fontId="27" fillId="6" borderId="1" xfId="0" applyNumberFormat="1" applyFont="1" applyFill="1" applyBorder="1" applyAlignment="1" applyProtection="1">
      <alignment horizontal="center" vertical="center" wrapText="1"/>
      <protection locked="0"/>
    </xf>
    <xf numFmtId="4" fontId="27" fillId="6" borderId="1" xfId="0" applyNumberFormat="1" applyFont="1" applyFill="1" applyBorder="1" applyAlignment="1" applyProtection="1">
      <alignment horizontal="center" vertical="center"/>
      <protection locked="0"/>
    </xf>
    <xf numFmtId="4" fontId="27" fillId="6" borderId="1" xfId="0" applyNumberFormat="1" applyFont="1" applyFill="1" applyBorder="1" applyAlignment="1" applyProtection="1">
      <alignment horizontal="center" wrapText="1"/>
      <protection locked="0"/>
    </xf>
    <xf numFmtId="3" fontId="29" fillId="0" borderId="21" xfId="0" applyNumberFormat="1" applyFont="1" applyBorder="1" applyAlignment="1">
      <alignment horizontal="center" vertical="center"/>
    </xf>
    <xf numFmtId="3" fontId="29" fillId="6" borderId="25" xfId="0" applyNumberFormat="1" applyFont="1" applyFill="1" applyBorder="1" applyAlignment="1" applyProtection="1">
      <alignment horizontal="center" vertical="center" wrapText="1"/>
      <protection locked="0"/>
    </xf>
    <xf numFmtId="4" fontId="27" fillId="8" borderId="38" xfId="22" applyNumberFormat="1" applyFont="1" applyFill="1" applyBorder="1"/>
    <xf numFmtId="0" fontId="32" fillId="0" borderId="39" xfId="0" applyFont="1" applyBorder="1" applyAlignment="1">
      <alignment horizontal="center" vertical="center"/>
    </xf>
    <xf numFmtId="171" fontId="32" fillId="0" borderId="39" xfId="0" applyNumberFormat="1" applyFont="1" applyBorder="1" applyAlignment="1">
      <alignment horizontal="center" vertical="center"/>
    </xf>
    <xf numFmtId="171" fontId="32" fillId="6" borderId="36" xfId="0" applyNumberFormat="1" applyFont="1" applyFill="1" applyBorder="1" applyAlignment="1">
      <alignment horizontal="center" vertical="center"/>
    </xf>
    <xf numFmtId="0" fontId="3" fillId="0" borderId="1" xfId="0" applyFont="1" applyBorder="1" applyAlignment="1">
      <alignment horizontal="center" vertical="center" wrapText="1"/>
    </xf>
    <xf numFmtId="0" fontId="12" fillId="2" borderId="1" xfId="2" applyFont="1" applyFill="1" applyBorder="1" applyAlignment="1">
      <alignment horizontal="center" vertical="center" wrapText="1"/>
    </xf>
    <xf numFmtId="0" fontId="4" fillId="0" borderId="1" xfId="0" applyFont="1" applyBorder="1" applyAlignment="1">
      <alignment horizontal="left" vertical="center"/>
    </xf>
    <xf numFmtId="0" fontId="3" fillId="0" borderId="1" xfId="0" applyFont="1" applyBorder="1" applyAlignment="1">
      <alignment horizontal="left" vertical="center" wrapText="1"/>
    </xf>
    <xf numFmtId="0" fontId="20" fillId="5" borderId="4" xfId="0" applyFont="1" applyFill="1" applyBorder="1" applyAlignment="1">
      <alignment horizontal="center" vertical="center" wrapText="1"/>
    </xf>
    <xf numFmtId="0" fontId="20" fillId="5" borderId="5" xfId="0" applyFont="1" applyFill="1" applyBorder="1" applyAlignment="1">
      <alignment horizontal="center" vertical="center" wrapText="1"/>
    </xf>
    <xf numFmtId="0" fontId="20" fillId="5" borderId="3" xfId="0" applyFont="1" applyFill="1" applyBorder="1" applyAlignment="1">
      <alignment horizontal="center" vertical="center" wrapText="1"/>
    </xf>
    <xf numFmtId="0" fontId="12" fillId="2" borderId="20" xfId="2" applyFont="1" applyFill="1" applyBorder="1" applyAlignment="1">
      <alignment horizontal="center" vertical="center" wrapText="1"/>
    </xf>
    <xf numFmtId="0" fontId="12" fillId="2" borderId="10" xfId="2" applyFont="1" applyFill="1" applyBorder="1" applyAlignment="1">
      <alignment horizontal="center" vertical="center" wrapText="1"/>
    </xf>
    <xf numFmtId="0" fontId="12" fillId="2" borderId="11" xfId="2" applyFont="1" applyFill="1" applyBorder="1" applyAlignment="1">
      <alignment horizontal="center" vertical="center" wrapText="1"/>
    </xf>
    <xf numFmtId="0" fontId="12" fillId="2" borderId="19" xfId="2" applyFont="1" applyFill="1" applyBorder="1" applyAlignment="1">
      <alignment horizontal="center" vertical="center" wrapText="1"/>
    </xf>
    <xf numFmtId="0" fontId="12" fillId="2" borderId="7" xfId="2" applyFont="1" applyFill="1" applyBorder="1" applyAlignment="1">
      <alignment horizontal="center" vertical="center" wrapText="1"/>
    </xf>
    <xf numFmtId="0" fontId="12" fillId="2" borderId="8" xfId="2" applyFont="1" applyFill="1" applyBorder="1" applyAlignment="1">
      <alignment horizontal="center" vertical="center" wrapText="1"/>
    </xf>
    <xf numFmtId="0" fontId="3" fillId="6" borderId="1" xfId="0" applyFont="1" applyFill="1" applyBorder="1" applyAlignment="1">
      <alignment horizontal="left" vertical="center" wrapText="1"/>
    </xf>
    <xf numFmtId="0" fontId="23" fillId="2" borderId="1" xfId="0"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4" fillId="2" borderId="1" xfId="0" applyFont="1" applyFill="1" applyBorder="1" applyAlignment="1">
      <alignment horizontal="center" vertical="center" wrapText="1"/>
    </xf>
    <xf numFmtId="0" fontId="3"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3" xfId="0" applyFont="1" applyBorder="1" applyAlignment="1">
      <alignment horizontal="justify" vertical="center" wrapText="1"/>
    </xf>
    <xf numFmtId="14" fontId="21" fillId="6" borderId="1" xfId="0" applyNumberFormat="1" applyFont="1" applyFill="1" applyBorder="1" applyAlignment="1" applyProtection="1">
      <alignment horizontal="center" vertical="center" wrapText="1"/>
      <protection locked="0"/>
    </xf>
    <xf numFmtId="0" fontId="21" fillId="6" borderId="1" xfId="0" applyFont="1" applyFill="1" applyBorder="1" applyAlignment="1" applyProtection="1">
      <alignment horizontal="center" vertical="center" wrapText="1"/>
      <protection locked="0"/>
    </xf>
    <xf numFmtId="0" fontId="4" fillId="2" borderId="1" xfId="0" applyFont="1" applyFill="1" applyBorder="1" applyAlignment="1">
      <alignment horizontal="center" vertical="center"/>
    </xf>
    <xf numFmtId="0" fontId="5" fillId="0" borderId="1" xfId="0" applyFont="1" applyBorder="1" applyAlignment="1">
      <alignment horizontal="left" vertical="center" wrapText="1"/>
    </xf>
    <xf numFmtId="0" fontId="22" fillId="0" borderId="1" xfId="0" applyFont="1" applyBorder="1" applyAlignment="1">
      <alignment horizontal="left" vertical="center" wrapText="1"/>
    </xf>
    <xf numFmtId="0" fontId="23" fillId="0" borderId="1" xfId="0" applyFont="1" applyBorder="1" applyAlignment="1">
      <alignment horizontal="center" vertical="center"/>
    </xf>
    <xf numFmtId="9" fontId="5" fillId="2" borderId="1" xfId="1" applyFont="1" applyFill="1" applyBorder="1" applyAlignment="1" applyProtection="1">
      <alignment horizontal="center" vertical="center"/>
    </xf>
    <xf numFmtId="0" fontId="30" fillId="7" borderId="1" xfId="23" applyFont="1" applyFill="1" applyBorder="1" applyAlignment="1">
      <alignment horizontal="center"/>
    </xf>
    <xf numFmtId="0" fontId="29" fillId="0" borderId="1" xfId="23" applyFont="1" applyBorder="1" applyAlignment="1" applyProtection="1">
      <alignment horizontal="left" vertical="center" wrapText="1"/>
      <protection locked="0"/>
    </xf>
    <xf numFmtId="0" fontId="30" fillId="0" borderId="24" xfId="0" applyFont="1" applyBorder="1" applyAlignment="1">
      <alignment horizontal="center" vertical="center" wrapText="1"/>
    </xf>
    <xf numFmtId="0" fontId="30" fillId="0" borderId="22" xfId="0" applyFont="1" applyBorder="1" applyAlignment="1">
      <alignment horizontal="center" vertical="center" wrapText="1"/>
    </xf>
    <xf numFmtId="0" fontId="30" fillId="0" borderId="5" xfId="23" applyFont="1" applyBorder="1" applyAlignment="1">
      <alignment horizontal="center" vertical="center" wrapText="1"/>
    </xf>
    <xf numFmtId="0" fontId="27" fillId="0" borderId="10" xfId="0" applyFont="1" applyBorder="1" applyAlignment="1">
      <alignment horizontal="center" vertical="center"/>
    </xf>
    <xf numFmtId="0" fontId="31" fillId="7" borderId="4" xfId="0" applyFont="1" applyFill="1" applyBorder="1" applyAlignment="1">
      <alignment horizontal="center" vertical="center" wrapText="1"/>
    </xf>
    <xf numFmtId="0" fontId="31" fillId="7" borderId="5" xfId="0" applyFont="1" applyFill="1" applyBorder="1" applyAlignment="1">
      <alignment horizontal="center" vertical="center" wrapText="1"/>
    </xf>
    <xf numFmtId="0" fontId="31" fillId="7" borderId="3" xfId="0" applyFont="1" applyFill="1" applyBorder="1" applyAlignment="1">
      <alignment horizontal="center" vertical="center" wrapText="1"/>
    </xf>
    <xf numFmtId="0" fontId="27" fillId="0" borderId="0" xfId="0" applyFont="1" applyAlignment="1">
      <alignment horizontal="center" vertical="center" wrapText="1"/>
    </xf>
    <xf numFmtId="0" fontId="31" fillId="7" borderId="1" xfId="0" applyFont="1" applyFill="1" applyBorder="1" applyAlignment="1">
      <alignment horizontal="center" vertical="center" wrapText="1"/>
    </xf>
    <xf numFmtId="0" fontId="30" fillId="0" borderId="29" xfId="0" applyFont="1" applyBorder="1" applyAlignment="1">
      <alignment horizontal="center" vertical="center" wrapText="1"/>
    </xf>
    <xf numFmtId="0" fontId="30" fillId="0" borderId="23" xfId="0" applyFont="1" applyBorder="1" applyAlignment="1">
      <alignment horizontal="center" vertical="center" wrapText="1"/>
    </xf>
    <xf numFmtId="0" fontId="30" fillId="0" borderId="26" xfId="0" applyFont="1" applyBorder="1" applyAlignment="1">
      <alignment horizontal="center" vertical="center" wrapText="1"/>
    </xf>
    <xf numFmtId="0" fontId="30" fillId="0" borderId="27" xfId="0" applyFont="1" applyBorder="1" applyAlignment="1">
      <alignment horizontal="center" vertical="center" wrapText="1"/>
    </xf>
    <xf numFmtId="0" fontId="30" fillId="8" borderId="24" xfId="0" applyFont="1" applyFill="1" applyBorder="1" applyAlignment="1">
      <alignment horizontal="center" vertical="center" wrapText="1"/>
    </xf>
    <xf numFmtId="0" fontId="30" fillId="8" borderId="27" xfId="0" applyFont="1" applyFill="1" applyBorder="1" applyAlignment="1">
      <alignment horizontal="center" vertical="center" wrapText="1"/>
    </xf>
    <xf numFmtId="0" fontId="27" fillId="0" borderId="7" xfId="0" applyFont="1" applyBorder="1" applyAlignment="1">
      <alignment horizontal="center" vertical="center" wrapText="1"/>
    </xf>
    <xf numFmtId="0" fontId="32" fillId="8" borderId="39" xfId="0" applyFont="1" applyFill="1" applyBorder="1" applyAlignment="1">
      <alignment horizontal="center" vertical="center"/>
    </xf>
    <xf numFmtId="0" fontId="32" fillId="8" borderId="40" xfId="0" applyFont="1" applyFill="1" applyBorder="1" applyAlignment="1">
      <alignment horizontal="center" vertical="center"/>
    </xf>
    <xf numFmtId="0" fontId="32" fillId="8" borderId="41" xfId="0" applyFont="1" applyFill="1" applyBorder="1" applyAlignment="1">
      <alignment horizontal="center" vertical="center"/>
    </xf>
    <xf numFmtId="0" fontId="30" fillId="0" borderId="37" xfId="0" applyFont="1" applyBorder="1" applyAlignment="1">
      <alignment horizontal="center" vertical="center" wrapText="1"/>
    </xf>
    <xf numFmtId="0" fontId="30" fillId="0" borderId="30"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xf numFmtId="0" fontId="18" fillId="4" borderId="1" xfId="0" applyFont="1" applyFill="1" applyBorder="1" applyAlignment="1">
      <alignment horizontal="center" vertical="center" wrapText="1"/>
    </xf>
    <xf numFmtId="0" fontId="18" fillId="4" borderId="1" xfId="0" applyFont="1" applyFill="1" applyBorder="1" applyAlignment="1">
      <alignment horizontal="center" vertical="center"/>
    </xf>
    <xf numFmtId="0" fontId="9" fillId="2" borderId="16"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9" fillId="2" borderId="14" xfId="2" applyFont="1" applyFill="1" applyBorder="1" applyAlignment="1">
      <alignment horizontal="center" vertical="center" wrapText="1"/>
    </xf>
    <xf numFmtId="0" fontId="9" fillId="2" borderId="15" xfId="2"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0" xfId="2" applyFont="1" applyFill="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1" xfId="0" applyFont="1" applyFill="1" applyBorder="1" applyAlignment="1">
      <alignment horizontal="center" vertical="center" wrapText="1"/>
    </xf>
    <xf numFmtId="167" fontId="12" fillId="2" borderId="4" xfId="0" applyNumberFormat="1" applyFont="1" applyFill="1" applyBorder="1" applyAlignment="1">
      <alignment horizontal="center" vertical="center" wrapText="1"/>
    </xf>
    <xf numFmtId="167" fontId="12" fillId="2" borderId="3" xfId="0" applyNumberFormat="1" applyFont="1" applyFill="1" applyBorder="1" applyAlignment="1">
      <alignment horizontal="center" vertical="center" wrapText="1"/>
    </xf>
    <xf numFmtId="171" fontId="0" fillId="0" borderId="0" xfId="0" applyNumberFormat="1"/>
  </cellXfs>
  <cellStyles count="25">
    <cellStyle name="Hipervínculo" xfId="3" builtinId="8"/>
    <cellStyle name="Hipervínculo 2" xfId="4" xr:uid="{00000000-0005-0000-0000-000001000000}"/>
    <cellStyle name="Millares [0] 2" xfId="20" xr:uid="{00000000-0005-0000-0000-000002000000}"/>
    <cellStyle name="Millares 2" xfId="12" xr:uid="{00000000-0005-0000-0000-000003000000}"/>
    <cellStyle name="Millares 5" xfId="13" xr:uid="{00000000-0005-0000-0000-000004000000}"/>
    <cellStyle name="Moneda" xfId="22" builtinId="4"/>
    <cellStyle name="Moneda [0]" xfId="24" builtinId="7"/>
    <cellStyle name="Moneda [0] 2" xfId="21" xr:uid="{00000000-0005-0000-0000-000005000000}"/>
    <cellStyle name="Moneda 2" xfId="7" xr:uid="{00000000-0005-0000-0000-000006000000}"/>
    <cellStyle name="Moneda 3" xfId="5" xr:uid="{00000000-0005-0000-0000-000007000000}"/>
    <cellStyle name="Moneda 4" xfId="14" xr:uid="{00000000-0005-0000-0000-000008000000}"/>
    <cellStyle name="Moneda 5" xfId="15" xr:uid="{00000000-0005-0000-0000-000009000000}"/>
    <cellStyle name="Normal" xfId="0" builtinId="0"/>
    <cellStyle name="Normal 2" xfId="9" xr:uid="{00000000-0005-0000-0000-00000B000000}"/>
    <cellStyle name="Normal 2 2" xfId="6" xr:uid="{00000000-0005-0000-0000-00000C000000}"/>
    <cellStyle name="Normal 2 2 2" xfId="16" xr:uid="{00000000-0005-0000-0000-00000D000000}"/>
    <cellStyle name="Normal 2 3" xfId="17" xr:uid="{00000000-0005-0000-0000-00000E000000}"/>
    <cellStyle name="Normal 2 4" xfId="23" xr:uid="{D209CC52-B829-497D-8F13-C1E4242AEE03}"/>
    <cellStyle name="Normal 28" xfId="2" xr:uid="{00000000-0005-0000-0000-00000F000000}"/>
    <cellStyle name="Normal 3" xfId="8" xr:uid="{00000000-0005-0000-0000-000010000000}"/>
    <cellStyle name="Normal 3 2" xfId="18" xr:uid="{00000000-0005-0000-0000-000011000000}"/>
    <cellStyle name="Normal 4" xfId="10" xr:uid="{00000000-0005-0000-0000-000012000000}"/>
    <cellStyle name="Porcentaje" xfId="1" builtinId="5"/>
    <cellStyle name="Porcentual 2" xfId="19" xr:uid="{00000000-0005-0000-0000-000014000000}"/>
    <cellStyle name="Porcentual 5" xfId="11" xr:uid="{00000000-0005-0000-0000-000015000000}"/>
  </cellStyles>
  <dxfs count="0"/>
  <tableStyles count="0" defaultTableStyle="TableStyleMedium2" defaultPivotStyle="PivotStyleLight16"/>
  <colors>
    <mruColors>
      <color rgb="FFFFB3B3"/>
      <color rgb="FFED97A9"/>
      <color rgb="FFEF5357"/>
      <color rgb="FFFAA9A0"/>
      <color rgb="FFFF5D5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1</xdr:col>
      <xdr:colOff>740228</xdr:colOff>
      <xdr:row>1</xdr:row>
      <xdr:rowOff>667024</xdr:rowOff>
    </xdr:to>
    <xdr:pic>
      <xdr:nvPicPr>
        <xdr:cNvPr id="2" name="45 Imagen" descr="LOGO-ICBF">
          <a:extLst>
            <a:ext uri="{FF2B5EF4-FFF2-40B4-BE49-F238E27FC236}">
              <a16:creationId xmlns:a16="http://schemas.microsoft.com/office/drawing/2014/main" id="{647A6007-9136-4E2C-ABCF-15D7E9B281B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universal_colombia@hotma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sheetPr>
  <dimension ref="B1:M105"/>
  <sheetViews>
    <sheetView showGridLines="0" view="pageBreakPreview" topLeftCell="A28" zoomScale="110" zoomScaleNormal="110" zoomScaleSheetLayoutView="110" workbookViewId="0">
      <selection activeCell="B29" sqref="B29:H29"/>
    </sheetView>
  </sheetViews>
  <sheetFormatPr baseColWidth="10" defaultColWidth="11.42578125" defaultRowHeight="12.75" customHeight="1" zeroHeight="1"/>
  <cols>
    <col min="1" max="1" width="1.42578125" style="27" customWidth="1"/>
    <col min="2" max="2" width="13.28515625" style="27" customWidth="1"/>
    <col min="3" max="3" width="26.7109375" style="27" customWidth="1"/>
    <col min="4" max="4" width="16.7109375" style="27" customWidth="1"/>
    <col min="5" max="5" width="22" style="27" customWidth="1"/>
    <col min="6" max="6" width="21" style="27" customWidth="1"/>
    <col min="7" max="7" width="18.42578125" style="27" customWidth="1"/>
    <col min="8" max="8" width="17.42578125" style="27" customWidth="1"/>
    <col min="9" max="9" width="1.28515625" style="27" customWidth="1"/>
    <col min="10" max="11" width="11.42578125" style="27" customWidth="1"/>
    <col min="12" max="16384" width="11.42578125" style="27"/>
  </cols>
  <sheetData>
    <row r="1" spans="2:11" ht="5.25" customHeight="1"/>
    <row r="2" spans="2:11" s="28" customFormat="1" ht="61.5" customHeight="1">
      <c r="B2" s="135" t="s">
        <v>0</v>
      </c>
      <c r="C2" s="136"/>
      <c r="D2" s="136"/>
      <c r="E2" s="136"/>
      <c r="F2" s="136"/>
      <c r="G2" s="137"/>
      <c r="H2" s="76" t="s">
        <v>1</v>
      </c>
      <c r="K2" s="29"/>
    </row>
    <row r="3" spans="2:11">
      <c r="K3" s="29"/>
    </row>
    <row r="4" spans="2:11" ht="23.25" customHeight="1">
      <c r="B4" s="138" t="s">
        <v>2</v>
      </c>
      <c r="C4" s="138"/>
      <c r="D4" s="138"/>
      <c r="E4" s="138"/>
      <c r="F4" s="138"/>
      <c r="G4" s="138"/>
      <c r="H4" s="138"/>
      <c r="K4" s="29"/>
    </row>
    <row r="5" spans="2:11" ht="63.75" customHeight="1">
      <c r="B5" s="77" t="s">
        <v>3</v>
      </c>
      <c r="C5" s="139" t="s">
        <v>208</v>
      </c>
      <c r="D5" s="140"/>
      <c r="E5" s="140"/>
      <c r="F5" s="140"/>
      <c r="G5" s="140"/>
      <c r="H5" s="141"/>
      <c r="K5" s="29"/>
    </row>
    <row r="6" spans="2:11"/>
    <row r="7" spans="2:11" ht="26.25" customHeight="1">
      <c r="B7" s="78" t="s">
        <v>4</v>
      </c>
      <c r="C7" s="90" t="s">
        <v>211</v>
      </c>
      <c r="D7" s="79" t="s">
        <v>5</v>
      </c>
      <c r="E7" s="92" t="s">
        <v>212</v>
      </c>
      <c r="F7" s="80" t="s">
        <v>6</v>
      </c>
      <c r="G7" s="142" t="s">
        <v>213</v>
      </c>
      <c r="H7" s="142"/>
    </row>
    <row r="8" spans="2:11" ht="24" customHeight="1">
      <c r="B8" s="78" t="s">
        <v>7</v>
      </c>
      <c r="C8" s="90" t="s">
        <v>214</v>
      </c>
      <c r="D8" s="81" t="s">
        <v>8</v>
      </c>
      <c r="E8" s="92" t="s">
        <v>215</v>
      </c>
      <c r="F8" s="80" t="s">
        <v>9</v>
      </c>
      <c r="G8" s="143">
        <v>3003501564</v>
      </c>
      <c r="H8" s="143"/>
    </row>
    <row r="9" spans="2:11" ht="28.5" customHeight="1">
      <c r="B9" s="78" t="s">
        <v>10</v>
      </c>
      <c r="C9" s="91" t="s">
        <v>216</v>
      </c>
      <c r="D9" s="81" t="s">
        <v>11</v>
      </c>
      <c r="E9" s="92" t="s">
        <v>217</v>
      </c>
      <c r="F9" s="80" t="s">
        <v>12</v>
      </c>
      <c r="G9" s="143">
        <v>3164418126</v>
      </c>
      <c r="H9" s="143"/>
    </row>
    <row r="10" spans="2:11"/>
    <row r="11" spans="2:11">
      <c r="B11" s="144" t="s">
        <v>13</v>
      </c>
      <c r="C11" s="144"/>
      <c r="D11" s="144"/>
      <c r="E11" s="144"/>
      <c r="F11" s="144"/>
      <c r="G11" s="144"/>
      <c r="H11" s="144"/>
    </row>
    <row r="12" spans="2:11" ht="109.5" customHeight="1">
      <c r="B12" s="145" t="s">
        <v>14</v>
      </c>
      <c r="C12" s="145"/>
      <c r="D12" s="145"/>
      <c r="E12" s="145"/>
      <c r="F12" s="145"/>
      <c r="G12" s="145"/>
      <c r="H12" s="145"/>
    </row>
    <row r="13" spans="2:11" ht="57" customHeight="1">
      <c r="B13" s="146" t="s">
        <v>187</v>
      </c>
      <c r="C13" s="146"/>
      <c r="D13" s="146"/>
      <c r="E13" s="146"/>
      <c r="F13" s="146"/>
      <c r="G13" s="146"/>
      <c r="H13" s="146"/>
    </row>
    <row r="14" spans="2:11"/>
    <row r="15" spans="2:11">
      <c r="B15" s="147" t="s">
        <v>206</v>
      </c>
      <c r="C15" s="147"/>
      <c r="D15" s="147"/>
      <c r="E15" s="82"/>
      <c r="F15" s="83" t="s">
        <v>186</v>
      </c>
      <c r="G15" s="148">
        <v>0.19</v>
      </c>
      <c r="H15" s="148"/>
    </row>
    <row r="16" spans="2:11" ht="30" customHeight="1">
      <c r="B16" s="134" t="s">
        <v>185</v>
      </c>
      <c r="C16" s="134"/>
      <c r="D16" s="84" t="s">
        <v>207</v>
      </c>
      <c r="E16" s="82"/>
      <c r="F16" s="85"/>
      <c r="G16" s="19"/>
      <c r="H16" s="19"/>
    </row>
    <row r="17" spans="2:13">
      <c r="M17" s="30"/>
    </row>
    <row r="18" spans="2:13" s="19" customFormat="1" ht="30.75" customHeight="1">
      <c r="B18" s="127" t="s">
        <v>15</v>
      </c>
      <c r="C18" s="128"/>
      <c r="D18" s="129"/>
      <c r="E18" s="121" t="s">
        <v>16</v>
      </c>
      <c r="F18" s="121" t="s">
        <v>17</v>
      </c>
      <c r="G18" s="121" t="s">
        <v>18</v>
      </c>
      <c r="H18" s="121" t="s">
        <v>19</v>
      </c>
      <c r="M18" s="30"/>
    </row>
    <row r="19" spans="2:13" s="19" customFormat="1" ht="33" customHeight="1">
      <c r="B19" s="130"/>
      <c r="C19" s="131"/>
      <c r="D19" s="132"/>
      <c r="E19" s="121"/>
      <c r="F19" s="121"/>
      <c r="G19" s="121"/>
      <c r="H19" s="121"/>
      <c r="M19" s="30"/>
    </row>
    <row r="20" spans="2:13" s="31" customFormat="1" ht="48.75" customHeight="1">
      <c r="B20" s="124" t="s">
        <v>20</v>
      </c>
      <c r="C20" s="125"/>
      <c r="D20" s="126"/>
      <c r="E20" s="86">
        <f>' MTMTO PREVENTIVO'!D91</f>
        <v>338</v>
      </c>
      <c r="F20" s="97">
        <f>' MTMTO PREVENTIVO'!E91</f>
        <v>4720000</v>
      </c>
      <c r="G20" s="98">
        <f>F20*0.19</f>
        <v>896800</v>
      </c>
      <c r="H20" s="99">
        <f>F20+G20</f>
        <v>5616800</v>
      </c>
      <c r="J20" s="32"/>
    </row>
    <row r="21" spans="2:13" s="31" customFormat="1" ht="48.75" customHeight="1">
      <c r="B21" s="124" t="s">
        <v>21</v>
      </c>
      <c r="C21" s="125"/>
      <c r="D21" s="126"/>
      <c r="E21" s="86" t="s">
        <v>22</v>
      </c>
      <c r="F21" s="97">
        <f>'MTMTO CORRECTIVO'!D18</f>
        <v>1254000</v>
      </c>
      <c r="G21" s="98">
        <f t="shared" ref="G21:G23" si="0">F21*0.19</f>
        <v>238260</v>
      </c>
      <c r="H21" s="99">
        <f t="shared" ref="H21:H23" si="1">F21+G21</f>
        <v>1492260</v>
      </c>
      <c r="J21" s="32"/>
    </row>
    <row r="22" spans="2:13" s="31" customFormat="1" ht="48.75" customHeight="1">
      <c r="B22" s="124" t="s">
        <v>205</v>
      </c>
      <c r="C22" s="125"/>
      <c r="D22" s="126"/>
      <c r="E22" s="86" t="s">
        <v>22</v>
      </c>
      <c r="F22" s="97">
        <f>TRASLADO!D11</f>
        <v>920000</v>
      </c>
      <c r="G22" s="98">
        <f t="shared" si="0"/>
        <v>174800</v>
      </c>
      <c r="H22" s="99">
        <f t="shared" si="1"/>
        <v>1094800</v>
      </c>
      <c r="J22" s="32"/>
    </row>
    <row r="23" spans="2:13" s="31" customFormat="1" ht="48.75" customHeight="1">
      <c r="B23" s="124" t="s">
        <v>23</v>
      </c>
      <c r="C23" s="125"/>
      <c r="D23" s="126"/>
      <c r="E23" s="86" t="s">
        <v>22</v>
      </c>
      <c r="F23" s="97">
        <f>INSUMOS!D70</f>
        <v>27651000</v>
      </c>
      <c r="G23" s="98">
        <f t="shared" si="0"/>
        <v>5253690</v>
      </c>
      <c r="H23" s="99">
        <f t="shared" si="1"/>
        <v>32904690</v>
      </c>
      <c r="J23" s="32"/>
    </row>
    <row r="24" spans="2:13" s="31" customFormat="1" ht="20.25" customHeight="1">
      <c r="B24" s="87" t="s">
        <v>24</v>
      </c>
      <c r="C24" s="88"/>
      <c r="D24" s="88"/>
      <c r="E24" s="88"/>
      <c r="F24" s="89"/>
      <c r="G24" s="100">
        <f>SUM(G20:G23)</f>
        <v>6563550</v>
      </c>
      <c r="H24" s="100">
        <f>SUM(H20:H23)</f>
        <v>41108550</v>
      </c>
    </row>
    <row r="25" spans="2:13"/>
    <row r="26" spans="2:13" ht="14.25" customHeight="1">
      <c r="B26" s="122" t="s">
        <v>25</v>
      </c>
      <c r="C26" s="122"/>
      <c r="D26" s="122"/>
      <c r="E26" s="122"/>
      <c r="F26" s="122"/>
      <c r="G26" s="122"/>
      <c r="H26" s="122"/>
    </row>
    <row r="27" spans="2:13" ht="138" customHeight="1">
      <c r="B27" s="123" t="s">
        <v>26</v>
      </c>
      <c r="C27" s="123"/>
      <c r="D27" s="123"/>
      <c r="E27" s="123"/>
      <c r="F27" s="123"/>
      <c r="G27" s="123"/>
      <c r="H27" s="123"/>
    </row>
    <row r="28" spans="2:13" ht="87" customHeight="1">
      <c r="B28" s="133" t="s">
        <v>210</v>
      </c>
      <c r="C28" s="133"/>
      <c r="D28" s="133"/>
      <c r="E28" s="133"/>
      <c r="F28" s="133"/>
      <c r="G28" s="133"/>
      <c r="H28" s="133"/>
    </row>
    <row r="29" spans="2:13" ht="81.75" customHeight="1">
      <c r="B29" s="123" t="s">
        <v>27</v>
      </c>
      <c r="C29" s="123"/>
      <c r="D29" s="123"/>
      <c r="E29" s="123"/>
      <c r="F29" s="123"/>
      <c r="G29" s="123"/>
      <c r="H29" s="123"/>
    </row>
    <row r="30" spans="2:13" ht="28.5" customHeight="1">
      <c r="B30" s="120" t="s">
        <v>28</v>
      </c>
      <c r="C30" s="120"/>
      <c r="D30" s="120"/>
      <c r="E30" s="120"/>
      <c r="F30" s="120"/>
      <c r="G30" s="120"/>
      <c r="H30" s="120"/>
    </row>
    <row r="31" spans="2:13" ht="5.25" customHeight="1"/>
    <row r="32" spans="2:13" ht="14.25" customHeight="1"/>
    <row r="33" ht="14.25" customHeight="1"/>
    <row r="34" ht="12.75" customHeight="1"/>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sheetData>
  <mergeCells count="26">
    <mergeCell ref="B16:C16"/>
    <mergeCell ref="B2:G2"/>
    <mergeCell ref="B4:H4"/>
    <mergeCell ref="C5:H5"/>
    <mergeCell ref="G7:H7"/>
    <mergeCell ref="G8:H8"/>
    <mergeCell ref="G9:H9"/>
    <mergeCell ref="B11:H11"/>
    <mergeCell ref="B12:H12"/>
    <mergeCell ref="B13:H13"/>
    <mergeCell ref="B15:D15"/>
    <mergeCell ref="G15:H15"/>
    <mergeCell ref="B30:H30"/>
    <mergeCell ref="H18:H19"/>
    <mergeCell ref="B26:H26"/>
    <mergeCell ref="B27:H27"/>
    <mergeCell ref="B29:H29"/>
    <mergeCell ref="E18:E19"/>
    <mergeCell ref="F18:F19"/>
    <mergeCell ref="G18:G19"/>
    <mergeCell ref="B20:D20"/>
    <mergeCell ref="B18:D19"/>
    <mergeCell ref="B23:D23"/>
    <mergeCell ref="B21:D21"/>
    <mergeCell ref="B22:D22"/>
    <mergeCell ref="B28:H28"/>
  </mergeCells>
  <hyperlinks>
    <hyperlink ref="C9" r:id="rId1" xr:uid="{C32DF210-7A1D-47D7-90D2-0F9B1B943C17}"/>
  </hyperlinks>
  <printOptions horizontalCentered="1" verticalCentered="1"/>
  <pageMargins left="0.70866141732283472" right="0.70866141732283472" top="0.74803149606299213" bottom="0.74803149606299213" header="0.31496062992125984" footer="0.31496062992125984"/>
  <pageSetup scale="44"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168DE-4C0C-406E-BAA2-807DFBC2A9CF}">
  <sheetPr>
    <tabColor theme="4"/>
  </sheetPr>
  <dimension ref="A4:H91"/>
  <sheetViews>
    <sheetView topLeftCell="A83" zoomScale="85" zoomScaleNormal="85" workbookViewId="0">
      <selection activeCell="E91" sqref="E91"/>
    </sheetView>
  </sheetViews>
  <sheetFormatPr baseColWidth="10" defaultColWidth="11.42578125" defaultRowHeight="15"/>
  <cols>
    <col min="1" max="1" width="29.140625" style="43" customWidth="1"/>
    <col min="2" max="2" width="49.5703125" style="44" customWidth="1"/>
    <col min="3" max="3" width="12" customWidth="1"/>
    <col min="4" max="4" width="25.5703125" customWidth="1"/>
    <col min="5" max="5" width="28.7109375" customWidth="1"/>
    <col min="6" max="6" width="26" style="45" customWidth="1"/>
    <col min="8" max="8" width="13.28515625" bestFit="1" customWidth="1"/>
  </cols>
  <sheetData>
    <row r="4" spans="1:6" ht="15.75">
      <c r="A4" s="149" t="s">
        <v>188</v>
      </c>
      <c r="B4" s="149"/>
      <c r="C4" s="149"/>
      <c r="D4" s="149"/>
      <c r="E4" s="149"/>
      <c r="F4" s="149"/>
    </row>
    <row r="5" spans="1:6" ht="66" customHeight="1">
      <c r="A5" s="150" t="s">
        <v>29</v>
      </c>
      <c r="B5" s="150"/>
      <c r="C5" s="150"/>
      <c r="D5" s="150"/>
      <c r="E5" s="150"/>
      <c r="F5" s="150"/>
    </row>
    <row r="6" spans="1:6" ht="17.25" customHeight="1">
      <c r="A6" s="153"/>
      <c r="B6" s="153"/>
      <c r="C6" s="153"/>
      <c r="D6" s="153"/>
      <c r="E6" s="153"/>
      <c r="F6" s="153"/>
    </row>
    <row r="7" spans="1:6" ht="15.75">
      <c r="A7" s="154"/>
      <c r="B7" s="154"/>
      <c r="C7" s="154"/>
      <c r="D7" s="154"/>
      <c r="E7" s="154"/>
      <c r="F7" s="154"/>
    </row>
    <row r="8" spans="1:6" ht="35.25" customHeight="1">
      <c r="A8" s="155" t="s">
        <v>209</v>
      </c>
      <c r="B8" s="156"/>
      <c r="C8" s="156"/>
      <c r="D8" s="156"/>
      <c r="E8" s="156"/>
      <c r="F8" s="157"/>
    </row>
    <row r="9" spans="1:6" ht="48" thickBot="1">
      <c r="A9" s="51" t="s">
        <v>30</v>
      </c>
      <c r="B9" s="51" t="s">
        <v>31</v>
      </c>
      <c r="C9" s="51" t="s">
        <v>32</v>
      </c>
      <c r="D9" s="51" t="s">
        <v>33</v>
      </c>
      <c r="E9" s="51" t="s">
        <v>34</v>
      </c>
      <c r="F9" s="52" t="s">
        <v>35</v>
      </c>
    </row>
    <row r="10" spans="1:6" ht="15.75">
      <c r="A10" s="66" t="s">
        <v>36</v>
      </c>
      <c r="B10" s="53" t="s">
        <v>37</v>
      </c>
      <c r="C10" s="54">
        <v>36000</v>
      </c>
      <c r="D10" s="67">
        <v>1</v>
      </c>
      <c r="E10" s="104">
        <v>55000</v>
      </c>
      <c r="F10" s="93">
        <f>((E10*19%)+E10)*D10</f>
        <v>65450</v>
      </c>
    </row>
    <row r="11" spans="1:6" ht="15.75">
      <c r="A11" s="68" t="s">
        <v>38</v>
      </c>
      <c r="B11" s="33" t="s">
        <v>37</v>
      </c>
      <c r="C11" s="42">
        <v>60000</v>
      </c>
      <c r="D11" s="35">
        <v>1</v>
      </c>
      <c r="E11" s="104">
        <v>95000</v>
      </c>
      <c r="F11" s="93">
        <f t="shared" ref="F11:F48" si="0">((E11*19%)+E11)*D11</f>
        <v>113050</v>
      </c>
    </row>
    <row r="12" spans="1:6" ht="15.75">
      <c r="A12" s="68" t="s">
        <v>36</v>
      </c>
      <c r="B12" s="33" t="s">
        <v>39</v>
      </c>
      <c r="C12" s="42">
        <v>36000</v>
      </c>
      <c r="D12" s="35">
        <v>1</v>
      </c>
      <c r="E12" s="104">
        <v>55000</v>
      </c>
      <c r="F12" s="93">
        <f t="shared" si="0"/>
        <v>65450</v>
      </c>
    </row>
    <row r="13" spans="1:6" ht="15.75">
      <c r="A13" s="68" t="s">
        <v>38</v>
      </c>
      <c r="B13" s="33" t="s">
        <v>40</v>
      </c>
      <c r="C13" s="42">
        <v>36000</v>
      </c>
      <c r="D13" s="35">
        <v>1</v>
      </c>
      <c r="E13" s="104">
        <v>95000</v>
      </c>
      <c r="F13" s="93">
        <f t="shared" si="0"/>
        <v>113050</v>
      </c>
    </row>
    <row r="14" spans="1:6" ht="15.75">
      <c r="A14" s="68" t="s">
        <v>36</v>
      </c>
      <c r="B14" s="33" t="s">
        <v>40</v>
      </c>
      <c r="C14" s="42">
        <v>60000</v>
      </c>
      <c r="D14" s="35">
        <v>1</v>
      </c>
      <c r="E14" s="104">
        <v>55000</v>
      </c>
      <c r="F14" s="93">
        <f t="shared" si="0"/>
        <v>65450</v>
      </c>
    </row>
    <row r="15" spans="1:6" ht="15.75">
      <c r="A15" s="68" t="s">
        <v>36</v>
      </c>
      <c r="B15" s="33" t="s">
        <v>41</v>
      </c>
      <c r="C15" s="42">
        <v>12000</v>
      </c>
      <c r="D15" s="35">
        <v>2</v>
      </c>
      <c r="E15" s="104">
        <v>55000</v>
      </c>
      <c r="F15" s="93">
        <f t="shared" si="0"/>
        <v>130900</v>
      </c>
    </row>
    <row r="16" spans="1:6" ht="15.75">
      <c r="A16" s="68" t="s">
        <v>38</v>
      </c>
      <c r="B16" s="33" t="s">
        <v>42</v>
      </c>
      <c r="C16" s="42">
        <v>60000</v>
      </c>
      <c r="D16" s="35">
        <v>1</v>
      </c>
      <c r="E16" s="104">
        <v>95000</v>
      </c>
      <c r="F16" s="93">
        <f t="shared" si="0"/>
        <v>113050</v>
      </c>
    </row>
    <row r="17" spans="1:6" ht="15.75">
      <c r="A17" s="68" t="s">
        <v>36</v>
      </c>
      <c r="B17" s="33" t="s">
        <v>42</v>
      </c>
      <c r="C17" s="42">
        <v>12000</v>
      </c>
      <c r="D17" s="35">
        <v>1</v>
      </c>
      <c r="E17" s="104">
        <v>55000</v>
      </c>
      <c r="F17" s="93">
        <f t="shared" si="0"/>
        <v>65450</v>
      </c>
    </row>
    <row r="18" spans="1:6" ht="15.75">
      <c r="A18" s="68" t="s">
        <v>36</v>
      </c>
      <c r="B18" s="33" t="s">
        <v>43</v>
      </c>
      <c r="C18" s="42">
        <v>12000</v>
      </c>
      <c r="D18" s="35">
        <v>1</v>
      </c>
      <c r="E18" s="104">
        <v>55000</v>
      </c>
      <c r="F18" s="93">
        <f t="shared" si="0"/>
        <v>65450</v>
      </c>
    </row>
    <row r="19" spans="1:6" ht="15.75">
      <c r="A19" s="69" t="s">
        <v>38</v>
      </c>
      <c r="B19" s="33" t="s">
        <v>41</v>
      </c>
      <c r="C19" s="42">
        <v>60000</v>
      </c>
      <c r="D19" s="35">
        <v>1</v>
      </c>
      <c r="E19" s="104">
        <v>95000</v>
      </c>
      <c r="F19" s="93">
        <f t="shared" si="0"/>
        <v>113050</v>
      </c>
    </row>
    <row r="20" spans="1:6" ht="15.75">
      <c r="A20" s="69" t="s">
        <v>38</v>
      </c>
      <c r="B20" s="33" t="s">
        <v>41</v>
      </c>
      <c r="C20" s="42">
        <v>36000</v>
      </c>
      <c r="D20" s="35">
        <v>1</v>
      </c>
      <c r="E20" s="104">
        <v>95000</v>
      </c>
      <c r="F20" s="93">
        <f t="shared" si="0"/>
        <v>113050</v>
      </c>
    </row>
    <row r="21" spans="1:6" ht="15.75">
      <c r="A21" s="68" t="s">
        <v>36</v>
      </c>
      <c r="B21" s="33" t="s">
        <v>44</v>
      </c>
      <c r="C21" s="42">
        <v>12000</v>
      </c>
      <c r="D21" s="35">
        <v>2</v>
      </c>
      <c r="E21" s="104">
        <v>55000</v>
      </c>
      <c r="F21" s="93">
        <f t="shared" si="0"/>
        <v>130900</v>
      </c>
    </row>
    <row r="22" spans="1:6" ht="15.75">
      <c r="A22" s="68" t="s">
        <v>36</v>
      </c>
      <c r="B22" s="33" t="s">
        <v>45</v>
      </c>
      <c r="C22" s="42">
        <v>60000</v>
      </c>
      <c r="D22" s="35">
        <v>2</v>
      </c>
      <c r="E22" s="104">
        <v>55000</v>
      </c>
      <c r="F22" s="93">
        <f t="shared" si="0"/>
        <v>130900</v>
      </c>
    </row>
    <row r="23" spans="1:6" ht="15.75">
      <c r="A23" s="68" t="s">
        <v>36</v>
      </c>
      <c r="B23" s="33" t="s">
        <v>46</v>
      </c>
      <c r="C23" s="42">
        <v>12000</v>
      </c>
      <c r="D23" s="35">
        <v>1</v>
      </c>
      <c r="E23" s="104">
        <v>55000</v>
      </c>
      <c r="F23" s="93">
        <f t="shared" si="0"/>
        <v>65450</v>
      </c>
    </row>
    <row r="24" spans="1:6" ht="15.75">
      <c r="A24" s="68" t="s">
        <v>38</v>
      </c>
      <c r="B24" s="33" t="s">
        <v>46</v>
      </c>
      <c r="C24" s="42">
        <v>60000</v>
      </c>
      <c r="D24" s="35">
        <v>2</v>
      </c>
      <c r="E24" s="104">
        <v>95000</v>
      </c>
      <c r="F24" s="93">
        <f t="shared" si="0"/>
        <v>226100</v>
      </c>
    </row>
    <row r="25" spans="1:6" ht="15.75">
      <c r="A25" s="68" t="s">
        <v>36</v>
      </c>
      <c r="B25" s="33" t="s">
        <v>47</v>
      </c>
      <c r="C25" s="42">
        <v>12000</v>
      </c>
      <c r="D25" s="35">
        <v>1</v>
      </c>
      <c r="E25" s="104">
        <v>55000</v>
      </c>
      <c r="F25" s="93">
        <f t="shared" si="0"/>
        <v>65450</v>
      </c>
    </row>
    <row r="26" spans="1:6" ht="15.75">
      <c r="A26" s="68" t="s">
        <v>38</v>
      </c>
      <c r="B26" s="33" t="s">
        <v>47</v>
      </c>
      <c r="C26" s="42">
        <v>60000</v>
      </c>
      <c r="D26" s="35">
        <v>1</v>
      </c>
      <c r="E26" s="104">
        <v>95000</v>
      </c>
      <c r="F26" s="93">
        <f t="shared" si="0"/>
        <v>113050</v>
      </c>
    </row>
    <row r="27" spans="1:6" ht="15.75">
      <c r="A27" s="68" t="s">
        <v>36</v>
      </c>
      <c r="B27" s="33" t="s">
        <v>48</v>
      </c>
      <c r="C27" s="42">
        <v>12000</v>
      </c>
      <c r="D27" s="35">
        <v>2</v>
      </c>
      <c r="E27" s="104">
        <v>55000</v>
      </c>
      <c r="F27" s="93">
        <f t="shared" si="0"/>
        <v>130900</v>
      </c>
    </row>
    <row r="28" spans="1:6" ht="15.75">
      <c r="A28" s="68" t="s">
        <v>36</v>
      </c>
      <c r="B28" s="33" t="s">
        <v>48</v>
      </c>
      <c r="C28" s="42">
        <v>36000</v>
      </c>
      <c r="D28" s="35">
        <v>1</v>
      </c>
      <c r="E28" s="104">
        <v>55000</v>
      </c>
      <c r="F28" s="93">
        <f t="shared" si="0"/>
        <v>65450</v>
      </c>
    </row>
    <row r="29" spans="1:6" ht="15.75">
      <c r="A29" s="68" t="s">
        <v>38</v>
      </c>
      <c r="B29" s="33" t="s">
        <v>49</v>
      </c>
      <c r="C29" s="42">
        <v>60000</v>
      </c>
      <c r="D29" s="35">
        <v>1</v>
      </c>
      <c r="E29" s="104">
        <v>95000</v>
      </c>
      <c r="F29" s="93">
        <f t="shared" si="0"/>
        <v>113050</v>
      </c>
    </row>
    <row r="30" spans="1:6" ht="15.75">
      <c r="A30" s="68" t="s">
        <v>38</v>
      </c>
      <c r="B30" s="33" t="s">
        <v>41</v>
      </c>
      <c r="C30" s="42">
        <v>60000</v>
      </c>
      <c r="D30" s="35">
        <v>1</v>
      </c>
      <c r="E30" s="104">
        <v>95000</v>
      </c>
      <c r="F30" s="93">
        <f t="shared" si="0"/>
        <v>113050</v>
      </c>
    </row>
    <row r="31" spans="1:6" ht="15.75">
      <c r="A31" s="68" t="s">
        <v>36</v>
      </c>
      <c r="B31" s="33" t="s">
        <v>50</v>
      </c>
      <c r="C31" s="42">
        <v>18000</v>
      </c>
      <c r="D31" s="35">
        <v>1</v>
      </c>
      <c r="E31" s="104">
        <v>55000</v>
      </c>
      <c r="F31" s="93">
        <f t="shared" si="0"/>
        <v>65450</v>
      </c>
    </row>
    <row r="32" spans="1:6" ht="15.75">
      <c r="A32" s="68" t="s">
        <v>38</v>
      </c>
      <c r="B32" s="33" t="s">
        <v>51</v>
      </c>
      <c r="C32" s="42">
        <v>60000</v>
      </c>
      <c r="D32" s="35">
        <v>1</v>
      </c>
      <c r="E32" s="104">
        <v>95000</v>
      </c>
      <c r="F32" s="93">
        <f t="shared" si="0"/>
        <v>113050</v>
      </c>
    </row>
    <row r="33" spans="1:6" ht="15.75">
      <c r="A33" s="68" t="s">
        <v>38</v>
      </c>
      <c r="B33" s="33" t="s">
        <v>52</v>
      </c>
      <c r="C33" s="42">
        <v>36000</v>
      </c>
      <c r="D33" s="35">
        <v>1</v>
      </c>
      <c r="E33" s="104">
        <v>95000</v>
      </c>
      <c r="F33" s="93">
        <f t="shared" si="0"/>
        <v>113050</v>
      </c>
    </row>
    <row r="34" spans="1:6" ht="17.25" customHeight="1">
      <c r="A34" s="68" t="s">
        <v>38</v>
      </c>
      <c r="B34" s="33" t="s">
        <v>53</v>
      </c>
      <c r="C34" s="42">
        <v>60000</v>
      </c>
      <c r="D34" s="35">
        <v>1</v>
      </c>
      <c r="E34" s="104">
        <v>95000</v>
      </c>
      <c r="F34" s="93">
        <f t="shared" si="0"/>
        <v>113050</v>
      </c>
    </row>
    <row r="35" spans="1:6" ht="15.75">
      <c r="A35" s="68" t="s">
        <v>36</v>
      </c>
      <c r="B35" s="33" t="s">
        <v>53</v>
      </c>
      <c r="C35" s="42">
        <v>12000</v>
      </c>
      <c r="D35" s="35">
        <v>1</v>
      </c>
      <c r="E35" s="104">
        <v>55000</v>
      </c>
      <c r="F35" s="93">
        <f t="shared" si="0"/>
        <v>65450</v>
      </c>
    </row>
    <row r="36" spans="1:6" ht="15.75">
      <c r="A36" s="68" t="s">
        <v>36</v>
      </c>
      <c r="B36" s="33" t="s">
        <v>54</v>
      </c>
      <c r="C36" s="42">
        <v>36000</v>
      </c>
      <c r="D36" s="35">
        <v>1</v>
      </c>
      <c r="E36" s="104">
        <v>55000</v>
      </c>
      <c r="F36" s="93">
        <f t="shared" si="0"/>
        <v>65450</v>
      </c>
    </row>
    <row r="37" spans="1:6" ht="15.75">
      <c r="A37" s="68" t="s">
        <v>36</v>
      </c>
      <c r="B37" s="33" t="s">
        <v>55</v>
      </c>
      <c r="C37" s="42">
        <v>12000</v>
      </c>
      <c r="D37" s="35">
        <v>1</v>
      </c>
      <c r="E37" s="104">
        <v>55000</v>
      </c>
      <c r="F37" s="93">
        <f t="shared" si="0"/>
        <v>65450</v>
      </c>
    </row>
    <row r="38" spans="1:6" ht="15.75">
      <c r="A38" s="68" t="s">
        <v>38</v>
      </c>
      <c r="B38" s="33" t="s">
        <v>56</v>
      </c>
      <c r="C38" s="42">
        <v>60000</v>
      </c>
      <c r="D38" s="36">
        <v>2</v>
      </c>
      <c r="E38" s="104">
        <v>55000</v>
      </c>
      <c r="F38" s="93">
        <f t="shared" si="0"/>
        <v>130900</v>
      </c>
    </row>
    <row r="39" spans="1:6" ht="15.75">
      <c r="A39" s="68" t="s">
        <v>36</v>
      </c>
      <c r="B39" s="33" t="s">
        <v>57</v>
      </c>
      <c r="C39" s="42">
        <v>12000</v>
      </c>
      <c r="D39" s="35">
        <v>2</v>
      </c>
      <c r="E39" s="104">
        <v>55000</v>
      </c>
      <c r="F39" s="93">
        <f t="shared" si="0"/>
        <v>130900</v>
      </c>
    </row>
    <row r="40" spans="1:6" ht="15.75">
      <c r="A40" s="68" t="s">
        <v>36</v>
      </c>
      <c r="B40" s="33" t="s">
        <v>58</v>
      </c>
      <c r="C40" s="42">
        <v>36000</v>
      </c>
      <c r="D40" s="35">
        <v>1</v>
      </c>
      <c r="E40" s="104">
        <v>55000</v>
      </c>
      <c r="F40" s="93">
        <f t="shared" si="0"/>
        <v>65450</v>
      </c>
    </row>
    <row r="41" spans="1:6" ht="15.75">
      <c r="A41" s="68" t="s">
        <v>36</v>
      </c>
      <c r="B41" s="33" t="s">
        <v>59</v>
      </c>
      <c r="C41" s="42">
        <v>60000</v>
      </c>
      <c r="D41" s="35">
        <v>1</v>
      </c>
      <c r="E41" s="104">
        <v>55000</v>
      </c>
      <c r="F41" s="93">
        <f t="shared" si="0"/>
        <v>65450</v>
      </c>
    </row>
    <row r="42" spans="1:6" ht="15.75">
      <c r="A42" s="68" t="s">
        <v>36</v>
      </c>
      <c r="B42" s="33" t="s">
        <v>60</v>
      </c>
      <c r="C42" s="42">
        <v>12000</v>
      </c>
      <c r="D42" s="35">
        <v>1</v>
      </c>
      <c r="E42" s="104">
        <v>55000</v>
      </c>
      <c r="F42" s="93">
        <f t="shared" si="0"/>
        <v>65450</v>
      </c>
    </row>
    <row r="43" spans="1:6" ht="15.75">
      <c r="A43" s="68" t="s">
        <v>36</v>
      </c>
      <c r="B43" s="33" t="s">
        <v>61</v>
      </c>
      <c r="C43" s="42">
        <v>60000</v>
      </c>
      <c r="D43" s="36">
        <v>1</v>
      </c>
      <c r="E43" s="104">
        <v>55000</v>
      </c>
      <c r="F43" s="93">
        <f t="shared" si="0"/>
        <v>65450</v>
      </c>
    </row>
    <row r="44" spans="1:6" ht="15.75">
      <c r="A44" s="68" t="s">
        <v>36</v>
      </c>
      <c r="B44" s="33" t="s">
        <v>62</v>
      </c>
      <c r="C44" s="42">
        <v>18000</v>
      </c>
      <c r="D44" s="35">
        <v>2</v>
      </c>
      <c r="E44" s="104">
        <v>55000</v>
      </c>
      <c r="F44" s="93">
        <f t="shared" si="0"/>
        <v>130900</v>
      </c>
    </row>
    <row r="45" spans="1:6" ht="15.75">
      <c r="A45" s="68" t="s">
        <v>38</v>
      </c>
      <c r="B45" s="33" t="s">
        <v>62</v>
      </c>
      <c r="C45" s="42">
        <v>48000</v>
      </c>
      <c r="D45" s="36">
        <v>1</v>
      </c>
      <c r="E45" s="104">
        <v>95000</v>
      </c>
      <c r="F45" s="93">
        <f t="shared" si="0"/>
        <v>113050</v>
      </c>
    </row>
    <row r="46" spans="1:6" ht="15.75">
      <c r="A46" s="68" t="s">
        <v>36</v>
      </c>
      <c r="B46" s="33" t="s">
        <v>63</v>
      </c>
      <c r="C46" s="42">
        <v>12000</v>
      </c>
      <c r="D46" s="35">
        <v>1</v>
      </c>
      <c r="E46" s="104">
        <v>55000</v>
      </c>
      <c r="F46" s="93">
        <f t="shared" si="0"/>
        <v>65450</v>
      </c>
    </row>
    <row r="47" spans="1:6" ht="15.75">
      <c r="A47" s="68" t="s">
        <v>36</v>
      </c>
      <c r="B47" s="33" t="s">
        <v>63</v>
      </c>
      <c r="C47" s="42">
        <v>18000</v>
      </c>
      <c r="D47" s="35">
        <v>1</v>
      </c>
      <c r="E47" s="104">
        <v>55000</v>
      </c>
      <c r="F47" s="93">
        <f t="shared" si="0"/>
        <v>65450</v>
      </c>
    </row>
    <row r="48" spans="1:6" ht="16.5" thickBot="1">
      <c r="A48" s="70" t="s">
        <v>36</v>
      </c>
      <c r="B48" s="56" t="s">
        <v>64</v>
      </c>
      <c r="C48" s="55">
        <v>36000</v>
      </c>
      <c r="D48" s="71">
        <v>2</v>
      </c>
      <c r="E48" s="104">
        <v>55000</v>
      </c>
      <c r="F48" s="93">
        <f t="shared" si="0"/>
        <v>130900</v>
      </c>
    </row>
    <row r="49" spans="1:8" ht="21.75" customHeight="1">
      <c r="A49" s="37"/>
      <c r="B49" s="38"/>
      <c r="C49" s="39"/>
      <c r="D49" s="62">
        <f>SUM(D10:D48)</f>
        <v>48</v>
      </c>
      <c r="E49" s="94">
        <f>SUM(E10:E48)</f>
        <v>2665000</v>
      </c>
      <c r="F49" s="94">
        <f>SUM(F10:F48)</f>
        <v>3808000</v>
      </c>
    </row>
    <row r="50" spans="1:8" ht="21.75" customHeight="1">
      <c r="A50" s="158"/>
      <c r="B50" s="158"/>
      <c r="C50" s="158"/>
      <c r="D50" s="158"/>
      <c r="E50" s="158"/>
      <c r="F50" s="158"/>
    </row>
    <row r="51" spans="1:8" ht="66.75" customHeight="1">
      <c r="A51" s="159" t="s">
        <v>201</v>
      </c>
      <c r="B51" s="159"/>
      <c r="C51" s="159"/>
      <c r="D51" s="159"/>
      <c r="E51" s="159"/>
      <c r="F51" s="159"/>
      <c r="H51" s="200"/>
    </row>
    <row r="52" spans="1:8" ht="48" thickBot="1">
      <c r="A52" s="51" t="s">
        <v>31</v>
      </c>
      <c r="B52" s="51" t="s">
        <v>65</v>
      </c>
      <c r="C52" s="51" t="s">
        <v>32</v>
      </c>
      <c r="D52" s="51" t="s">
        <v>33</v>
      </c>
      <c r="E52" s="51" t="s">
        <v>34</v>
      </c>
      <c r="F52" s="52" t="s">
        <v>66</v>
      </c>
    </row>
    <row r="53" spans="1:8" ht="38.25" customHeight="1" thickBot="1">
      <c r="A53" s="160" t="s">
        <v>68</v>
      </c>
      <c r="B53" s="53" t="s">
        <v>69</v>
      </c>
      <c r="C53" s="54">
        <v>12000</v>
      </c>
      <c r="D53" s="53">
        <v>15</v>
      </c>
      <c r="E53" s="115">
        <v>55000</v>
      </c>
      <c r="F53" s="116">
        <f>((E53*19%)+E53)*D53</f>
        <v>981750</v>
      </c>
    </row>
    <row r="54" spans="1:8" ht="38.25" customHeight="1" thickBot="1">
      <c r="A54" s="161"/>
      <c r="B54" s="33" t="s">
        <v>69</v>
      </c>
      <c r="C54" s="50">
        <v>24000</v>
      </c>
      <c r="D54" s="41">
        <v>2</v>
      </c>
      <c r="E54" s="115">
        <v>55000</v>
      </c>
      <c r="F54" s="116">
        <f>((E54*19%)+E54)*D54</f>
        <v>130900</v>
      </c>
    </row>
    <row r="55" spans="1:8" ht="38.25" customHeight="1" thickBot="1">
      <c r="A55" s="171"/>
      <c r="B55" s="56" t="s">
        <v>36</v>
      </c>
      <c r="C55" s="59">
        <v>36000</v>
      </c>
      <c r="D55" s="60">
        <v>1</v>
      </c>
      <c r="E55" s="115">
        <v>55000</v>
      </c>
      <c r="F55" s="116">
        <f>((E55*19%)+E55)*D55</f>
        <v>65450</v>
      </c>
    </row>
    <row r="56" spans="1:8" ht="33.75" customHeight="1" thickBot="1">
      <c r="A56" s="160" t="s">
        <v>73</v>
      </c>
      <c r="B56" s="53" t="s">
        <v>36</v>
      </c>
      <c r="C56" s="54">
        <v>12000</v>
      </c>
      <c r="D56" s="53">
        <v>22</v>
      </c>
      <c r="E56" s="115">
        <v>55000</v>
      </c>
      <c r="F56" s="116">
        <f>((E56*19%)+E56)*D56</f>
        <v>1439900</v>
      </c>
    </row>
    <row r="57" spans="1:8" ht="41.25" customHeight="1" thickBot="1">
      <c r="A57" s="161"/>
      <c r="B57" s="33" t="s">
        <v>36</v>
      </c>
      <c r="C57" s="42">
        <v>36000</v>
      </c>
      <c r="D57" s="41">
        <v>3</v>
      </c>
      <c r="E57" s="115">
        <v>55000</v>
      </c>
      <c r="F57" s="116">
        <f>((E57*19%)+E57)*D57</f>
        <v>196350</v>
      </c>
    </row>
    <row r="58" spans="1:8" ht="16.5" thickBot="1">
      <c r="A58" s="160" t="s">
        <v>74</v>
      </c>
      <c r="B58" s="53" t="s">
        <v>36</v>
      </c>
      <c r="C58" s="54">
        <v>12000</v>
      </c>
      <c r="D58" s="53">
        <v>22</v>
      </c>
      <c r="E58" s="115">
        <v>55000</v>
      </c>
      <c r="F58" s="116">
        <f>((E58*19%)+E58)*D58</f>
        <v>1439900</v>
      </c>
    </row>
    <row r="59" spans="1:8" ht="16.5" thickBot="1">
      <c r="A59" s="161"/>
      <c r="B59" s="33" t="s">
        <v>36</v>
      </c>
      <c r="C59" s="42">
        <v>36000</v>
      </c>
      <c r="D59" s="33">
        <v>5</v>
      </c>
      <c r="E59" s="115">
        <v>55000</v>
      </c>
      <c r="F59" s="116">
        <f>((E59*19%)+E59)*D59</f>
        <v>327250</v>
      </c>
    </row>
    <row r="60" spans="1:8" ht="16.5" thickBot="1">
      <c r="A60" s="161"/>
      <c r="B60" s="33" t="s">
        <v>38</v>
      </c>
      <c r="C60" s="42">
        <v>60000</v>
      </c>
      <c r="D60" s="33">
        <v>2</v>
      </c>
      <c r="E60" s="106">
        <v>105000</v>
      </c>
      <c r="F60" s="116">
        <f>((E60*19%)+E60)*D60</f>
        <v>249900</v>
      </c>
    </row>
    <row r="61" spans="1:8" ht="54.75" customHeight="1" thickBot="1">
      <c r="A61" s="75" t="s">
        <v>76</v>
      </c>
      <c r="B61" s="53" t="s">
        <v>69</v>
      </c>
      <c r="C61" s="54">
        <v>12000</v>
      </c>
      <c r="D61" s="53">
        <v>28</v>
      </c>
      <c r="E61" s="115">
        <v>55000</v>
      </c>
      <c r="F61" s="116">
        <f>((E61*19%)+E61)*D61</f>
        <v>1832600</v>
      </c>
    </row>
    <row r="62" spans="1:8" ht="24.75" customHeight="1" thickBot="1">
      <c r="A62" s="151" t="s">
        <v>199</v>
      </c>
      <c r="B62" s="53" t="s">
        <v>38</v>
      </c>
      <c r="C62" s="54">
        <v>48000</v>
      </c>
      <c r="D62" s="58">
        <v>2</v>
      </c>
      <c r="E62" s="115">
        <v>55000</v>
      </c>
      <c r="F62" s="116">
        <f>((E62*19%)+E62)*D62</f>
        <v>130900</v>
      </c>
    </row>
    <row r="63" spans="1:8" ht="21" customHeight="1" thickBot="1">
      <c r="A63" s="162"/>
      <c r="B63" s="33" t="s">
        <v>36</v>
      </c>
      <c r="C63" s="42">
        <v>36000</v>
      </c>
      <c r="D63" s="41">
        <v>2</v>
      </c>
      <c r="E63" s="115">
        <v>55000</v>
      </c>
      <c r="F63" s="116">
        <f>((E63*19%)+E63)*D63</f>
        <v>130900</v>
      </c>
    </row>
    <row r="64" spans="1:8" ht="25.5" customHeight="1" thickBot="1">
      <c r="A64" s="162"/>
      <c r="B64" s="33" t="s">
        <v>36</v>
      </c>
      <c r="C64" s="42">
        <v>24000</v>
      </c>
      <c r="D64" s="41">
        <v>1</v>
      </c>
      <c r="E64" s="115">
        <v>55000</v>
      </c>
      <c r="F64" s="116">
        <f>((E64*19%)+E64)*D64</f>
        <v>65450</v>
      </c>
    </row>
    <row r="65" spans="1:6" ht="21.75" customHeight="1" thickBot="1">
      <c r="A65" s="163"/>
      <c r="B65" s="56" t="s">
        <v>36</v>
      </c>
      <c r="C65" s="55">
        <v>12000</v>
      </c>
      <c r="D65" s="60">
        <v>4</v>
      </c>
      <c r="E65" s="115">
        <v>55000</v>
      </c>
      <c r="F65" s="116">
        <f>((E65*19%)+E65)*D65</f>
        <v>261800</v>
      </c>
    </row>
    <row r="66" spans="1:6" ht="16.5" thickBot="1">
      <c r="A66" s="151" t="s">
        <v>79</v>
      </c>
      <c r="B66" s="53" t="s">
        <v>38</v>
      </c>
      <c r="C66" s="54">
        <v>60000</v>
      </c>
      <c r="D66" s="53">
        <v>1</v>
      </c>
      <c r="E66" s="105">
        <v>105000</v>
      </c>
      <c r="F66" s="116">
        <f>((E66*19%)+E66)*D66</f>
        <v>124950</v>
      </c>
    </row>
    <row r="67" spans="1:6" ht="55.5" customHeight="1" thickBot="1">
      <c r="A67" s="163"/>
      <c r="B67" s="56" t="s">
        <v>69</v>
      </c>
      <c r="C67" s="55">
        <v>12000</v>
      </c>
      <c r="D67" s="56">
        <v>12</v>
      </c>
      <c r="E67" s="107">
        <v>55000</v>
      </c>
      <c r="F67" s="116">
        <f>((E67*19%)+E67)*D67</f>
        <v>785400</v>
      </c>
    </row>
    <row r="68" spans="1:6" ht="15.75" customHeight="1">
      <c r="A68" s="37"/>
      <c r="B68" s="38"/>
      <c r="C68" s="39"/>
      <c r="D68" s="62">
        <f>SUM(D53:D67)</f>
        <v>122</v>
      </c>
      <c r="E68" s="94">
        <f>E53+E54+E55+E56+E57+E58+E59+E60+E61+E62+E63+E64+E65+E66+E67</f>
        <v>925000</v>
      </c>
      <c r="F68" s="94">
        <f>F53+F54+F55+F56+F57+F58+F59+F60+F61+F62+F63+F64+F65+F66+F67</f>
        <v>8163400</v>
      </c>
    </row>
    <row r="69" spans="1:6" ht="12" customHeight="1">
      <c r="A69" s="158"/>
      <c r="B69" s="158"/>
      <c r="C69" s="158"/>
      <c r="D69" s="158"/>
      <c r="E69" s="158"/>
      <c r="F69" s="158"/>
    </row>
    <row r="70" spans="1:6" ht="10.5" customHeight="1">
      <c r="A70" s="166"/>
      <c r="B70" s="166"/>
      <c r="C70" s="166"/>
      <c r="D70" s="166"/>
      <c r="E70" s="166"/>
      <c r="F70" s="166"/>
    </row>
    <row r="71" spans="1:6" ht="66.75" customHeight="1">
      <c r="A71" s="159" t="s">
        <v>204</v>
      </c>
      <c r="B71" s="159"/>
      <c r="C71" s="159"/>
      <c r="D71" s="159"/>
      <c r="E71" s="159"/>
      <c r="F71" s="159"/>
    </row>
    <row r="72" spans="1:6" ht="48" thickBot="1">
      <c r="A72" s="51" t="s">
        <v>31</v>
      </c>
      <c r="B72" s="51" t="s">
        <v>65</v>
      </c>
      <c r="C72" s="51" t="s">
        <v>32</v>
      </c>
      <c r="D72" s="51" t="s">
        <v>33</v>
      </c>
      <c r="E72" s="51" t="s">
        <v>34</v>
      </c>
      <c r="F72" s="52" t="s">
        <v>66</v>
      </c>
    </row>
    <row r="73" spans="1:6" ht="27" customHeight="1">
      <c r="A73" s="164" t="s">
        <v>200</v>
      </c>
      <c r="B73" s="53" t="s">
        <v>36</v>
      </c>
      <c r="C73" s="54">
        <v>12000</v>
      </c>
      <c r="D73" s="53">
        <v>38</v>
      </c>
      <c r="E73" s="105">
        <v>65000</v>
      </c>
      <c r="F73" s="93">
        <f>((E73*19%)+E73)*D73</f>
        <v>2939300</v>
      </c>
    </row>
    <row r="74" spans="1:6" ht="36.75" customHeight="1" thickBot="1">
      <c r="A74" s="165"/>
      <c r="B74" s="56" t="s">
        <v>77</v>
      </c>
      <c r="C74" s="55">
        <v>24000</v>
      </c>
      <c r="D74" s="56">
        <v>2</v>
      </c>
      <c r="E74" s="107">
        <v>75000</v>
      </c>
      <c r="F74" s="93">
        <f>((E74*19%)+E74)*D74</f>
        <v>178500</v>
      </c>
    </row>
    <row r="75" spans="1:6" ht="70.5" customHeight="1" thickBot="1">
      <c r="A75" s="75" t="s">
        <v>78</v>
      </c>
      <c r="B75" s="53" t="s">
        <v>69</v>
      </c>
      <c r="C75" s="54">
        <v>12000</v>
      </c>
      <c r="D75" s="53">
        <v>17</v>
      </c>
      <c r="E75" s="105">
        <v>65000</v>
      </c>
      <c r="F75" s="93">
        <f>((E75*19%)+E75)*D75</f>
        <v>1314950</v>
      </c>
    </row>
    <row r="76" spans="1:6" ht="15.75">
      <c r="A76" s="151" t="s">
        <v>75</v>
      </c>
      <c r="B76" s="58" t="s">
        <v>38</v>
      </c>
      <c r="C76" s="57">
        <v>60000</v>
      </c>
      <c r="D76" s="58">
        <v>1</v>
      </c>
      <c r="E76" s="108">
        <v>105000</v>
      </c>
      <c r="F76" s="93">
        <f>((E76*19%)+E76)*D76</f>
        <v>124950</v>
      </c>
    </row>
    <row r="77" spans="1:6" ht="15.75">
      <c r="A77" s="162"/>
      <c r="B77" s="33" t="s">
        <v>36</v>
      </c>
      <c r="C77" s="42">
        <v>12000</v>
      </c>
      <c r="D77" s="33">
        <v>18</v>
      </c>
      <c r="E77" s="106">
        <v>65000</v>
      </c>
      <c r="F77" s="93">
        <f>((E77*19%)+E77)*D77</f>
        <v>1392300</v>
      </c>
    </row>
    <row r="78" spans="1:6" ht="15.75">
      <c r="A78" s="152"/>
      <c r="B78" s="33" t="s">
        <v>36</v>
      </c>
      <c r="C78" s="42">
        <v>36000</v>
      </c>
      <c r="D78" s="33">
        <v>1</v>
      </c>
      <c r="E78" s="106">
        <v>65000</v>
      </c>
      <c r="F78" s="93">
        <f>((E78*19%)+E78)*D78</f>
        <v>77350</v>
      </c>
    </row>
    <row r="79" spans="1:6" ht="16.5" thickBot="1">
      <c r="A79" s="163"/>
      <c r="B79" s="56" t="s">
        <v>36</v>
      </c>
      <c r="C79" s="55">
        <v>24000</v>
      </c>
      <c r="D79" s="56">
        <v>1</v>
      </c>
      <c r="E79" s="107">
        <v>65000</v>
      </c>
      <c r="F79" s="93">
        <f>((E79*19%)+E79)*D79</f>
        <v>77350</v>
      </c>
    </row>
    <row r="80" spans="1:6" ht="36" customHeight="1">
      <c r="A80" s="170" t="s">
        <v>70</v>
      </c>
      <c r="B80" s="40" t="s">
        <v>36</v>
      </c>
      <c r="C80" s="40">
        <v>12000</v>
      </c>
      <c r="D80" s="40">
        <v>12</v>
      </c>
      <c r="E80" s="106">
        <v>65000</v>
      </c>
      <c r="F80" s="93">
        <f>((E80*19%)+E80)*D80</f>
        <v>928200</v>
      </c>
    </row>
    <row r="81" spans="1:6" ht="30.75" customHeight="1" thickBot="1">
      <c r="A81" s="162"/>
      <c r="B81" s="33" t="s">
        <v>36</v>
      </c>
      <c r="C81" s="42">
        <v>24000</v>
      </c>
      <c r="D81" s="33">
        <v>1</v>
      </c>
      <c r="E81" s="106">
        <v>65000</v>
      </c>
      <c r="F81" s="93">
        <f>((E81*19%)+E81)*D81</f>
        <v>77350</v>
      </c>
    </row>
    <row r="82" spans="1:6" ht="29.25" customHeight="1">
      <c r="A82" s="151" t="s">
        <v>71</v>
      </c>
      <c r="B82" s="53" t="s">
        <v>36</v>
      </c>
      <c r="C82" s="54">
        <v>12000</v>
      </c>
      <c r="D82" s="53">
        <v>12</v>
      </c>
      <c r="E82" s="106">
        <v>65000</v>
      </c>
      <c r="F82" s="93">
        <f>((E82*19%)+E82)*D82</f>
        <v>928200</v>
      </c>
    </row>
    <row r="83" spans="1:6" ht="24.75" customHeight="1" thickBot="1">
      <c r="A83" s="162"/>
      <c r="B83" s="33" t="s">
        <v>36</v>
      </c>
      <c r="C83" s="42">
        <v>36000</v>
      </c>
      <c r="D83" s="33">
        <v>2</v>
      </c>
      <c r="E83" s="106">
        <v>65000</v>
      </c>
      <c r="F83" s="93">
        <f>((E83*19%)+E83)*D83</f>
        <v>154700</v>
      </c>
    </row>
    <row r="84" spans="1:6" ht="62.25" customHeight="1" thickBot="1">
      <c r="A84" s="74" t="s">
        <v>72</v>
      </c>
      <c r="B84" s="53" t="s">
        <v>36</v>
      </c>
      <c r="C84" s="54">
        <v>12000</v>
      </c>
      <c r="D84" s="53">
        <v>25</v>
      </c>
      <c r="E84" s="106">
        <v>65000</v>
      </c>
      <c r="F84" s="93">
        <f>((E84*19%)+E84)*D84</f>
        <v>1933750</v>
      </c>
    </row>
    <row r="85" spans="1:6" ht="72.75" customHeight="1" thickBot="1">
      <c r="A85" s="74" t="s">
        <v>203</v>
      </c>
      <c r="B85" s="53" t="s">
        <v>36</v>
      </c>
      <c r="C85" s="54">
        <v>12000</v>
      </c>
      <c r="D85" s="53">
        <v>24</v>
      </c>
      <c r="E85" s="106">
        <v>65000</v>
      </c>
      <c r="F85" s="93">
        <f>((E85*19%)+E85)*D85</f>
        <v>1856400</v>
      </c>
    </row>
    <row r="86" spans="1:6" ht="26.25" customHeight="1" thickBot="1">
      <c r="A86" s="151" t="s">
        <v>67</v>
      </c>
      <c r="B86" s="53" t="s">
        <v>36</v>
      </c>
      <c r="C86" s="59">
        <v>12000</v>
      </c>
      <c r="D86" s="58">
        <v>12</v>
      </c>
      <c r="E86" s="108">
        <v>65000</v>
      </c>
      <c r="F86" s="93">
        <f>((E86*19%)+E86)*D86</f>
        <v>928200</v>
      </c>
    </row>
    <row r="87" spans="1:6" ht="29.25" customHeight="1" thickBot="1">
      <c r="A87" s="152"/>
      <c r="B87" s="61" t="s">
        <v>38</v>
      </c>
      <c r="C87" s="114">
        <v>60000</v>
      </c>
      <c r="D87" s="61">
        <v>1</v>
      </c>
      <c r="E87" s="109">
        <v>105000</v>
      </c>
      <c r="F87" s="93">
        <f>((E87*19%)+E87)*D87</f>
        <v>124950</v>
      </c>
    </row>
    <row r="88" spans="1:6" ht="45.75" customHeight="1" thickBot="1">
      <c r="A88" s="63" t="s">
        <v>80</v>
      </c>
      <c r="B88" s="64" t="s">
        <v>36</v>
      </c>
      <c r="C88" s="65">
        <v>12</v>
      </c>
      <c r="D88" s="64">
        <v>1</v>
      </c>
      <c r="E88" s="110">
        <v>65000</v>
      </c>
      <c r="F88" s="93">
        <f>((E88*19%)+E88)*D88</f>
        <v>77350</v>
      </c>
    </row>
    <row r="89" spans="1:6" ht="15.75">
      <c r="D89" s="62">
        <f>SUM(D73:D88)</f>
        <v>168</v>
      </c>
      <c r="E89" s="94">
        <f>E73+E74+E75+E76+E77+E78+E79+E80+E81+E82+E83+E84+E85+E86+E87+E88</f>
        <v>1130000</v>
      </c>
      <c r="F89" s="94">
        <f>F73+F74+F75+F76+F77+F78+F79+F80+F81+F82+F83+F84+F85+F86+F87+F88</f>
        <v>13113800</v>
      </c>
    </row>
    <row r="90" spans="1:6" ht="15.75" thickBot="1"/>
    <row r="91" spans="1:6" ht="44.25" customHeight="1" thickBot="1">
      <c r="A91" s="167" t="s">
        <v>202</v>
      </c>
      <c r="B91" s="168"/>
      <c r="C91" s="169"/>
      <c r="D91" s="117">
        <f>SUM(D89+D68+D49)</f>
        <v>338</v>
      </c>
      <c r="E91" s="118">
        <f>E49+E68+E89</f>
        <v>4720000</v>
      </c>
      <c r="F91" s="119">
        <f>F89+F68+F49</f>
        <v>25085200</v>
      </c>
    </row>
  </sheetData>
  <mergeCells count="20">
    <mergeCell ref="A91:C91"/>
    <mergeCell ref="A66:A67"/>
    <mergeCell ref="A80:A81"/>
    <mergeCell ref="A82:A83"/>
    <mergeCell ref="A53:A55"/>
    <mergeCell ref="A4:F4"/>
    <mergeCell ref="A5:F5"/>
    <mergeCell ref="A86:A87"/>
    <mergeCell ref="A6:F6"/>
    <mergeCell ref="A7:F7"/>
    <mergeCell ref="A8:F8"/>
    <mergeCell ref="A50:F50"/>
    <mergeCell ref="A51:F51"/>
    <mergeCell ref="A56:A57"/>
    <mergeCell ref="A58:A60"/>
    <mergeCell ref="A76:A79"/>
    <mergeCell ref="A73:A74"/>
    <mergeCell ref="A62:A65"/>
    <mergeCell ref="A69:F70"/>
    <mergeCell ref="A71:F7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02DF7-0B8F-42FE-A7B1-26269444DF6A}">
  <sheetPr>
    <tabColor theme="7"/>
  </sheetPr>
  <dimension ref="A4:F18"/>
  <sheetViews>
    <sheetView topLeftCell="B11" workbookViewId="0">
      <selection activeCell="D18" sqref="D18"/>
    </sheetView>
  </sheetViews>
  <sheetFormatPr baseColWidth="10" defaultColWidth="11.42578125" defaultRowHeight="15"/>
  <cols>
    <col min="1" max="1" width="25" customWidth="1"/>
    <col min="2" max="2" width="17.140625" customWidth="1"/>
    <col min="3" max="4" width="29.7109375" customWidth="1"/>
    <col min="5" max="5" width="28.42578125" customWidth="1"/>
    <col min="6" max="6" width="39.7109375" customWidth="1"/>
  </cols>
  <sheetData>
    <row r="4" spans="1:6" ht="15.75">
      <c r="A4" s="149" t="s">
        <v>189</v>
      </c>
      <c r="B4" s="149"/>
      <c r="C4" s="149"/>
      <c r="D4" s="149"/>
      <c r="E4" s="149"/>
      <c r="F4" s="149"/>
    </row>
    <row r="5" spans="1:6" ht="70.5" customHeight="1">
      <c r="A5" s="150" t="s">
        <v>81</v>
      </c>
      <c r="B5" s="150"/>
      <c r="C5" s="150"/>
      <c r="D5" s="150"/>
      <c r="E5" s="150"/>
      <c r="F5" s="150"/>
    </row>
    <row r="6" spans="1:6" ht="14.25" customHeight="1">
      <c r="A6" s="47"/>
      <c r="B6" s="47"/>
      <c r="C6" s="47"/>
      <c r="D6" s="47"/>
      <c r="E6" s="47"/>
      <c r="F6" s="47"/>
    </row>
    <row r="7" spans="1:6" ht="39" customHeight="1">
      <c r="A7" s="48"/>
      <c r="B7" s="159" t="s">
        <v>82</v>
      </c>
      <c r="C7" s="159"/>
      <c r="D7" s="46" t="s">
        <v>83</v>
      </c>
      <c r="E7" s="46" t="s">
        <v>84</v>
      </c>
      <c r="F7" s="48"/>
    </row>
    <row r="8" spans="1:6" ht="33.75" customHeight="1">
      <c r="A8" s="48"/>
      <c r="B8" s="172" t="s">
        <v>85</v>
      </c>
      <c r="C8" s="172"/>
      <c r="D8" s="111">
        <v>190000</v>
      </c>
      <c r="E8" s="95">
        <f>D8*1.19</f>
        <v>226100</v>
      </c>
      <c r="F8" s="48"/>
    </row>
    <row r="9" spans="1:6" ht="31.5" customHeight="1">
      <c r="A9" s="48"/>
      <c r="B9" s="172" t="s">
        <v>86</v>
      </c>
      <c r="C9" s="172"/>
      <c r="D9" s="111">
        <v>98000</v>
      </c>
      <c r="E9" s="95">
        <f t="shared" ref="E9:E17" si="0">D9*1.19</f>
        <v>116620</v>
      </c>
      <c r="F9" s="48"/>
    </row>
    <row r="10" spans="1:6" ht="24.75" customHeight="1">
      <c r="A10" s="48"/>
      <c r="B10" s="172" t="s">
        <v>87</v>
      </c>
      <c r="C10" s="172"/>
      <c r="D10" s="111">
        <v>98000</v>
      </c>
      <c r="E10" s="95">
        <f t="shared" si="0"/>
        <v>116620</v>
      </c>
      <c r="F10" s="48"/>
    </row>
    <row r="11" spans="1:6" ht="34.5" customHeight="1">
      <c r="A11" s="48"/>
      <c r="B11" s="172" t="s">
        <v>88</v>
      </c>
      <c r="C11" s="172"/>
      <c r="D11" s="111">
        <v>98000</v>
      </c>
      <c r="E11" s="95">
        <f t="shared" si="0"/>
        <v>116620</v>
      </c>
      <c r="F11" s="48"/>
    </row>
    <row r="12" spans="1:6" ht="31.5" customHeight="1">
      <c r="A12" s="48"/>
      <c r="B12" s="172" t="s">
        <v>89</v>
      </c>
      <c r="C12" s="172"/>
      <c r="D12" s="111">
        <v>280000</v>
      </c>
      <c r="E12" s="95">
        <f t="shared" si="0"/>
        <v>333200</v>
      </c>
      <c r="F12" s="48"/>
    </row>
    <row r="13" spans="1:6" ht="31.5" customHeight="1">
      <c r="A13" s="48"/>
      <c r="B13" s="172" t="s">
        <v>90</v>
      </c>
      <c r="C13" s="172"/>
      <c r="D13" s="111">
        <v>98000</v>
      </c>
      <c r="E13" s="95">
        <f t="shared" si="0"/>
        <v>116620</v>
      </c>
      <c r="F13" s="48"/>
    </row>
    <row r="14" spans="1:6" ht="31.5" customHeight="1">
      <c r="A14" s="48"/>
      <c r="B14" s="172" t="s">
        <v>91</v>
      </c>
      <c r="C14" s="172"/>
      <c r="D14" s="111">
        <v>98000</v>
      </c>
      <c r="E14" s="95">
        <f t="shared" si="0"/>
        <v>116620</v>
      </c>
      <c r="F14" s="48"/>
    </row>
    <row r="15" spans="1:6" ht="31.5" customHeight="1">
      <c r="A15" s="48"/>
      <c r="B15" s="172" t="s">
        <v>92</v>
      </c>
      <c r="C15" s="172"/>
      <c r="D15" s="111">
        <v>98000</v>
      </c>
      <c r="E15" s="95">
        <f t="shared" si="0"/>
        <v>116620</v>
      </c>
      <c r="F15" s="48"/>
    </row>
    <row r="16" spans="1:6" ht="31.5" customHeight="1">
      <c r="A16" s="48"/>
      <c r="B16" s="172" t="s">
        <v>93</v>
      </c>
      <c r="C16" s="172"/>
      <c r="D16" s="111">
        <v>98000</v>
      </c>
      <c r="E16" s="95">
        <f t="shared" si="0"/>
        <v>116620</v>
      </c>
      <c r="F16" s="48"/>
    </row>
    <row r="17" spans="1:6" ht="31.5" customHeight="1">
      <c r="A17" s="48"/>
      <c r="B17" s="172" t="s">
        <v>94</v>
      </c>
      <c r="C17" s="172"/>
      <c r="D17" s="111">
        <v>98000</v>
      </c>
      <c r="E17" s="95">
        <f t="shared" si="0"/>
        <v>116620</v>
      </c>
      <c r="F17" s="48"/>
    </row>
    <row r="18" spans="1:6" ht="15.75">
      <c r="A18" s="48"/>
      <c r="B18" s="173" t="s">
        <v>95</v>
      </c>
      <c r="C18" s="173"/>
      <c r="D18" s="101">
        <f>SUM(D8:D17)</f>
        <v>1254000</v>
      </c>
      <c r="E18" s="101">
        <f>SUM(E8:E17)</f>
        <v>1492260</v>
      </c>
      <c r="F18" s="48"/>
    </row>
  </sheetData>
  <mergeCells count="14">
    <mergeCell ref="B10:C10"/>
    <mergeCell ref="B18:C18"/>
    <mergeCell ref="A4:F4"/>
    <mergeCell ref="A5:F5"/>
    <mergeCell ref="B7:C7"/>
    <mergeCell ref="B8:C8"/>
    <mergeCell ref="B9:C9"/>
    <mergeCell ref="B16:C16"/>
    <mergeCell ref="B17:C17"/>
    <mergeCell ref="B11:C11"/>
    <mergeCell ref="B12:C12"/>
    <mergeCell ref="B13:C13"/>
    <mergeCell ref="B14:C14"/>
    <mergeCell ref="B15:C1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A435ED-7EAE-4730-BAD6-D7A1CA4860B2}">
  <sheetPr>
    <tabColor theme="5"/>
  </sheetPr>
  <dimension ref="A4:F11"/>
  <sheetViews>
    <sheetView topLeftCell="C6" workbookViewId="0">
      <selection activeCell="D11" sqref="D11"/>
    </sheetView>
  </sheetViews>
  <sheetFormatPr baseColWidth="10" defaultColWidth="11.42578125" defaultRowHeight="15"/>
  <cols>
    <col min="1" max="1" width="24.85546875" customWidth="1"/>
    <col min="2" max="2" width="15.28515625" customWidth="1"/>
    <col min="3" max="4" width="36.85546875" customWidth="1"/>
    <col min="5" max="5" width="35.140625" customWidth="1"/>
    <col min="6" max="6" width="25.140625" customWidth="1"/>
  </cols>
  <sheetData>
    <row r="4" spans="1:6" ht="15.75">
      <c r="A4" s="149" t="s">
        <v>190</v>
      </c>
      <c r="B4" s="149"/>
      <c r="C4" s="149"/>
      <c r="D4" s="149"/>
      <c r="E4" s="149"/>
      <c r="F4" s="149"/>
    </row>
    <row r="5" spans="1:6" ht="71.25" customHeight="1">
      <c r="A5" s="150" t="s">
        <v>96</v>
      </c>
      <c r="B5" s="150"/>
      <c r="C5" s="150"/>
      <c r="D5" s="150"/>
      <c r="E5" s="150"/>
      <c r="F5" s="150"/>
    </row>
    <row r="6" spans="1:6" ht="15.75">
      <c r="A6" s="48"/>
      <c r="B6" s="48"/>
      <c r="C6" s="48"/>
      <c r="D6" s="48"/>
      <c r="E6" s="48"/>
      <c r="F6" s="48"/>
    </row>
    <row r="7" spans="1:6" ht="15.75">
      <c r="A7" s="48"/>
      <c r="B7" s="48"/>
      <c r="C7" s="49" t="s">
        <v>97</v>
      </c>
      <c r="D7" s="49" t="s">
        <v>98</v>
      </c>
      <c r="E7" s="49" t="s">
        <v>99</v>
      </c>
      <c r="F7" s="48"/>
    </row>
    <row r="8" spans="1:6" ht="47.25">
      <c r="A8" s="48"/>
      <c r="B8" s="48"/>
      <c r="C8" s="34" t="s">
        <v>100</v>
      </c>
      <c r="D8" s="111">
        <v>450000</v>
      </c>
      <c r="E8" s="96">
        <f>D8*1.19</f>
        <v>535500</v>
      </c>
      <c r="F8" s="48"/>
    </row>
    <row r="9" spans="1:6" ht="31.5">
      <c r="A9" s="48"/>
      <c r="B9" s="48"/>
      <c r="C9" s="34" t="s">
        <v>101</v>
      </c>
      <c r="D9" s="111">
        <v>120000</v>
      </c>
      <c r="E9" s="96">
        <f t="shared" ref="E9:E10" si="0">D9*1.19</f>
        <v>142800</v>
      </c>
      <c r="F9" s="48"/>
    </row>
    <row r="10" spans="1:6" ht="21" customHeight="1">
      <c r="A10" s="48"/>
      <c r="B10" s="48"/>
      <c r="C10" s="34" t="s">
        <v>102</v>
      </c>
      <c r="D10" s="111">
        <v>350000</v>
      </c>
      <c r="E10" s="96">
        <f t="shared" si="0"/>
        <v>416500</v>
      </c>
      <c r="F10" s="48"/>
    </row>
    <row r="11" spans="1:6">
      <c r="C11" s="73" t="s">
        <v>95</v>
      </c>
      <c r="D11" s="102">
        <f>SUM(D8:D10)</f>
        <v>920000</v>
      </c>
      <c r="E11" s="102">
        <f>SUM(E8:E10)</f>
        <v>1094800</v>
      </c>
    </row>
  </sheetData>
  <mergeCells count="2">
    <mergeCell ref="A4:F4"/>
    <mergeCell ref="A5:F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277CD-3152-4F8B-8FD2-E981F26A15CD}">
  <sheetPr>
    <tabColor rgb="FF92D050"/>
  </sheetPr>
  <dimension ref="A4:F70"/>
  <sheetViews>
    <sheetView tabSelected="1" topLeftCell="D4" workbookViewId="0">
      <selection activeCell="D70" sqref="D70"/>
    </sheetView>
  </sheetViews>
  <sheetFormatPr baseColWidth="10" defaultColWidth="11.42578125" defaultRowHeight="15"/>
  <cols>
    <col min="1" max="1" width="24.85546875" customWidth="1"/>
    <col min="2" max="2" width="15.28515625" customWidth="1"/>
    <col min="3" max="4" width="36.85546875" customWidth="1"/>
    <col min="5" max="5" width="35.140625" customWidth="1"/>
    <col min="6" max="6" width="25.140625" customWidth="1"/>
  </cols>
  <sheetData>
    <row r="4" spans="1:6" ht="15.75">
      <c r="A4" s="149" t="s">
        <v>191</v>
      </c>
      <c r="B4" s="149"/>
      <c r="C4" s="149"/>
      <c r="D4" s="149"/>
      <c r="E4" s="149"/>
      <c r="F4" s="149"/>
    </row>
    <row r="5" spans="1:6" ht="72" customHeight="1">
      <c r="A5" s="150" t="s">
        <v>96</v>
      </c>
      <c r="B5" s="150"/>
      <c r="C5" s="150"/>
      <c r="D5" s="150"/>
      <c r="E5" s="150"/>
      <c r="F5" s="150"/>
    </row>
    <row r="6" spans="1:6" ht="15.75">
      <c r="A6" s="48"/>
      <c r="B6" s="48"/>
      <c r="C6" s="48"/>
      <c r="D6" s="48"/>
      <c r="E6" s="48"/>
      <c r="F6" s="48"/>
    </row>
    <row r="7" spans="1:6" ht="15.75">
      <c r="A7" s="48"/>
      <c r="B7" s="48"/>
      <c r="C7" s="49" t="s">
        <v>97</v>
      </c>
      <c r="D7" s="49" t="s">
        <v>98</v>
      </c>
      <c r="E7" s="49" t="s">
        <v>99</v>
      </c>
      <c r="F7" s="48"/>
    </row>
    <row r="8" spans="1:6" ht="15.75">
      <c r="A8" s="48"/>
      <c r="B8" s="48"/>
      <c r="C8" s="34" t="s">
        <v>103</v>
      </c>
      <c r="D8" s="111">
        <v>355000</v>
      </c>
      <c r="E8" s="96">
        <f>D8*1.19</f>
        <v>422450</v>
      </c>
      <c r="F8" s="48"/>
    </row>
    <row r="9" spans="1:6" ht="15.75">
      <c r="A9" s="48"/>
      <c r="B9" s="48"/>
      <c r="C9" s="34" t="s">
        <v>104</v>
      </c>
      <c r="D9" s="111">
        <v>38000</v>
      </c>
      <c r="E9" s="96">
        <f t="shared" ref="E9:E69" si="0">D9*1.19</f>
        <v>45220</v>
      </c>
      <c r="F9" s="48"/>
    </row>
    <row r="10" spans="1:6" ht="15.75">
      <c r="A10" s="48"/>
      <c r="B10" s="48"/>
      <c r="C10" s="34" t="s">
        <v>105</v>
      </c>
      <c r="D10" s="111">
        <v>170000</v>
      </c>
      <c r="E10" s="96">
        <f t="shared" si="0"/>
        <v>202300</v>
      </c>
      <c r="F10" s="48"/>
    </row>
    <row r="11" spans="1:6" ht="15.75">
      <c r="A11" s="48"/>
      <c r="B11" s="48"/>
      <c r="C11" s="34" t="s">
        <v>106</v>
      </c>
      <c r="D11" s="111">
        <v>28000</v>
      </c>
      <c r="E11" s="96">
        <f t="shared" si="0"/>
        <v>33320</v>
      </c>
      <c r="F11" s="48"/>
    </row>
    <row r="12" spans="1:6" ht="15.75">
      <c r="A12" s="48"/>
      <c r="B12" s="48"/>
      <c r="C12" s="34" t="s">
        <v>107</v>
      </c>
      <c r="D12" s="111">
        <v>263000</v>
      </c>
      <c r="E12" s="96">
        <f t="shared" si="0"/>
        <v>312970</v>
      </c>
      <c r="F12" s="48"/>
    </row>
    <row r="13" spans="1:6" ht="15.75">
      <c r="A13" s="48"/>
      <c r="B13" s="48"/>
      <c r="C13" s="34" t="s">
        <v>108</v>
      </c>
      <c r="D13" s="111">
        <v>50000</v>
      </c>
      <c r="E13" s="96">
        <f t="shared" si="0"/>
        <v>59500</v>
      </c>
      <c r="F13" s="48"/>
    </row>
    <row r="14" spans="1:6" ht="15.75">
      <c r="A14" s="48"/>
      <c r="B14" s="48"/>
      <c r="C14" s="34" t="s">
        <v>109</v>
      </c>
      <c r="D14" s="111">
        <v>580000</v>
      </c>
      <c r="E14" s="96">
        <f t="shared" si="0"/>
        <v>690200</v>
      </c>
      <c r="F14" s="48"/>
    </row>
    <row r="15" spans="1:6" ht="15.75">
      <c r="A15" s="48"/>
      <c r="B15" s="48"/>
      <c r="C15" s="34" t="s">
        <v>110</v>
      </c>
      <c r="D15" s="111">
        <v>70000</v>
      </c>
      <c r="E15" s="96">
        <f t="shared" si="0"/>
        <v>83300</v>
      </c>
      <c r="F15" s="48"/>
    </row>
    <row r="16" spans="1:6" ht="15.75">
      <c r="A16" s="48"/>
      <c r="B16" s="48"/>
      <c r="C16" s="34" t="s">
        <v>111</v>
      </c>
      <c r="D16" s="111">
        <v>870000</v>
      </c>
      <c r="E16" s="96">
        <f t="shared" si="0"/>
        <v>1035300</v>
      </c>
      <c r="F16" s="48"/>
    </row>
    <row r="17" spans="1:6" ht="15.75">
      <c r="A17" s="48"/>
      <c r="B17" s="48"/>
      <c r="C17" s="34" t="s">
        <v>112</v>
      </c>
      <c r="D17" s="111">
        <v>90000</v>
      </c>
      <c r="E17" s="96">
        <f t="shared" si="0"/>
        <v>107100</v>
      </c>
      <c r="F17" s="48"/>
    </row>
    <row r="18" spans="1:6" ht="15.75">
      <c r="A18" s="48"/>
      <c r="B18" s="48"/>
      <c r="C18" s="34" t="s">
        <v>113</v>
      </c>
      <c r="D18" s="111">
        <v>485000</v>
      </c>
      <c r="E18" s="96">
        <f t="shared" si="0"/>
        <v>577150</v>
      </c>
      <c r="F18" s="48"/>
    </row>
    <row r="19" spans="1:6" ht="15.75">
      <c r="A19" s="48"/>
      <c r="B19" s="48"/>
      <c r="C19" s="34" t="s">
        <v>114</v>
      </c>
      <c r="D19" s="111">
        <v>60000</v>
      </c>
      <c r="E19" s="96">
        <f t="shared" si="0"/>
        <v>71400</v>
      </c>
      <c r="F19" s="48"/>
    </row>
    <row r="20" spans="1:6" ht="15.75">
      <c r="A20" s="48"/>
      <c r="B20" s="48"/>
      <c r="C20" s="36" t="s">
        <v>115</v>
      </c>
      <c r="D20" s="112">
        <v>12000</v>
      </c>
      <c r="E20" s="96">
        <f t="shared" si="0"/>
        <v>14280</v>
      </c>
      <c r="F20" s="48"/>
    </row>
    <row r="21" spans="1:6" ht="15.75">
      <c r="A21" s="48"/>
      <c r="B21" s="48"/>
      <c r="C21" s="36" t="s">
        <v>116</v>
      </c>
      <c r="D21" s="112">
        <v>12000</v>
      </c>
      <c r="E21" s="96">
        <f t="shared" si="0"/>
        <v>14280</v>
      </c>
      <c r="F21" s="48"/>
    </row>
    <row r="22" spans="1:6" ht="15.75">
      <c r="A22" s="48"/>
      <c r="B22" s="48"/>
      <c r="C22" s="36" t="s">
        <v>117</v>
      </c>
      <c r="D22" s="112">
        <v>12000</v>
      </c>
      <c r="E22" s="96">
        <f t="shared" si="0"/>
        <v>14280</v>
      </c>
      <c r="F22" s="48"/>
    </row>
    <row r="23" spans="1:6" ht="15.75">
      <c r="A23" s="48"/>
      <c r="B23" s="48"/>
      <c r="C23" s="36" t="s">
        <v>118</v>
      </c>
      <c r="D23" s="112">
        <v>12000</v>
      </c>
      <c r="E23" s="96">
        <f t="shared" si="0"/>
        <v>14280</v>
      </c>
      <c r="F23" s="48"/>
    </row>
    <row r="24" spans="1:6" ht="15.75">
      <c r="A24" s="48"/>
      <c r="B24" s="48"/>
      <c r="C24" s="36" t="s">
        <v>119</v>
      </c>
      <c r="D24" s="112">
        <v>12000</v>
      </c>
      <c r="E24" s="96">
        <f t="shared" si="0"/>
        <v>14280</v>
      </c>
      <c r="F24" s="48"/>
    </row>
    <row r="25" spans="1:6" ht="15.75">
      <c r="A25" s="48"/>
      <c r="B25" s="48"/>
      <c r="C25" s="36" t="s">
        <v>120</v>
      </c>
      <c r="D25" s="112">
        <v>12000</v>
      </c>
      <c r="E25" s="96">
        <f t="shared" si="0"/>
        <v>14280</v>
      </c>
      <c r="F25" s="48"/>
    </row>
    <row r="26" spans="1:6" ht="15.75">
      <c r="A26" s="48"/>
      <c r="B26" s="48"/>
      <c r="C26" s="36" t="s">
        <v>121</v>
      </c>
      <c r="D26" s="112">
        <v>10000</v>
      </c>
      <c r="E26" s="96">
        <f t="shared" si="0"/>
        <v>11900</v>
      </c>
      <c r="F26" s="48"/>
    </row>
    <row r="27" spans="1:6" ht="15.75">
      <c r="A27" s="48"/>
      <c r="B27" s="48"/>
      <c r="C27" s="36" t="s">
        <v>122</v>
      </c>
      <c r="D27" s="112">
        <v>10000</v>
      </c>
      <c r="E27" s="96">
        <f t="shared" si="0"/>
        <v>11900</v>
      </c>
      <c r="F27" s="48"/>
    </row>
    <row r="28" spans="1:6" ht="15.75">
      <c r="A28" s="48"/>
      <c r="B28" s="48"/>
      <c r="C28" s="36" t="s">
        <v>123</v>
      </c>
      <c r="D28" s="112">
        <v>10000</v>
      </c>
      <c r="E28" s="96">
        <f t="shared" si="0"/>
        <v>11900</v>
      </c>
      <c r="F28" s="48"/>
    </row>
    <row r="29" spans="1:6" ht="15.75">
      <c r="A29" s="48"/>
      <c r="B29" s="48"/>
      <c r="C29" s="36" t="s">
        <v>124</v>
      </c>
      <c r="D29" s="112">
        <v>10000</v>
      </c>
      <c r="E29" s="96">
        <f t="shared" si="0"/>
        <v>11900</v>
      </c>
      <c r="F29" s="48"/>
    </row>
    <row r="30" spans="1:6" ht="15.75">
      <c r="A30" s="48"/>
      <c r="B30" s="48"/>
      <c r="C30" s="36" t="s">
        <v>125</v>
      </c>
      <c r="D30" s="112">
        <v>10000</v>
      </c>
      <c r="E30" s="96">
        <f t="shared" si="0"/>
        <v>11900</v>
      </c>
      <c r="F30" s="48"/>
    </row>
    <row r="31" spans="1:6" ht="15.75">
      <c r="A31" s="48"/>
      <c r="B31" s="48"/>
      <c r="C31" s="36" t="s">
        <v>126</v>
      </c>
      <c r="D31" s="112">
        <v>10000</v>
      </c>
      <c r="E31" s="96">
        <f t="shared" si="0"/>
        <v>11900</v>
      </c>
      <c r="F31" s="48"/>
    </row>
    <row r="32" spans="1:6" ht="15.75">
      <c r="A32" s="48"/>
      <c r="B32" s="48"/>
      <c r="C32" s="36" t="s">
        <v>127</v>
      </c>
      <c r="D32" s="112">
        <v>10000</v>
      </c>
      <c r="E32" s="96">
        <f t="shared" si="0"/>
        <v>11900</v>
      </c>
      <c r="F32" s="48"/>
    </row>
    <row r="33" spans="1:6" ht="15.75">
      <c r="A33" s="48"/>
      <c r="B33" s="48"/>
      <c r="C33" s="36" t="s">
        <v>128</v>
      </c>
      <c r="D33" s="112">
        <v>10000</v>
      </c>
      <c r="E33" s="96">
        <f t="shared" si="0"/>
        <v>11900</v>
      </c>
      <c r="F33" s="48"/>
    </row>
    <row r="34" spans="1:6" ht="13.5" customHeight="1">
      <c r="A34" s="48"/>
      <c r="B34" s="48"/>
      <c r="C34" s="36" t="s">
        <v>129</v>
      </c>
      <c r="D34" s="112">
        <v>10000</v>
      </c>
      <c r="E34" s="96">
        <f t="shared" si="0"/>
        <v>11900</v>
      </c>
      <c r="F34" s="48"/>
    </row>
    <row r="35" spans="1:6" ht="15.75">
      <c r="A35" s="48"/>
      <c r="B35" s="48"/>
      <c r="C35" s="36" t="s">
        <v>130</v>
      </c>
      <c r="D35" s="112">
        <v>10000</v>
      </c>
      <c r="E35" s="96">
        <f t="shared" si="0"/>
        <v>11900</v>
      </c>
      <c r="F35" s="48"/>
    </row>
    <row r="36" spans="1:6" ht="31.5">
      <c r="A36" s="48"/>
      <c r="B36" s="48"/>
      <c r="C36" s="34" t="s">
        <v>131</v>
      </c>
      <c r="D36" s="111">
        <v>648000</v>
      </c>
      <c r="E36" s="96">
        <f t="shared" si="0"/>
        <v>771120</v>
      </c>
      <c r="F36" s="48"/>
    </row>
    <row r="37" spans="1:6" ht="15.75">
      <c r="A37" s="48"/>
      <c r="B37" s="48"/>
      <c r="C37" s="36" t="s">
        <v>132</v>
      </c>
      <c r="D37" s="112">
        <v>100000</v>
      </c>
      <c r="E37" s="96">
        <f t="shared" si="0"/>
        <v>119000</v>
      </c>
      <c r="F37" s="48"/>
    </row>
    <row r="38" spans="1:6" ht="15.75">
      <c r="A38" s="48"/>
      <c r="B38" s="48"/>
      <c r="C38" s="36" t="s">
        <v>133</v>
      </c>
      <c r="D38" s="112">
        <v>10000</v>
      </c>
      <c r="E38" s="96">
        <f t="shared" si="0"/>
        <v>11900</v>
      </c>
      <c r="F38" s="48"/>
    </row>
    <row r="39" spans="1:6" ht="15.75">
      <c r="A39" s="48"/>
      <c r="B39" s="48"/>
      <c r="C39" s="36" t="s">
        <v>134</v>
      </c>
      <c r="D39" s="112">
        <v>10000</v>
      </c>
      <c r="E39" s="96">
        <f t="shared" si="0"/>
        <v>11900</v>
      </c>
      <c r="F39" s="48"/>
    </row>
    <row r="40" spans="1:6" ht="15.75">
      <c r="A40" s="48"/>
      <c r="B40" s="48"/>
      <c r="C40" s="36" t="s">
        <v>135</v>
      </c>
      <c r="D40" s="112">
        <v>10000</v>
      </c>
      <c r="E40" s="96">
        <f t="shared" si="0"/>
        <v>11900</v>
      </c>
      <c r="F40" s="48"/>
    </row>
    <row r="41" spans="1:6" ht="15.75">
      <c r="A41" s="48"/>
      <c r="B41" s="48"/>
      <c r="C41" s="36" t="s">
        <v>136</v>
      </c>
      <c r="D41" s="112">
        <v>10000</v>
      </c>
      <c r="E41" s="96">
        <f t="shared" si="0"/>
        <v>11900</v>
      </c>
      <c r="F41" s="48"/>
    </row>
    <row r="42" spans="1:6" ht="15.75">
      <c r="A42" s="48"/>
      <c r="B42" s="48"/>
      <c r="C42" s="36" t="s">
        <v>137</v>
      </c>
      <c r="D42" s="112">
        <v>10000</v>
      </c>
      <c r="E42" s="96">
        <f t="shared" si="0"/>
        <v>11900</v>
      </c>
      <c r="F42" s="48"/>
    </row>
    <row r="43" spans="1:6" ht="15.75">
      <c r="A43" s="48"/>
      <c r="B43" s="48"/>
      <c r="C43" s="36" t="s">
        <v>138</v>
      </c>
      <c r="D43" s="112">
        <v>10000</v>
      </c>
      <c r="E43" s="96">
        <f t="shared" si="0"/>
        <v>11900</v>
      </c>
      <c r="F43" s="48"/>
    </row>
    <row r="44" spans="1:6" ht="15.75">
      <c r="A44" s="48"/>
      <c r="B44" s="48"/>
      <c r="C44" s="36" t="s">
        <v>139</v>
      </c>
      <c r="D44" s="112">
        <v>60000</v>
      </c>
      <c r="E44" s="96">
        <f t="shared" si="0"/>
        <v>71400</v>
      </c>
      <c r="F44" s="48"/>
    </row>
    <row r="45" spans="1:6" ht="15.75">
      <c r="A45" s="48"/>
      <c r="B45" s="48"/>
      <c r="C45" s="36" t="s">
        <v>140</v>
      </c>
      <c r="D45" s="112">
        <v>70000</v>
      </c>
      <c r="E45" s="96">
        <f t="shared" si="0"/>
        <v>83300</v>
      </c>
      <c r="F45" s="48"/>
    </row>
    <row r="46" spans="1:6" ht="15.75">
      <c r="A46" s="48"/>
      <c r="B46" s="48"/>
      <c r="C46" s="36" t="s">
        <v>141</v>
      </c>
      <c r="D46" s="112">
        <v>14000</v>
      </c>
      <c r="E46" s="96">
        <f t="shared" si="0"/>
        <v>16660</v>
      </c>
      <c r="F46" s="48"/>
    </row>
    <row r="47" spans="1:6" ht="15.75">
      <c r="A47" s="48"/>
      <c r="B47" s="48"/>
      <c r="C47" s="36" t="s">
        <v>142</v>
      </c>
      <c r="D47" s="112">
        <v>14000</v>
      </c>
      <c r="E47" s="96">
        <f t="shared" si="0"/>
        <v>16660</v>
      </c>
      <c r="F47" s="48"/>
    </row>
    <row r="48" spans="1:6" ht="15.75">
      <c r="A48" s="48"/>
      <c r="B48" s="48"/>
      <c r="C48" s="36" t="s">
        <v>143</v>
      </c>
      <c r="D48" s="112">
        <v>14000</v>
      </c>
      <c r="E48" s="96">
        <f t="shared" si="0"/>
        <v>16660</v>
      </c>
      <c r="F48" s="48"/>
    </row>
    <row r="49" spans="1:6" ht="15.75">
      <c r="A49" s="48"/>
      <c r="B49" s="48"/>
      <c r="C49" s="36" t="s">
        <v>144</v>
      </c>
      <c r="D49" s="112">
        <v>7500</v>
      </c>
      <c r="E49" s="96">
        <f t="shared" si="0"/>
        <v>8925</v>
      </c>
      <c r="F49" s="48"/>
    </row>
    <row r="50" spans="1:6" ht="15.75">
      <c r="A50" s="48"/>
      <c r="B50" s="48"/>
      <c r="C50" s="36" t="s">
        <v>145</v>
      </c>
      <c r="D50" s="112">
        <v>7500</v>
      </c>
      <c r="E50" s="96">
        <f t="shared" si="0"/>
        <v>8925</v>
      </c>
      <c r="F50" s="48"/>
    </row>
    <row r="51" spans="1:6" ht="15.75">
      <c r="A51" s="48"/>
      <c r="B51" s="48"/>
      <c r="C51" s="36" t="s">
        <v>146</v>
      </c>
      <c r="D51" s="112">
        <v>10000</v>
      </c>
      <c r="E51" s="96">
        <f t="shared" si="0"/>
        <v>11900</v>
      </c>
      <c r="F51" s="48"/>
    </row>
    <row r="52" spans="1:6" ht="15.75">
      <c r="A52" s="48"/>
      <c r="B52" s="48"/>
      <c r="C52" s="36" t="s">
        <v>196</v>
      </c>
      <c r="D52" s="112">
        <v>15000</v>
      </c>
      <c r="E52" s="96">
        <f t="shared" si="0"/>
        <v>17850</v>
      </c>
      <c r="F52" s="48"/>
    </row>
    <row r="53" spans="1:6" ht="15.75">
      <c r="A53" s="48"/>
      <c r="B53" s="48"/>
      <c r="C53" s="72" t="s">
        <v>198</v>
      </c>
      <c r="D53" s="112">
        <v>4000</v>
      </c>
      <c r="E53" s="96">
        <f t="shared" si="0"/>
        <v>4760</v>
      </c>
      <c r="F53" s="48"/>
    </row>
    <row r="54" spans="1:6" ht="15.75">
      <c r="A54" s="48"/>
      <c r="B54" s="48"/>
      <c r="C54" s="36" t="s">
        <v>192</v>
      </c>
      <c r="D54" s="112">
        <v>280000</v>
      </c>
      <c r="E54" s="96">
        <f t="shared" si="0"/>
        <v>333200</v>
      </c>
      <c r="F54" s="48"/>
    </row>
    <row r="55" spans="1:6" ht="15.75">
      <c r="A55" s="48"/>
      <c r="B55" s="48"/>
      <c r="C55" s="36" t="s">
        <v>147</v>
      </c>
      <c r="D55" s="112">
        <v>38000</v>
      </c>
      <c r="E55" s="96">
        <f t="shared" si="0"/>
        <v>45220</v>
      </c>
      <c r="F55" s="48"/>
    </row>
    <row r="56" spans="1:6" ht="15.75">
      <c r="A56" s="48"/>
      <c r="B56" s="48"/>
      <c r="C56" s="34" t="s">
        <v>148</v>
      </c>
      <c r="D56" s="111">
        <v>320000</v>
      </c>
      <c r="E56" s="96">
        <f t="shared" si="0"/>
        <v>380800</v>
      </c>
      <c r="F56" s="48"/>
    </row>
    <row r="57" spans="1:6" ht="31.5">
      <c r="A57" s="48"/>
      <c r="B57" s="48"/>
      <c r="C57" s="72" t="s">
        <v>149</v>
      </c>
      <c r="D57" s="113">
        <v>1400000</v>
      </c>
      <c r="E57" s="96">
        <f t="shared" si="0"/>
        <v>1666000</v>
      </c>
      <c r="F57" s="48"/>
    </row>
    <row r="58" spans="1:6" ht="31.5">
      <c r="A58" s="48"/>
      <c r="B58" s="48"/>
      <c r="C58" s="72" t="s">
        <v>150</v>
      </c>
      <c r="D58" s="113">
        <v>1600000</v>
      </c>
      <c r="E58" s="96">
        <f t="shared" si="0"/>
        <v>1904000</v>
      </c>
      <c r="F58" s="48"/>
    </row>
    <row r="59" spans="1:6" ht="31.5">
      <c r="A59" s="48"/>
      <c r="B59" s="48"/>
      <c r="C59" s="72" t="s">
        <v>151</v>
      </c>
      <c r="D59" s="113">
        <v>2100000</v>
      </c>
      <c r="E59" s="96">
        <f t="shared" si="0"/>
        <v>2499000</v>
      </c>
      <c r="F59" s="48"/>
    </row>
    <row r="60" spans="1:6" ht="31.5">
      <c r="A60" s="48"/>
      <c r="B60" s="48"/>
      <c r="C60" s="72" t="s">
        <v>152</v>
      </c>
      <c r="D60" s="113">
        <v>2600000</v>
      </c>
      <c r="E60" s="96">
        <f t="shared" si="0"/>
        <v>3094000</v>
      </c>
      <c r="F60" s="48"/>
    </row>
    <row r="61" spans="1:6" ht="31.5">
      <c r="A61" s="48"/>
      <c r="B61" s="48"/>
      <c r="C61" s="72" t="s">
        <v>153</v>
      </c>
      <c r="D61" s="113">
        <v>5888000</v>
      </c>
      <c r="E61" s="96">
        <f t="shared" si="0"/>
        <v>7006720</v>
      </c>
      <c r="F61" s="48"/>
    </row>
    <row r="62" spans="1:6" ht="31.5">
      <c r="A62" s="48"/>
      <c r="B62" s="48"/>
      <c r="C62" s="72" t="s">
        <v>154</v>
      </c>
      <c r="D62" s="113">
        <v>9100000</v>
      </c>
      <c r="E62" s="96">
        <f t="shared" si="0"/>
        <v>10829000</v>
      </c>
      <c r="F62" s="48"/>
    </row>
    <row r="63" spans="1:6" ht="15.75">
      <c r="A63" s="48"/>
      <c r="B63" s="48"/>
      <c r="C63" s="72" t="s">
        <v>155</v>
      </c>
      <c r="D63" s="113">
        <v>9000</v>
      </c>
      <c r="E63" s="96">
        <f t="shared" si="0"/>
        <v>10710</v>
      </c>
      <c r="F63" s="48"/>
    </row>
    <row r="64" spans="1:6" ht="15.75">
      <c r="A64" s="48"/>
      <c r="B64" s="48"/>
      <c r="C64" s="72" t="s">
        <v>156</v>
      </c>
      <c r="D64" s="113">
        <v>6000</v>
      </c>
      <c r="E64" s="96">
        <f t="shared" si="0"/>
        <v>7140</v>
      </c>
      <c r="F64" s="48"/>
    </row>
    <row r="65" spans="1:6" ht="15.75">
      <c r="A65" s="48"/>
      <c r="B65" s="48"/>
      <c r="C65" s="72" t="s">
        <v>193</v>
      </c>
      <c r="D65" s="113">
        <v>12000</v>
      </c>
      <c r="E65" s="96">
        <f t="shared" si="0"/>
        <v>14280</v>
      </c>
      <c r="F65" s="48"/>
    </row>
    <row r="66" spans="1:6" ht="15.75">
      <c r="A66" s="48"/>
      <c r="B66" s="48"/>
      <c r="C66" s="72" t="s">
        <v>194</v>
      </c>
      <c r="D66" s="113">
        <v>14000</v>
      </c>
      <c r="E66" s="96">
        <f t="shared" ref="E66:E67" si="1">D66*1.19</f>
        <v>16660</v>
      </c>
      <c r="F66" s="48"/>
    </row>
    <row r="67" spans="1:6" ht="15.75">
      <c r="A67" s="48"/>
      <c r="B67" s="48"/>
      <c r="C67" s="72" t="s">
        <v>195</v>
      </c>
      <c r="D67" s="113">
        <v>18000</v>
      </c>
      <c r="E67" s="96">
        <f t="shared" si="1"/>
        <v>21420</v>
      </c>
      <c r="F67" s="48"/>
    </row>
    <row r="68" spans="1:6" ht="15.75">
      <c r="A68" s="48"/>
      <c r="B68" s="48"/>
      <c r="C68" s="72" t="s">
        <v>197</v>
      </c>
      <c r="D68" s="113">
        <v>4000</v>
      </c>
      <c r="E68" s="96">
        <f t="shared" si="0"/>
        <v>4760</v>
      </c>
      <c r="F68" s="48"/>
    </row>
    <row r="69" spans="1:6" ht="15.75">
      <c r="A69" s="48"/>
      <c r="B69" s="48"/>
      <c r="C69" s="72" t="s">
        <v>157</v>
      </c>
      <c r="D69" s="113">
        <v>7000</v>
      </c>
      <c r="E69" s="96">
        <f t="shared" si="0"/>
        <v>8330</v>
      </c>
      <c r="F69" s="48"/>
    </row>
    <row r="70" spans="1:6">
      <c r="C70" s="73" t="s">
        <v>95</v>
      </c>
      <c r="D70" s="103">
        <f>SUM(D8:D69)</f>
        <v>27651000</v>
      </c>
      <c r="E70" s="103">
        <f>SUM(E8:E69)</f>
        <v>32904690</v>
      </c>
    </row>
  </sheetData>
  <mergeCells count="2">
    <mergeCell ref="A4:F4"/>
    <mergeCell ref="A5:F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D5863-C3D7-4AEA-ACAA-D828EB8F4993}">
  <dimension ref="A1:D84"/>
  <sheetViews>
    <sheetView topLeftCell="A72" workbookViewId="0">
      <selection activeCell="C22" sqref="C22"/>
    </sheetView>
  </sheetViews>
  <sheetFormatPr baseColWidth="10" defaultRowHeight="15"/>
  <cols>
    <col min="1" max="1" width="29.140625" customWidth="1"/>
    <col min="2" max="2" width="49.5703125" customWidth="1"/>
    <col min="3" max="3" width="12" customWidth="1"/>
    <col min="4" max="4" width="25.5703125" customWidth="1"/>
  </cols>
  <sheetData>
    <row r="1" spans="1:4" ht="15.75">
      <c r="A1" s="155" t="s">
        <v>209</v>
      </c>
      <c r="B1" s="156"/>
      <c r="C1" s="156"/>
      <c r="D1" s="156"/>
    </row>
    <row r="2" spans="1:4" ht="32.25" thickBot="1">
      <c r="A2" s="51" t="s">
        <v>30</v>
      </c>
      <c r="B2" s="51" t="s">
        <v>31</v>
      </c>
      <c r="C2" s="51" t="s">
        <v>32</v>
      </c>
      <c r="D2" s="51" t="s">
        <v>33</v>
      </c>
    </row>
    <row r="3" spans="1:4" ht="15.75">
      <c r="A3" s="66" t="s">
        <v>36</v>
      </c>
      <c r="B3" s="53" t="s">
        <v>37</v>
      </c>
      <c r="C3" s="54">
        <v>36000</v>
      </c>
      <c r="D3" s="67">
        <v>1</v>
      </c>
    </row>
    <row r="4" spans="1:4" ht="15.75">
      <c r="A4" s="68" t="s">
        <v>38</v>
      </c>
      <c r="B4" s="33" t="s">
        <v>37</v>
      </c>
      <c r="C4" s="42">
        <v>60000</v>
      </c>
      <c r="D4" s="35">
        <v>1</v>
      </c>
    </row>
    <row r="5" spans="1:4" ht="15.75">
      <c r="A5" s="68" t="s">
        <v>36</v>
      </c>
      <c r="B5" s="33" t="s">
        <v>39</v>
      </c>
      <c r="C5" s="42">
        <v>36000</v>
      </c>
      <c r="D5" s="35">
        <v>1</v>
      </c>
    </row>
    <row r="6" spans="1:4" ht="15.75">
      <c r="A6" s="68" t="s">
        <v>38</v>
      </c>
      <c r="B6" s="33" t="s">
        <v>40</v>
      </c>
      <c r="C6" s="42">
        <v>36000</v>
      </c>
      <c r="D6" s="35">
        <v>1</v>
      </c>
    </row>
    <row r="7" spans="1:4" ht="15.75">
      <c r="A7" s="68" t="s">
        <v>36</v>
      </c>
      <c r="B7" s="33" t="s">
        <v>40</v>
      </c>
      <c r="C7" s="42">
        <v>60000</v>
      </c>
      <c r="D7" s="35">
        <v>1</v>
      </c>
    </row>
    <row r="8" spans="1:4" ht="15.75">
      <c r="A8" s="68" t="s">
        <v>36</v>
      </c>
      <c r="B8" s="33" t="s">
        <v>41</v>
      </c>
      <c r="C8" s="42">
        <v>12000</v>
      </c>
      <c r="D8" s="35">
        <v>2</v>
      </c>
    </row>
    <row r="9" spans="1:4" ht="15.75">
      <c r="A9" s="68" t="s">
        <v>38</v>
      </c>
      <c r="B9" s="33" t="s">
        <v>42</v>
      </c>
      <c r="C9" s="42">
        <v>60000</v>
      </c>
      <c r="D9" s="35">
        <v>1</v>
      </c>
    </row>
    <row r="10" spans="1:4" ht="15.75">
      <c r="A10" s="68" t="s">
        <v>36</v>
      </c>
      <c r="B10" s="33" t="s">
        <v>42</v>
      </c>
      <c r="C10" s="42">
        <v>12000</v>
      </c>
      <c r="D10" s="35">
        <v>1</v>
      </c>
    </row>
    <row r="11" spans="1:4" ht="15.75">
      <c r="A11" s="68" t="s">
        <v>36</v>
      </c>
      <c r="B11" s="33" t="s">
        <v>43</v>
      </c>
      <c r="C11" s="42">
        <v>12000</v>
      </c>
      <c r="D11" s="35">
        <v>1</v>
      </c>
    </row>
    <row r="12" spans="1:4" ht="15.75">
      <c r="A12" s="69" t="s">
        <v>38</v>
      </c>
      <c r="B12" s="33" t="s">
        <v>41</v>
      </c>
      <c r="C12" s="42">
        <v>60000</v>
      </c>
      <c r="D12" s="35">
        <v>1</v>
      </c>
    </row>
    <row r="13" spans="1:4" ht="15.75">
      <c r="A13" s="69" t="s">
        <v>38</v>
      </c>
      <c r="B13" s="33" t="s">
        <v>41</v>
      </c>
      <c r="C13" s="42">
        <v>36000</v>
      </c>
      <c r="D13" s="35">
        <v>1</v>
      </c>
    </row>
    <row r="14" spans="1:4" ht="15.75">
      <c r="A14" s="68" t="s">
        <v>36</v>
      </c>
      <c r="B14" s="33" t="s">
        <v>44</v>
      </c>
      <c r="C14" s="42">
        <v>12000</v>
      </c>
      <c r="D14" s="35">
        <v>2</v>
      </c>
    </row>
    <row r="15" spans="1:4" ht="15.75">
      <c r="A15" s="68" t="s">
        <v>36</v>
      </c>
      <c r="B15" s="33" t="s">
        <v>45</v>
      </c>
      <c r="C15" s="42">
        <v>60000</v>
      </c>
      <c r="D15" s="35">
        <v>2</v>
      </c>
    </row>
    <row r="16" spans="1:4" ht="15.75">
      <c r="A16" s="68" t="s">
        <v>36</v>
      </c>
      <c r="B16" s="33" t="s">
        <v>46</v>
      </c>
      <c r="C16" s="42">
        <v>12000</v>
      </c>
      <c r="D16" s="35">
        <v>1</v>
      </c>
    </row>
    <row r="17" spans="1:4" ht="15.75">
      <c r="A17" s="68" t="s">
        <v>38</v>
      </c>
      <c r="B17" s="33" t="s">
        <v>46</v>
      </c>
      <c r="C17" s="42">
        <v>60000</v>
      </c>
      <c r="D17" s="35">
        <v>2</v>
      </c>
    </row>
    <row r="18" spans="1:4" ht="15.75">
      <c r="A18" s="68" t="s">
        <v>36</v>
      </c>
      <c r="B18" s="33" t="s">
        <v>47</v>
      </c>
      <c r="C18" s="42">
        <v>12000</v>
      </c>
      <c r="D18" s="35">
        <v>1</v>
      </c>
    </row>
    <row r="19" spans="1:4" ht="15.75">
      <c r="A19" s="68" t="s">
        <v>38</v>
      </c>
      <c r="B19" s="33" t="s">
        <v>47</v>
      </c>
      <c r="C19" s="42">
        <v>60000</v>
      </c>
      <c r="D19" s="35">
        <v>1</v>
      </c>
    </row>
    <row r="20" spans="1:4" ht="15.75">
      <c r="A20" s="68" t="s">
        <v>36</v>
      </c>
      <c r="B20" s="33" t="s">
        <v>48</v>
      </c>
      <c r="C20" s="42">
        <v>12000</v>
      </c>
      <c r="D20" s="35">
        <v>2</v>
      </c>
    </row>
    <row r="21" spans="1:4" ht="15.75">
      <c r="A21" s="68" t="s">
        <v>36</v>
      </c>
      <c r="B21" s="33" t="s">
        <v>48</v>
      </c>
      <c r="C21" s="42">
        <v>36000</v>
      </c>
      <c r="D21" s="35">
        <v>1</v>
      </c>
    </row>
    <row r="22" spans="1:4" ht="15.75">
      <c r="A22" s="68" t="s">
        <v>38</v>
      </c>
      <c r="B22" s="33" t="s">
        <v>49</v>
      </c>
      <c r="C22" s="42">
        <v>60000</v>
      </c>
      <c r="D22" s="35">
        <v>1</v>
      </c>
    </row>
    <row r="23" spans="1:4" ht="15.75">
      <c r="A23" s="68" t="s">
        <v>38</v>
      </c>
      <c r="B23" s="33" t="s">
        <v>41</v>
      </c>
      <c r="C23" s="42">
        <v>60000</v>
      </c>
      <c r="D23" s="35">
        <v>1</v>
      </c>
    </row>
    <row r="24" spans="1:4" ht="15.75">
      <c r="A24" s="68" t="s">
        <v>36</v>
      </c>
      <c r="B24" s="33" t="s">
        <v>50</v>
      </c>
      <c r="C24" s="42">
        <v>18000</v>
      </c>
      <c r="D24" s="35">
        <v>1</v>
      </c>
    </row>
    <row r="25" spans="1:4" ht="15.75">
      <c r="A25" s="68" t="s">
        <v>38</v>
      </c>
      <c r="B25" s="33" t="s">
        <v>51</v>
      </c>
      <c r="C25" s="42">
        <v>60000</v>
      </c>
      <c r="D25" s="35">
        <v>1</v>
      </c>
    </row>
    <row r="26" spans="1:4" ht="15.75">
      <c r="A26" s="68" t="s">
        <v>38</v>
      </c>
      <c r="B26" s="33" t="s">
        <v>52</v>
      </c>
      <c r="C26" s="42">
        <v>36000</v>
      </c>
      <c r="D26" s="35">
        <v>1</v>
      </c>
    </row>
    <row r="27" spans="1:4" ht="15.75">
      <c r="A27" s="68" t="s">
        <v>38</v>
      </c>
      <c r="B27" s="33" t="s">
        <v>53</v>
      </c>
      <c r="C27" s="42">
        <v>60000</v>
      </c>
      <c r="D27" s="35">
        <v>1</v>
      </c>
    </row>
    <row r="28" spans="1:4" ht="15.75">
      <c r="A28" s="68" t="s">
        <v>36</v>
      </c>
      <c r="B28" s="33" t="s">
        <v>53</v>
      </c>
      <c r="C28" s="42">
        <v>12000</v>
      </c>
      <c r="D28" s="35">
        <v>1</v>
      </c>
    </row>
    <row r="29" spans="1:4" ht="15.75">
      <c r="A29" s="68" t="s">
        <v>36</v>
      </c>
      <c r="B29" s="33" t="s">
        <v>54</v>
      </c>
      <c r="C29" s="42">
        <v>36000</v>
      </c>
      <c r="D29" s="35">
        <v>1</v>
      </c>
    </row>
    <row r="30" spans="1:4" ht="15.75">
      <c r="A30" s="68" t="s">
        <v>36</v>
      </c>
      <c r="B30" s="33" t="s">
        <v>55</v>
      </c>
      <c r="C30" s="42">
        <v>12000</v>
      </c>
      <c r="D30" s="35">
        <v>1</v>
      </c>
    </row>
    <row r="31" spans="1:4" ht="15.75">
      <c r="A31" s="68" t="s">
        <v>38</v>
      </c>
      <c r="B31" s="33" t="s">
        <v>56</v>
      </c>
      <c r="C31" s="42">
        <v>60000</v>
      </c>
      <c r="D31" s="36">
        <v>2</v>
      </c>
    </row>
    <row r="32" spans="1:4" ht="15.75">
      <c r="A32" s="68" t="s">
        <v>36</v>
      </c>
      <c r="B32" s="33" t="s">
        <v>57</v>
      </c>
      <c r="C32" s="42">
        <v>12000</v>
      </c>
      <c r="D32" s="35">
        <v>2</v>
      </c>
    </row>
    <row r="33" spans="1:4" ht="15.75">
      <c r="A33" s="68" t="s">
        <v>36</v>
      </c>
      <c r="B33" s="33" t="s">
        <v>58</v>
      </c>
      <c r="C33" s="42">
        <v>36000</v>
      </c>
      <c r="D33" s="35">
        <v>1</v>
      </c>
    </row>
    <row r="34" spans="1:4" ht="15.75">
      <c r="A34" s="68" t="s">
        <v>36</v>
      </c>
      <c r="B34" s="33" t="s">
        <v>59</v>
      </c>
      <c r="C34" s="42">
        <v>60000</v>
      </c>
      <c r="D34" s="35">
        <v>1</v>
      </c>
    </row>
    <row r="35" spans="1:4" ht="15.75">
      <c r="A35" s="68" t="s">
        <v>36</v>
      </c>
      <c r="B35" s="33" t="s">
        <v>60</v>
      </c>
      <c r="C35" s="42">
        <v>12000</v>
      </c>
      <c r="D35" s="35">
        <v>1</v>
      </c>
    </row>
    <row r="36" spans="1:4" ht="15.75">
      <c r="A36" s="68" t="s">
        <v>36</v>
      </c>
      <c r="B36" s="33" t="s">
        <v>61</v>
      </c>
      <c r="C36" s="42">
        <v>60000</v>
      </c>
      <c r="D36" s="36">
        <v>1</v>
      </c>
    </row>
    <row r="37" spans="1:4" ht="15.75">
      <c r="A37" s="68" t="s">
        <v>36</v>
      </c>
      <c r="B37" s="33" t="s">
        <v>62</v>
      </c>
      <c r="C37" s="42">
        <v>18000</v>
      </c>
      <c r="D37" s="35">
        <v>2</v>
      </c>
    </row>
    <row r="38" spans="1:4" ht="15.75">
      <c r="A38" s="68" t="s">
        <v>38</v>
      </c>
      <c r="B38" s="33" t="s">
        <v>62</v>
      </c>
      <c r="C38" s="42">
        <v>48000</v>
      </c>
      <c r="D38" s="36">
        <v>1</v>
      </c>
    </row>
    <row r="39" spans="1:4" ht="15.75">
      <c r="A39" s="68" t="s">
        <v>36</v>
      </c>
      <c r="B39" s="33" t="s">
        <v>63</v>
      </c>
      <c r="C39" s="42">
        <v>12000</v>
      </c>
      <c r="D39" s="35">
        <v>1</v>
      </c>
    </row>
    <row r="40" spans="1:4" ht="15.75">
      <c r="A40" s="68" t="s">
        <v>36</v>
      </c>
      <c r="B40" s="33" t="s">
        <v>63</v>
      </c>
      <c r="C40" s="42">
        <v>18000</v>
      </c>
      <c r="D40" s="35">
        <v>1</v>
      </c>
    </row>
    <row r="41" spans="1:4" ht="16.5" thickBot="1">
      <c r="A41" s="70" t="s">
        <v>36</v>
      </c>
      <c r="B41" s="56" t="s">
        <v>64</v>
      </c>
      <c r="C41" s="55">
        <v>36000</v>
      </c>
      <c r="D41" s="71">
        <v>2</v>
      </c>
    </row>
    <row r="42" spans="1:4" ht="15.75">
      <c r="A42" s="37"/>
      <c r="B42" s="38"/>
      <c r="C42" s="39"/>
      <c r="D42" s="62">
        <f>SUM(D3:D41)</f>
        <v>48</v>
      </c>
    </row>
    <row r="43" spans="1:4" ht="15.75">
      <c r="A43" s="158"/>
      <c r="B43" s="158"/>
      <c r="C43" s="158"/>
      <c r="D43" s="158"/>
    </row>
    <row r="44" spans="1:4" ht="15.75">
      <c r="A44" s="159" t="s">
        <v>201</v>
      </c>
      <c r="B44" s="159"/>
      <c r="C44" s="159"/>
      <c r="D44" s="159"/>
    </row>
    <row r="45" spans="1:4" ht="32.25" thickBot="1">
      <c r="A45" s="51" t="s">
        <v>31</v>
      </c>
      <c r="B45" s="51" t="s">
        <v>65</v>
      </c>
      <c r="C45" s="51" t="s">
        <v>32</v>
      </c>
      <c r="D45" s="51" t="s">
        <v>33</v>
      </c>
    </row>
    <row r="46" spans="1:4" ht="15.75">
      <c r="A46" s="160" t="s">
        <v>68</v>
      </c>
      <c r="B46" s="53" t="s">
        <v>69</v>
      </c>
      <c r="C46" s="54">
        <v>12000</v>
      </c>
      <c r="D46" s="53">
        <v>15</v>
      </c>
    </row>
    <row r="47" spans="1:4" ht="15.75">
      <c r="A47" s="161"/>
      <c r="B47" s="33" t="s">
        <v>69</v>
      </c>
      <c r="C47" s="50">
        <v>24000</v>
      </c>
      <c r="D47" s="41">
        <v>2</v>
      </c>
    </row>
    <row r="48" spans="1:4" ht="16.5" thickBot="1">
      <c r="A48" s="171"/>
      <c r="B48" s="56" t="s">
        <v>36</v>
      </c>
      <c r="C48" s="59">
        <v>36000</v>
      </c>
      <c r="D48" s="60">
        <v>1</v>
      </c>
    </row>
    <row r="49" spans="1:4" ht="15.75">
      <c r="A49" s="160" t="s">
        <v>73</v>
      </c>
      <c r="B49" s="53" t="s">
        <v>36</v>
      </c>
      <c r="C49" s="54">
        <v>12000</v>
      </c>
      <c r="D49" s="53">
        <v>22</v>
      </c>
    </row>
    <row r="50" spans="1:4" ht="16.5" thickBot="1">
      <c r="A50" s="161"/>
      <c r="B50" s="33" t="s">
        <v>36</v>
      </c>
      <c r="C50" s="42">
        <v>36000</v>
      </c>
      <c r="D50" s="41">
        <v>3</v>
      </c>
    </row>
    <row r="51" spans="1:4" ht="15.75">
      <c r="A51" s="160" t="s">
        <v>74</v>
      </c>
      <c r="B51" s="53" t="s">
        <v>36</v>
      </c>
      <c r="C51" s="54">
        <v>12000</v>
      </c>
      <c r="D51" s="53">
        <v>22</v>
      </c>
    </row>
    <row r="52" spans="1:4" ht="15.75">
      <c r="A52" s="161"/>
      <c r="B52" s="33" t="s">
        <v>36</v>
      </c>
      <c r="C52" s="42">
        <v>36000</v>
      </c>
      <c r="D52" s="33">
        <v>5</v>
      </c>
    </row>
    <row r="53" spans="1:4" ht="16.5" thickBot="1">
      <c r="A53" s="161"/>
      <c r="B53" s="33" t="s">
        <v>38</v>
      </c>
      <c r="C53" s="42">
        <v>60000</v>
      </c>
      <c r="D53" s="33">
        <v>2</v>
      </c>
    </row>
    <row r="54" spans="1:4" ht="48" thickBot="1">
      <c r="A54" s="75" t="s">
        <v>76</v>
      </c>
      <c r="B54" s="53" t="s">
        <v>69</v>
      </c>
      <c r="C54" s="54">
        <v>12000</v>
      </c>
      <c r="D54" s="53">
        <v>28</v>
      </c>
    </row>
    <row r="55" spans="1:4" ht="15.75">
      <c r="A55" s="151" t="s">
        <v>199</v>
      </c>
      <c r="B55" s="53" t="s">
        <v>38</v>
      </c>
      <c r="C55" s="54">
        <v>48000</v>
      </c>
      <c r="D55" s="58">
        <v>2</v>
      </c>
    </row>
    <row r="56" spans="1:4" ht="15.75">
      <c r="A56" s="162"/>
      <c r="B56" s="33" t="s">
        <v>36</v>
      </c>
      <c r="C56" s="42">
        <v>36000</v>
      </c>
      <c r="D56" s="41">
        <v>2</v>
      </c>
    </row>
    <row r="57" spans="1:4" ht="15.75">
      <c r="A57" s="162"/>
      <c r="B57" s="33" t="s">
        <v>36</v>
      </c>
      <c r="C57" s="42">
        <v>24000</v>
      </c>
      <c r="D57" s="41">
        <v>1</v>
      </c>
    </row>
    <row r="58" spans="1:4" ht="16.5" thickBot="1">
      <c r="A58" s="163"/>
      <c r="B58" s="56" t="s">
        <v>36</v>
      </c>
      <c r="C58" s="55">
        <v>12000</v>
      </c>
      <c r="D58" s="60">
        <v>4</v>
      </c>
    </row>
    <row r="59" spans="1:4" ht="15.75">
      <c r="A59" s="151" t="s">
        <v>79</v>
      </c>
      <c r="B59" s="53" t="s">
        <v>38</v>
      </c>
      <c r="C59" s="54">
        <v>60000</v>
      </c>
      <c r="D59" s="53">
        <v>1</v>
      </c>
    </row>
    <row r="60" spans="1:4" ht="16.5" thickBot="1">
      <c r="A60" s="163"/>
      <c r="B60" s="56" t="s">
        <v>69</v>
      </c>
      <c r="C60" s="55">
        <v>12000</v>
      </c>
      <c r="D60" s="56">
        <v>12</v>
      </c>
    </row>
    <row r="61" spans="1:4" ht="15.75">
      <c r="A61" s="37"/>
      <c r="B61" s="38"/>
      <c r="C61" s="39"/>
      <c r="D61" s="62">
        <f>SUM(D46:D60)</f>
        <v>122</v>
      </c>
    </row>
    <row r="62" spans="1:4">
      <c r="A62" s="158"/>
      <c r="B62" s="158"/>
      <c r="C62" s="158"/>
      <c r="D62" s="158"/>
    </row>
    <row r="63" spans="1:4">
      <c r="A63" s="166"/>
      <c r="B63" s="166"/>
      <c r="C63" s="166"/>
      <c r="D63" s="166"/>
    </row>
    <row r="64" spans="1:4" ht="15.75">
      <c r="A64" s="159" t="s">
        <v>204</v>
      </c>
      <c r="B64" s="159"/>
      <c r="C64" s="159"/>
      <c r="D64" s="159"/>
    </row>
    <row r="65" spans="1:4" ht="32.25" thickBot="1">
      <c r="A65" s="51" t="s">
        <v>31</v>
      </c>
      <c r="B65" s="51" t="s">
        <v>65</v>
      </c>
      <c r="C65" s="51" t="s">
        <v>32</v>
      </c>
      <c r="D65" s="51" t="s">
        <v>33</v>
      </c>
    </row>
    <row r="66" spans="1:4" ht="15.75">
      <c r="A66" s="164" t="s">
        <v>200</v>
      </c>
      <c r="B66" s="53" t="s">
        <v>36</v>
      </c>
      <c r="C66" s="54">
        <v>12000</v>
      </c>
      <c r="D66" s="53">
        <v>38</v>
      </c>
    </row>
    <row r="67" spans="1:4" ht="16.5" thickBot="1">
      <c r="A67" s="165"/>
      <c r="B67" s="56" t="s">
        <v>77</v>
      </c>
      <c r="C67" s="55">
        <v>24000</v>
      </c>
      <c r="D67" s="56">
        <v>2</v>
      </c>
    </row>
    <row r="68" spans="1:4" ht="63.75" thickBot="1">
      <c r="A68" s="75" t="s">
        <v>78</v>
      </c>
      <c r="B68" s="53" t="s">
        <v>69</v>
      </c>
      <c r="C68" s="54">
        <v>12000</v>
      </c>
      <c r="D68" s="53">
        <v>17</v>
      </c>
    </row>
    <row r="69" spans="1:4" ht="15.75">
      <c r="A69" s="151" t="s">
        <v>75</v>
      </c>
      <c r="B69" s="58" t="s">
        <v>38</v>
      </c>
      <c r="C69" s="57">
        <v>60000</v>
      </c>
      <c r="D69" s="58">
        <v>1</v>
      </c>
    </row>
    <row r="70" spans="1:4" ht="15.75">
      <c r="A70" s="162"/>
      <c r="B70" s="33" t="s">
        <v>36</v>
      </c>
      <c r="C70" s="42">
        <v>12000</v>
      </c>
      <c r="D70" s="33">
        <v>18</v>
      </c>
    </row>
    <row r="71" spans="1:4" ht="15.75">
      <c r="A71" s="152"/>
      <c r="B71" s="33" t="s">
        <v>36</v>
      </c>
      <c r="C71" s="42">
        <v>36000</v>
      </c>
      <c r="D71" s="33">
        <v>1</v>
      </c>
    </row>
    <row r="72" spans="1:4" ht="16.5" thickBot="1">
      <c r="A72" s="163"/>
      <c r="B72" s="56" t="s">
        <v>36</v>
      </c>
      <c r="C72" s="55">
        <v>24000</v>
      </c>
      <c r="D72" s="56">
        <v>1</v>
      </c>
    </row>
    <row r="73" spans="1:4" ht="15.75">
      <c r="A73" s="170" t="s">
        <v>70</v>
      </c>
      <c r="B73" s="40" t="s">
        <v>36</v>
      </c>
      <c r="C73" s="40">
        <v>12000</v>
      </c>
      <c r="D73" s="40">
        <v>12</v>
      </c>
    </row>
    <row r="74" spans="1:4" ht="16.5" thickBot="1">
      <c r="A74" s="162"/>
      <c r="B74" s="33" t="s">
        <v>36</v>
      </c>
      <c r="C74" s="42">
        <v>24000</v>
      </c>
      <c r="D74" s="33">
        <v>1</v>
      </c>
    </row>
    <row r="75" spans="1:4" ht="15.75">
      <c r="A75" s="151" t="s">
        <v>71</v>
      </c>
      <c r="B75" s="53" t="s">
        <v>36</v>
      </c>
      <c r="C75" s="54">
        <v>12000</v>
      </c>
      <c r="D75" s="53">
        <v>12</v>
      </c>
    </row>
    <row r="76" spans="1:4" ht="16.5" thickBot="1">
      <c r="A76" s="162"/>
      <c r="B76" s="33" t="s">
        <v>36</v>
      </c>
      <c r="C76" s="42">
        <v>36000</v>
      </c>
      <c r="D76" s="33">
        <v>2</v>
      </c>
    </row>
    <row r="77" spans="1:4" ht="48" thickBot="1">
      <c r="A77" s="74" t="s">
        <v>72</v>
      </c>
      <c r="B77" s="53" t="s">
        <v>36</v>
      </c>
      <c r="C77" s="54">
        <v>12000</v>
      </c>
      <c r="D77" s="53">
        <v>25</v>
      </c>
    </row>
    <row r="78" spans="1:4" ht="48" thickBot="1">
      <c r="A78" s="74" t="s">
        <v>203</v>
      </c>
      <c r="B78" s="53" t="s">
        <v>36</v>
      </c>
      <c r="C78" s="54">
        <v>12000</v>
      </c>
      <c r="D78" s="53">
        <v>24</v>
      </c>
    </row>
    <row r="79" spans="1:4" ht="16.5" thickBot="1">
      <c r="A79" s="151" t="s">
        <v>67</v>
      </c>
      <c r="B79" s="53" t="s">
        <v>36</v>
      </c>
      <c r="C79" s="59">
        <v>12000</v>
      </c>
      <c r="D79" s="58">
        <v>12</v>
      </c>
    </row>
    <row r="80" spans="1:4" ht="16.5" thickBot="1">
      <c r="A80" s="152"/>
      <c r="B80" s="61" t="s">
        <v>38</v>
      </c>
      <c r="C80" s="114">
        <v>60000</v>
      </c>
      <c r="D80" s="61">
        <v>1</v>
      </c>
    </row>
    <row r="81" spans="1:4" ht="32.25" thickBot="1">
      <c r="A81" s="63" t="s">
        <v>80</v>
      </c>
      <c r="B81" s="64" t="s">
        <v>36</v>
      </c>
      <c r="C81" s="65">
        <v>12</v>
      </c>
      <c r="D81" s="64">
        <v>1</v>
      </c>
    </row>
    <row r="82" spans="1:4" ht="15.75">
      <c r="A82" s="43"/>
      <c r="B82" s="44"/>
      <c r="D82" s="62">
        <f>SUM(D66:D81)</f>
        <v>168</v>
      </c>
    </row>
    <row r="83" spans="1:4" ht="15.75" thickBot="1">
      <c r="A83" s="43"/>
      <c r="B83" s="44"/>
    </row>
    <row r="84" spans="1:4" ht="19.5" thickBot="1">
      <c r="A84" s="167" t="s">
        <v>202</v>
      </c>
      <c r="B84" s="168"/>
      <c r="C84" s="169"/>
      <c r="D84" s="117">
        <f>SUM(D82+D61+D42)</f>
        <v>338</v>
      </c>
    </row>
  </sheetData>
  <mergeCells count="16">
    <mergeCell ref="A51:A53"/>
    <mergeCell ref="A1:D1"/>
    <mergeCell ref="A43:D43"/>
    <mergeCell ref="A44:D44"/>
    <mergeCell ref="A46:A48"/>
    <mergeCell ref="A49:A50"/>
    <mergeCell ref="A73:A74"/>
    <mergeCell ref="A75:A76"/>
    <mergeCell ref="A79:A80"/>
    <mergeCell ref="A84:C84"/>
    <mergeCell ref="A55:A58"/>
    <mergeCell ref="A59:A60"/>
    <mergeCell ref="A62:D63"/>
    <mergeCell ref="A64:D64"/>
    <mergeCell ref="A66:A67"/>
    <mergeCell ref="A69:A7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29"/>
  <sheetViews>
    <sheetView showGridLines="0" workbookViewId="0">
      <selection activeCell="L24" sqref="L24"/>
    </sheetView>
  </sheetViews>
  <sheetFormatPr baseColWidth="10" defaultColWidth="11.42578125" defaultRowHeight="15"/>
  <cols>
    <col min="3" max="3" width="18.85546875" customWidth="1"/>
    <col min="4" max="8" width="13.85546875" customWidth="1"/>
    <col min="11" max="11" width="12.42578125" customWidth="1"/>
    <col min="12" max="12" width="14" customWidth="1"/>
    <col min="13" max="14" width="15.85546875" customWidth="1"/>
    <col min="15" max="15" width="13.42578125" customWidth="1"/>
    <col min="16" max="16" width="12.42578125" customWidth="1"/>
    <col min="17" max="18" width="13.42578125" customWidth="1"/>
    <col min="19" max="19" width="16.42578125" customWidth="1"/>
    <col min="20" max="20" width="16" customWidth="1"/>
    <col min="21" max="21" width="15.140625" customWidth="1"/>
    <col min="22" max="22" width="2.85546875" customWidth="1"/>
    <col min="23" max="23" width="17.42578125" customWidth="1"/>
    <col min="24" max="24" width="15.140625" customWidth="1"/>
    <col min="25" max="25" width="14.42578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42578125" customWidth="1"/>
  </cols>
  <sheetData>
    <row r="1" spans="1:33">
      <c r="D1" s="12" t="s">
        <v>158</v>
      </c>
      <c r="E1" s="21"/>
      <c r="F1" s="21"/>
      <c r="G1" s="21"/>
      <c r="H1" s="21"/>
    </row>
    <row r="2" spans="1:33">
      <c r="D2" s="13">
        <v>0</v>
      </c>
      <c r="E2" s="22"/>
      <c r="F2" s="22"/>
      <c r="G2" s="22"/>
      <c r="H2" s="22"/>
    </row>
    <row r="3" spans="1:33" s="11" customFormat="1" ht="41.25" customHeight="1">
      <c r="A3" s="187" t="s">
        <v>159</v>
      </c>
      <c r="B3" s="187"/>
      <c r="C3" s="188"/>
      <c r="D3" s="193" t="s">
        <v>160</v>
      </c>
      <c r="E3" s="186" t="s">
        <v>161</v>
      </c>
      <c r="F3" s="186" t="s">
        <v>162</v>
      </c>
      <c r="G3" s="23"/>
      <c r="H3" s="23"/>
      <c r="I3" s="180" t="s">
        <v>163</v>
      </c>
      <c r="J3" s="181"/>
      <c r="K3" s="182"/>
      <c r="L3" s="180" t="s">
        <v>164</v>
      </c>
      <c r="M3" s="181"/>
      <c r="N3" s="182"/>
      <c r="O3" s="180" t="s">
        <v>165</v>
      </c>
      <c r="P3" s="181"/>
      <c r="Q3" s="182"/>
      <c r="S3" s="174" t="s">
        <v>166</v>
      </c>
      <c r="T3" s="174"/>
      <c r="U3" s="174"/>
      <c r="V3" s="18"/>
      <c r="W3" s="174" t="s">
        <v>167</v>
      </c>
      <c r="X3" s="174"/>
      <c r="Y3" s="174"/>
      <c r="Z3" s="18"/>
      <c r="AA3" s="174" t="s">
        <v>168</v>
      </c>
      <c r="AB3" s="174"/>
      <c r="AC3" s="174"/>
      <c r="AD3" s="18"/>
      <c r="AE3" s="175" t="s">
        <v>169</v>
      </c>
      <c r="AF3" s="175"/>
      <c r="AG3" s="175"/>
    </row>
    <row r="4" spans="1:33" ht="15" customHeight="1">
      <c r="A4" s="189"/>
      <c r="B4" s="189"/>
      <c r="C4" s="190"/>
      <c r="D4" s="193"/>
      <c r="E4" s="186"/>
      <c r="F4" s="186"/>
      <c r="G4" s="23"/>
      <c r="H4" s="23"/>
      <c r="I4" s="176" t="s">
        <v>170</v>
      </c>
      <c r="J4" s="178" t="s">
        <v>171</v>
      </c>
      <c r="K4" s="178" t="s">
        <v>172</v>
      </c>
      <c r="L4" s="178" t="s">
        <v>170</v>
      </c>
      <c r="M4" s="178" t="s">
        <v>171</v>
      </c>
      <c r="N4" s="178" t="s">
        <v>172</v>
      </c>
      <c r="O4" s="178" t="s">
        <v>170</v>
      </c>
      <c r="P4" s="178" t="s">
        <v>171</v>
      </c>
      <c r="Q4" s="178" t="s">
        <v>172</v>
      </c>
      <c r="S4" s="174" t="s">
        <v>173</v>
      </c>
      <c r="T4" s="174" t="s">
        <v>161</v>
      </c>
      <c r="U4" s="174" t="s">
        <v>162</v>
      </c>
      <c r="V4" s="19"/>
      <c r="W4" s="174" t="s">
        <v>173</v>
      </c>
      <c r="X4" s="174" t="s">
        <v>161</v>
      </c>
      <c r="Y4" s="174" t="s">
        <v>162</v>
      </c>
      <c r="Z4" s="19"/>
      <c r="AA4" s="174" t="s">
        <v>173</v>
      </c>
      <c r="AB4" s="174" t="s">
        <v>161</v>
      </c>
      <c r="AC4" s="174" t="s">
        <v>162</v>
      </c>
      <c r="AD4" s="19"/>
      <c r="AE4" s="174" t="s">
        <v>173</v>
      </c>
      <c r="AF4" s="175" t="s">
        <v>174</v>
      </c>
      <c r="AG4" s="175" t="s">
        <v>175</v>
      </c>
    </row>
    <row r="5" spans="1:33" ht="15" customHeight="1">
      <c r="A5" s="191"/>
      <c r="B5" s="191"/>
      <c r="C5" s="192"/>
      <c r="D5" s="194"/>
      <c r="E5" s="186"/>
      <c r="F5" s="186"/>
      <c r="G5" s="24"/>
      <c r="H5" s="24"/>
      <c r="I5" s="177"/>
      <c r="J5" s="179"/>
      <c r="K5" s="179"/>
      <c r="L5" s="179"/>
      <c r="M5" s="179"/>
      <c r="N5" s="179"/>
      <c r="O5" s="179"/>
      <c r="P5" s="179"/>
      <c r="Q5" s="179"/>
      <c r="S5" s="174"/>
      <c r="T5" s="174"/>
      <c r="U5" s="174"/>
      <c r="V5" s="19"/>
      <c r="W5" s="174"/>
      <c r="X5" s="174"/>
      <c r="Y5" s="174"/>
      <c r="Z5" s="19"/>
      <c r="AA5" s="174"/>
      <c r="AB5" s="174"/>
      <c r="AC5" s="174"/>
      <c r="AD5" s="19"/>
      <c r="AE5" s="174"/>
      <c r="AF5" s="175"/>
      <c r="AG5" s="175"/>
    </row>
    <row r="6" spans="1:33" ht="21.75" customHeight="1">
      <c r="A6" s="183" t="s">
        <v>176</v>
      </c>
      <c r="B6" s="184"/>
      <c r="C6" s="185"/>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183" t="s">
        <v>177</v>
      </c>
      <c r="B7" s="184"/>
      <c r="C7" s="185"/>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183" t="s">
        <v>178</v>
      </c>
      <c r="B8" s="184"/>
      <c r="C8" s="185"/>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183" t="s">
        <v>179</v>
      </c>
      <c r="B9" s="184"/>
      <c r="C9" s="185"/>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183" t="s">
        <v>180</v>
      </c>
      <c r="B10" s="184"/>
      <c r="C10" s="185"/>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183" t="s">
        <v>181</v>
      </c>
      <c r="B11" s="184"/>
      <c r="C11" s="185"/>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183" t="s">
        <v>182</v>
      </c>
      <c r="B12" s="184"/>
      <c r="C12" s="185"/>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183" t="s">
        <v>183</v>
      </c>
      <c r="B13" s="184"/>
      <c r="C13" s="185"/>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183" t="s">
        <v>184</v>
      </c>
      <c r="B14" s="184"/>
      <c r="C14" s="185"/>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197" t="s">
        <v>95</v>
      </c>
      <c r="B15" s="197"/>
      <c r="C15" s="197"/>
      <c r="D15" s="10">
        <f>SUM(D6:D14)</f>
        <v>1227</v>
      </c>
      <c r="E15" s="20"/>
      <c r="F15" s="20">
        <v>54079775</v>
      </c>
      <c r="G15" s="25"/>
      <c r="H15" s="25"/>
      <c r="I15" s="198"/>
      <c r="J15" s="199"/>
      <c r="K15" s="7">
        <f>SUM(K6:K14)</f>
        <v>55532500</v>
      </c>
      <c r="L15" s="198"/>
      <c r="M15" s="199"/>
      <c r="N15" s="3">
        <f>SUM(N6:N14)</f>
        <v>54836800</v>
      </c>
      <c r="O15" s="195"/>
      <c r="P15" s="196"/>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187" t="s">
        <v>159</v>
      </c>
      <c r="B17" s="187"/>
      <c r="C17" s="188"/>
      <c r="D17" s="193" t="s">
        <v>160</v>
      </c>
      <c r="E17" s="186" t="s">
        <v>161</v>
      </c>
      <c r="F17" s="186" t="s">
        <v>162</v>
      </c>
    </row>
    <row r="18" spans="1:6">
      <c r="A18" s="189"/>
      <c r="B18" s="189"/>
      <c r="C18" s="190"/>
      <c r="D18" s="193"/>
      <c r="E18" s="186"/>
      <c r="F18" s="186"/>
    </row>
    <row r="19" spans="1:6">
      <c r="A19" s="191"/>
      <c r="B19" s="191"/>
      <c r="C19" s="192"/>
      <c r="D19" s="194"/>
      <c r="E19" s="186"/>
      <c r="F19" s="186"/>
    </row>
    <row r="20" spans="1:6">
      <c r="A20" s="183" t="s">
        <v>176</v>
      </c>
      <c r="B20" s="184"/>
      <c r="C20" s="185"/>
      <c r="D20" s="4">
        <v>50</v>
      </c>
      <c r="E20" s="9">
        <v>67097</v>
      </c>
      <c r="F20" s="9">
        <f>D20*E20</f>
        <v>3354850</v>
      </c>
    </row>
    <row r="21" spans="1:6">
      <c r="A21" s="183" t="s">
        <v>177</v>
      </c>
      <c r="B21" s="184"/>
      <c r="C21" s="185"/>
      <c r="D21" s="4">
        <v>350</v>
      </c>
      <c r="E21" s="9">
        <v>67097</v>
      </c>
      <c r="F21" s="9">
        <f t="shared" ref="F21:F28" si="13">D21*E21</f>
        <v>23483950</v>
      </c>
    </row>
    <row r="22" spans="1:6">
      <c r="A22" s="183" t="s">
        <v>178</v>
      </c>
      <c r="B22" s="184"/>
      <c r="C22" s="185"/>
      <c r="D22" s="4">
        <v>50</v>
      </c>
      <c r="E22" s="9">
        <v>36005</v>
      </c>
      <c r="F22" s="9">
        <f t="shared" si="13"/>
        <v>1800250</v>
      </c>
    </row>
    <row r="23" spans="1:6">
      <c r="A23" s="183" t="s">
        <v>179</v>
      </c>
      <c r="B23" s="184"/>
      <c r="C23" s="185"/>
      <c r="D23" s="4">
        <v>10</v>
      </c>
      <c r="E23" s="9">
        <v>75270</v>
      </c>
      <c r="F23" s="9">
        <f t="shared" si="13"/>
        <v>752700</v>
      </c>
    </row>
    <row r="24" spans="1:6">
      <c r="A24" s="183" t="s">
        <v>180</v>
      </c>
      <c r="B24" s="184"/>
      <c r="C24" s="185"/>
      <c r="D24" s="4">
        <v>7</v>
      </c>
      <c r="E24" s="9">
        <v>119085</v>
      </c>
      <c r="F24" s="9">
        <f t="shared" si="13"/>
        <v>833595</v>
      </c>
    </row>
    <row r="25" spans="1:6">
      <c r="A25" s="183" t="s">
        <v>181</v>
      </c>
      <c r="B25" s="184"/>
      <c r="C25" s="185"/>
      <c r="D25" s="4">
        <v>400</v>
      </c>
      <c r="E25" s="9">
        <v>23072</v>
      </c>
      <c r="F25" s="9">
        <f t="shared" si="13"/>
        <v>9228800</v>
      </c>
    </row>
    <row r="26" spans="1:6">
      <c r="A26" s="183" t="s">
        <v>182</v>
      </c>
      <c r="B26" s="184"/>
      <c r="C26" s="185"/>
      <c r="D26" s="4">
        <v>50</v>
      </c>
      <c r="E26" s="9">
        <v>27460</v>
      </c>
      <c r="F26" s="9">
        <f t="shared" si="13"/>
        <v>1373000</v>
      </c>
    </row>
    <row r="27" spans="1:6">
      <c r="A27" s="183" t="s">
        <v>183</v>
      </c>
      <c r="B27" s="184"/>
      <c r="C27" s="185"/>
      <c r="D27" s="4">
        <v>10</v>
      </c>
      <c r="E27" s="9">
        <v>50623</v>
      </c>
      <c r="F27" s="9">
        <f t="shared" si="13"/>
        <v>506230</v>
      </c>
    </row>
    <row r="28" spans="1:6">
      <c r="A28" s="183" t="s">
        <v>184</v>
      </c>
      <c r="B28" s="184"/>
      <c r="C28" s="185"/>
      <c r="D28" s="4">
        <v>300</v>
      </c>
      <c r="E28" s="9">
        <v>42488</v>
      </c>
      <c r="F28" s="9">
        <f t="shared" si="13"/>
        <v>12746400</v>
      </c>
    </row>
    <row r="29" spans="1:6">
      <c r="A29" s="197" t="s">
        <v>95</v>
      </c>
      <c r="B29" s="197"/>
      <c r="C29" s="197"/>
      <c r="D29" s="10">
        <f>SUM(D20:D28)</f>
        <v>1227</v>
      </c>
      <c r="E29" s="25"/>
      <c r="F29" s="25">
        <f>SUM(F20:F28)</f>
        <v>54079775</v>
      </c>
    </row>
  </sheetData>
  <mergeCells count="59">
    <mergeCell ref="A28:C28"/>
    <mergeCell ref="A29:C29"/>
    <mergeCell ref="A22:C22"/>
    <mergeCell ref="A23:C23"/>
    <mergeCell ref="A24:C24"/>
    <mergeCell ref="A25:C25"/>
    <mergeCell ref="A26:C26"/>
    <mergeCell ref="A27:C27"/>
    <mergeCell ref="A21:C21"/>
    <mergeCell ref="A14:C14"/>
    <mergeCell ref="A15:C15"/>
    <mergeCell ref="I15:J15"/>
    <mergeCell ref="L15:M15"/>
    <mergeCell ref="A17:C19"/>
    <mergeCell ref="D17:D19"/>
    <mergeCell ref="E17:E19"/>
    <mergeCell ref="F17:F19"/>
    <mergeCell ref="A20:C20"/>
    <mergeCell ref="O15:P15"/>
    <mergeCell ref="A8:C8"/>
    <mergeCell ref="A9:C9"/>
    <mergeCell ref="A10:C10"/>
    <mergeCell ref="A11:C11"/>
    <mergeCell ref="A12:C12"/>
    <mergeCell ref="A13:C13"/>
    <mergeCell ref="AC4:AC5"/>
    <mergeCell ref="AE4:AE5"/>
    <mergeCell ref="AF4:AF5"/>
    <mergeCell ref="AG4:AG5"/>
    <mergeCell ref="A6:C6"/>
    <mergeCell ref="X4:X5"/>
    <mergeCell ref="Y4:Y5"/>
    <mergeCell ref="AA4:AA5"/>
    <mergeCell ref="AB4:AB5"/>
    <mergeCell ref="A7:C7"/>
    <mergeCell ref="E3:E5"/>
    <mergeCell ref="F3:F5"/>
    <mergeCell ref="U4:U5"/>
    <mergeCell ref="W4:W5"/>
    <mergeCell ref="W3:Y3"/>
    <mergeCell ref="A3:C5"/>
    <mergeCell ref="D3:D5"/>
    <mergeCell ref="T4:T5"/>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9aaf90478de3894d8dc47a6bb50a9c96">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5bcf8b162208a0c9071422782a5fd8de"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68a7451-3062-4da5-9cd9-e638e09f90b8}"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8879028-697B-4828-AEA9-8F4A31E618DF}">
  <ds:schemaRefs>
    <ds:schemaRef ds:uri="http://schemas.microsoft.com/office/2006/metadata/properties"/>
    <ds:schemaRef ds:uri="http://schemas.microsoft.com/office/infopath/2007/PartnerControls"/>
    <ds:schemaRef ds:uri="06d43899-98df-4527-8cf4-5f34cb9c4e40"/>
    <ds:schemaRef ds:uri="b1b5a5b6-0840-4c7e-a10d-280026b3afe6"/>
    <ds:schemaRef ds:uri="356bbcdc-10e5-4ba0-9c2f-0848e6eba7c0"/>
  </ds:schemaRefs>
</ds:datastoreItem>
</file>

<file path=customXml/itemProps2.xml><?xml version="1.0" encoding="utf-8"?>
<ds:datastoreItem xmlns:ds="http://schemas.openxmlformats.org/officeDocument/2006/customXml" ds:itemID="{919CF192-B779-4170-9ACA-1152903687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83B6C2-80B9-425A-98F6-7CF25AA857B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RESUMEN</vt:lpstr>
      <vt:lpstr> MTMTO PREVENTIVO</vt:lpstr>
      <vt:lpstr>MTMTO CORRECTIVO</vt:lpstr>
      <vt:lpstr>TRASLADO</vt:lpstr>
      <vt:lpstr>INSUMOS</vt:lpstr>
      <vt:lpstr>Hoja1</vt:lpstr>
      <vt:lpstr>Borrador</vt:lpstr>
      <vt:lpstr>RESUMEN!Área_de_impresión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Carolina Másmela Jiménez</dc:creator>
  <cp:keywords/>
  <dc:description/>
  <cp:lastModifiedBy>user</cp:lastModifiedBy>
  <cp:revision/>
  <dcterms:created xsi:type="dcterms:W3CDTF">2018-02-05T20:14:19Z</dcterms:created>
  <dcterms:modified xsi:type="dcterms:W3CDTF">2025-07-29T03:32:24Z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ies>
</file>