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24226"/>
  <mc:AlternateContent xmlns:mc="http://schemas.openxmlformats.org/markup-compatibility/2006">
    <mc:Choice Requires="x15">
      <x15ac:absPath xmlns:x15ac="http://schemas.microsoft.com/office/spreadsheetml/2010/11/ac" url="C:\Users\mfonsecam\Desktop\CONTRATOS GESTION  DOCUMENTAL\Solictud estudio de mercado. CORRESPONDENCIA\JUSTIFICACION\CONTRACION\"/>
    </mc:Choice>
  </mc:AlternateContent>
  <xr:revisionPtr revIDLastSave="0" documentId="13_ncr:1_{E485BDDC-D2F0-434E-B024-31E42571D6F6}" xr6:coauthVersionLast="47" xr6:coauthVersionMax="47" xr10:uidLastSave="{00000000-0000-0000-0000-000000000000}"/>
  <bookViews>
    <workbookView xWindow="-120" yWindow="-120" windowWidth="20730" windowHeight="11040" xr2:uid="{00000000-000D-0000-FFFF-FFFF00000000}"/>
  </bookViews>
  <sheets>
    <sheet name="Oferta ecomonica" sheetId="3" r:id="rId1"/>
  </sheets>
  <definedNames>
    <definedName name="_xlnm._FilterDatabase" localSheetId="0" hidden="1">'Oferta ecomonica'!$C$5:$J$5</definedName>
    <definedName name="_xlnm.Print_Area" localSheetId="0">'Oferta ecomonica'!$A$1:$J$43</definedName>
    <definedName name="class">#REF!</definedName>
    <definedName name="Compras_Suministro">#REF!</definedName>
    <definedName name="Diseño">#REF!</definedName>
    <definedName name="Honorarios">#REF!</definedName>
    <definedName name="ica">#REF!</definedName>
    <definedName name="Interventoria_Consultoria">#REF!</definedName>
    <definedName name="Obra_Pública">#REF!</definedName>
    <definedName name="OLE_LINK1" localSheetId="0">'Oferta ecomonica'!#REF!</definedName>
    <definedName name="Servicios_Generales">#REF!</definedName>
    <definedName name="Transporte_Carga">#REF!</definedName>
    <definedName name="Transporte_Restaurant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35" i="3" l="1"/>
  <c r="J36" i="3"/>
  <c r="J37" i="3"/>
  <c r="H35" i="3"/>
  <c r="I35" i="3"/>
  <c r="H36" i="3"/>
  <c r="I36" i="3"/>
  <c r="H37" i="3"/>
  <c r="I37" i="3"/>
  <c r="I7" i="3" l="1"/>
  <c r="J7" i="3" s="1"/>
  <c r="I8" i="3"/>
  <c r="J8" i="3" s="1"/>
  <c r="I9" i="3"/>
  <c r="J9" i="3" s="1"/>
  <c r="I10" i="3"/>
  <c r="J10" i="3" s="1"/>
  <c r="I11" i="3"/>
  <c r="J11" i="3" s="1"/>
  <c r="I12" i="3"/>
  <c r="J12" i="3" s="1"/>
  <c r="I13" i="3"/>
  <c r="J13" i="3" s="1"/>
  <c r="I14" i="3"/>
  <c r="J14" i="3" s="1"/>
  <c r="I15" i="3"/>
  <c r="J15" i="3" s="1"/>
  <c r="I16" i="3"/>
  <c r="J16" i="3" s="1"/>
  <c r="I17" i="3"/>
  <c r="J17" i="3" s="1"/>
  <c r="I25" i="3"/>
  <c r="J25" i="3" s="1"/>
  <c r="I38" i="3"/>
  <c r="J38" i="3" s="1"/>
  <c r="I39" i="3"/>
  <c r="J39" i="3" s="1"/>
  <c r="I40" i="3"/>
  <c r="J40" i="3" s="1"/>
  <c r="I41" i="3"/>
  <c r="J41" i="3" s="1"/>
  <c r="I6" i="3"/>
  <c r="J6" i="3" s="1"/>
  <c r="H27" i="3"/>
  <c r="I27" i="3" s="1"/>
  <c r="J27" i="3" s="1"/>
  <c r="H28" i="3"/>
  <c r="I28" i="3" s="1"/>
  <c r="J28" i="3" s="1"/>
  <c r="H29" i="3"/>
  <c r="I29" i="3" s="1"/>
  <c r="J29" i="3" s="1"/>
  <c r="H30" i="3"/>
  <c r="I30" i="3" s="1"/>
  <c r="J30" i="3" s="1"/>
  <c r="H31" i="3"/>
  <c r="I31" i="3" s="1"/>
  <c r="J31" i="3" s="1"/>
  <c r="H32" i="3"/>
  <c r="I32" i="3" s="1"/>
  <c r="J32" i="3" s="1"/>
  <c r="H33" i="3"/>
  <c r="I33" i="3" s="1"/>
  <c r="J33" i="3" s="1"/>
  <c r="H34" i="3"/>
  <c r="I34" i="3" s="1"/>
  <c r="J34" i="3" s="1"/>
  <c r="H24" i="3"/>
  <c r="I24" i="3" s="1"/>
  <c r="J24" i="3" s="1"/>
  <c r="H19" i="3"/>
  <c r="I19" i="3" s="1"/>
  <c r="J19" i="3" s="1"/>
  <c r="H20" i="3"/>
  <c r="I20" i="3" s="1"/>
  <c r="J20" i="3" s="1"/>
  <c r="H21" i="3"/>
  <c r="I21" i="3" s="1"/>
  <c r="J21" i="3" s="1"/>
  <c r="H22" i="3"/>
  <c r="I22" i="3" s="1"/>
  <c r="J22" i="3" s="1"/>
  <c r="H23" i="3"/>
  <c r="I23" i="3" s="1"/>
  <c r="J23" i="3" s="1"/>
  <c r="H18" i="3"/>
  <c r="I18" i="3" s="1"/>
  <c r="J18" i="3" s="1"/>
  <c r="H26" i="3"/>
  <c r="I26" i="3" s="1"/>
  <c r="J26" i="3" s="1"/>
  <c r="J42" i="3" l="1"/>
</calcChain>
</file>

<file path=xl/sharedStrings.xml><?xml version="1.0" encoding="utf-8"?>
<sst xmlns="http://schemas.openxmlformats.org/spreadsheetml/2006/main" count="121" uniqueCount="77">
  <si>
    <t>Firma Representante legal</t>
  </si>
  <si>
    <t>ITEM</t>
  </si>
  <si>
    <t>UNIDAD DE MEDIDA</t>
  </si>
  <si>
    <t>VALOR DEL IVA</t>
  </si>
  <si>
    <t>VALOR UNITARIO INCLUIDO IVA</t>
  </si>
  <si>
    <t>V/TOTAL INCLUIDO IVA</t>
  </si>
  <si>
    <t>VALOR UNITARIO ANTES DE IVA</t>
  </si>
  <si>
    <t xml:space="preserve">VALOR TOTAL INCLUIDO IVA </t>
  </si>
  <si>
    <t xml:space="preserve">FONDO NACIONAL DEL AHORRO S.A. </t>
  </si>
  <si>
    <t>ACTIVIDAD</t>
  </si>
  <si>
    <t>CANT ESTIMADA CONTRATO</t>
  </si>
  <si>
    <t>PLAZO</t>
  </si>
  <si>
    <t xml:space="preserve">MENSAJERIA  </t>
  </si>
  <si>
    <t>URBANO</t>
  </si>
  <si>
    <t>SOBRE MEDIA CARTA Y/O CARTA/COBRO MENSUAL</t>
  </si>
  <si>
    <t>NACIONAL</t>
  </si>
  <si>
    <t>REGIONAL</t>
  </si>
  <si>
    <t>TRAYECTO ESPECIAL</t>
  </si>
  <si>
    <t xml:space="preserve">INTERNACIONAL </t>
  </si>
  <si>
    <t>SERVICIO DE TULAS</t>
  </si>
  <si>
    <t>URBANO (INCLUYE RECEPCIÓN DE TULA EN EL PUNTO DE ATENCIÓN, TRANSPORTE A SITIO DESTINO, LA ENTREGA EFECTIVA DE LA TULA CON SU RESPECTIVO PRECINTO DE SEGURIDAD Y LA GUIA, SE DEBE CONTAR CON EL STOCK DE TULAS NECESARIO PARA LA PRESTACIÓN DEL SERVICIO)</t>
  </si>
  <si>
    <t>TULA (0 a 25KG PROMEDIO) / COBRO MENSUAL</t>
  </si>
  <si>
    <t>NACIONAL (INCLUYE RECEPCIÓN DE TULA EN EL PUNTO DE ATENCIÓN, TRANSPORTE A SITIO DESTINO, LA ENTREGA EFECTIVA DE LA TULA CON SU RESPECTIVO PRECINTO DE SEGURIDAD Y LA GUIA, SE DEBE CONTAR CON EL STOCK DE TULAS NECESARIO PARA LA PRESTACIÓN DEL SERVICIO)</t>
  </si>
  <si>
    <t>REGIONAL (INCLUYE RECEPCIÓN DE TULA EN EL PUNTO DE ATENCIÓN, TRANSPORTE A SITIO DESTINO, LA ENTREGA EFECTIVA DE LA TULA CON SU RESPECTIVO PRECINTO DE SEGURIDAD Y LA GUIA, SE DEBE CONTAR CON EL STOCK DE TULAS NECESARIO PARA LA PRESTACIÓN DEL SERVICIO)</t>
  </si>
  <si>
    <t>TRAYECTO ESPECIAL (INCLUYE RECEPCIÓN DE TULA EN EL PUNTO DE ATENCIÓN, TRANSPORTE A SITIO DESTINO, LA ENTREGA EFECTIVA DE LA TULA CON SU RESPECTIVO PRECINTO DE SEGURIDAD Y LA GUIA, SE DEBE CONTAR CON EL STOCK DE TULAS NECESARIO PARA LA PRESTACIÓN DEL SERVICIO)</t>
  </si>
  <si>
    <t>MENSAJEROS POR DIA PARA DILIGENCIAS NOTARIALES E IMPUESTOS</t>
  </si>
  <si>
    <t>NACIONAL - DILIGENCIAS POR DÍA PARA NOTARIAS Y PRESENTACION DE IMPUESTOS A NIVEL NACIONAL. NO INCLUYE A LA CIUDAD DE BOGOTÁ NI EL DEPARTAMENTO DE CUNDINAMARCA</t>
  </si>
  <si>
    <t xml:space="preserve">TOTAL DE DÍAS MENSAJERO/COBRO POR DILIGENCIA </t>
  </si>
  <si>
    <t>REGIONAL - DILIGENCIAS POR DÍA PARA NOTARIAS Y PRESENTACION DE IMPUESTOS A NIVEL NACIONAL. NO INCLUYE A LA CIUDAD DE BOGOTÁ NI EL DEPARTAMENTO DE CUNDINAMARCA</t>
  </si>
  <si>
    <t>TRAYECTOS ESPECIALES - DILIGENCIAS POR DÍA PARA NOTARIAS Y PRESENTACION DE IMPUESTOS A NIVEL NACIONAL. NO INCLUYE A LA CIUDAD DE BOGOTÁ NI EL DEPARTAMENTO DE CUNDINAMARCA.</t>
  </si>
  <si>
    <t xml:space="preserve">APOYO A FERIAS INMOBILIARIAS </t>
  </si>
  <si>
    <t>REGIONAL (ASISTENCIA A EVENTUALES DILIGENCIAS DE FERIAS INMOBILIARIAS, ACTIVIDAD QUE INCLUYE LOS GASTOS ASOCIADOS AL TRASLADO A LA FERIA)</t>
  </si>
  <si>
    <t>NACIONAL (ASISTENCIA A EVENTUALES DILIGENCIAS DE FERIAS INMOBILIARIAS, ACTIVIDAD QUE INCLUYE LOS GASTOS ASOCIADOS AL TRASLADO A LA FERIA)</t>
  </si>
  <si>
    <t xml:space="preserve">TRAYECTO ESPECIAL (ASISTENCIA A EVENTUALES DILIGENCIAS DE FERIAS INMOBILIARIAS, ACTIVIDAD QUE INCLUYE LOS GASTOS ASOCIADOS AL TRASLADO A LA FERIA) </t>
  </si>
  <si>
    <t>APOYO RADICACIÓN SEDE PRINCIPAL</t>
  </si>
  <si>
    <t>LÍDERES DE RADICACIÓN / COORDINADOR QUE CUENTE CON EQUIPO DE CÓMPUTO, CUENTAS DE CORREO ELECTRÓNICO, 1 ESCÁNER, 1 IMPRESORA TÉRMICA, 1 PISTOLAS LECTORAS Y PAPELERÍA NECESARIA PARA LA OPERACIÓN.</t>
  </si>
  <si>
    <t>APOYO RADICACIÓN/COBRO MENSUAL</t>
  </si>
  <si>
    <t xml:space="preserve">TÉCNICO DE SOPORTE QUE CUENTE CON EQUIPO DE CÓMPUTO PORTATIL.  </t>
  </si>
  <si>
    <t>APOYO CENTROS DE RADICACIÓN</t>
  </si>
  <si>
    <t>MOTORIZADOS</t>
  </si>
  <si>
    <t>URBANO - MENSAJEROS MOTORIZADOS TIEMPO COMPLETO PARA BOGOTA Y SUS ALREDEDORES</t>
  </si>
  <si>
    <t>MOTORIZADO/COBRO MENSUAL</t>
  </si>
  <si>
    <t xml:space="preserve">APOYO A LA GESTIÓN DOCUMENTAL </t>
  </si>
  <si>
    <t xml:space="preserve">ARCHIVO CENTRAL SEDE SAN DIEGO PERSONAL: PERSONAL QUE GESTIONARÁ LAS TRANSFERENCIAS, PRESTAMOS DOCUMENTALES, AUXILIARES DE ARCHIVO QUE INCLUYA EQUIPO DE CÓMPUTO, 1 IMPRESORA, CUENTAS DE CORREO ELECTRÓNICO, EPP (BOTAS, BATA, GUANTES Y TAPABOCAS) Y PAPELERÍA NECESARIA PARA LA OPERACIÓN. SE REQUIERE DE FORMA MINIMA 1 ESCANER PARA TODO EL EQUIPO QUE APOYARÁ LAS ACTIVIDADES REQUERIDAS EN EL PUNTO 2 ANEXO TÉCNICO No 1. </t>
  </si>
  <si>
    <t>APOYO GD/ COBRO MENSUAL</t>
  </si>
  <si>
    <t>ARCHIVO DE GESTIÓN SEDE PRINCIPAL.PERSONAL  QUE GESTIONARÁ LAS TRANSFERENCIAS, PRESTAMOS DOCUMENTALES, AUXILIARES DE ARCHIVO QUE INCLUYA EQUIPO DE CÓMPUTO, 1 IMPRESORA, 1 ESCÁNER, CUENTAS DE CORREO ELECTRÓNICO, EPP (BOTAS, BATA, GUANTES Y TAPABOCAS) Y PAPELERÍA NECESARIA PARA LA OPERACIÓN. REQUERIDA EN EL PUNTO 2 ANEXO TÉCNICO No 1</t>
  </si>
  <si>
    <t xml:space="preserve">APOYO MASIVOS </t>
  </si>
  <si>
    <t xml:space="preserve">APOYO OPERATIVO / COBRO MENSUAL </t>
  </si>
  <si>
    <t xml:space="preserve">AUXILIAR MASIVO CUENTE CON COMPUTADOR, CUENTA DE CORREO, PISTOLA LECTORA Y ESCANER. </t>
  </si>
  <si>
    <t xml:space="preserve">GESTIÓN DE IMPRESIÓN MASIVA </t>
  </si>
  <si>
    <t>HOJA/COBRO MENSUAL</t>
  </si>
  <si>
    <t>ALISTAMIENTO</t>
  </si>
  <si>
    <t>SOBRE/COBRO MENSUAL</t>
  </si>
  <si>
    <t>DISTIRBUCIÓN MASIVA</t>
  </si>
  <si>
    <t xml:space="preserve">URBANA </t>
  </si>
  <si>
    <t xml:space="preserve">NACIONAL </t>
  </si>
  <si>
    <t xml:space="preserve">REGIONAL </t>
  </si>
  <si>
    <t xml:space="preserve">TRAYECTO ESPECIAL  </t>
  </si>
  <si>
    <t>TOTAL DE DÍAS ASISTENCIA/COBRO POR TURNO</t>
  </si>
  <si>
    <t xml:space="preserve">ANALISTA MASIVO QUE CUENTE CON COMPUTADOR, CUENTA DE CORREO Y PISTOLA LECTORA </t>
  </si>
  <si>
    <t>RECIBOS DE PAGO DE CRÉDITOS: IMPRESIÓN EN PAPEL LASER DE 75 GRS, PRE-IMPRESO A 4X4 TINTA IMPRESIÓN VARIABLE DÚPLEX</t>
  </si>
  <si>
    <t>PROYECCIÓN ANUAL DE PAGOS (EL ENVÍO SE REALIZA CON LA FACTURA DE CRÉDITO DEL MES DE ENERO): IMPRESIÓN EN PAPEL LASER DE 75 GRS, PRE-IMPRESO A 4X4 TINTA IMPRESIÓN VARIABLE DÚPLEX</t>
  </si>
  <si>
    <t>IMPRESIÓN DE SOBRES PARA FACTURAS DE CRÉDITOS:SOBRE MEDIA CARTA, IMPRESIÓN A 4X0 TINTAS, ARMADO TROQUELADO PARA MASIVOS.</t>
  </si>
  <si>
    <t>EXTRACTOS DE CESANTÍAS Y AVC: IMPRESIÓN EN PAPEL LASER 75 GR, PRE-IMPRESO 4X4 FULL COLOR, DÚPLEX, TAMAÑO OFICIO Y/O CARTA, AUTOENSOBRADO.</t>
  </si>
  <si>
    <t>EXTRACTOS REPORTE ANUAL DE COSTOS: IMPRESIÓN EN PAPEL LASER 75 GR, PRE-IMPRESO 4X4 FULL COLOR, DÚPLEX, TAMAÑO OFICIO Y/O CARTA, AUTOENSOBRADO.</t>
  </si>
  <si>
    <t>EXTRACTO/COBRO MENSUAL</t>
  </si>
  <si>
    <t>HABEAS DATA: IMPRESIÓN EN PAPEL LASER DE 75 GRS IMPRESIÓN VARIABLE SIMPLEX.</t>
  </si>
  <si>
    <t>PÓLIZAS: SEMESTRAL. IMPRESIÓN EN PAPEL LASER DE 75 GRS, PRE-IMPRESO A 4X4 TINTA IMPRESIÓN VARIABLE DÚPLEX.</t>
  </si>
  <si>
    <t>POLIZA/COBRO SEMESTRAL</t>
  </si>
  <si>
    <t>AUXILIARES DE RADICACIÓN, TÉCNICOS DE RADICACIÓN, 1 IMPRESORA, 5 ESCÁNER, 8 IMPRESORA TÉRMICA, 4 PISTOLAS LECTORAS Y PAPELERÍA NECESARIA PARA LA OPERACIÓN..</t>
  </si>
  <si>
    <t>APOYO EN LOS CENTROS DE RADICACIÓN EN LOS PUNTOS DE ATENCIÓN: BOGOTÁ: CNA Y PUNTO ANGEL CAN, SUBA, SOACHA, MEDELLÍN, VIVA BARRANQUILLA, BUCARAMANGA, CALI AMÉRICAS, CALI GUADALUPE, PEREIRA, GIRARDOT, VILLAVICENCIO, MAYORCA (MEDELLÍN), VALLEDUPAR, SANTA MARTA, TUNJA, CÚCUTA, NEIVA, SOLEDAD, IBAGUÉ, MANIZALES, CARTAGENA, POPAYÁN, PASTO, APARTADO, MONTERÍA. INCLUYE AUXILIARES DE RADICACIÓN QUE CUENTEN CON EQUIPO DE CÓMPUTO, CUENTAS DE CORREO ELECTRÓNICO, IMPRESORA, ESCÁNER, IMPRESORA TÉRMICA, PISTOLA LECTORA Y PAPELERÍA NECESARIA PARA LA OPERACIÓN.</t>
  </si>
  <si>
    <t>SE REALIZA POR HOJA EFECTIVAMENTE IMPRESA, ESTE SERVICIO</t>
  </si>
  <si>
    <t>FORMATO COTIZACIÓN</t>
  </si>
  <si>
    <t>1. El valor de la otización deber ser expresado en PESOS COLOMBIANOS.
2. Asignar valor en la casilla "Valor Unitario antes de IVA". El " Valor del IVA" corresponde con la regulación tributaria vigente.
3. El oferente deberá tener en cuenta todos los gravámenes, impuestos tasas y demás contribuciones para la estimación de la cotización. 
5. Todos los valores deberán estar ajustados al peso, es decir, sin decimales. Para el efecto, se aplicará la formula redondeo de Excel.
NOTA                        
• El contratista deberá prever la proyección del presupuesto para el plazo de ejecución del contrato.
• Tiempo estimado de ejecución: hasta 12 meses. 
• El tiempo de ejecución podrá variar, sin embargo, los valores cotizados deberán mantenerse ante la eventual ejecución de un contrato.  
• Los precios ofertados se deberán mantener durante la ejecución del contrato independientemente de la fecha de inicio de ejecución del contrato.</t>
  </si>
  <si>
    <t>ANA BEATRIZ  FAJARDO  HERNANDEZ</t>
  </si>
  <si>
    <r>
      <t>NOTA:</t>
    </r>
    <r>
      <rPr>
        <sz val="16"/>
        <color theme="1"/>
        <rFont val="Century Gothic"/>
        <family val="2"/>
      </rPr>
      <t xml:space="preserve">  Las tarifas anteriormente mencionadas son las del contrato 102 del 2024 las cuales regirán para el año 2025, sin embargo, para la vigencia del año 2026 se propone aumentar el IPC que establezca el gobierno nacional. </t>
    </r>
  </si>
  <si>
    <t>Nombre:ANA BEATRIZ  FAJARDO  HERNANDEZ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</si>
</sst>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_-;\-&quot;$&quot;\ * #,##0_-;_-&quot;$&quot;\ * &quot;-&quot;_-;_-@_-"/>
    <numFmt numFmtId="165" formatCode="_-&quot;$&quot;\ * #,##0.00_-;\-&quot;$&quot;\ * #,##0.00_-;_-&quot;$&quot;\ * &quot;-&quot;??_-;_-@_-"/>
    <numFmt numFmtId="166" formatCode="_(* #,##0.00_);_(* \(#,##0.00\);_(* &quot;-&quot;??_);_(@_)"/>
    <numFmt numFmtId="167" formatCode="_(&quot;$&quot;\ * #,##0.00_);_(&quot;$&quot;\ * \(#,##0.00\);_(&quot;$&quot;\ * &quot;-&quot;??_);_(@_)"/>
    <numFmt numFmtId="168" formatCode="_-&quot;$&quot;\ * #,##0_-;\-&quot;$&quot;\ * #,##0_-;_-&quot;$&quot;\ * &quot;-&quot;??_-;_-@_-"/>
  </numFmts>
  <fonts count="13" x14ac:knownFonts="1">
    <font>
      <sz val="11"/>
      <color theme="1"/>
      <name val="Calibri"/>
      <family val="2"/>
      <scheme val="minor"/>
    </font>
    <font>
      <sz val="11"/>
      <color theme="1"/>
      <name val="Calibri"/>
      <family val="2"/>
      <scheme val="minor"/>
    </font>
    <font>
      <sz val="10"/>
      <name val="Arial"/>
      <family val="2"/>
    </font>
    <font>
      <b/>
      <sz val="11"/>
      <color theme="1"/>
      <name val="Arial Narrow"/>
      <family val="2"/>
    </font>
    <font>
      <sz val="12"/>
      <name val="Times New Roman"/>
      <family val="1"/>
    </font>
    <font>
      <b/>
      <sz val="18"/>
      <color theme="1"/>
      <name val="Arial Narrow"/>
      <family val="2"/>
    </font>
    <font>
      <b/>
      <sz val="16"/>
      <color indexed="9"/>
      <name val="Arial Narrow"/>
      <family val="2"/>
    </font>
    <font>
      <sz val="11"/>
      <color theme="1"/>
      <name val="Arial"/>
      <family val="2"/>
    </font>
    <font>
      <b/>
      <sz val="10"/>
      <color theme="0"/>
      <name val="Arial"/>
      <family val="2"/>
    </font>
    <font>
      <b/>
      <sz val="16"/>
      <color theme="0"/>
      <name val="Arial Narrow"/>
      <family val="2"/>
    </font>
    <font>
      <sz val="10"/>
      <name val="Arial Narrow"/>
      <family val="2"/>
    </font>
    <font>
      <b/>
      <sz val="16"/>
      <color theme="1"/>
      <name val="Century Gothic"/>
      <family val="2"/>
    </font>
    <font>
      <sz val="16"/>
      <color theme="1"/>
      <name val="Century Gothic"/>
      <family val="2"/>
    </font>
  </fonts>
  <fills count="5">
    <fill>
      <patternFill patternType="none"/>
    </fill>
    <fill>
      <patternFill patternType="gray125"/>
    </fill>
    <fill>
      <patternFill patternType="solid">
        <fgColor theme="0"/>
        <bgColor indexed="64"/>
      </patternFill>
    </fill>
    <fill>
      <patternFill patternType="solid">
        <fgColor theme="4" tint="-0.249977111117893"/>
        <bgColor indexed="9"/>
      </patternFill>
    </fill>
    <fill>
      <patternFill patternType="solid">
        <fgColor rgb="FF002060"/>
        <bgColor indexed="64"/>
      </patternFill>
    </fill>
  </fills>
  <borders count="22">
    <border>
      <left/>
      <right/>
      <top/>
      <bottom/>
      <diagonal/>
    </border>
    <border>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theme="0"/>
      </left>
      <right/>
      <top style="thin">
        <color indexed="64"/>
      </top>
      <bottom style="thin">
        <color indexed="64"/>
      </bottom>
      <diagonal/>
    </border>
    <border>
      <left/>
      <right style="thin">
        <color theme="0"/>
      </right>
      <top style="thin">
        <color indexed="64"/>
      </top>
      <bottom style="thin">
        <color indexed="64"/>
      </bottom>
      <diagonal/>
    </border>
  </borders>
  <cellStyleXfs count="15">
    <xf numFmtId="0" fontId="0" fillId="0" borderId="0"/>
    <xf numFmtId="0" fontId="2" fillId="0" borderId="0"/>
    <xf numFmtId="166" fontId="2" fillId="0" borderId="0" applyFont="0" applyFill="0" applyBorder="0" applyAlignment="0" applyProtection="0"/>
    <xf numFmtId="0" fontId="4" fillId="0" borderId="0"/>
    <xf numFmtId="43" fontId="1" fillId="0" borderId="0" applyFont="0" applyFill="0" applyBorder="0" applyAlignment="0" applyProtection="0"/>
    <xf numFmtId="165"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cellStyleXfs>
  <cellXfs count="54">
    <xf numFmtId="0" fontId="0" fillId="0" borderId="0" xfId="0"/>
    <xf numFmtId="0" fontId="3" fillId="2" borderId="0" xfId="0" applyFont="1" applyFill="1" applyAlignment="1">
      <alignment horizontal="left" vertical="center" wrapText="1"/>
    </xf>
    <xf numFmtId="0" fontId="0" fillId="2" borderId="0" xfId="0" applyFill="1" applyProtection="1">
      <protection locked="0"/>
    </xf>
    <xf numFmtId="0" fontId="0" fillId="0" borderId="0" xfId="0" applyProtection="1">
      <protection locked="0"/>
    </xf>
    <xf numFmtId="0" fontId="0" fillId="2" borderId="0" xfId="0" applyFill="1"/>
    <xf numFmtId="0" fontId="0" fillId="2" borderId="8" xfId="0" applyFill="1" applyBorder="1" applyProtection="1">
      <protection locked="0"/>
    </xf>
    <xf numFmtId="0" fontId="0" fillId="2" borderId="2" xfId="0" applyFill="1" applyBorder="1" applyProtection="1">
      <protection locked="0"/>
    </xf>
    <xf numFmtId="0" fontId="8" fillId="4" borderId="11" xfId="0" applyFont="1" applyFill="1" applyBorder="1" applyAlignment="1">
      <alignment horizontal="center" vertical="center" wrapText="1"/>
    </xf>
    <xf numFmtId="0" fontId="8" fillId="4" borderId="10" xfId="0" applyFont="1" applyFill="1" applyBorder="1" applyAlignment="1">
      <alignment horizontal="center" vertical="center" wrapText="1"/>
    </xf>
    <xf numFmtId="165" fontId="7" fillId="2" borderId="9" xfId="13" applyNumberFormat="1" applyFont="1" applyFill="1" applyBorder="1" applyAlignment="1" applyProtection="1">
      <alignment horizontal="center" vertical="center"/>
      <protection locked="0"/>
    </xf>
    <xf numFmtId="0" fontId="0" fillId="2" borderId="6" xfId="0" applyFill="1" applyBorder="1" applyProtection="1">
      <protection locked="0"/>
    </xf>
    <xf numFmtId="0" fontId="0" fillId="2" borderId="7" xfId="0" applyFill="1" applyBorder="1" applyProtection="1">
      <protection locked="0"/>
    </xf>
    <xf numFmtId="0" fontId="0" fillId="2" borderId="5" xfId="0" applyFill="1" applyBorder="1" applyProtection="1">
      <protection locked="0"/>
    </xf>
    <xf numFmtId="0" fontId="0" fillId="2" borderId="3" xfId="0" applyFill="1" applyBorder="1" applyProtection="1">
      <protection locked="0"/>
    </xf>
    <xf numFmtId="167" fontId="9" fillId="4" borderId="12" xfId="0" applyNumberFormat="1" applyFont="1" applyFill="1" applyBorder="1" applyAlignment="1" applyProtection="1">
      <alignment vertical="center"/>
      <protection locked="0"/>
    </xf>
    <xf numFmtId="0" fontId="10" fillId="0" borderId="9" xfId="0" applyFont="1" applyBorder="1" applyAlignment="1">
      <alignment horizontal="center" vertical="center" wrapText="1"/>
    </xf>
    <xf numFmtId="0" fontId="10" fillId="0" borderId="9" xfId="0" applyFont="1" applyBorder="1" applyAlignment="1">
      <alignment horizontal="left" vertical="center" wrapText="1"/>
    </xf>
    <xf numFmtId="0" fontId="10" fillId="0" borderId="9" xfId="0" applyFont="1" applyBorder="1" applyAlignment="1">
      <alignment vertical="center" wrapText="1"/>
    </xf>
    <xf numFmtId="3" fontId="10" fillId="0" borderId="9" xfId="0" applyNumberFormat="1" applyFont="1" applyBorder="1" applyAlignment="1">
      <alignment horizontal="center" vertical="center" wrapText="1"/>
    </xf>
    <xf numFmtId="3" fontId="10" fillId="0" borderId="9" xfId="14" applyNumberFormat="1" applyFont="1" applyFill="1" applyBorder="1" applyAlignment="1">
      <alignment horizontal="center" vertical="center" wrapText="1"/>
    </xf>
    <xf numFmtId="0" fontId="10" fillId="0" borderId="15" xfId="0" applyFont="1" applyBorder="1" applyAlignment="1">
      <alignment horizontal="center" vertical="center" wrapText="1"/>
    </xf>
    <xf numFmtId="0" fontId="10" fillId="0" borderId="9" xfId="0" applyFont="1" applyBorder="1" applyAlignment="1">
      <alignment horizontal="justify" vertical="center" wrapText="1"/>
    </xf>
    <xf numFmtId="3" fontId="10" fillId="0" borderId="9" xfId="14" applyNumberFormat="1" applyFont="1" applyFill="1" applyBorder="1" applyAlignment="1">
      <alignment horizontal="left" vertical="center" wrapText="1"/>
    </xf>
    <xf numFmtId="3" fontId="10" fillId="0" borderId="18" xfId="0" applyNumberFormat="1" applyFont="1" applyBorder="1" applyAlignment="1">
      <alignment horizontal="center" vertical="center" wrapText="1"/>
    </xf>
    <xf numFmtId="0" fontId="10" fillId="0" borderId="18" xfId="0" applyFont="1" applyBorder="1" applyAlignment="1">
      <alignment horizontal="center" vertical="center" wrapText="1"/>
    </xf>
    <xf numFmtId="3" fontId="10" fillId="0" borderId="18" xfId="14" applyNumberFormat="1" applyFont="1" applyFill="1" applyBorder="1" applyAlignment="1">
      <alignment horizontal="center" vertical="center" wrapText="1"/>
    </xf>
    <xf numFmtId="0" fontId="8" fillId="4" borderId="9" xfId="0" applyFont="1" applyFill="1" applyBorder="1" applyAlignment="1">
      <alignment horizontal="center" vertical="center" wrapText="1"/>
    </xf>
    <xf numFmtId="0" fontId="10" fillId="2" borderId="9" xfId="0" applyFont="1" applyFill="1" applyBorder="1" applyAlignment="1">
      <alignment horizontal="justify" vertical="center" wrapText="1"/>
    </xf>
    <xf numFmtId="0" fontId="10" fillId="2" borderId="9" xfId="0" applyFont="1" applyFill="1" applyBorder="1" applyAlignment="1">
      <alignment horizontal="left" vertical="center" wrapText="1"/>
    </xf>
    <xf numFmtId="0" fontId="10" fillId="2" borderId="9" xfId="0" applyFont="1" applyFill="1" applyBorder="1" applyAlignment="1">
      <alignment horizontal="center" vertical="center" wrapText="1"/>
    </xf>
    <xf numFmtId="0" fontId="10" fillId="2" borderId="9" xfId="0" applyFont="1" applyFill="1" applyBorder="1" applyAlignment="1">
      <alignment vertical="center" wrapText="1"/>
    </xf>
    <xf numFmtId="3" fontId="10" fillId="2" borderId="9" xfId="14" applyNumberFormat="1" applyFont="1" applyFill="1" applyBorder="1" applyAlignment="1">
      <alignment horizontal="center" vertical="center" wrapText="1"/>
    </xf>
    <xf numFmtId="0" fontId="8" fillId="4" borderId="20" xfId="0" applyFont="1" applyFill="1" applyBorder="1" applyAlignment="1">
      <alignment horizontal="center" vertical="center" wrapText="1"/>
    </xf>
    <xf numFmtId="0" fontId="8" fillId="4" borderId="21" xfId="0" applyFont="1" applyFill="1" applyBorder="1" applyAlignment="1">
      <alignment horizontal="center" vertical="center" wrapText="1"/>
    </xf>
    <xf numFmtId="165" fontId="7" fillId="2" borderId="10" xfId="13" applyNumberFormat="1" applyFont="1" applyFill="1" applyBorder="1" applyAlignment="1" applyProtection="1">
      <alignment horizontal="center" vertical="center"/>
      <protection locked="0"/>
    </xf>
    <xf numFmtId="168" fontId="7" fillId="2" borderId="9" xfId="13" applyNumberFormat="1" applyFont="1" applyFill="1" applyBorder="1" applyAlignment="1" applyProtection="1">
      <alignment horizontal="center" vertical="center"/>
      <protection locked="0"/>
    </xf>
    <xf numFmtId="0" fontId="3" fillId="2" borderId="7" xfId="0" applyFont="1" applyFill="1" applyBorder="1" applyAlignment="1">
      <alignment vertical="center"/>
    </xf>
    <xf numFmtId="0" fontId="11"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Alignment="1">
      <alignment horizontal="center" vertical="center" wrapText="1"/>
    </xf>
    <xf numFmtId="0" fontId="6" fillId="3" borderId="8" xfId="1" applyFont="1" applyFill="1" applyBorder="1" applyAlignment="1">
      <alignment horizontal="center" vertical="center" wrapText="1"/>
    </xf>
    <xf numFmtId="0" fontId="6" fillId="3" borderId="0" xfId="1" applyFont="1" applyFill="1" applyAlignment="1">
      <alignment horizontal="center" vertical="center" wrapText="1"/>
    </xf>
    <xf numFmtId="0" fontId="9" fillId="4" borderId="4"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1" xfId="0" applyFont="1" applyFill="1" applyBorder="1" applyAlignment="1">
      <alignment horizontal="center" vertical="center"/>
    </xf>
    <xf numFmtId="0" fontId="7" fillId="2" borderId="19"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7" fillId="2" borderId="14"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cellXfs>
  <cellStyles count="15">
    <cellStyle name="Estilo 1" xfId="3" xr:uid="{4829E5D7-88DD-411E-96BA-DC1C021E33EE}"/>
    <cellStyle name="Millares 2" xfId="2" xr:uid="{2ADB04EB-CCBB-4D6C-87A5-509B389CE539}"/>
    <cellStyle name="Millares 2 2" xfId="6" xr:uid="{C71E75BD-F17C-40AE-B33E-9A78A1F18704}"/>
    <cellStyle name="Millares 2 2 2" xfId="7" xr:uid="{5D9D7BB5-F9BA-46C8-A2A1-A2F8963CC511}"/>
    <cellStyle name="Millares 3" xfId="4" xr:uid="{3EABEEFB-33B7-458D-94FE-F0CDAEE16674}"/>
    <cellStyle name="Millares 4" xfId="12" xr:uid="{893294A4-BB09-423E-BEA6-1F57E3C37F66}"/>
    <cellStyle name="Millares 66 2 4" xfId="14" xr:uid="{FF756443-973D-4C05-B06E-9D7F90549A8D}"/>
    <cellStyle name="Millares 9" xfId="8" xr:uid="{9368F1BE-381A-4CEA-8B7D-63077F1756D0}"/>
    <cellStyle name="Moneda [0]" xfId="13" builtinId="7"/>
    <cellStyle name="Moneda 2" xfId="5" xr:uid="{A83840F8-2790-4880-887D-C8305FB443A7}"/>
    <cellStyle name="Moneda 3" xfId="9" xr:uid="{95EBEB9E-C2A9-49D1-933D-020E5D38D2D2}"/>
    <cellStyle name="Normal" xfId="0" builtinId="0"/>
    <cellStyle name="Normal 2" xfId="1" xr:uid="{00000000-0005-0000-0000-000003000000}"/>
    <cellStyle name="Normal 2 2" xfId="10" xr:uid="{0AF97545-AA13-43E4-9765-EA4A9B78042C}"/>
    <cellStyle name="Normal 2 3" xfId="11" xr:uid="{07475C27-A104-49E7-8CE7-67E34838D7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3107968</xdr:colOff>
      <xdr:row>0</xdr:row>
      <xdr:rowOff>81644</xdr:rowOff>
    </xdr:from>
    <xdr:to>
      <xdr:col>1</xdr:col>
      <xdr:colOff>4087586</xdr:colOff>
      <xdr:row>0</xdr:row>
      <xdr:rowOff>659868</xdr:rowOff>
    </xdr:to>
    <xdr:pic>
      <xdr:nvPicPr>
        <xdr:cNvPr id="4" name="Imagen 3">
          <a:extLst>
            <a:ext uri="{FF2B5EF4-FFF2-40B4-BE49-F238E27FC236}">
              <a16:creationId xmlns:a16="http://schemas.microsoft.com/office/drawing/2014/main" id="{8477DA3D-93FF-41CA-8C31-53DA5DF9D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2841268" y="272144"/>
          <a:ext cx="0" cy="578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0</xdr:row>
      <xdr:rowOff>95249</xdr:rowOff>
    </xdr:from>
    <xdr:to>
      <xdr:col>2</xdr:col>
      <xdr:colOff>0</xdr:colOff>
      <xdr:row>0</xdr:row>
      <xdr:rowOff>1179526</xdr:rowOff>
    </xdr:to>
    <xdr:pic>
      <xdr:nvPicPr>
        <xdr:cNvPr id="5" name="Imagen 4">
          <a:extLst>
            <a:ext uri="{FF2B5EF4-FFF2-40B4-BE49-F238E27FC236}">
              <a16:creationId xmlns:a16="http://schemas.microsoft.com/office/drawing/2014/main" id="{9C63267E-A835-45E6-98C2-90C41CE622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1143000" y="285749"/>
          <a:ext cx="1695450" cy="10842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C8AE0-F851-481A-B35A-BD8D0941B70C}">
  <sheetPr>
    <pageSetUpPr fitToPage="1"/>
  </sheetPr>
  <dimension ref="A1:Q48"/>
  <sheetViews>
    <sheetView tabSelected="1" zoomScale="55" zoomScaleNormal="55" workbookViewId="0">
      <selection activeCell="N12" sqref="N12"/>
    </sheetView>
  </sheetViews>
  <sheetFormatPr baseColWidth="10" defaultRowHeight="15" x14ac:dyDescent="0.25"/>
  <cols>
    <col min="1" max="1" width="6.85546875" style="3" customWidth="1"/>
    <col min="2" max="2" width="23.140625" style="3" customWidth="1"/>
    <col min="3" max="3" width="47.7109375" style="3" customWidth="1"/>
    <col min="4" max="4" width="20" style="3" customWidth="1"/>
    <col min="5" max="5" width="13.7109375" style="3" customWidth="1"/>
    <col min="6" max="7" width="21.7109375" style="3" customWidth="1"/>
    <col min="8" max="8" width="21" style="3" bestFit="1" customWidth="1"/>
    <col min="9" max="9" width="21" style="3" customWidth="1"/>
    <col min="10" max="10" width="28.28515625" style="3" customWidth="1"/>
  </cols>
  <sheetData>
    <row r="1" spans="1:17" s="3" customFormat="1" ht="96.75" customHeight="1" x14ac:dyDescent="0.25">
      <c r="A1" s="40" t="s">
        <v>8</v>
      </c>
      <c r="B1" s="41"/>
      <c r="C1" s="41"/>
      <c r="D1" s="41"/>
      <c r="E1" s="41"/>
      <c r="F1" s="41"/>
      <c r="G1" s="41"/>
      <c r="H1" s="41"/>
      <c r="I1" s="41"/>
      <c r="J1" s="41"/>
      <c r="K1" s="2"/>
      <c r="L1" s="2"/>
      <c r="M1" s="2"/>
      <c r="N1" s="2"/>
      <c r="O1" s="2"/>
      <c r="P1" s="2"/>
      <c r="Q1" s="2"/>
    </row>
    <row r="2" spans="1:17" s="3" customFormat="1" ht="15" customHeight="1" x14ac:dyDescent="0.25">
      <c r="A2" s="42" t="s">
        <v>72</v>
      </c>
      <c r="B2" s="43"/>
      <c r="C2" s="43"/>
      <c r="D2" s="43"/>
      <c r="E2" s="43"/>
      <c r="F2" s="43"/>
      <c r="G2" s="43"/>
      <c r="H2" s="43"/>
      <c r="I2" s="43"/>
      <c r="J2" s="43"/>
      <c r="K2" s="2"/>
      <c r="L2" s="2"/>
      <c r="M2" s="2"/>
      <c r="N2" s="2"/>
      <c r="O2" s="2"/>
      <c r="P2" s="2"/>
      <c r="Q2" s="2"/>
    </row>
    <row r="3" spans="1:17" s="3" customFormat="1" ht="185.1" customHeight="1" x14ac:dyDescent="0.25">
      <c r="A3" s="48" t="s">
        <v>73</v>
      </c>
      <c r="B3" s="49"/>
      <c r="C3" s="49"/>
      <c r="D3" s="49"/>
      <c r="E3" s="49"/>
      <c r="F3" s="49"/>
      <c r="G3" s="49"/>
      <c r="H3" s="49"/>
      <c r="I3" s="49"/>
      <c r="J3" s="50"/>
      <c r="K3" s="2"/>
      <c r="L3" s="2"/>
      <c r="M3" s="2"/>
      <c r="N3" s="2"/>
      <c r="O3" s="2"/>
      <c r="P3" s="2"/>
    </row>
    <row r="4" spans="1:17" ht="10.5" customHeight="1" x14ac:dyDescent="0.25">
      <c r="A4" s="5"/>
      <c r="B4" s="2"/>
      <c r="C4" s="2"/>
      <c r="D4" s="2"/>
      <c r="E4" s="2"/>
      <c r="F4" s="2"/>
      <c r="G4" s="2"/>
      <c r="H4" s="2"/>
      <c r="I4" s="2"/>
      <c r="J4" s="6"/>
      <c r="K4" s="4"/>
      <c r="L4" s="4"/>
      <c r="M4" s="4"/>
      <c r="N4" s="4"/>
      <c r="O4" s="4"/>
      <c r="P4" s="4"/>
    </row>
    <row r="5" spans="1:17" ht="84.75" customHeight="1" x14ac:dyDescent="0.25">
      <c r="A5" s="7" t="s">
        <v>1</v>
      </c>
      <c r="B5" s="7" t="s">
        <v>9</v>
      </c>
      <c r="C5" s="7" t="s">
        <v>1</v>
      </c>
      <c r="D5" s="7" t="s">
        <v>2</v>
      </c>
      <c r="E5" s="7" t="s">
        <v>10</v>
      </c>
      <c r="F5" s="32" t="s">
        <v>11</v>
      </c>
      <c r="G5" s="26" t="s">
        <v>6</v>
      </c>
      <c r="H5" s="33" t="s">
        <v>3</v>
      </c>
      <c r="I5" s="7" t="s">
        <v>4</v>
      </c>
      <c r="J5" s="8" t="s">
        <v>5</v>
      </c>
      <c r="K5" s="4"/>
      <c r="L5" s="4"/>
      <c r="M5" s="4"/>
      <c r="N5" s="4"/>
      <c r="O5" s="4"/>
      <c r="P5" s="4"/>
    </row>
    <row r="6" spans="1:17" ht="55.5" customHeight="1" x14ac:dyDescent="0.25">
      <c r="A6" s="15">
        <v>1</v>
      </c>
      <c r="B6" s="16" t="s">
        <v>12</v>
      </c>
      <c r="C6" s="17" t="s">
        <v>13</v>
      </c>
      <c r="D6" s="16" t="s">
        <v>14</v>
      </c>
      <c r="E6" s="18">
        <v>854</v>
      </c>
      <c r="F6" s="23">
        <v>12</v>
      </c>
      <c r="G6" s="35">
        <v>11300</v>
      </c>
      <c r="H6" s="34">
        <v>0</v>
      </c>
      <c r="I6" s="9">
        <f>ROUND((G6+H6),0)</f>
        <v>11300</v>
      </c>
      <c r="J6" s="9">
        <f t="shared" ref="J6:J27" si="0">ROUND(I6*E6*F6,0)</f>
        <v>115802400</v>
      </c>
      <c r="K6" s="4"/>
      <c r="L6" s="4"/>
      <c r="M6" s="4"/>
      <c r="N6" s="4"/>
      <c r="O6" s="4"/>
      <c r="P6" s="4"/>
    </row>
    <row r="7" spans="1:17" ht="55.5" customHeight="1" x14ac:dyDescent="0.25">
      <c r="A7" s="15">
        <v>2</v>
      </c>
      <c r="B7" s="16" t="s">
        <v>12</v>
      </c>
      <c r="C7" s="17" t="s">
        <v>15</v>
      </c>
      <c r="D7" s="16" t="s">
        <v>14</v>
      </c>
      <c r="E7" s="18">
        <v>1547</v>
      </c>
      <c r="F7" s="23">
        <v>12</v>
      </c>
      <c r="G7" s="35">
        <v>18200</v>
      </c>
      <c r="H7" s="34">
        <v>0</v>
      </c>
      <c r="I7" s="9">
        <f t="shared" ref="I7:I41" si="1">ROUND((G7+H7),0)</f>
        <v>18200</v>
      </c>
      <c r="J7" s="9">
        <f t="shared" si="0"/>
        <v>337864800</v>
      </c>
      <c r="K7" s="4"/>
      <c r="L7" s="4"/>
      <c r="M7" s="4"/>
      <c r="N7" s="4"/>
      <c r="O7" s="4"/>
      <c r="P7" s="4"/>
    </row>
    <row r="8" spans="1:17" ht="55.5" customHeight="1" x14ac:dyDescent="0.25">
      <c r="A8" s="15">
        <v>3</v>
      </c>
      <c r="B8" s="16" t="s">
        <v>12</v>
      </c>
      <c r="C8" s="17" t="s">
        <v>16</v>
      </c>
      <c r="D8" s="16" t="s">
        <v>14</v>
      </c>
      <c r="E8" s="18">
        <v>107</v>
      </c>
      <c r="F8" s="23">
        <v>12</v>
      </c>
      <c r="G8" s="35">
        <v>16800</v>
      </c>
      <c r="H8" s="34">
        <v>0</v>
      </c>
      <c r="I8" s="9">
        <f t="shared" si="1"/>
        <v>16800</v>
      </c>
      <c r="J8" s="9">
        <f t="shared" si="0"/>
        <v>21571200</v>
      </c>
      <c r="K8" s="4"/>
      <c r="L8" s="4"/>
      <c r="M8" s="4"/>
      <c r="N8" s="4"/>
      <c r="O8" s="4"/>
      <c r="P8" s="4"/>
    </row>
    <row r="9" spans="1:17" ht="55.5" customHeight="1" x14ac:dyDescent="0.25">
      <c r="A9" s="15">
        <v>4</v>
      </c>
      <c r="B9" s="16" t="s">
        <v>12</v>
      </c>
      <c r="C9" s="17" t="s">
        <v>17</v>
      </c>
      <c r="D9" s="16" t="s">
        <v>14</v>
      </c>
      <c r="E9" s="18">
        <v>160</v>
      </c>
      <c r="F9" s="23">
        <v>12</v>
      </c>
      <c r="G9" s="35">
        <v>35500</v>
      </c>
      <c r="H9" s="34">
        <v>0</v>
      </c>
      <c r="I9" s="9">
        <f t="shared" si="1"/>
        <v>35500</v>
      </c>
      <c r="J9" s="9">
        <f t="shared" si="0"/>
        <v>68160000</v>
      </c>
      <c r="K9" s="4"/>
      <c r="L9" s="4"/>
      <c r="M9" s="4"/>
      <c r="N9" s="4"/>
      <c r="O9" s="4"/>
      <c r="P9" s="4"/>
    </row>
    <row r="10" spans="1:17" ht="55.5" customHeight="1" x14ac:dyDescent="0.25">
      <c r="A10" s="15">
        <v>5</v>
      </c>
      <c r="B10" s="16" t="s">
        <v>12</v>
      </c>
      <c r="C10" s="17" t="s">
        <v>18</v>
      </c>
      <c r="D10" s="16" t="s">
        <v>14</v>
      </c>
      <c r="E10" s="18">
        <v>4</v>
      </c>
      <c r="F10" s="23">
        <v>12</v>
      </c>
      <c r="G10" s="35">
        <v>310000</v>
      </c>
      <c r="H10" s="34">
        <v>0</v>
      </c>
      <c r="I10" s="9">
        <f t="shared" si="1"/>
        <v>310000</v>
      </c>
      <c r="J10" s="9">
        <f t="shared" si="0"/>
        <v>14880000</v>
      </c>
      <c r="K10" s="4"/>
      <c r="L10" s="4"/>
      <c r="M10" s="4"/>
      <c r="N10" s="4"/>
      <c r="O10" s="4"/>
      <c r="P10" s="4"/>
    </row>
    <row r="11" spans="1:17" ht="89.25" x14ac:dyDescent="0.25">
      <c r="A11" s="15">
        <v>6</v>
      </c>
      <c r="B11" s="16" t="s">
        <v>19</v>
      </c>
      <c r="C11" s="17" t="s">
        <v>20</v>
      </c>
      <c r="D11" s="16" t="s">
        <v>21</v>
      </c>
      <c r="E11" s="15">
        <v>144</v>
      </c>
      <c r="F11" s="24">
        <v>12</v>
      </c>
      <c r="G11" s="35">
        <v>108000</v>
      </c>
      <c r="H11" s="34">
        <v>0</v>
      </c>
      <c r="I11" s="9">
        <f t="shared" si="1"/>
        <v>108000</v>
      </c>
      <c r="J11" s="9">
        <f t="shared" si="0"/>
        <v>186624000</v>
      </c>
      <c r="K11" s="4"/>
      <c r="L11" s="4"/>
      <c r="M11" s="4"/>
      <c r="N11" s="4"/>
      <c r="O11" s="4"/>
      <c r="P11" s="4"/>
    </row>
    <row r="12" spans="1:17" ht="89.25" x14ac:dyDescent="0.25">
      <c r="A12" s="15">
        <v>7</v>
      </c>
      <c r="B12" s="16" t="s">
        <v>19</v>
      </c>
      <c r="C12" s="17" t="s">
        <v>22</v>
      </c>
      <c r="D12" s="16" t="s">
        <v>21</v>
      </c>
      <c r="E12" s="15">
        <v>554</v>
      </c>
      <c r="F12" s="24">
        <v>12</v>
      </c>
      <c r="G12" s="35">
        <v>132000</v>
      </c>
      <c r="H12" s="34">
        <v>0</v>
      </c>
      <c r="I12" s="9">
        <f t="shared" si="1"/>
        <v>132000</v>
      </c>
      <c r="J12" s="9">
        <f t="shared" si="0"/>
        <v>877536000</v>
      </c>
      <c r="K12" s="4"/>
      <c r="L12" s="4"/>
      <c r="M12" s="4"/>
      <c r="N12" s="4"/>
      <c r="O12" s="4"/>
      <c r="P12" s="4"/>
    </row>
    <row r="13" spans="1:17" ht="89.25" x14ac:dyDescent="0.25">
      <c r="A13" s="15">
        <v>8</v>
      </c>
      <c r="B13" s="16" t="s">
        <v>19</v>
      </c>
      <c r="C13" s="17" t="s">
        <v>23</v>
      </c>
      <c r="D13" s="16" t="s">
        <v>21</v>
      </c>
      <c r="E13" s="15">
        <v>22</v>
      </c>
      <c r="F13" s="24">
        <v>12</v>
      </c>
      <c r="G13" s="35">
        <v>120000</v>
      </c>
      <c r="H13" s="34">
        <v>0</v>
      </c>
      <c r="I13" s="9">
        <f t="shared" si="1"/>
        <v>120000</v>
      </c>
      <c r="J13" s="9">
        <f t="shared" si="0"/>
        <v>31680000</v>
      </c>
      <c r="K13" s="4"/>
      <c r="L13" s="4"/>
      <c r="M13" s="4"/>
      <c r="N13" s="4"/>
      <c r="O13" s="4"/>
      <c r="P13" s="4"/>
    </row>
    <row r="14" spans="1:17" ht="89.25" x14ac:dyDescent="0.25">
      <c r="A14" s="15">
        <v>9</v>
      </c>
      <c r="B14" s="16" t="s">
        <v>19</v>
      </c>
      <c r="C14" s="17" t="s">
        <v>24</v>
      </c>
      <c r="D14" s="16" t="s">
        <v>21</v>
      </c>
      <c r="E14" s="15">
        <v>79</v>
      </c>
      <c r="F14" s="24">
        <v>12</v>
      </c>
      <c r="G14" s="35">
        <v>300000</v>
      </c>
      <c r="H14" s="34">
        <v>0</v>
      </c>
      <c r="I14" s="9">
        <f t="shared" si="1"/>
        <v>300000</v>
      </c>
      <c r="J14" s="9">
        <f t="shared" si="0"/>
        <v>284400000</v>
      </c>
      <c r="K14" s="4"/>
      <c r="L14" s="4"/>
      <c r="M14" s="4"/>
      <c r="N14" s="4"/>
      <c r="O14" s="4"/>
      <c r="P14" s="4"/>
    </row>
    <row r="15" spans="1:17" ht="63.75" x14ac:dyDescent="0.25">
      <c r="A15" s="15">
        <v>10</v>
      </c>
      <c r="B15" s="16" t="s">
        <v>25</v>
      </c>
      <c r="C15" s="17" t="s">
        <v>26</v>
      </c>
      <c r="D15" s="16" t="s">
        <v>27</v>
      </c>
      <c r="E15" s="15">
        <v>12</v>
      </c>
      <c r="F15" s="25">
        <v>12</v>
      </c>
      <c r="G15" s="35">
        <v>278000</v>
      </c>
      <c r="H15" s="34">
        <v>0</v>
      </c>
      <c r="I15" s="9">
        <f t="shared" si="1"/>
        <v>278000</v>
      </c>
      <c r="J15" s="9">
        <f t="shared" si="0"/>
        <v>40032000</v>
      </c>
      <c r="K15" s="4"/>
      <c r="L15" s="4"/>
      <c r="M15" s="4"/>
      <c r="N15" s="4"/>
      <c r="O15" s="4"/>
      <c r="P15" s="4"/>
    </row>
    <row r="16" spans="1:17" ht="63.75" x14ac:dyDescent="0.25">
      <c r="A16" s="15">
        <v>11</v>
      </c>
      <c r="B16" s="16" t="s">
        <v>25</v>
      </c>
      <c r="C16" s="17" t="s">
        <v>28</v>
      </c>
      <c r="D16" s="16" t="s">
        <v>27</v>
      </c>
      <c r="E16" s="15">
        <v>1</v>
      </c>
      <c r="F16" s="25">
        <v>12</v>
      </c>
      <c r="G16" s="35">
        <v>270000</v>
      </c>
      <c r="H16" s="34">
        <v>0</v>
      </c>
      <c r="I16" s="9">
        <f t="shared" si="1"/>
        <v>270000</v>
      </c>
      <c r="J16" s="9">
        <f t="shared" si="0"/>
        <v>3240000</v>
      </c>
      <c r="K16" s="4"/>
      <c r="L16" s="4"/>
      <c r="M16" s="4"/>
      <c r="N16" s="4"/>
      <c r="O16" s="4"/>
      <c r="P16" s="4"/>
    </row>
    <row r="17" spans="1:16" ht="63.75" x14ac:dyDescent="0.25">
      <c r="A17" s="15">
        <v>12</v>
      </c>
      <c r="B17" s="16" t="s">
        <v>25</v>
      </c>
      <c r="C17" s="17" t="s">
        <v>29</v>
      </c>
      <c r="D17" s="16" t="s">
        <v>27</v>
      </c>
      <c r="E17" s="15">
        <v>1</v>
      </c>
      <c r="F17" s="25">
        <v>12</v>
      </c>
      <c r="G17" s="35">
        <v>285000</v>
      </c>
      <c r="H17" s="34">
        <v>0</v>
      </c>
      <c r="I17" s="9">
        <f t="shared" si="1"/>
        <v>285000</v>
      </c>
      <c r="J17" s="9">
        <f t="shared" si="0"/>
        <v>3420000</v>
      </c>
      <c r="K17" s="4"/>
      <c r="L17" s="4"/>
      <c r="M17" s="4"/>
      <c r="N17" s="4"/>
      <c r="O17" s="4"/>
      <c r="P17" s="4"/>
    </row>
    <row r="18" spans="1:16" ht="61.5" customHeight="1" x14ac:dyDescent="0.25">
      <c r="A18" s="20">
        <v>13</v>
      </c>
      <c r="B18" s="51" t="s">
        <v>30</v>
      </c>
      <c r="C18" s="17" t="s">
        <v>31</v>
      </c>
      <c r="D18" s="16" t="s">
        <v>58</v>
      </c>
      <c r="E18" s="15">
        <v>1</v>
      </c>
      <c r="F18" s="25">
        <v>12</v>
      </c>
      <c r="G18" s="35">
        <v>505000</v>
      </c>
      <c r="H18" s="34">
        <f>+ROUND(G18*0.19,0)</f>
        <v>95950</v>
      </c>
      <c r="I18" s="9">
        <f t="shared" si="1"/>
        <v>600950</v>
      </c>
      <c r="J18" s="9">
        <f t="shared" si="0"/>
        <v>7211400</v>
      </c>
      <c r="K18" s="4"/>
      <c r="L18" s="4"/>
      <c r="M18" s="4"/>
      <c r="N18" s="4"/>
      <c r="O18" s="4"/>
      <c r="P18" s="4"/>
    </row>
    <row r="19" spans="1:16" ht="61.5" customHeight="1" x14ac:dyDescent="0.25">
      <c r="A19" s="20">
        <v>14</v>
      </c>
      <c r="B19" s="52"/>
      <c r="C19" s="17" t="s">
        <v>32</v>
      </c>
      <c r="D19" s="16" t="s">
        <v>58</v>
      </c>
      <c r="E19" s="15">
        <v>1</v>
      </c>
      <c r="F19" s="25">
        <v>12</v>
      </c>
      <c r="G19" s="35">
        <v>590000</v>
      </c>
      <c r="H19" s="34">
        <f t="shared" ref="H19:H23" si="2">+ROUND(G19*0.19,0)</f>
        <v>112100</v>
      </c>
      <c r="I19" s="9">
        <f t="shared" si="1"/>
        <v>702100</v>
      </c>
      <c r="J19" s="9">
        <f t="shared" si="0"/>
        <v>8425200</v>
      </c>
      <c r="K19" s="4"/>
      <c r="L19" s="4"/>
      <c r="M19" s="4"/>
      <c r="N19" s="4"/>
      <c r="O19" s="4"/>
      <c r="P19" s="4"/>
    </row>
    <row r="20" spans="1:16" ht="51" x14ac:dyDescent="0.25">
      <c r="A20" s="20">
        <v>15</v>
      </c>
      <c r="B20" s="53"/>
      <c r="C20" s="17" t="s">
        <v>33</v>
      </c>
      <c r="D20" s="16" t="s">
        <v>58</v>
      </c>
      <c r="E20" s="15">
        <v>1</v>
      </c>
      <c r="F20" s="25">
        <v>12</v>
      </c>
      <c r="G20" s="35">
        <v>830000</v>
      </c>
      <c r="H20" s="34">
        <f t="shared" si="2"/>
        <v>157700</v>
      </c>
      <c r="I20" s="9">
        <f t="shared" si="1"/>
        <v>987700</v>
      </c>
      <c r="J20" s="9">
        <f t="shared" si="0"/>
        <v>11852400</v>
      </c>
      <c r="K20" s="4"/>
      <c r="L20" s="4"/>
      <c r="M20" s="4"/>
      <c r="N20" s="4"/>
      <c r="O20" s="4"/>
      <c r="P20" s="4"/>
    </row>
    <row r="21" spans="1:16" ht="63.75" x14ac:dyDescent="0.25">
      <c r="A21" s="51">
        <v>16</v>
      </c>
      <c r="B21" s="51" t="s">
        <v>34</v>
      </c>
      <c r="C21" s="27" t="s">
        <v>35</v>
      </c>
      <c r="D21" s="28" t="s">
        <v>36</v>
      </c>
      <c r="E21" s="29">
        <v>3</v>
      </c>
      <c r="F21" s="25">
        <v>12</v>
      </c>
      <c r="G21" s="35">
        <v>8250000</v>
      </c>
      <c r="H21" s="34">
        <f t="shared" si="2"/>
        <v>1567500</v>
      </c>
      <c r="I21" s="9">
        <f t="shared" si="1"/>
        <v>9817500</v>
      </c>
      <c r="J21" s="9">
        <f t="shared" si="0"/>
        <v>353430000</v>
      </c>
      <c r="K21" s="4"/>
      <c r="L21" s="4"/>
      <c r="M21" s="4"/>
      <c r="N21" s="4"/>
      <c r="O21" s="4"/>
      <c r="P21" s="4"/>
    </row>
    <row r="22" spans="1:16" ht="38.25" x14ac:dyDescent="0.25">
      <c r="A22" s="52"/>
      <c r="B22" s="52"/>
      <c r="C22" s="27" t="s">
        <v>37</v>
      </c>
      <c r="D22" s="28" t="s">
        <v>36</v>
      </c>
      <c r="E22" s="29">
        <v>1</v>
      </c>
      <c r="F22" s="25">
        <v>12</v>
      </c>
      <c r="G22" s="35">
        <v>6800000</v>
      </c>
      <c r="H22" s="34">
        <f t="shared" si="2"/>
        <v>1292000</v>
      </c>
      <c r="I22" s="9">
        <f t="shared" si="1"/>
        <v>8092000</v>
      </c>
      <c r="J22" s="9">
        <f t="shared" si="0"/>
        <v>97104000</v>
      </c>
      <c r="K22" s="4"/>
      <c r="L22" s="4"/>
      <c r="M22" s="4"/>
      <c r="N22" s="4"/>
      <c r="O22" s="4"/>
      <c r="P22" s="4"/>
    </row>
    <row r="23" spans="1:16" ht="70.5" customHeight="1" x14ac:dyDescent="0.25">
      <c r="A23" s="53"/>
      <c r="B23" s="53"/>
      <c r="C23" s="27" t="s">
        <v>69</v>
      </c>
      <c r="D23" s="28" t="s">
        <v>36</v>
      </c>
      <c r="E23" s="29">
        <v>25</v>
      </c>
      <c r="F23" s="25">
        <v>12</v>
      </c>
      <c r="G23" s="35">
        <v>5230000</v>
      </c>
      <c r="H23" s="34">
        <f t="shared" si="2"/>
        <v>993700</v>
      </c>
      <c r="I23" s="9">
        <f t="shared" si="1"/>
        <v>6223700</v>
      </c>
      <c r="J23" s="9">
        <f t="shared" si="0"/>
        <v>1867110000</v>
      </c>
      <c r="K23" s="4"/>
      <c r="L23" s="4"/>
      <c r="M23" s="4"/>
      <c r="N23" s="4"/>
      <c r="O23" s="4"/>
    </row>
    <row r="24" spans="1:16" ht="206.25" customHeight="1" x14ac:dyDescent="0.25">
      <c r="A24" s="15">
        <v>17</v>
      </c>
      <c r="B24" s="16" t="s">
        <v>38</v>
      </c>
      <c r="C24" s="30" t="s">
        <v>70</v>
      </c>
      <c r="D24" s="28" t="s">
        <v>36</v>
      </c>
      <c r="E24" s="31">
        <v>49</v>
      </c>
      <c r="F24" s="25">
        <v>12</v>
      </c>
      <c r="G24" s="35">
        <v>5230000</v>
      </c>
      <c r="H24" s="34">
        <f>+ROUND(G24*0.19,0)</f>
        <v>993700</v>
      </c>
      <c r="I24" s="9">
        <f t="shared" si="1"/>
        <v>6223700</v>
      </c>
      <c r="J24" s="9">
        <f t="shared" si="0"/>
        <v>3659535600</v>
      </c>
      <c r="K24" s="4"/>
      <c r="L24" s="4"/>
      <c r="M24" s="4"/>
      <c r="N24" s="4"/>
      <c r="O24" s="4"/>
    </row>
    <row r="25" spans="1:16" ht="38.25" x14ac:dyDescent="0.25">
      <c r="A25" s="15">
        <v>18</v>
      </c>
      <c r="B25" s="16" t="s">
        <v>39</v>
      </c>
      <c r="C25" s="17" t="s">
        <v>40</v>
      </c>
      <c r="D25" s="16" t="s">
        <v>41</v>
      </c>
      <c r="E25" s="19">
        <v>5</v>
      </c>
      <c r="F25" s="25">
        <v>12</v>
      </c>
      <c r="G25" s="35">
        <v>5450000</v>
      </c>
      <c r="H25" s="34">
        <v>0</v>
      </c>
      <c r="I25" s="9">
        <f t="shared" si="1"/>
        <v>5450000</v>
      </c>
      <c r="J25" s="9">
        <f t="shared" si="0"/>
        <v>327000000</v>
      </c>
      <c r="K25" s="4"/>
      <c r="L25" s="4"/>
      <c r="M25" s="4"/>
      <c r="N25" s="4"/>
      <c r="O25" s="4"/>
      <c r="P25" s="4"/>
    </row>
    <row r="26" spans="1:16" ht="153" x14ac:dyDescent="0.25">
      <c r="A26" s="15">
        <v>19</v>
      </c>
      <c r="B26" s="16" t="s">
        <v>42</v>
      </c>
      <c r="C26" s="21" t="s">
        <v>43</v>
      </c>
      <c r="D26" s="22" t="s">
        <v>44</v>
      </c>
      <c r="E26" s="19">
        <v>41</v>
      </c>
      <c r="F26" s="25">
        <v>12</v>
      </c>
      <c r="G26" s="35">
        <v>5020000</v>
      </c>
      <c r="H26" s="34">
        <f>+ROUND(G26*0.19,0)</f>
        <v>953800</v>
      </c>
      <c r="I26" s="9">
        <f t="shared" si="1"/>
        <v>5973800</v>
      </c>
      <c r="J26" s="9">
        <f t="shared" si="0"/>
        <v>2939109600</v>
      </c>
      <c r="K26" s="4"/>
      <c r="L26" s="4"/>
      <c r="M26" s="4"/>
      <c r="N26" s="4"/>
      <c r="O26" s="4"/>
      <c r="P26" s="4"/>
    </row>
    <row r="27" spans="1:16" ht="127.5" x14ac:dyDescent="0.25">
      <c r="A27" s="15">
        <v>20</v>
      </c>
      <c r="B27" s="16" t="s">
        <v>42</v>
      </c>
      <c r="C27" s="21" t="s">
        <v>45</v>
      </c>
      <c r="D27" s="22" t="s">
        <v>44</v>
      </c>
      <c r="E27" s="19">
        <v>7</v>
      </c>
      <c r="F27" s="25">
        <v>12</v>
      </c>
      <c r="G27" s="35">
        <v>5020000</v>
      </c>
      <c r="H27" s="34">
        <f t="shared" ref="H27:H34" si="3">+ROUND(G27*0.19,0)</f>
        <v>953800</v>
      </c>
      <c r="I27" s="9">
        <f t="shared" si="1"/>
        <v>5973800</v>
      </c>
      <c r="J27" s="9">
        <f t="shared" si="0"/>
        <v>501799200</v>
      </c>
      <c r="K27" s="4"/>
      <c r="L27" s="4"/>
      <c r="M27" s="4"/>
      <c r="N27" s="4"/>
      <c r="O27" s="4"/>
      <c r="P27" s="4"/>
    </row>
    <row r="28" spans="1:16" ht="38.25" x14ac:dyDescent="0.25">
      <c r="A28" s="51">
        <v>21</v>
      </c>
      <c r="B28" s="51" t="s">
        <v>46</v>
      </c>
      <c r="C28" s="21" t="s">
        <v>59</v>
      </c>
      <c r="D28" s="22" t="s">
        <v>47</v>
      </c>
      <c r="E28" s="19">
        <v>1</v>
      </c>
      <c r="F28" s="25">
        <v>12</v>
      </c>
      <c r="G28" s="35">
        <v>7020000</v>
      </c>
      <c r="H28" s="34">
        <f t="shared" si="3"/>
        <v>1333800</v>
      </c>
      <c r="I28" s="9">
        <f t="shared" si="1"/>
        <v>8353800</v>
      </c>
      <c r="J28" s="9">
        <f t="shared" ref="J28:J37" si="4">ROUND(I28*E28*F28,0)</f>
        <v>100245600</v>
      </c>
      <c r="K28" s="4"/>
      <c r="L28" s="4"/>
      <c r="M28" s="4"/>
      <c r="N28" s="4"/>
      <c r="O28" s="4"/>
      <c r="P28" s="4"/>
    </row>
    <row r="29" spans="1:16" ht="38.25" x14ac:dyDescent="0.25">
      <c r="A29" s="53"/>
      <c r="B29" s="53"/>
      <c r="C29" s="21" t="s">
        <v>48</v>
      </c>
      <c r="D29" s="22" t="s">
        <v>47</v>
      </c>
      <c r="E29" s="19">
        <v>1</v>
      </c>
      <c r="F29" s="25">
        <v>12</v>
      </c>
      <c r="G29" s="35">
        <v>5200000</v>
      </c>
      <c r="H29" s="34">
        <f t="shared" si="3"/>
        <v>988000</v>
      </c>
      <c r="I29" s="9">
        <f t="shared" si="1"/>
        <v>6188000</v>
      </c>
      <c r="J29" s="9">
        <f t="shared" si="4"/>
        <v>74256000</v>
      </c>
      <c r="K29" s="4"/>
      <c r="L29" s="4"/>
      <c r="M29" s="4"/>
      <c r="N29" s="4"/>
      <c r="O29" s="4"/>
      <c r="P29" s="4"/>
    </row>
    <row r="30" spans="1:16" ht="38.25" x14ac:dyDescent="0.25">
      <c r="A30" s="15">
        <v>22</v>
      </c>
      <c r="B30" s="16" t="s">
        <v>49</v>
      </c>
      <c r="C30" s="16" t="s">
        <v>60</v>
      </c>
      <c r="D30" s="16" t="s">
        <v>50</v>
      </c>
      <c r="E30" s="19">
        <v>66866</v>
      </c>
      <c r="F30" s="25">
        <v>12</v>
      </c>
      <c r="G30" s="35">
        <v>255</v>
      </c>
      <c r="H30" s="34">
        <f t="shared" si="3"/>
        <v>48</v>
      </c>
      <c r="I30" s="9">
        <f t="shared" si="1"/>
        <v>303</v>
      </c>
      <c r="J30" s="9">
        <f t="shared" si="4"/>
        <v>243124776</v>
      </c>
      <c r="K30" s="4"/>
      <c r="L30" s="4"/>
      <c r="M30" s="4"/>
      <c r="N30" s="4"/>
      <c r="O30" s="4"/>
      <c r="P30" s="4"/>
    </row>
    <row r="31" spans="1:16" ht="63.75" x14ac:dyDescent="0.25">
      <c r="A31" s="15">
        <v>23</v>
      </c>
      <c r="B31" s="16" t="s">
        <v>49</v>
      </c>
      <c r="C31" s="16" t="s">
        <v>61</v>
      </c>
      <c r="D31" s="16" t="s">
        <v>50</v>
      </c>
      <c r="E31" s="19">
        <v>11161</v>
      </c>
      <c r="F31" s="25">
        <v>12</v>
      </c>
      <c r="G31" s="35">
        <v>255</v>
      </c>
      <c r="H31" s="34">
        <f t="shared" si="3"/>
        <v>48</v>
      </c>
      <c r="I31" s="9">
        <f t="shared" si="1"/>
        <v>303</v>
      </c>
      <c r="J31" s="9">
        <f t="shared" si="4"/>
        <v>40581396</v>
      </c>
      <c r="K31" s="4"/>
      <c r="L31" s="4"/>
      <c r="M31" s="4"/>
      <c r="N31" s="4"/>
      <c r="O31" s="4"/>
      <c r="P31" s="4"/>
    </row>
    <row r="32" spans="1:16" ht="51" x14ac:dyDescent="0.25">
      <c r="A32" s="15">
        <v>24</v>
      </c>
      <c r="B32" s="16" t="s">
        <v>49</v>
      </c>
      <c r="C32" s="16" t="s">
        <v>62</v>
      </c>
      <c r="D32" s="16" t="s">
        <v>52</v>
      </c>
      <c r="E32" s="19">
        <v>65000</v>
      </c>
      <c r="F32" s="25">
        <v>12</v>
      </c>
      <c r="G32" s="35">
        <v>410</v>
      </c>
      <c r="H32" s="34">
        <f t="shared" si="3"/>
        <v>78</v>
      </c>
      <c r="I32" s="9">
        <f t="shared" si="1"/>
        <v>488</v>
      </c>
      <c r="J32" s="9">
        <f t="shared" si="4"/>
        <v>380640000</v>
      </c>
      <c r="K32" s="4"/>
      <c r="L32" s="4"/>
      <c r="M32" s="4"/>
      <c r="N32" s="4"/>
      <c r="O32" s="4"/>
      <c r="P32" s="4"/>
    </row>
    <row r="33" spans="1:16" ht="51" x14ac:dyDescent="0.25">
      <c r="A33" s="15">
        <v>25</v>
      </c>
      <c r="B33" s="16" t="s">
        <v>49</v>
      </c>
      <c r="C33" s="16" t="s">
        <v>63</v>
      </c>
      <c r="D33" s="16" t="s">
        <v>65</v>
      </c>
      <c r="E33" s="19">
        <v>86659</v>
      </c>
      <c r="F33" s="25">
        <v>12</v>
      </c>
      <c r="G33" s="35">
        <v>272</v>
      </c>
      <c r="H33" s="34">
        <f t="shared" si="3"/>
        <v>52</v>
      </c>
      <c r="I33" s="9">
        <f t="shared" si="1"/>
        <v>324</v>
      </c>
      <c r="J33" s="9">
        <f t="shared" si="4"/>
        <v>336930192</v>
      </c>
      <c r="K33" s="4"/>
      <c r="L33" s="4"/>
      <c r="M33" s="4"/>
      <c r="N33" s="4"/>
      <c r="O33" s="4"/>
      <c r="P33" s="4"/>
    </row>
    <row r="34" spans="1:16" ht="51" x14ac:dyDescent="0.25">
      <c r="A34" s="15">
        <v>26</v>
      </c>
      <c r="B34" s="16" t="s">
        <v>49</v>
      </c>
      <c r="C34" s="16" t="s">
        <v>64</v>
      </c>
      <c r="D34" s="16" t="s">
        <v>65</v>
      </c>
      <c r="E34" s="19">
        <v>30830</v>
      </c>
      <c r="F34" s="25">
        <v>12</v>
      </c>
      <c r="G34" s="35">
        <v>272</v>
      </c>
      <c r="H34" s="34">
        <f t="shared" si="3"/>
        <v>52</v>
      </c>
      <c r="I34" s="9">
        <f t="shared" si="1"/>
        <v>324</v>
      </c>
      <c r="J34" s="9">
        <f t="shared" si="4"/>
        <v>119867040</v>
      </c>
      <c r="K34" s="4"/>
      <c r="L34" s="4"/>
      <c r="M34" s="4"/>
      <c r="N34" s="4"/>
      <c r="O34" s="4"/>
      <c r="P34" s="4"/>
    </row>
    <row r="35" spans="1:16" ht="25.5" x14ac:dyDescent="0.25">
      <c r="A35" s="15"/>
      <c r="B35" s="16" t="s">
        <v>49</v>
      </c>
      <c r="C35" s="16" t="s">
        <v>66</v>
      </c>
      <c r="D35" s="16" t="s">
        <v>50</v>
      </c>
      <c r="E35" s="19">
        <v>20124</v>
      </c>
      <c r="F35" s="25">
        <v>12</v>
      </c>
      <c r="G35" s="35">
        <v>210</v>
      </c>
      <c r="H35" s="34">
        <f t="shared" ref="H35:H37" si="5">+ROUND(G35*0.19,0)</f>
        <v>40</v>
      </c>
      <c r="I35" s="9">
        <f t="shared" ref="I35:I37" si="6">ROUND((G35+H35),0)</f>
        <v>250</v>
      </c>
      <c r="J35" s="9">
        <f t="shared" si="4"/>
        <v>60372000</v>
      </c>
      <c r="K35" s="4"/>
      <c r="L35" s="4"/>
      <c r="M35" s="4"/>
      <c r="N35" s="4"/>
      <c r="O35" s="4"/>
      <c r="P35" s="4"/>
    </row>
    <row r="36" spans="1:16" ht="38.25" x14ac:dyDescent="0.25">
      <c r="A36" s="15"/>
      <c r="B36" s="16" t="s">
        <v>49</v>
      </c>
      <c r="C36" s="16" t="s">
        <v>67</v>
      </c>
      <c r="D36" s="16" t="s">
        <v>68</v>
      </c>
      <c r="E36" s="19">
        <v>360550</v>
      </c>
      <c r="F36" s="25">
        <v>2</v>
      </c>
      <c r="G36" s="35">
        <v>255</v>
      </c>
      <c r="H36" s="34">
        <f t="shared" si="5"/>
        <v>48</v>
      </c>
      <c r="I36" s="9">
        <f t="shared" si="6"/>
        <v>303</v>
      </c>
      <c r="J36" s="9">
        <f t="shared" si="4"/>
        <v>218493300</v>
      </c>
      <c r="K36" s="4"/>
      <c r="L36" s="4"/>
      <c r="M36" s="4"/>
      <c r="N36" s="4"/>
      <c r="O36" s="4"/>
      <c r="P36" s="4"/>
    </row>
    <row r="37" spans="1:16" ht="55.5" customHeight="1" x14ac:dyDescent="0.25">
      <c r="A37" s="15"/>
      <c r="B37" s="16" t="s">
        <v>51</v>
      </c>
      <c r="C37" s="16" t="s">
        <v>71</v>
      </c>
      <c r="D37" s="16" t="s">
        <v>50</v>
      </c>
      <c r="E37" s="31">
        <v>451385</v>
      </c>
      <c r="F37" s="25">
        <v>12</v>
      </c>
      <c r="G37" s="35">
        <v>145</v>
      </c>
      <c r="H37" s="34">
        <f t="shared" si="5"/>
        <v>28</v>
      </c>
      <c r="I37" s="9">
        <f t="shared" si="6"/>
        <v>173</v>
      </c>
      <c r="J37" s="9">
        <f t="shared" si="4"/>
        <v>937075260</v>
      </c>
      <c r="K37" s="4"/>
      <c r="L37" s="4"/>
      <c r="M37" s="4"/>
      <c r="N37" s="4"/>
      <c r="O37" s="4"/>
      <c r="P37" s="4"/>
    </row>
    <row r="38" spans="1:16" ht="55.5" customHeight="1" x14ac:dyDescent="0.25">
      <c r="A38" s="15">
        <v>27</v>
      </c>
      <c r="B38" s="16" t="s">
        <v>53</v>
      </c>
      <c r="C38" s="16" t="s">
        <v>54</v>
      </c>
      <c r="D38" s="16" t="s">
        <v>52</v>
      </c>
      <c r="E38" s="31">
        <v>76646</v>
      </c>
      <c r="F38" s="24">
        <v>12</v>
      </c>
      <c r="G38" s="35">
        <v>2185</v>
      </c>
      <c r="H38" s="34">
        <v>0</v>
      </c>
      <c r="I38" s="9">
        <f t="shared" si="1"/>
        <v>2185</v>
      </c>
      <c r="J38" s="9">
        <f>ROUND(I38*E38*F38,0)</f>
        <v>2009658120</v>
      </c>
      <c r="K38" s="4"/>
      <c r="L38" s="4"/>
      <c r="M38" s="4"/>
      <c r="N38" s="4"/>
      <c r="O38" s="4"/>
      <c r="P38" s="4"/>
    </row>
    <row r="39" spans="1:16" ht="55.5" customHeight="1" x14ac:dyDescent="0.25">
      <c r="A39" s="15">
        <v>28</v>
      </c>
      <c r="B39" s="16" t="s">
        <v>53</v>
      </c>
      <c r="C39" s="16" t="s">
        <v>55</v>
      </c>
      <c r="D39" s="16" t="s">
        <v>52</v>
      </c>
      <c r="E39" s="31">
        <v>109634</v>
      </c>
      <c r="F39" s="24">
        <v>12</v>
      </c>
      <c r="G39" s="35">
        <v>3040</v>
      </c>
      <c r="H39" s="34">
        <v>0</v>
      </c>
      <c r="I39" s="9">
        <f t="shared" si="1"/>
        <v>3040</v>
      </c>
      <c r="J39" s="9">
        <f>ROUND(I39*E39*F39,0)</f>
        <v>3999448320</v>
      </c>
      <c r="K39" s="4"/>
      <c r="L39" s="4"/>
      <c r="M39" s="4"/>
      <c r="N39" s="4"/>
      <c r="O39" s="4"/>
      <c r="P39" s="4"/>
    </row>
    <row r="40" spans="1:16" ht="55.5" customHeight="1" x14ac:dyDescent="0.25">
      <c r="A40" s="15">
        <v>29</v>
      </c>
      <c r="B40" s="16" t="s">
        <v>53</v>
      </c>
      <c r="C40" s="16" t="s">
        <v>56</v>
      </c>
      <c r="D40" s="16" t="s">
        <v>52</v>
      </c>
      <c r="E40" s="31">
        <v>8186</v>
      </c>
      <c r="F40" s="24">
        <v>12</v>
      </c>
      <c r="G40" s="35">
        <v>2855</v>
      </c>
      <c r="H40" s="34">
        <v>0</v>
      </c>
      <c r="I40" s="9">
        <f t="shared" si="1"/>
        <v>2855</v>
      </c>
      <c r="J40" s="9">
        <f>ROUND(I40*E40*F40,0)</f>
        <v>280452360</v>
      </c>
      <c r="K40" s="4"/>
      <c r="L40" s="4"/>
      <c r="M40" s="4"/>
      <c r="N40" s="4"/>
      <c r="O40" s="4"/>
      <c r="P40" s="4"/>
    </row>
    <row r="41" spans="1:16" ht="33.75" customHeight="1" thickBot="1" x14ac:dyDescent="0.3">
      <c r="A41" s="15">
        <v>30</v>
      </c>
      <c r="B41" s="16" t="s">
        <v>53</v>
      </c>
      <c r="C41" s="16" t="s">
        <v>57</v>
      </c>
      <c r="D41" s="16" t="s">
        <v>52</v>
      </c>
      <c r="E41" s="31">
        <v>4907</v>
      </c>
      <c r="F41" s="24">
        <v>12</v>
      </c>
      <c r="G41" s="35">
        <v>9010</v>
      </c>
      <c r="H41" s="34">
        <v>0</v>
      </c>
      <c r="I41" s="9">
        <f t="shared" si="1"/>
        <v>9010</v>
      </c>
      <c r="J41" s="9">
        <f>ROUND(I41*E41*F41,0)</f>
        <v>530544840</v>
      </c>
      <c r="K41" s="4"/>
      <c r="L41" s="4"/>
      <c r="M41" s="4"/>
      <c r="N41" s="4"/>
      <c r="O41" s="4"/>
      <c r="P41" s="4"/>
    </row>
    <row r="42" spans="1:16" ht="35.25" customHeight="1" thickBot="1" x14ac:dyDescent="0.3">
      <c r="A42" s="44" t="s">
        <v>7</v>
      </c>
      <c r="B42" s="45"/>
      <c r="C42" s="45"/>
      <c r="D42" s="45"/>
      <c r="E42" s="45"/>
      <c r="F42" s="45"/>
      <c r="G42" s="46"/>
      <c r="H42" s="45"/>
      <c r="I42" s="47"/>
      <c r="J42" s="14">
        <f>SUM(J6:J41)</f>
        <v>21089477004</v>
      </c>
      <c r="K42" s="4"/>
      <c r="L42" s="4"/>
      <c r="M42" s="4"/>
      <c r="N42" s="4"/>
      <c r="O42" s="4"/>
      <c r="P42" s="4"/>
    </row>
    <row r="43" spans="1:16" ht="47.25" customHeight="1" thickBot="1" x14ac:dyDescent="0.3">
      <c r="A43" s="5"/>
      <c r="B43" s="13" t="s">
        <v>74</v>
      </c>
      <c r="C43" s="2"/>
      <c r="D43" s="2"/>
      <c r="E43" s="2"/>
      <c r="F43" s="2"/>
      <c r="G43" s="2"/>
      <c r="H43" s="2"/>
      <c r="I43" s="2"/>
      <c r="J43" s="6"/>
      <c r="K43" s="4"/>
      <c r="L43" s="4"/>
      <c r="M43" s="4"/>
      <c r="N43" s="4"/>
      <c r="O43" s="4"/>
      <c r="P43" s="4"/>
    </row>
    <row r="44" spans="1:16" ht="15.75" customHeight="1" x14ac:dyDescent="0.25">
      <c r="A44" s="5"/>
      <c r="B44" s="1" t="s">
        <v>0</v>
      </c>
      <c r="C44" s="2"/>
      <c r="D44" s="2"/>
      <c r="E44" s="2"/>
      <c r="F44" s="2"/>
      <c r="G44" s="2"/>
      <c r="H44" s="2"/>
      <c r="I44" s="2"/>
      <c r="J44" s="6"/>
      <c r="K44" s="4"/>
      <c r="L44" s="4"/>
      <c r="M44" s="4"/>
      <c r="N44" s="4"/>
      <c r="O44" s="4"/>
      <c r="P44" s="4"/>
    </row>
    <row r="45" spans="1:16" ht="17.25" thickBot="1" x14ac:dyDescent="0.3">
      <c r="A45" s="10"/>
      <c r="B45" s="36" t="s">
        <v>76</v>
      </c>
      <c r="C45" s="11"/>
      <c r="D45" s="11"/>
      <c r="E45" s="11"/>
      <c r="F45" s="11"/>
      <c r="G45" s="11"/>
      <c r="H45" s="11"/>
      <c r="I45" s="11"/>
      <c r="J45" s="12"/>
      <c r="K45" s="4"/>
      <c r="L45" s="4"/>
      <c r="M45" s="4"/>
      <c r="N45" s="4"/>
      <c r="O45" s="4"/>
      <c r="P45" s="4"/>
    </row>
    <row r="46" spans="1:16" x14ac:dyDescent="0.25">
      <c r="A46" s="2"/>
      <c r="B46" s="2"/>
      <c r="C46" s="2"/>
      <c r="D46" s="2"/>
      <c r="E46" s="2"/>
      <c r="F46" s="2"/>
      <c r="G46" s="2"/>
      <c r="H46" s="2"/>
      <c r="I46" s="2"/>
      <c r="J46" s="2"/>
      <c r="K46" s="4"/>
    </row>
    <row r="47" spans="1:16" ht="15.75" thickBot="1" x14ac:dyDescent="0.3"/>
    <row r="48" spans="1:16" ht="45.6" customHeight="1" thickBot="1" x14ac:dyDescent="0.3">
      <c r="A48" s="37" t="s">
        <v>75</v>
      </c>
      <c r="B48" s="38"/>
      <c r="C48" s="38"/>
      <c r="D48" s="38"/>
      <c r="E48" s="38"/>
      <c r="F48" s="38"/>
      <c r="G48" s="38"/>
      <c r="H48" s="38"/>
      <c r="I48" s="38"/>
      <c r="J48" s="39"/>
    </row>
  </sheetData>
  <autoFilter ref="C5:J5" xr:uid="{724C8AE0-F851-481A-B35A-BD8D0941B70C}"/>
  <mergeCells count="10">
    <mergeCell ref="A48:J48"/>
    <mergeCell ref="A1:J1"/>
    <mergeCell ref="A2:J2"/>
    <mergeCell ref="A42:I42"/>
    <mergeCell ref="A3:J3"/>
    <mergeCell ref="A21:A23"/>
    <mergeCell ref="B21:B23"/>
    <mergeCell ref="B18:B20"/>
    <mergeCell ref="A28:A29"/>
    <mergeCell ref="B28:B29"/>
  </mergeCells>
  <printOptions horizontalCentered="1"/>
  <pageMargins left="0.70866141732283472" right="0.70866141732283472" top="0.74803149606299213" bottom="0.74803149606299213" header="0.31496062992125984" footer="0.31496062992125984"/>
  <pageSetup scale="54"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92D2A1FE057CC488266D973B012C6C4" ma:contentTypeVersion="13" ma:contentTypeDescription="Crear nuevo documento." ma:contentTypeScope="" ma:versionID="e71647451508a824d737bb542a5a2034">
  <xsd:schema xmlns:xsd="http://www.w3.org/2001/XMLSchema" xmlns:xs="http://www.w3.org/2001/XMLSchema" xmlns:p="http://schemas.microsoft.com/office/2006/metadata/properties" xmlns:ns3="2345d3ef-9838-4119-a1c7-00cf4e58f528" xmlns:ns4="55df05c3-c756-4e72-897e-9f9709d47a0b" targetNamespace="http://schemas.microsoft.com/office/2006/metadata/properties" ma:root="true" ma:fieldsID="9e347b97f223ecfc5b7f3b0bce58f445" ns3:_="" ns4:_="">
    <xsd:import namespace="2345d3ef-9838-4119-a1c7-00cf4e58f528"/>
    <xsd:import namespace="55df05c3-c756-4e72-897e-9f9709d47a0b"/>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45d3ef-9838-4119-a1c7-00cf4e58f528"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5df05c3-c756-4e72-897e-9f9709d47a0b" elementFormDefault="qualified">
    <xsd:import namespace="http://schemas.microsoft.com/office/2006/documentManagement/types"/>
    <xsd:import namespace="http://schemas.microsoft.com/office/infopath/2007/PartnerControls"/>
    <xsd:element name="SharedWithUsers" ma:index="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Detalles de uso compartido" ma:internalName="SharedWithDetails" ma:readOnly="true">
      <xsd:simpleType>
        <xsd:restriction base="dms:Note">
          <xsd:maxLength value="255"/>
        </xsd:restriction>
      </xsd:simpleType>
    </xsd:element>
    <xsd:element name="SharingHintHash" ma:index="1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2345d3ef-9838-4119-a1c7-00cf4e58f528" xsi:nil="true"/>
  </documentManagement>
</p:properties>
</file>

<file path=customXml/itemProps1.xml><?xml version="1.0" encoding="utf-8"?>
<ds:datastoreItem xmlns:ds="http://schemas.openxmlformats.org/officeDocument/2006/customXml" ds:itemID="{E45B69A5-27F7-4507-AAFB-C1B6C4D94F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45d3ef-9838-4119-a1c7-00cf4e58f528"/>
    <ds:schemaRef ds:uri="55df05c3-c756-4e72-897e-9f9709d47a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1CDB4-7471-4706-B718-FF87D205C629}">
  <ds:schemaRefs>
    <ds:schemaRef ds:uri="http://schemas.microsoft.com/sharepoint/v3/contenttype/forms"/>
  </ds:schemaRefs>
</ds:datastoreItem>
</file>

<file path=customXml/itemProps3.xml><?xml version="1.0" encoding="utf-8"?>
<ds:datastoreItem xmlns:ds="http://schemas.openxmlformats.org/officeDocument/2006/customXml" ds:itemID="{396A99D4-C778-479A-B02E-DC1554D5C7CA}">
  <ds:schemaRefs>
    <ds:schemaRef ds:uri="http://www.w3.org/XML/1998/namespace"/>
    <ds:schemaRef ds:uri="http://purl.org/dc/terms/"/>
    <ds:schemaRef ds:uri="http://schemas.openxmlformats.org/package/2006/metadata/core-properties"/>
    <ds:schemaRef ds:uri="http://purl.org/dc/elements/1.1/"/>
    <ds:schemaRef ds:uri="http://schemas.microsoft.com/office/infopath/2007/PartnerControls"/>
    <ds:schemaRef ds:uri="http://schemas.microsoft.com/office/2006/metadata/properties"/>
    <ds:schemaRef ds:uri="http://schemas.microsoft.com/office/2006/documentManagement/types"/>
    <ds:schemaRef ds:uri="55df05c3-c756-4e72-897e-9f9709d47a0b"/>
    <ds:schemaRef ds:uri="2345d3ef-9838-4119-a1c7-00cf4e58f528"/>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ecomonica</vt:lpstr>
      <vt:lpstr>'Oferta ecomonica'!Área_de_impresión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FNA</dc:creator>
  <cp:lastModifiedBy>Mercedes Andrea Fonseca Montes</cp:lastModifiedBy>
  <cp:lastPrinted>2023-02-27T15:00:31Z</cp:lastPrinted>
  <dcterms:created xsi:type="dcterms:W3CDTF">2015-10-13T15:22:35Z</dcterms:created>
  <dcterms:modified xsi:type="dcterms:W3CDTF">2025-08-08T22:33:05Z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0x010100D92D2A1FE057CC488266D973B012C6C4</vt:lpwstr>
  </property>
</Properties>
</file>