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TUNJA\LICITACIÓN PÚBLICA\LICITACIÓN PLUVIAL\CORRECCIONES 2 17 DEJULIO\PUBLICAR\DEFINITIVO\"/>
    </mc:Choice>
  </mc:AlternateContent>
  <bookViews>
    <workbookView xWindow="0" yWindow="0" windowWidth="21570" windowHeight="8085"/>
  </bookViews>
  <sheets>
    <sheet name="PRESUPUESTO OFICIAL" sheetId="269" r:id="rId1"/>
    <sheet name="MEMORIAS DE CANTIDADES" sheetId="412" r:id="rId2"/>
    <sheet name="PMT" sheetId="384" r:id="rId3"/>
    <sheet name="PMA" sheetId="386" r:id="rId4"/>
    <sheet name="APU 1.4" sheetId="387" r:id="rId5"/>
    <sheet name="APU 2.4" sheetId="388" r:id="rId6"/>
    <sheet name="APU 6.1" sheetId="389" r:id="rId7"/>
    <sheet name="APU 8.4" sheetId="413" r:id="rId8"/>
    <sheet name="APU 8.5" sheetId="414" r:id="rId9"/>
    <sheet name="APU 8.6 " sheetId="415" r:id="rId10"/>
    <sheet name="APU 11.1" sheetId="395" r:id="rId11"/>
    <sheet name="APO 22.2" sheetId="416" r:id="rId12"/>
  </sheets>
  <definedNames>
    <definedName name="\0" localSheetId="10">#REF!</definedName>
    <definedName name="\0" localSheetId="1">#REF!</definedName>
    <definedName name="\0">#REF!</definedName>
    <definedName name="\00" localSheetId="1">#REF!</definedName>
    <definedName name="\00">#REF!</definedName>
    <definedName name="\a" localSheetId="1">#REF!</definedName>
    <definedName name="\a">#REF!</definedName>
    <definedName name="\AA" localSheetId="1">#REF!</definedName>
    <definedName name="\AA">#REF!</definedName>
    <definedName name="\b" localSheetId="1">#REF!</definedName>
    <definedName name="\b">#REF!</definedName>
    <definedName name="\bb" localSheetId="1">#REF!</definedName>
    <definedName name="\bb">#REF!</definedName>
    <definedName name="\E" localSheetId="11">#REF!</definedName>
    <definedName name="\E" localSheetId="4">#REF!</definedName>
    <definedName name="\E" localSheetId="10">#REF!</definedName>
    <definedName name="\E" localSheetId="5">#REF!</definedName>
    <definedName name="\E" localSheetId="6">#REF!</definedName>
    <definedName name="\E" localSheetId="7">#REF!</definedName>
    <definedName name="\E" localSheetId="8">#REF!</definedName>
    <definedName name="\E" localSheetId="9">#REF!</definedName>
    <definedName name="\E" localSheetId="1">#REF!</definedName>
    <definedName name="\E" localSheetId="2">#REF!</definedName>
    <definedName name="\E">#REF!</definedName>
    <definedName name="\EE" localSheetId="1">#REF!</definedName>
    <definedName name="\EE">#REF!</definedName>
    <definedName name="\G" localSheetId="1">#REF!</definedName>
    <definedName name="\G">#REF!</definedName>
    <definedName name="\k" localSheetId="1">#REF!</definedName>
    <definedName name="\k">#REF!</definedName>
    <definedName name="\l" localSheetId="1">#REF!</definedName>
    <definedName name="\l">#REF!</definedName>
    <definedName name="\M" localSheetId="11">#REF!</definedName>
    <definedName name="\M" localSheetId="4">#REF!</definedName>
    <definedName name="\M" localSheetId="10">#REF!</definedName>
    <definedName name="\M" localSheetId="5">#REF!</definedName>
    <definedName name="\M" localSheetId="6">#REF!</definedName>
    <definedName name="\M" localSheetId="7">#REF!</definedName>
    <definedName name="\M" localSheetId="8">#REF!</definedName>
    <definedName name="\M" localSheetId="9">#REF!</definedName>
    <definedName name="\M" localSheetId="1">#REF!</definedName>
    <definedName name="\M" localSheetId="2">#REF!</definedName>
    <definedName name="\M">#REF!</definedName>
    <definedName name="\ñ" localSheetId="11">#REF!</definedName>
    <definedName name="\ñ" localSheetId="4">#REF!</definedName>
    <definedName name="\ñ" localSheetId="10">#REF!</definedName>
    <definedName name="\ñ" localSheetId="5">#REF!</definedName>
    <definedName name="\ñ" localSheetId="6">#REF!</definedName>
    <definedName name="\ñ" localSheetId="7">#REF!</definedName>
    <definedName name="\ñ" localSheetId="8">#REF!</definedName>
    <definedName name="\ñ" localSheetId="9">#REF!</definedName>
    <definedName name="\ñ" localSheetId="1">#REF!</definedName>
    <definedName name="\ñ" localSheetId="2">#REF!</definedName>
    <definedName name="\ñ">#REF!</definedName>
    <definedName name="\P" localSheetId="11">#REF!</definedName>
    <definedName name="\P" localSheetId="4">#REF!</definedName>
    <definedName name="\P" localSheetId="10">#REF!</definedName>
    <definedName name="\P" localSheetId="5">#REF!</definedName>
    <definedName name="\P" localSheetId="6">#REF!</definedName>
    <definedName name="\P" localSheetId="7">#REF!</definedName>
    <definedName name="\P" localSheetId="8">#REF!</definedName>
    <definedName name="\P" localSheetId="9">#REF!</definedName>
    <definedName name="\P" localSheetId="1">#REF!</definedName>
    <definedName name="\P" localSheetId="2">#REF!</definedName>
    <definedName name="\P">#REF!</definedName>
    <definedName name="\R" localSheetId="1">#REF!</definedName>
    <definedName name="\R">#REF!</definedName>
    <definedName name="\s" localSheetId="1">#REF!</definedName>
    <definedName name="\s">#REF!</definedName>
    <definedName name="\V" localSheetId="1">#REF!</definedName>
    <definedName name="\V">#REF!</definedName>
    <definedName name="\X" localSheetId="11">#REF!</definedName>
    <definedName name="\X" localSheetId="4">#REF!</definedName>
    <definedName name="\X" localSheetId="10">#REF!</definedName>
    <definedName name="\X" localSheetId="5">#REF!</definedName>
    <definedName name="\X" localSheetId="6">#REF!</definedName>
    <definedName name="\X" localSheetId="7">#REF!</definedName>
    <definedName name="\X" localSheetId="8">#REF!</definedName>
    <definedName name="\X" localSheetId="9">#REF!</definedName>
    <definedName name="\X" localSheetId="1">'MEMORIAS DE CANTIDADES'!ERR</definedName>
    <definedName name="\X" localSheetId="2">PMT!ERR</definedName>
    <definedName name="\X">[0]!ERR</definedName>
    <definedName name="\Z" localSheetId="11">#REF!</definedName>
    <definedName name="\Z" localSheetId="4">#REF!</definedName>
    <definedName name="\Z" localSheetId="10">#REF!</definedName>
    <definedName name="\Z" localSheetId="5">#REF!</definedName>
    <definedName name="\Z" localSheetId="6">#REF!</definedName>
    <definedName name="\Z" localSheetId="7">#REF!</definedName>
    <definedName name="\Z" localSheetId="8">#REF!</definedName>
    <definedName name="\Z" localSheetId="9">#REF!</definedName>
    <definedName name="\Z" localSheetId="1">'MEMORIAS DE CANTIDADES'!ERR</definedName>
    <definedName name="\Z" localSheetId="2">PMT!ERR</definedName>
    <definedName name="\Z">[0]!ERR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key2" localSheetId="1" hidden="1">#REF!</definedName>
    <definedName name="_________key2" localSheetId="2" hidden="1">#REF!</definedName>
    <definedName name="_________key2" hidden="1">#REF!</definedName>
    <definedName name="_________PJ50" localSheetId="11">#REF!</definedName>
    <definedName name="_________PJ50" localSheetId="4">#REF!</definedName>
    <definedName name="_________PJ50" localSheetId="10">#REF!</definedName>
    <definedName name="_________PJ50" localSheetId="5">#REF!</definedName>
    <definedName name="_________PJ50" localSheetId="6">#REF!</definedName>
    <definedName name="_________PJ50" localSheetId="7">#REF!</definedName>
    <definedName name="_________PJ50" localSheetId="8">#REF!</definedName>
    <definedName name="_________PJ50" localSheetId="9">#REF!</definedName>
    <definedName name="_________PJ50" localSheetId="1">#REF!</definedName>
    <definedName name="_________PJ50" localSheetId="2">#REF!</definedName>
    <definedName name="_________PJ50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key2" localSheetId="1" hidden="1">#REF!</definedName>
    <definedName name="________key2" localSheetId="2" hidden="1">#REF!</definedName>
    <definedName name="________key2" hidden="1">#REF!</definedName>
    <definedName name="________key3" localSheetId="11" hidden="1">#REF!</definedName>
    <definedName name="________key3" localSheetId="4" hidden="1">#REF!</definedName>
    <definedName name="________key3" localSheetId="10" hidden="1">#REF!</definedName>
    <definedName name="________key3" localSheetId="5" hidden="1">#REF!</definedName>
    <definedName name="________key3" localSheetId="6" hidden="1">#REF!</definedName>
    <definedName name="________key3" localSheetId="7" hidden="1">#REF!</definedName>
    <definedName name="________key3" localSheetId="8" hidden="1">#REF!</definedName>
    <definedName name="________key3" localSheetId="9" hidden="1">#REF!</definedName>
    <definedName name="________key3" localSheetId="1" hidden="1">#REF!</definedName>
    <definedName name="________key3" localSheetId="2" hidden="1">#REF!</definedName>
    <definedName name="________key3" hidden="1">#REF!</definedName>
    <definedName name="________MA2" localSheetId="1">#REF!</definedName>
    <definedName name="________MA2">#REF!</definedName>
    <definedName name="________PJ50" localSheetId="1">#REF!</definedName>
    <definedName name="________PJ50">#REF!</definedName>
    <definedName name="________SBC1">#REF!</definedName>
    <definedName name="________SBC3">#REF!</definedName>
    <definedName name="________SBC5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MA2" localSheetId="11">#REF!</definedName>
    <definedName name="_______MA2" localSheetId="4">#REF!</definedName>
    <definedName name="_______MA2" localSheetId="10">#REF!</definedName>
    <definedName name="_______MA2" localSheetId="5">#REF!</definedName>
    <definedName name="_______MA2" localSheetId="6">#REF!</definedName>
    <definedName name="_______MA2" localSheetId="7">#REF!</definedName>
    <definedName name="_______MA2" localSheetId="8">#REF!</definedName>
    <definedName name="_______MA2" localSheetId="9">#REF!</definedName>
    <definedName name="_______MA2" localSheetId="1">#REF!</definedName>
    <definedName name="_______MA2" localSheetId="2">#REF!</definedName>
    <definedName name="_______MA2">#REF!</definedName>
    <definedName name="_______PJ50" localSheetId="1">#REF!</definedName>
    <definedName name="_______PJ50">#REF!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MA2" localSheetId="11">#REF!</definedName>
    <definedName name="______MA2" localSheetId="4">#REF!</definedName>
    <definedName name="______MA2" localSheetId="10">#REF!</definedName>
    <definedName name="______MA2" localSheetId="5">#REF!</definedName>
    <definedName name="______MA2" localSheetId="6">#REF!</definedName>
    <definedName name="______MA2" localSheetId="7">#REF!</definedName>
    <definedName name="______MA2" localSheetId="8">#REF!</definedName>
    <definedName name="______MA2" localSheetId="9">#REF!</definedName>
    <definedName name="______MA2" localSheetId="1">#REF!</definedName>
    <definedName name="______MA2" localSheetId="2">#REF!</definedName>
    <definedName name="______MA2">#REF!</definedName>
    <definedName name="______PJ50" localSheetId="1">#REF!</definedName>
    <definedName name="______PJ50">#REF!</definedName>
    <definedName name="______pr01" localSheetId="1">#REF!</definedName>
    <definedName name="______pr01">#REF!</definedName>
    <definedName name="______pr02" localSheetId="1">#REF!</definedName>
    <definedName name="______pr02">#REF!</definedName>
    <definedName name="______pr03" localSheetId="1">#REF!</definedName>
    <definedName name="______pr03">#REF!</definedName>
    <definedName name="______pr04" localSheetId="1">#REF!</definedName>
    <definedName name="______pr04">#REF!</definedName>
    <definedName name="______pr05" localSheetId="1">#REF!</definedName>
    <definedName name="______pr05">#REF!</definedName>
    <definedName name="______pr06" localSheetId="1">#REF!</definedName>
    <definedName name="______pr06">#REF!</definedName>
    <definedName name="______pr07" localSheetId="1">#REF!</definedName>
    <definedName name="______pr07">#REF!</definedName>
    <definedName name="______pr08" localSheetId="1">#REF!</definedName>
    <definedName name="______pr08">#REF!</definedName>
    <definedName name="______pr09" localSheetId="1">#REF!</definedName>
    <definedName name="______pr09">#REF!</definedName>
    <definedName name="______pr10" localSheetId="1">#REF!</definedName>
    <definedName name="______pr10">#REF!</definedName>
    <definedName name="______pr11" localSheetId="1">#REF!</definedName>
    <definedName name="______pr11">#REF!</definedName>
    <definedName name="______pr12" localSheetId="1">#REF!</definedName>
    <definedName name="______pr12">#REF!</definedName>
    <definedName name="______pr13" localSheetId="1">#REF!</definedName>
    <definedName name="______pr13">#REF!</definedName>
    <definedName name="______pr14" localSheetId="1">#REF!</definedName>
    <definedName name="______pr14">#REF!</definedName>
    <definedName name="______pr15" localSheetId="1">#REF!</definedName>
    <definedName name="______pr15">#REF!</definedName>
    <definedName name="______pr16" localSheetId="1">#REF!</definedName>
    <definedName name="______pr16">#REF!</definedName>
    <definedName name="______pr17" localSheetId="1">#REF!</definedName>
    <definedName name="______pr17">#REF!</definedName>
    <definedName name="______pr18" localSheetId="1">#REF!</definedName>
    <definedName name="______pr18">#REF!</definedName>
    <definedName name="______pr19" localSheetId="1">#REF!</definedName>
    <definedName name="______pr19">#REF!</definedName>
    <definedName name="______pr20" localSheetId="1">#REF!</definedName>
    <definedName name="______pr20">#REF!</definedName>
    <definedName name="______pr21" localSheetId="1">#REF!</definedName>
    <definedName name="______pr21">#REF!</definedName>
    <definedName name="______pr22" localSheetId="1">#REF!</definedName>
    <definedName name="______pr22">#REF!</definedName>
    <definedName name="______pr23" localSheetId="1">#REF!</definedName>
    <definedName name="______pr23">#REF!</definedName>
    <definedName name="______pr24" localSheetId="1">#REF!</definedName>
    <definedName name="______pr24">#REF!</definedName>
    <definedName name="______pr25" localSheetId="1">#REF!</definedName>
    <definedName name="______pr25">#REF!</definedName>
    <definedName name="______pr26" localSheetId="1">#REF!</definedName>
    <definedName name="______pr26">#REF!</definedName>
    <definedName name="______pr27" localSheetId="1">#REF!</definedName>
    <definedName name="______pr27">#REF!</definedName>
    <definedName name="______pr28" localSheetId="1">#REF!</definedName>
    <definedName name="______pr28">#REF!</definedName>
    <definedName name="______pr29" localSheetId="1">#REF!</definedName>
    <definedName name="______pr29">#REF!</definedName>
    <definedName name="______pr30" localSheetId="1">#REF!</definedName>
    <definedName name="______pr30">#REF!</definedName>
    <definedName name="______pr31" localSheetId="1">#REF!</definedName>
    <definedName name="______pr31">#REF!</definedName>
    <definedName name="______pr32" localSheetId="1">#REF!</definedName>
    <definedName name="______pr32">#REF!</definedName>
    <definedName name="______pr33" localSheetId="1">#REF!</definedName>
    <definedName name="______pr33">#REF!</definedName>
    <definedName name="______pr34" localSheetId="1">#REF!</definedName>
    <definedName name="______pr34">#REF!</definedName>
    <definedName name="______pr35" localSheetId="1">#REF!</definedName>
    <definedName name="______pr35">#REF!</definedName>
    <definedName name="______pr36" localSheetId="1">#REF!</definedName>
    <definedName name="______pr36">#REF!</definedName>
    <definedName name="______pr37" localSheetId="1">#REF!</definedName>
    <definedName name="______pr37">#REF!</definedName>
    <definedName name="______pr38" localSheetId="1">#REF!</definedName>
    <definedName name="______pr38">#REF!</definedName>
    <definedName name="______pr39" localSheetId="1">#REF!</definedName>
    <definedName name="______pr39">#REF!</definedName>
    <definedName name="______pr40" localSheetId="1">#REF!</definedName>
    <definedName name="______pr40">#REF!</definedName>
    <definedName name="______pr41" localSheetId="1">#REF!</definedName>
    <definedName name="______pr41">#REF!</definedName>
    <definedName name="______pr42" localSheetId="1">#REF!</definedName>
    <definedName name="______pr42">#REF!</definedName>
    <definedName name="______pr43" localSheetId="1">#REF!</definedName>
    <definedName name="______pr43">#REF!</definedName>
    <definedName name="______pr44" localSheetId="1">#REF!</definedName>
    <definedName name="______pr44">#REF!</definedName>
    <definedName name="______pr45" localSheetId="1">#REF!</definedName>
    <definedName name="______pr45">#REF!</definedName>
    <definedName name="______pr46" localSheetId="1">#REF!</definedName>
    <definedName name="______pr46">#REF!</definedName>
    <definedName name="______pr47" localSheetId="1">#REF!</definedName>
    <definedName name="______pr47">#REF!</definedName>
    <definedName name="______pr48" localSheetId="1">#REF!</definedName>
    <definedName name="______pr48">#REF!</definedName>
    <definedName name="______pr49" localSheetId="1">#REF!</definedName>
    <definedName name="______pr49">#REF!</definedName>
    <definedName name="______pr50" localSheetId="1">#REF!</definedName>
    <definedName name="______pr50">#REF!</definedName>
    <definedName name="______pr51" localSheetId="1">#REF!</definedName>
    <definedName name="______pr51">#REF!</definedName>
    <definedName name="______pr52" localSheetId="1">#REF!</definedName>
    <definedName name="______pr52">#REF!</definedName>
    <definedName name="______pr53" localSheetId="1">#REF!</definedName>
    <definedName name="______pr53">#REF!</definedName>
    <definedName name="______pr54" localSheetId="1">#REF!</definedName>
    <definedName name="______pr54">#REF!</definedName>
    <definedName name="______pr55" localSheetId="1">#REF!</definedName>
    <definedName name="______pr55">#REF!</definedName>
    <definedName name="______pr56" localSheetId="1">#REF!</definedName>
    <definedName name="______pr56">#REF!</definedName>
    <definedName name="______pr57" localSheetId="1">#REF!</definedName>
    <definedName name="______pr57">#REF!</definedName>
    <definedName name="______pr58" localSheetId="1">#REF!</definedName>
    <definedName name="______pr58">#REF!</definedName>
    <definedName name="______pr59" localSheetId="1">#REF!</definedName>
    <definedName name="______pr59">#REF!</definedName>
    <definedName name="______pr60" localSheetId="1">#REF!</definedName>
    <definedName name="______pr60">#REF!</definedName>
    <definedName name="______pr61" localSheetId="1">#REF!</definedName>
    <definedName name="______pr61">#REF!</definedName>
    <definedName name="______pr62" localSheetId="1">#REF!</definedName>
    <definedName name="______pr62">#REF!</definedName>
    <definedName name="______pr63" localSheetId="1">#REF!</definedName>
    <definedName name="______pr63">#REF!</definedName>
    <definedName name="______pr64" localSheetId="1">#REF!</definedName>
    <definedName name="______pr64">#REF!</definedName>
    <definedName name="______pr65" localSheetId="1">#REF!</definedName>
    <definedName name="______pr65">#REF!</definedName>
    <definedName name="______pr66" localSheetId="1">#REF!</definedName>
    <definedName name="______pr66">#REF!</definedName>
    <definedName name="______pr67" localSheetId="1">#REF!</definedName>
    <definedName name="______pr67">#REF!</definedName>
    <definedName name="______pr68" localSheetId="1">#REF!</definedName>
    <definedName name="______pr68">#REF!</definedName>
    <definedName name="______pr69" localSheetId="1">#REF!</definedName>
    <definedName name="______pr69">#REF!</definedName>
    <definedName name="______pr70" localSheetId="1">#REF!</definedName>
    <definedName name="______pr70">#REF!</definedName>
    <definedName name="______pr71" localSheetId="1">#REF!</definedName>
    <definedName name="______pr71">#REF!</definedName>
    <definedName name="______pr72" localSheetId="1">#REF!</definedName>
    <definedName name="______pr72">#REF!</definedName>
    <definedName name="______SBC1">#REF!</definedName>
    <definedName name="______SBC3">#REF!</definedName>
    <definedName name="______SBC5">#REF!</definedName>
    <definedName name="_____AFC1">#REF!</definedName>
    <definedName name="_____AFC3">#REF!</definedName>
    <definedName name="_____AFC5">#REF!</definedName>
    <definedName name="_____ane7" localSheetId="11">#REF!</definedName>
    <definedName name="_____ane7" localSheetId="4">#REF!</definedName>
    <definedName name="_____ane7" localSheetId="10">#REF!</definedName>
    <definedName name="_____ane7" localSheetId="5">#REF!</definedName>
    <definedName name="_____ane7" localSheetId="6">#REF!</definedName>
    <definedName name="_____ane7" localSheetId="7">#REF!</definedName>
    <definedName name="_____ane7" localSheetId="8">#REF!</definedName>
    <definedName name="_____ane7" localSheetId="9">#REF!</definedName>
    <definedName name="_____ane7" localSheetId="0">#REF!</definedName>
    <definedName name="_____ane7">#REF!</definedName>
    <definedName name="_____ane8" localSheetId="11">#REF!</definedName>
    <definedName name="_____ane8" localSheetId="4">#REF!</definedName>
    <definedName name="_____ane8" localSheetId="10">#REF!</definedName>
    <definedName name="_____ane8" localSheetId="5">#REF!</definedName>
    <definedName name="_____ane8" localSheetId="6">#REF!</definedName>
    <definedName name="_____ane8" localSheetId="7">#REF!</definedName>
    <definedName name="_____ane8" localSheetId="8">#REF!</definedName>
    <definedName name="_____ane8" localSheetId="9">#REF!</definedName>
    <definedName name="_____ane8" localSheetId="0">#REF!</definedName>
    <definedName name="_____ane8">#REF!</definedName>
    <definedName name="_____Atp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 localSheetId="1">#REF!</definedName>
    <definedName name="_____DCI1" localSheetId="2">#REF!</definedName>
    <definedName name="_____DCI1">#REF!</definedName>
    <definedName name="_____DDS1" localSheetId="1">#REF!</definedName>
    <definedName name="_____DDS1" localSheetId="2">#REF!</definedName>
    <definedName name="_____DDS1">#REF!</definedName>
    <definedName name="_____DGO1" localSheetId="1">#REF!</definedName>
    <definedName name="_____DGO1">#REF!</definedName>
    <definedName name="_____DGP1" localSheetId="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ICP1">#REF!</definedName>
    <definedName name="_____MA2" localSheetId="11">#REF!</definedName>
    <definedName name="_____MA2" localSheetId="4">#REF!</definedName>
    <definedName name="_____MA2" localSheetId="10">#REF!</definedName>
    <definedName name="_____MA2" localSheetId="5">#REF!</definedName>
    <definedName name="_____MA2" localSheetId="6">#REF!</definedName>
    <definedName name="_____MA2" localSheetId="7">#REF!</definedName>
    <definedName name="_____MA2" localSheetId="8">#REF!</definedName>
    <definedName name="_____MA2" localSheetId="9">#REF!</definedName>
    <definedName name="_____MA2" localSheetId="1">#REF!</definedName>
    <definedName name="_____MA2" localSheetId="2">#REF!</definedName>
    <definedName name="_____MA2">#REF!</definedName>
    <definedName name="_____OCD1" localSheetId="11">#REF!</definedName>
    <definedName name="_____OCD1" localSheetId="4">#REF!</definedName>
    <definedName name="_____OCD1" localSheetId="10">#REF!</definedName>
    <definedName name="_____OCD1" localSheetId="5">#REF!</definedName>
    <definedName name="_____OCD1" localSheetId="6">#REF!</definedName>
    <definedName name="_____OCD1" localSheetId="7">#REF!</definedName>
    <definedName name="_____OCD1" localSheetId="8">#REF!</definedName>
    <definedName name="_____OCD1" localSheetId="9">#REF!</definedName>
    <definedName name="_____OCD1" localSheetId="1">#REF!</definedName>
    <definedName name="_____OCD1" localSheetId="2">#REF!</definedName>
    <definedName name="_____OCD1">#REF!</definedName>
    <definedName name="_____OCI1">#REF!</definedName>
    <definedName name="_____PJ50" localSheetId="11">#REF!</definedName>
    <definedName name="_____PJ50" localSheetId="4">#REF!</definedName>
    <definedName name="_____PJ50" localSheetId="10">#REF!</definedName>
    <definedName name="_____PJ50" localSheetId="5">#REF!</definedName>
    <definedName name="_____PJ50" localSheetId="6">#REF!</definedName>
    <definedName name="_____PJ50" localSheetId="7">#REF!</definedName>
    <definedName name="_____PJ50" localSheetId="8">#REF!</definedName>
    <definedName name="_____PJ50" localSheetId="9">#REF!</definedName>
    <definedName name="_____PJ50" localSheetId="1">#REF!</definedName>
    <definedName name="_____PJ50" localSheetId="2">#REF!</definedName>
    <definedName name="_____PJ50">#REF!</definedName>
    <definedName name="_____pr01" localSheetId="1">#REF!</definedName>
    <definedName name="_____pr01">#REF!</definedName>
    <definedName name="_____pr02" localSheetId="1">#REF!</definedName>
    <definedName name="_____pr02">#REF!</definedName>
    <definedName name="_____pr03" localSheetId="1">#REF!</definedName>
    <definedName name="_____pr03">#REF!</definedName>
    <definedName name="_____pr04" localSheetId="1">#REF!</definedName>
    <definedName name="_____pr04">#REF!</definedName>
    <definedName name="_____pr05" localSheetId="1">#REF!</definedName>
    <definedName name="_____pr05">#REF!</definedName>
    <definedName name="_____pr06" localSheetId="1">#REF!</definedName>
    <definedName name="_____pr06">#REF!</definedName>
    <definedName name="_____pr07" localSheetId="1">#REF!</definedName>
    <definedName name="_____pr07">#REF!</definedName>
    <definedName name="_____pr08" localSheetId="1">#REF!</definedName>
    <definedName name="_____pr08">#REF!</definedName>
    <definedName name="_____pr09" localSheetId="1">#REF!</definedName>
    <definedName name="_____pr09">#REF!</definedName>
    <definedName name="_____pr10" localSheetId="1">#REF!</definedName>
    <definedName name="_____pr10">#REF!</definedName>
    <definedName name="_____pr11" localSheetId="1">#REF!</definedName>
    <definedName name="_____pr11">#REF!</definedName>
    <definedName name="_____pr12" localSheetId="1">#REF!</definedName>
    <definedName name="_____pr12">#REF!</definedName>
    <definedName name="_____pr13" localSheetId="1">#REF!</definedName>
    <definedName name="_____pr13">#REF!</definedName>
    <definedName name="_____pr14" localSheetId="1">#REF!</definedName>
    <definedName name="_____pr14">#REF!</definedName>
    <definedName name="_____pr15" localSheetId="1">#REF!</definedName>
    <definedName name="_____pr15">#REF!</definedName>
    <definedName name="_____pr16" localSheetId="1">#REF!</definedName>
    <definedName name="_____pr16">#REF!</definedName>
    <definedName name="_____pr17" localSheetId="1">#REF!</definedName>
    <definedName name="_____pr17">#REF!</definedName>
    <definedName name="_____pr18" localSheetId="1">#REF!</definedName>
    <definedName name="_____pr18">#REF!</definedName>
    <definedName name="_____pr19" localSheetId="1">#REF!</definedName>
    <definedName name="_____pr19">#REF!</definedName>
    <definedName name="_____pr20" localSheetId="1">#REF!</definedName>
    <definedName name="_____pr20">#REF!</definedName>
    <definedName name="_____pr21" localSheetId="1">#REF!</definedName>
    <definedName name="_____pr21">#REF!</definedName>
    <definedName name="_____pr22" localSheetId="1">#REF!</definedName>
    <definedName name="_____pr22">#REF!</definedName>
    <definedName name="_____pr23" localSheetId="1">#REF!</definedName>
    <definedName name="_____pr23">#REF!</definedName>
    <definedName name="_____pr24" localSheetId="1">#REF!</definedName>
    <definedName name="_____pr24">#REF!</definedName>
    <definedName name="_____pr25" localSheetId="1">#REF!</definedName>
    <definedName name="_____pr25">#REF!</definedName>
    <definedName name="_____pr26" localSheetId="1">#REF!</definedName>
    <definedName name="_____pr26">#REF!</definedName>
    <definedName name="_____pr27" localSheetId="1">#REF!</definedName>
    <definedName name="_____pr27">#REF!</definedName>
    <definedName name="_____pr28" localSheetId="1">#REF!</definedName>
    <definedName name="_____pr28">#REF!</definedName>
    <definedName name="_____pr29" localSheetId="1">#REF!</definedName>
    <definedName name="_____pr29">#REF!</definedName>
    <definedName name="_____pr30" localSheetId="1">#REF!</definedName>
    <definedName name="_____pr30">#REF!</definedName>
    <definedName name="_____pr31" localSheetId="1">#REF!</definedName>
    <definedName name="_____pr31">#REF!</definedName>
    <definedName name="_____pr32" localSheetId="1">#REF!</definedName>
    <definedName name="_____pr32">#REF!</definedName>
    <definedName name="_____pr33" localSheetId="1">#REF!</definedName>
    <definedName name="_____pr33">#REF!</definedName>
    <definedName name="_____pr34" localSheetId="1">#REF!</definedName>
    <definedName name="_____pr34">#REF!</definedName>
    <definedName name="_____pr35" localSheetId="1">#REF!</definedName>
    <definedName name="_____pr35">#REF!</definedName>
    <definedName name="_____pr36" localSheetId="1">#REF!</definedName>
    <definedName name="_____pr36">#REF!</definedName>
    <definedName name="_____pr37" localSheetId="1">#REF!</definedName>
    <definedName name="_____pr37">#REF!</definedName>
    <definedName name="_____pr38" localSheetId="1">#REF!</definedName>
    <definedName name="_____pr38">#REF!</definedName>
    <definedName name="_____pr39" localSheetId="1">#REF!</definedName>
    <definedName name="_____pr39">#REF!</definedName>
    <definedName name="_____pr40" localSheetId="1">#REF!</definedName>
    <definedName name="_____pr40">#REF!</definedName>
    <definedName name="_____pr41" localSheetId="1">#REF!</definedName>
    <definedName name="_____pr41">#REF!</definedName>
    <definedName name="_____pr42" localSheetId="1">#REF!</definedName>
    <definedName name="_____pr42">#REF!</definedName>
    <definedName name="_____pr43" localSheetId="1">#REF!</definedName>
    <definedName name="_____pr43">#REF!</definedName>
    <definedName name="_____pr44" localSheetId="1">#REF!</definedName>
    <definedName name="_____pr44">#REF!</definedName>
    <definedName name="_____pr45" localSheetId="1">#REF!</definedName>
    <definedName name="_____pr45">#REF!</definedName>
    <definedName name="_____pr46" localSheetId="1">#REF!</definedName>
    <definedName name="_____pr46">#REF!</definedName>
    <definedName name="_____pr47" localSheetId="1">#REF!</definedName>
    <definedName name="_____pr47">#REF!</definedName>
    <definedName name="_____pr48" localSheetId="1">#REF!</definedName>
    <definedName name="_____pr48">#REF!</definedName>
    <definedName name="_____pr49" localSheetId="1">#REF!</definedName>
    <definedName name="_____pr49">#REF!</definedName>
    <definedName name="_____pr50" localSheetId="1">#REF!</definedName>
    <definedName name="_____pr50">#REF!</definedName>
    <definedName name="_____pr51" localSheetId="1">#REF!</definedName>
    <definedName name="_____pr51">#REF!</definedName>
    <definedName name="_____pr52" localSheetId="1">#REF!</definedName>
    <definedName name="_____pr52">#REF!</definedName>
    <definedName name="_____pr53" localSheetId="1">#REF!</definedName>
    <definedName name="_____pr53">#REF!</definedName>
    <definedName name="_____pr54" localSheetId="1">#REF!</definedName>
    <definedName name="_____pr54">#REF!</definedName>
    <definedName name="_____pr55" localSheetId="1">#REF!</definedName>
    <definedName name="_____pr55">#REF!</definedName>
    <definedName name="_____pr56" localSheetId="1">#REF!</definedName>
    <definedName name="_____pr56">#REF!</definedName>
    <definedName name="_____pr57" localSheetId="1">#REF!</definedName>
    <definedName name="_____pr57">#REF!</definedName>
    <definedName name="_____pr58" localSheetId="1">#REF!</definedName>
    <definedName name="_____pr58">#REF!</definedName>
    <definedName name="_____pr59" localSheetId="1">#REF!</definedName>
    <definedName name="_____pr59">#REF!</definedName>
    <definedName name="_____pr60" localSheetId="1">#REF!</definedName>
    <definedName name="_____pr60">#REF!</definedName>
    <definedName name="_____pr61" localSheetId="1">#REF!</definedName>
    <definedName name="_____pr61">#REF!</definedName>
    <definedName name="_____pr62" localSheetId="1">#REF!</definedName>
    <definedName name="_____pr62">#REF!</definedName>
    <definedName name="_____pr63" localSheetId="1">#REF!</definedName>
    <definedName name="_____pr63">#REF!</definedName>
    <definedName name="_____pr64" localSheetId="1">#REF!</definedName>
    <definedName name="_____pr64">#REF!</definedName>
    <definedName name="_____pr65" localSheetId="1">#REF!</definedName>
    <definedName name="_____pr65">#REF!</definedName>
    <definedName name="_____pr66" localSheetId="1">#REF!</definedName>
    <definedName name="_____pr66">#REF!</definedName>
    <definedName name="_____pr67" localSheetId="1">#REF!</definedName>
    <definedName name="_____pr67">#REF!</definedName>
    <definedName name="_____pr68" localSheetId="1">#REF!</definedName>
    <definedName name="_____pr68">#REF!</definedName>
    <definedName name="_____pr69" localSheetId="1">#REF!</definedName>
    <definedName name="_____pr69">#REF!</definedName>
    <definedName name="_____pr70" localSheetId="1">#REF!</definedName>
    <definedName name="_____pr70">#REF!</definedName>
    <definedName name="_____pr71" localSheetId="1">#REF!</definedName>
    <definedName name="_____pr71">#REF!</definedName>
    <definedName name="_____pr72" localSheetId="1">#REF!</definedName>
    <definedName name="_____pr72">#REF!</definedName>
    <definedName name="_____SBC1">#REF!</definedName>
    <definedName name="_____SBC3">#REF!</definedName>
    <definedName name="_____SBC5">#REF!</definedName>
    <definedName name="_____VEX1" localSheetId="1">#REF!</definedName>
    <definedName name="_____VEX1" localSheetId="2">#REF!</definedName>
    <definedName name="_____VEX1">#REF!</definedName>
    <definedName name="_____VFA1" localSheetId="1">#REF!</definedName>
    <definedName name="_____VFA1" localSheetId="2">#REF!</definedName>
    <definedName name="_____VFA1">#REF!</definedName>
    <definedName name="_____VIT1" localSheetId="1">#REF!</definedName>
    <definedName name="_____VIT1">#REF!</definedName>
    <definedName name="_____VPR1" localSheetId="1">#REF!</definedName>
    <definedName name="_____VPR1">#REF!</definedName>
    <definedName name="_____VPR2">#REF!</definedName>
    <definedName name="_____VRP1">#REF!</definedName>
    <definedName name="_____VSM1">#REF!</definedName>
    <definedName name="____AFC1">#REF!</definedName>
    <definedName name="____AFC3">#REF!</definedName>
    <definedName name="____AFC5">#REF!</definedName>
    <definedName name="____ane7" localSheetId="11">#REF!</definedName>
    <definedName name="____ane7" localSheetId="4">#REF!</definedName>
    <definedName name="____ane7" localSheetId="10">#REF!</definedName>
    <definedName name="____ane7" localSheetId="5">#REF!</definedName>
    <definedName name="____ane7" localSheetId="6">#REF!</definedName>
    <definedName name="____ane7" localSheetId="7">#REF!</definedName>
    <definedName name="____ane7" localSheetId="8">#REF!</definedName>
    <definedName name="____ane7" localSheetId="9">#REF!</definedName>
    <definedName name="____ane7" localSheetId="0">#REF!</definedName>
    <definedName name="____ane7">#REF!</definedName>
    <definedName name="____ane8" localSheetId="11">#REF!</definedName>
    <definedName name="____ane8" localSheetId="4">#REF!</definedName>
    <definedName name="____ane8" localSheetId="10">#REF!</definedName>
    <definedName name="____ane8" localSheetId="5">#REF!</definedName>
    <definedName name="____ane8" localSheetId="6">#REF!</definedName>
    <definedName name="____ane8" localSheetId="7">#REF!</definedName>
    <definedName name="____ane8" localSheetId="8">#REF!</definedName>
    <definedName name="____ane8" localSheetId="9">#REF!</definedName>
    <definedName name="____ane8" localSheetId="0">#REF!</definedName>
    <definedName name="____ane8">#REF!</definedName>
    <definedName name="____Atp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 localSheetId="11">#REF!</definedName>
    <definedName name="____COM1" localSheetId="4">#REF!</definedName>
    <definedName name="____COM1" localSheetId="10">#REF!</definedName>
    <definedName name="____COM1" localSheetId="5">#REF!</definedName>
    <definedName name="____COM1" localSheetId="6">#REF!</definedName>
    <definedName name="____COM1" localSheetId="7">#REF!</definedName>
    <definedName name="____COM1" localSheetId="8">#REF!</definedName>
    <definedName name="____COM1" localSheetId="9">#REF!</definedName>
    <definedName name="____COM1" localSheetId="1">#REF!</definedName>
    <definedName name="____COM1" localSheetId="2">#REF!</definedName>
    <definedName name="____COM1">#REF!</definedName>
    <definedName name="____COM10" localSheetId="1">#REF!</definedName>
    <definedName name="____COM10">#REF!</definedName>
    <definedName name="____COM11" localSheetId="1">#REF!</definedName>
    <definedName name="____COM11">#REF!</definedName>
    <definedName name="____COM12" localSheetId="1">#REF!</definedName>
    <definedName name="____COM12">#REF!</definedName>
    <definedName name="____COM13" localSheetId="1">#REF!</definedName>
    <definedName name="____COM13">#REF!</definedName>
    <definedName name="____COM14" localSheetId="1">#REF!</definedName>
    <definedName name="____COM14">#REF!</definedName>
    <definedName name="____COM15" localSheetId="1">#REF!</definedName>
    <definedName name="____COM15">#REF!</definedName>
    <definedName name="____COM16" localSheetId="1">#REF!</definedName>
    <definedName name="____COM16">#REF!</definedName>
    <definedName name="____COM17" localSheetId="1">#REF!</definedName>
    <definedName name="____COM17">#REF!</definedName>
    <definedName name="____COM18" localSheetId="1">#REF!</definedName>
    <definedName name="____COM18">#REF!</definedName>
    <definedName name="____COM19" localSheetId="1">#REF!</definedName>
    <definedName name="____COM19">#REF!</definedName>
    <definedName name="____COM2" localSheetId="1">#REF!</definedName>
    <definedName name="____COM2">#REF!</definedName>
    <definedName name="____COM20" localSheetId="1">#REF!</definedName>
    <definedName name="____COM20">#REF!</definedName>
    <definedName name="____COM21" localSheetId="1">#REF!</definedName>
    <definedName name="____COM21">#REF!</definedName>
    <definedName name="____COM3" localSheetId="1">#REF!</definedName>
    <definedName name="____COM3">#REF!</definedName>
    <definedName name="____COM4" localSheetId="1">#REF!</definedName>
    <definedName name="____COM4">#REF!</definedName>
    <definedName name="____COM5" localSheetId="1">#REF!</definedName>
    <definedName name="____COM5">#REF!</definedName>
    <definedName name="____COM6" localSheetId="1">#REF!</definedName>
    <definedName name="____COM6">#REF!</definedName>
    <definedName name="____COM7" localSheetId="1">#REF!</definedName>
    <definedName name="____COM7">#REF!</definedName>
    <definedName name="____COM8" localSheetId="1">#REF!</definedName>
    <definedName name="____COM8">#REF!</definedName>
    <definedName name="____COM9" localSheetId="1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ICP1">#REF!</definedName>
    <definedName name="____LEY80" localSheetId="11">#REF!</definedName>
    <definedName name="____LEY80" localSheetId="4">#REF!</definedName>
    <definedName name="____LEY80" localSheetId="10">#REF!</definedName>
    <definedName name="____LEY80" localSheetId="5">#REF!</definedName>
    <definedName name="____LEY80" localSheetId="6">#REF!</definedName>
    <definedName name="____LEY80" localSheetId="7">#REF!</definedName>
    <definedName name="____LEY80" localSheetId="8">#REF!</definedName>
    <definedName name="____LEY80" localSheetId="9">#REF!</definedName>
    <definedName name="____LEY80" localSheetId="1">#REF!</definedName>
    <definedName name="____LEY80" localSheetId="2">#REF!</definedName>
    <definedName name="____LEY80">#REF!</definedName>
    <definedName name="____MA2" localSheetId="1">#REF!</definedName>
    <definedName name="____MA2">#REF!</definedName>
    <definedName name="____OCD1" localSheetId="1">#REF!</definedName>
    <definedName name="____OCD1">#REF!</definedName>
    <definedName name="____OCI1" localSheetId="1">#REF!</definedName>
    <definedName name="____OCI1">#REF!</definedName>
    <definedName name="____PJ50" localSheetId="11">#REF!</definedName>
    <definedName name="____PJ50" localSheetId="4">#REF!</definedName>
    <definedName name="____PJ50" localSheetId="10">#REF!</definedName>
    <definedName name="____PJ50" localSheetId="5">#REF!</definedName>
    <definedName name="____PJ50" localSheetId="6">#REF!</definedName>
    <definedName name="____PJ50" localSheetId="7">#REF!</definedName>
    <definedName name="____PJ50" localSheetId="8">#REF!</definedName>
    <definedName name="____PJ50" localSheetId="9">#REF!</definedName>
    <definedName name="____PJ50" localSheetId="1">#REF!</definedName>
    <definedName name="____PJ50" localSheetId="2">#REF!</definedName>
    <definedName name="____PJ50">#REF!</definedName>
    <definedName name="____pj51" localSheetId="1">#REF!</definedName>
    <definedName name="____pj51">#REF!</definedName>
    <definedName name="____pr01" localSheetId="1">#REF!</definedName>
    <definedName name="____pr01">#REF!</definedName>
    <definedName name="____pr02" localSheetId="1">#REF!</definedName>
    <definedName name="____pr02">#REF!</definedName>
    <definedName name="____pr03" localSheetId="1">#REF!</definedName>
    <definedName name="____pr03">#REF!</definedName>
    <definedName name="____pr04" localSheetId="1">#REF!</definedName>
    <definedName name="____pr04">#REF!</definedName>
    <definedName name="____pr05" localSheetId="1">#REF!</definedName>
    <definedName name="____pr05">#REF!</definedName>
    <definedName name="____pr06" localSheetId="1">#REF!</definedName>
    <definedName name="____pr06">#REF!</definedName>
    <definedName name="____pr07" localSheetId="1">#REF!</definedName>
    <definedName name="____pr07">#REF!</definedName>
    <definedName name="____pr08" localSheetId="1">#REF!</definedName>
    <definedName name="____pr08">#REF!</definedName>
    <definedName name="____pr09" localSheetId="1">#REF!</definedName>
    <definedName name="____pr09">#REF!</definedName>
    <definedName name="____pr10" localSheetId="1">#REF!</definedName>
    <definedName name="____pr10">#REF!</definedName>
    <definedName name="____pr11" localSheetId="1">#REF!</definedName>
    <definedName name="____pr11">#REF!</definedName>
    <definedName name="____pr12" localSheetId="1">#REF!</definedName>
    <definedName name="____pr12">#REF!</definedName>
    <definedName name="____pr13" localSheetId="1">#REF!</definedName>
    <definedName name="____pr13">#REF!</definedName>
    <definedName name="____pr14" localSheetId="1">#REF!</definedName>
    <definedName name="____pr14">#REF!</definedName>
    <definedName name="____pr15" localSheetId="1">#REF!</definedName>
    <definedName name="____pr15">#REF!</definedName>
    <definedName name="____pr16" localSheetId="1">#REF!</definedName>
    <definedName name="____pr16">#REF!</definedName>
    <definedName name="____pr17" localSheetId="1">#REF!</definedName>
    <definedName name="____pr17">#REF!</definedName>
    <definedName name="____pr18" localSheetId="1">#REF!</definedName>
    <definedName name="____pr18">#REF!</definedName>
    <definedName name="____pr19" localSheetId="1">#REF!</definedName>
    <definedName name="____pr19">#REF!</definedName>
    <definedName name="____pr20" localSheetId="1">#REF!</definedName>
    <definedName name="____pr20">#REF!</definedName>
    <definedName name="____pr21" localSheetId="1">#REF!</definedName>
    <definedName name="____pr21">#REF!</definedName>
    <definedName name="____pr22" localSheetId="1">#REF!</definedName>
    <definedName name="____pr22">#REF!</definedName>
    <definedName name="____pr23" localSheetId="1">#REF!</definedName>
    <definedName name="____pr23">#REF!</definedName>
    <definedName name="____pr24" localSheetId="1">#REF!</definedName>
    <definedName name="____pr24">#REF!</definedName>
    <definedName name="____pr25" localSheetId="1">#REF!</definedName>
    <definedName name="____pr25">#REF!</definedName>
    <definedName name="____pr26" localSheetId="1">#REF!</definedName>
    <definedName name="____pr26">#REF!</definedName>
    <definedName name="____pr27" localSheetId="1">#REF!</definedName>
    <definedName name="____pr27">#REF!</definedName>
    <definedName name="____pr28" localSheetId="1">#REF!</definedName>
    <definedName name="____pr28">#REF!</definedName>
    <definedName name="____pr29" localSheetId="1">#REF!</definedName>
    <definedName name="____pr29">#REF!</definedName>
    <definedName name="____pr30" localSheetId="1">#REF!</definedName>
    <definedName name="____pr30">#REF!</definedName>
    <definedName name="____pr31" localSheetId="1">#REF!</definedName>
    <definedName name="____pr31">#REF!</definedName>
    <definedName name="____pr32" localSheetId="1">#REF!</definedName>
    <definedName name="____pr32">#REF!</definedName>
    <definedName name="____pr33" localSheetId="1">#REF!</definedName>
    <definedName name="____pr33">#REF!</definedName>
    <definedName name="____pr34" localSheetId="1">#REF!</definedName>
    <definedName name="____pr34">#REF!</definedName>
    <definedName name="____pr35" localSheetId="1">#REF!</definedName>
    <definedName name="____pr35">#REF!</definedName>
    <definedName name="____pr36" localSheetId="1">#REF!</definedName>
    <definedName name="____pr36">#REF!</definedName>
    <definedName name="____pr37" localSheetId="1">#REF!</definedName>
    <definedName name="____pr37">#REF!</definedName>
    <definedName name="____pr38" localSheetId="1">#REF!</definedName>
    <definedName name="____pr38">#REF!</definedName>
    <definedName name="____pr39" localSheetId="1">#REF!</definedName>
    <definedName name="____pr39">#REF!</definedName>
    <definedName name="____pr40" localSheetId="1">#REF!</definedName>
    <definedName name="____pr40">#REF!</definedName>
    <definedName name="____pr41" localSheetId="1">#REF!</definedName>
    <definedName name="____pr41">#REF!</definedName>
    <definedName name="____pr42" localSheetId="1">#REF!</definedName>
    <definedName name="____pr42">#REF!</definedName>
    <definedName name="____pr43" localSheetId="1">#REF!</definedName>
    <definedName name="____pr43">#REF!</definedName>
    <definedName name="____pr44" localSheetId="1">#REF!</definedName>
    <definedName name="____pr44">#REF!</definedName>
    <definedName name="____pr45" localSheetId="1">#REF!</definedName>
    <definedName name="____pr45">#REF!</definedName>
    <definedName name="____pr46" localSheetId="1">#REF!</definedName>
    <definedName name="____pr46">#REF!</definedName>
    <definedName name="____pr47" localSheetId="1">#REF!</definedName>
    <definedName name="____pr47">#REF!</definedName>
    <definedName name="____pr48" localSheetId="1">#REF!</definedName>
    <definedName name="____pr48">#REF!</definedName>
    <definedName name="____pr49" localSheetId="1">#REF!</definedName>
    <definedName name="____pr49">#REF!</definedName>
    <definedName name="____pr50" localSheetId="1">#REF!</definedName>
    <definedName name="____pr50">#REF!</definedName>
    <definedName name="____pr51" localSheetId="1">#REF!</definedName>
    <definedName name="____pr51">#REF!</definedName>
    <definedName name="____pr52" localSheetId="1">#REF!</definedName>
    <definedName name="____pr52">#REF!</definedName>
    <definedName name="____pr53" localSheetId="1">#REF!</definedName>
    <definedName name="____pr53">#REF!</definedName>
    <definedName name="____pr54" localSheetId="1">#REF!</definedName>
    <definedName name="____pr54">#REF!</definedName>
    <definedName name="____pr55" localSheetId="1">#REF!</definedName>
    <definedName name="____pr55">#REF!</definedName>
    <definedName name="____pr56" localSheetId="1">#REF!</definedName>
    <definedName name="____pr56">#REF!</definedName>
    <definedName name="____pr57" localSheetId="1">#REF!</definedName>
    <definedName name="____pr57">#REF!</definedName>
    <definedName name="____pr58" localSheetId="1">#REF!</definedName>
    <definedName name="____pr58">#REF!</definedName>
    <definedName name="____pr59" localSheetId="1">#REF!</definedName>
    <definedName name="____pr59">#REF!</definedName>
    <definedName name="____pr60" localSheetId="1">#REF!</definedName>
    <definedName name="____pr60">#REF!</definedName>
    <definedName name="____pr61" localSheetId="1">#REF!</definedName>
    <definedName name="____pr61">#REF!</definedName>
    <definedName name="____pr62" localSheetId="1">#REF!</definedName>
    <definedName name="____pr62">#REF!</definedName>
    <definedName name="____pr63" localSheetId="1">#REF!</definedName>
    <definedName name="____pr63">#REF!</definedName>
    <definedName name="____pr64" localSheetId="1">#REF!</definedName>
    <definedName name="____pr64">#REF!</definedName>
    <definedName name="____pr65" localSheetId="1">#REF!</definedName>
    <definedName name="____pr65">#REF!</definedName>
    <definedName name="____pr66" localSheetId="1">#REF!</definedName>
    <definedName name="____pr66">#REF!</definedName>
    <definedName name="____pr67" localSheetId="1">#REF!</definedName>
    <definedName name="____pr67">#REF!</definedName>
    <definedName name="____pr68" localSheetId="1">#REF!</definedName>
    <definedName name="____pr68">#REF!</definedName>
    <definedName name="____pr69" localSheetId="1">#REF!</definedName>
    <definedName name="____pr69">#REF!</definedName>
    <definedName name="____pr70" localSheetId="1">#REF!</definedName>
    <definedName name="____pr70">#REF!</definedName>
    <definedName name="____pr71" localSheetId="1">#REF!</definedName>
    <definedName name="____pr71">#REF!</definedName>
    <definedName name="____pr72" localSheetId="1">#REF!</definedName>
    <definedName name="____pr72">#REF!</definedName>
    <definedName name="____SBC1">#REF!</definedName>
    <definedName name="____SBC3">#REF!</definedName>
    <definedName name="____SBC5">#REF!</definedName>
    <definedName name="____TOP1" localSheetId="11">#REF!</definedName>
    <definedName name="____TOP1" localSheetId="4">#REF!</definedName>
    <definedName name="____TOP1" localSheetId="10">#REF!</definedName>
    <definedName name="____TOP1" localSheetId="5">#REF!</definedName>
    <definedName name="____TOP1" localSheetId="6">#REF!</definedName>
    <definedName name="____TOP1" localSheetId="7">#REF!</definedName>
    <definedName name="____TOP1" localSheetId="8">#REF!</definedName>
    <definedName name="____TOP1" localSheetId="9">#REF!</definedName>
    <definedName name="____TOP1" localSheetId="1">#REF!</definedName>
    <definedName name="____TOP1" localSheetId="2">#REF!</definedName>
    <definedName name="____TOP1">#REF!</definedName>
    <definedName name="____TOP10" localSheetId="1">#REF!</definedName>
    <definedName name="____TOP10">#REF!</definedName>
    <definedName name="____TOP2" localSheetId="1">#REF!</definedName>
    <definedName name="____TOP2">#REF!</definedName>
    <definedName name="____TOP3" localSheetId="1">#REF!</definedName>
    <definedName name="____TOP3">#REF!</definedName>
    <definedName name="____TOP4" localSheetId="1">#REF!</definedName>
    <definedName name="____TOP4">#REF!</definedName>
    <definedName name="____TOP5" localSheetId="1">#REF!</definedName>
    <definedName name="____TOP5">#REF!</definedName>
    <definedName name="____TOP6" localSheetId="1">#REF!</definedName>
    <definedName name="____TOP6">#REF!</definedName>
    <definedName name="____TOP7" localSheetId="1">#REF!</definedName>
    <definedName name="____TOP7">#REF!</definedName>
    <definedName name="____TOP8" localSheetId="1">#REF!</definedName>
    <definedName name="____TOP8">#REF!</definedName>
    <definedName name="____TOP9" localSheetId="1">#REF!</definedName>
    <definedName name="____TOP9">#REF!</definedName>
    <definedName name="____VEX1">#REF!</definedName>
    <definedName name="____VFA1">#REF!</definedName>
    <definedName name="____VIT1">#REF!</definedName>
    <definedName name="____VPR1">#REF!</definedName>
    <definedName name="____VPR2" localSheetId="11">#REF!</definedName>
    <definedName name="____VPR2" localSheetId="4">#REF!</definedName>
    <definedName name="____VPR2" localSheetId="10">#REF!</definedName>
    <definedName name="____VPR2" localSheetId="5">#REF!</definedName>
    <definedName name="____VPR2" localSheetId="6">#REF!</definedName>
    <definedName name="____VPR2" localSheetId="7">#REF!</definedName>
    <definedName name="____VPR2" localSheetId="8">#REF!</definedName>
    <definedName name="____VPR2" localSheetId="9">#REF!</definedName>
    <definedName name="____VPR2" localSheetId="1">#REF!</definedName>
    <definedName name="____VPR2" localSheetId="2">#REF!</definedName>
    <definedName name="____VPR2">#REF!</definedName>
    <definedName name="____VRP1" localSheetId="11">#REF!</definedName>
    <definedName name="____VRP1" localSheetId="4">#REF!</definedName>
    <definedName name="____VRP1" localSheetId="10">#REF!</definedName>
    <definedName name="____VRP1" localSheetId="5">#REF!</definedName>
    <definedName name="____VRP1" localSheetId="6">#REF!</definedName>
    <definedName name="____VRP1" localSheetId="7">#REF!</definedName>
    <definedName name="____VRP1" localSheetId="8">#REF!</definedName>
    <definedName name="____VRP1" localSheetId="9">#REF!</definedName>
    <definedName name="____VRP1" localSheetId="1">#REF!</definedName>
    <definedName name="____VRP1" localSheetId="2">#REF!</definedName>
    <definedName name="____VRP1">#REF!</definedName>
    <definedName name="____VSM1">#REF!</definedName>
    <definedName name="___AFC1">#REF!</definedName>
    <definedName name="___AFC3">#REF!</definedName>
    <definedName name="___AFC5">#REF!</definedName>
    <definedName name="___ane7" localSheetId="11">#REF!</definedName>
    <definedName name="___ane7" localSheetId="4">#REF!</definedName>
    <definedName name="___ane7" localSheetId="10">#REF!</definedName>
    <definedName name="___ane7" localSheetId="5">#REF!</definedName>
    <definedName name="___ane7" localSheetId="6">#REF!</definedName>
    <definedName name="___ane7" localSheetId="7">#REF!</definedName>
    <definedName name="___ane7" localSheetId="8">#REF!</definedName>
    <definedName name="___ane7" localSheetId="9">#REF!</definedName>
    <definedName name="___ane7" localSheetId="0">#REF!</definedName>
    <definedName name="___ane7">#REF!</definedName>
    <definedName name="___ane8" localSheetId="11">#REF!</definedName>
    <definedName name="___ane8" localSheetId="4">#REF!</definedName>
    <definedName name="___ane8" localSheetId="10">#REF!</definedName>
    <definedName name="___ane8" localSheetId="5">#REF!</definedName>
    <definedName name="___ane8" localSheetId="6">#REF!</definedName>
    <definedName name="___ane8" localSheetId="7">#REF!</definedName>
    <definedName name="___ane8" localSheetId="8">#REF!</definedName>
    <definedName name="___ane8" localSheetId="9">#REF!</definedName>
    <definedName name="___ane8" localSheetId="0">#REF!</definedName>
    <definedName name="___ane8">#REF!</definedName>
    <definedName name="___Atp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 localSheetId="11">#REF!</definedName>
    <definedName name="___COM1" localSheetId="4">#REF!</definedName>
    <definedName name="___COM1" localSheetId="10">#REF!</definedName>
    <definedName name="___COM1" localSheetId="5">#REF!</definedName>
    <definedName name="___COM1" localSheetId="6">#REF!</definedName>
    <definedName name="___COM1" localSheetId="7">#REF!</definedName>
    <definedName name="___COM1" localSheetId="8">#REF!</definedName>
    <definedName name="___COM1" localSheetId="9">#REF!</definedName>
    <definedName name="___COM1" localSheetId="1">#REF!</definedName>
    <definedName name="___COM1" localSheetId="2">#REF!</definedName>
    <definedName name="___COM1">#REF!</definedName>
    <definedName name="___COM10" localSheetId="1">#REF!</definedName>
    <definedName name="___COM10">#REF!</definedName>
    <definedName name="___COM11" localSheetId="1">#REF!</definedName>
    <definedName name="___COM11">#REF!</definedName>
    <definedName name="___COM12" localSheetId="1">#REF!</definedName>
    <definedName name="___COM12">#REF!</definedName>
    <definedName name="___COM13" localSheetId="1">#REF!</definedName>
    <definedName name="___COM13">#REF!</definedName>
    <definedName name="___COM14" localSheetId="1">#REF!</definedName>
    <definedName name="___COM14">#REF!</definedName>
    <definedName name="___COM15" localSheetId="1">#REF!</definedName>
    <definedName name="___COM15">#REF!</definedName>
    <definedName name="___COM16" localSheetId="1">#REF!</definedName>
    <definedName name="___COM16">#REF!</definedName>
    <definedName name="___COM17" localSheetId="1">#REF!</definedName>
    <definedName name="___COM17">#REF!</definedName>
    <definedName name="___COM18" localSheetId="1">#REF!</definedName>
    <definedName name="___COM18">#REF!</definedName>
    <definedName name="___COM19" localSheetId="1">#REF!</definedName>
    <definedName name="___COM19">#REF!</definedName>
    <definedName name="___COM2" localSheetId="1">#REF!</definedName>
    <definedName name="___COM2">#REF!</definedName>
    <definedName name="___COM20" localSheetId="1">#REF!</definedName>
    <definedName name="___COM20">#REF!</definedName>
    <definedName name="___COM21" localSheetId="1">#REF!</definedName>
    <definedName name="___COM21">#REF!</definedName>
    <definedName name="___COM3" localSheetId="1">#REF!</definedName>
    <definedName name="___COM3">#REF!</definedName>
    <definedName name="___COM4" localSheetId="1">#REF!</definedName>
    <definedName name="___COM4">#REF!</definedName>
    <definedName name="___COM5" localSheetId="1">#REF!</definedName>
    <definedName name="___COM5">#REF!</definedName>
    <definedName name="___COM6" localSheetId="1">#REF!</definedName>
    <definedName name="___COM6">#REF!</definedName>
    <definedName name="___COM7" localSheetId="1">#REF!</definedName>
    <definedName name="___COM7">#REF!</definedName>
    <definedName name="___COM8" localSheetId="1">#REF!</definedName>
    <definedName name="___COM8">#REF!</definedName>
    <definedName name="___COM9" localSheetId="1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ICP1">#REF!</definedName>
    <definedName name="___key2" hidden="1">#REF!</definedName>
    <definedName name="___key3" localSheetId="11" hidden="1">#REF!</definedName>
    <definedName name="___key3" localSheetId="4" hidden="1">#REF!</definedName>
    <definedName name="___key3" localSheetId="10" hidden="1">#REF!</definedName>
    <definedName name="___key3" localSheetId="5" hidden="1">#REF!</definedName>
    <definedName name="___key3" localSheetId="6" hidden="1">#REF!</definedName>
    <definedName name="___key3" localSheetId="7" hidden="1">#REF!</definedName>
    <definedName name="___key3" localSheetId="8" hidden="1">#REF!</definedName>
    <definedName name="___key3" localSheetId="9" hidden="1">#REF!</definedName>
    <definedName name="___key3" localSheetId="1" hidden="1">#REF!</definedName>
    <definedName name="___key3" localSheetId="2" hidden="1">#REF!</definedName>
    <definedName name="___key3" hidden="1">#REF!</definedName>
    <definedName name="___key31" localSheetId="1" hidden="1">#REF!</definedName>
    <definedName name="___key31" hidden="1">#REF!</definedName>
    <definedName name="___LEY80" localSheetId="1">#REF!</definedName>
    <definedName name="___LEY80">#REF!</definedName>
    <definedName name="___MA2" localSheetId="1">#REF!</definedName>
    <definedName name="___MA2">#REF!</definedName>
    <definedName name="___OCD1">#REF!</definedName>
    <definedName name="___OCI1">#REF!</definedName>
    <definedName name="___PJ50" localSheetId="11">#REF!</definedName>
    <definedName name="___PJ50" localSheetId="4">#REF!</definedName>
    <definedName name="___PJ50" localSheetId="10">#REF!</definedName>
    <definedName name="___PJ50" localSheetId="5">#REF!</definedName>
    <definedName name="___PJ50" localSheetId="6">#REF!</definedName>
    <definedName name="___PJ50" localSheetId="7">#REF!</definedName>
    <definedName name="___PJ50" localSheetId="8">#REF!</definedName>
    <definedName name="___PJ50" localSheetId="9">#REF!</definedName>
    <definedName name="___PJ50" localSheetId="1">#REF!</definedName>
    <definedName name="___PJ50" localSheetId="2">#REF!</definedName>
    <definedName name="___PJ50">#REF!</definedName>
    <definedName name="___pj51" localSheetId="1">#REF!</definedName>
    <definedName name="___pj51">#REF!</definedName>
    <definedName name="___pr01" localSheetId="1">#REF!</definedName>
    <definedName name="___pr01">#REF!</definedName>
    <definedName name="___pr02" localSheetId="1">#REF!</definedName>
    <definedName name="___pr02">#REF!</definedName>
    <definedName name="___pr03" localSheetId="1">#REF!</definedName>
    <definedName name="___pr03">#REF!</definedName>
    <definedName name="___pr04" localSheetId="1">#REF!</definedName>
    <definedName name="___pr04">#REF!</definedName>
    <definedName name="___pr05" localSheetId="1">#REF!</definedName>
    <definedName name="___pr05">#REF!</definedName>
    <definedName name="___pr06" localSheetId="1">#REF!</definedName>
    <definedName name="___pr06">#REF!</definedName>
    <definedName name="___pr07" localSheetId="1">#REF!</definedName>
    <definedName name="___pr07">#REF!</definedName>
    <definedName name="___pr08" localSheetId="1">#REF!</definedName>
    <definedName name="___pr08">#REF!</definedName>
    <definedName name="___pr09" localSheetId="1">#REF!</definedName>
    <definedName name="___pr09">#REF!</definedName>
    <definedName name="___pr10" localSheetId="1">#REF!</definedName>
    <definedName name="___pr10">#REF!</definedName>
    <definedName name="___pr11" localSheetId="1">#REF!</definedName>
    <definedName name="___pr11">#REF!</definedName>
    <definedName name="___pr12" localSheetId="1">#REF!</definedName>
    <definedName name="___pr12">#REF!</definedName>
    <definedName name="___pr13" localSheetId="1">#REF!</definedName>
    <definedName name="___pr13">#REF!</definedName>
    <definedName name="___pr14" localSheetId="1">#REF!</definedName>
    <definedName name="___pr14">#REF!</definedName>
    <definedName name="___pr15" localSheetId="1">#REF!</definedName>
    <definedName name="___pr15">#REF!</definedName>
    <definedName name="___pr16" localSheetId="1">#REF!</definedName>
    <definedName name="___pr16">#REF!</definedName>
    <definedName name="___pr17" localSheetId="1">#REF!</definedName>
    <definedName name="___pr17">#REF!</definedName>
    <definedName name="___pr18" localSheetId="1">#REF!</definedName>
    <definedName name="___pr18">#REF!</definedName>
    <definedName name="___pr19" localSheetId="1">#REF!</definedName>
    <definedName name="___pr19">#REF!</definedName>
    <definedName name="___pr20" localSheetId="1">#REF!</definedName>
    <definedName name="___pr20">#REF!</definedName>
    <definedName name="___pr21" localSheetId="1">#REF!</definedName>
    <definedName name="___pr21">#REF!</definedName>
    <definedName name="___pr22" localSheetId="1">#REF!</definedName>
    <definedName name="___pr22">#REF!</definedName>
    <definedName name="___pr23" localSheetId="1">#REF!</definedName>
    <definedName name="___pr23">#REF!</definedName>
    <definedName name="___pr24" localSheetId="1">#REF!</definedName>
    <definedName name="___pr24">#REF!</definedName>
    <definedName name="___pr25" localSheetId="1">#REF!</definedName>
    <definedName name="___pr25">#REF!</definedName>
    <definedName name="___pr26" localSheetId="1">#REF!</definedName>
    <definedName name="___pr26">#REF!</definedName>
    <definedName name="___pr27" localSheetId="1">#REF!</definedName>
    <definedName name="___pr27">#REF!</definedName>
    <definedName name="___pr28" localSheetId="1">#REF!</definedName>
    <definedName name="___pr28">#REF!</definedName>
    <definedName name="___pr29" localSheetId="1">#REF!</definedName>
    <definedName name="___pr29">#REF!</definedName>
    <definedName name="___pr30" localSheetId="1">#REF!</definedName>
    <definedName name="___pr30">#REF!</definedName>
    <definedName name="___pr31" localSheetId="1">#REF!</definedName>
    <definedName name="___pr31">#REF!</definedName>
    <definedName name="___pr32" localSheetId="1">#REF!</definedName>
    <definedName name="___pr32">#REF!</definedName>
    <definedName name="___pr33" localSheetId="1">#REF!</definedName>
    <definedName name="___pr33">#REF!</definedName>
    <definedName name="___pr34" localSheetId="1">#REF!</definedName>
    <definedName name="___pr34">#REF!</definedName>
    <definedName name="___pr35" localSheetId="1">#REF!</definedName>
    <definedName name="___pr35">#REF!</definedName>
    <definedName name="___pr36" localSheetId="1">#REF!</definedName>
    <definedName name="___pr36">#REF!</definedName>
    <definedName name="___pr37" localSheetId="1">#REF!</definedName>
    <definedName name="___pr37">#REF!</definedName>
    <definedName name="___pr38" localSheetId="1">#REF!</definedName>
    <definedName name="___pr38">#REF!</definedName>
    <definedName name="___pr39" localSheetId="1">#REF!</definedName>
    <definedName name="___pr39">#REF!</definedName>
    <definedName name="___pr40" localSheetId="1">#REF!</definedName>
    <definedName name="___pr40">#REF!</definedName>
    <definedName name="___pr41" localSheetId="1">#REF!</definedName>
    <definedName name="___pr41">#REF!</definedName>
    <definedName name="___pr42" localSheetId="1">#REF!</definedName>
    <definedName name="___pr42">#REF!</definedName>
    <definedName name="___pr43" localSheetId="1">#REF!</definedName>
    <definedName name="___pr43">#REF!</definedName>
    <definedName name="___pr44" localSheetId="1">#REF!</definedName>
    <definedName name="___pr44">#REF!</definedName>
    <definedName name="___pr45" localSheetId="1">#REF!</definedName>
    <definedName name="___pr45">#REF!</definedName>
    <definedName name="___pr46" localSheetId="1">#REF!</definedName>
    <definedName name="___pr46">#REF!</definedName>
    <definedName name="___pr47" localSheetId="1">#REF!</definedName>
    <definedName name="___pr47">#REF!</definedName>
    <definedName name="___pr48" localSheetId="1">#REF!</definedName>
    <definedName name="___pr48">#REF!</definedName>
    <definedName name="___pr49" localSheetId="1">#REF!</definedName>
    <definedName name="___pr49">#REF!</definedName>
    <definedName name="___pr50" localSheetId="1">#REF!</definedName>
    <definedName name="___pr50">#REF!</definedName>
    <definedName name="___pr51" localSheetId="1">#REF!</definedName>
    <definedName name="___pr51">#REF!</definedName>
    <definedName name="___pr52" localSheetId="1">#REF!</definedName>
    <definedName name="___pr52">#REF!</definedName>
    <definedName name="___pr53" localSheetId="1">#REF!</definedName>
    <definedName name="___pr53">#REF!</definedName>
    <definedName name="___pr54" localSheetId="1">#REF!</definedName>
    <definedName name="___pr54">#REF!</definedName>
    <definedName name="___pr55" localSheetId="1">#REF!</definedName>
    <definedName name="___pr55">#REF!</definedName>
    <definedName name="___pr56" localSheetId="1">#REF!</definedName>
    <definedName name="___pr56">#REF!</definedName>
    <definedName name="___pr57" localSheetId="1">#REF!</definedName>
    <definedName name="___pr57">#REF!</definedName>
    <definedName name="___pr58" localSheetId="1">#REF!</definedName>
    <definedName name="___pr58">#REF!</definedName>
    <definedName name="___pr59" localSheetId="1">#REF!</definedName>
    <definedName name="___pr59">#REF!</definedName>
    <definedName name="___pr60" localSheetId="1">#REF!</definedName>
    <definedName name="___pr60">#REF!</definedName>
    <definedName name="___pr61" localSheetId="1">#REF!</definedName>
    <definedName name="___pr61">#REF!</definedName>
    <definedName name="___pr62" localSheetId="1">#REF!</definedName>
    <definedName name="___pr62">#REF!</definedName>
    <definedName name="___pr63" localSheetId="1">#REF!</definedName>
    <definedName name="___pr63">#REF!</definedName>
    <definedName name="___pr64" localSheetId="1">#REF!</definedName>
    <definedName name="___pr64">#REF!</definedName>
    <definedName name="___pr65" localSheetId="1">#REF!</definedName>
    <definedName name="___pr65">#REF!</definedName>
    <definedName name="___pr66" localSheetId="1">#REF!</definedName>
    <definedName name="___pr66">#REF!</definedName>
    <definedName name="___pr67" localSheetId="1">#REF!</definedName>
    <definedName name="___pr67">#REF!</definedName>
    <definedName name="___pr68" localSheetId="1">#REF!</definedName>
    <definedName name="___pr68">#REF!</definedName>
    <definedName name="___pr69" localSheetId="1">#REF!</definedName>
    <definedName name="___pr69">#REF!</definedName>
    <definedName name="___pr70" localSheetId="1">#REF!</definedName>
    <definedName name="___pr70">#REF!</definedName>
    <definedName name="___pr71" localSheetId="1">#REF!</definedName>
    <definedName name="___pr71">#REF!</definedName>
    <definedName name="___pr72" localSheetId="1">#REF!</definedName>
    <definedName name="___pr72">#REF!</definedName>
    <definedName name="___SBC1">#REF!</definedName>
    <definedName name="___SBC3">#REF!</definedName>
    <definedName name="___SBC5">#REF!</definedName>
    <definedName name="___TOP1" localSheetId="11">#REF!</definedName>
    <definedName name="___TOP1" localSheetId="4">#REF!</definedName>
    <definedName name="___TOP1" localSheetId="10">#REF!</definedName>
    <definedName name="___TOP1" localSheetId="5">#REF!</definedName>
    <definedName name="___TOP1" localSheetId="6">#REF!</definedName>
    <definedName name="___TOP1" localSheetId="7">#REF!</definedName>
    <definedName name="___TOP1" localSheetId="8">#REF!</definedName>
    <definedName name="___TOP1" localSheetId="9">#REF!</definedName>
    <definedName name="___TOP1" localSheetId="1">#REF!</definedName>
    <definedName name="___TOP1" localSheetId="2">#REF!</definedName>
    <definedName name="___TOP1">#REF!</definedName>
    <definedName name="___TOP10" localSheetId="1">#REF!</definedName>
    <definedName name="___TOP10">#REF!</definedName>
    <definedName name="___TOP2" localSheetId="1">#REF!</definedName>
    <definedName name="___TOP2">#REF!</definedName>
    <definedName name="___TOP3" localSheetId="1">#REF!</definedName>
    <definedName name="___TOP3">#REF!</definedName>
    <definedName name="___TOP4" localSheetId="1">#REF!</definedName>
    <definedName name="___TOP4">#REF!</definedName>
    <definedName name="___TOP5" localSheetId="1">#REF!</definedName>
    <definedName name="___TOP5">#REF!</definedName>
    <definedName name="___TOP6" localSheetId="1">#REF!</definedName>
    <definedName name="___TOP6">#REF!</definedName>
    <definedName name="___TOP7" localSheetId="1">#REF!</definedName>
    <definedName name="___TOP7">#REF!</definedName>
    <definedName name="___TOP8" localSheetId="1">#REF!</definedName>
    <definedName name="___TOP8">#REF!</definedName>
    <definedName name="___TOP9" localSheetId="1">#REF!</definedName>
    <definedName name="___TOP9">#REF!</definedName>
    <definedName name="___VEX1">#REF!</definedName>
    <definedName name="___VFA1">#REF!</definedName>
    <definedName name="___VIT1">#REF!</definedName>
    <definedName name="___VPR1">#REF!</definedName>
    <definedName name="___VPR2" localSheetId="11">#REF!</definedName>
    <definedName name="___VPR2" localSheetId="4">#REF!</definedName>
    <definedName name="___VPR2" localSheetId="10">#REF!</definedName>
    <definedName name="___VPR2" localSheetId="5">#REF!</definedName>
    <definedName name="___VPR2" localSheetId="6">#REF!</definedName>
    <definedName name="___VPR2" localSheetId="7">#REF!</definedName>
    <definedName name="___VPR2" localSheetId="8">#REF!</definedName>
    <definedName name="___VPR2" localSheetId="9">#REF!</definedName>
    <definedName name="___VPR2" localSheetId="1">#REF!</definedName>
    <definedName name="___VPR2" localSheetId="2">#REF!</definedName>
    <definedName name="___VPR2">#REF!</definedName>
    <definedName name="___VRP1" localSheetId="11">#REF!</definedName>
    <definedName name="___VRP1" localSheetId="4">#REF!</definedName>
    <definedName name="___VRP1" localSheetId="10">#REF!</definedName>
    <definedName name="___VRP1" localSheetId="5">#REF!</definedName>
    <definedName name="___VRP1" localSheetId="6">#REF!</definedName>
    <definedName name="___VRP1" localSheetId="7">#REF!</definedName>
    <definedName name="___VRP1" localSheetId="8">#REF!</definedName>
    <definedName name="___VRP1" localSheetId="9">#REF!</definedName>
    <definedName name="___VRP1" localSheetId="1">#REF!</definedName>
    <definedName name="___VRP1" localSheetId="2">#REF!</definedName>
    <definedName name="___VRP1">#REF!</definedName>
    <definedName name="___VSM1">#REF!</definedName>
    <definedName name="__123Graph_A" localSheetId="11" hidden="1">#REF!</definedName>
    <definedName name="__123Graph_A" localSheetId="4" hidden="1">#REF!</definedName>
    <definedName name="__123Graph_A" localSheetId="10" hidden="1">#REF!</definedName>
    <definedName name="__123Graph_A" localSheetId="5" hidden="1">#REF!</definedName>
    <definedName name="__123Graph_A" localSheetId="6" hidden="1">#REF!</definedName>
    <definedName name="__123Graph_A" localSheetId="7" hidden="1">#REF!</definedName>
    <definedName name="__123Graph_A" localSheetId="8" hidden="1">#REF!</definedName>
    <definedName name="__123Graph_A" localSheetId="9" hidden="1">#REF!</definedName>
    <definedName name="__123Graph_A" localSheetId="1" hidden="1">#REF!</definedName>
    <definedName name="__123Graph_A" localSheetId="2" hidden="1">#REF!</definedName>
    <definedName name="__123Graph_A" hidden="1">#REF!</definedName>
    <definedName name="__123Graph_B" localSheetId="1" hidden="1">#REF!</definedName>
    <definedName name="__123Graph_B" hidden="1">#REF!</definedName>
    <definedName name="__AFC1">#REF!</definedName>
    <definedName name="__AFC3">#REF!</definedName>
    <definedName name="__AFC5">#REF!</definedName>
    <definedName name="__ane7" localSheetId="11">#REF!</definedName>
    <definedName name="__ane7" localSheetId="4">#REF!</definedName>
    <definedName name="__ane7" localSheetId="10">#REF!</definedName>
    <definedName name="__ane7" localSheetId="5">#REF!</definedName>
    <definedName name="__ane7" localSheetId="6">#REF!</definedName>
    <definedName name="__ane7" localSheetId="7">#REF!</definedName>
    <definedName name="__ane7" localSheetId="8">#REF!</definedName>
    <definedName name="__ane7" localSheetId="9">#REF!</definedName>
    <definedName name="__ane7" localSheetId="0">#REF!</definedName>
    <definedName name="__ane7">#REF!</definedName>
    <definedName name="__ane8" localSheetId="11">#REF!</definedName>
    <definedName name="__ane8" localSheetId="4">#REF!</definedName>
    <definedName name="__ane8" localSheetId="10">#REF!</definedName>
    <definedName name="__ane8" localSheetId="5">#REF!</definedName>
    <definedName name="__ane8" localSheetId="6">#REF!</definedName>
    <definedName name="__ane8" localSheetId="7">#REF!</definedName>
    <definedName name="__ane8" localSheetId="8">#REF!</definedName>
    <definedName name="__ane8" localSheetId="9">#REF!</definedName>
    <definedName name="__ane8" localSheetId="0">#REF!</definedName>
    <definedName name="__ane8">#REF!</definedName>
    <definedName name="__Atp2">#REF!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 localSheetId="11">#REF!</definedName>
    <definedName name="__Cod1" localSheetId="4">#REF!</definedName>
    <definedName name="__Cod1" localSheetId="10">#REF!</definedName>
    <definedName name="__Cod1" localSheetId="5">#REF!</definedName>
    <definedName name="__Cod1" localSheetId="6">#REF!</definedName>
    <definedName name="__Cod1" localSheetId="7">#REF!</definedName>
    <definedName name="__Cod1" localSheetId="8">#REF!</definedName>
    <definedName name="__Cod1" localSheetId="9">#REF!</definedName>
    <definedName name="__Cod1" localSheetId="1">#REF!</definedName>
    <definedName name="__Cod1" localSheetId="2">#REF!</definedName>
    <definedName name="__Cod1">#REF!</definedName>
    <definedName name="__COM1" localSheetId="1">#REF!</definedName>
    <definedName name="__COM1">#REF!</definedName>
    <definedName name="__COM10" localSheetId="1">#REF!</definedName>
    <definedName name="__COM10">#REF!</definedName>
    <definedName name="__COM11" localSheetId="1">#REF!</definedName>
    <definedName name="__COM11">#REF!</definedName>
    <definedName name="__COM12" localSheetId="1">#REF!</definedName>
    <definedName name="__COM12">#REF!</definedName>
    <definedName name="__COM13" localSheetId="1">#REF!</definedName>
    <definedName name="__COM13">#REF!</definedName>
    <definedName name="__COM14" localSheetId="1">#REF!</definedName>
    <definedName name="__COM14">#REF!</definedName>
    <definedName name="__COM15" localSheetId="1">#REF!</definedName>
    <definedName name="__COM15">#REF!</definedName>
    <definedName name="__COM16" localSheetId="1">#REF!</definedName>
    <definedName name="__COM16">#REF!</definedName>
    <definedName name="__COM17" localSheetId="1">#REF!</definedName>
    <definedName name="__COM17">#REF!</definedName>
    <definedName name="__COM18" localSheetId="1">#REF!</definedName>
    <definedName name="__COM18">#REF!</definedName>
    <definedName name="__COM19" localSheetId="1">#REF!</definedName>
    <definedName name="__COM19">#REF!</definedName>
    <definedName name="__COM2" localSheetId="1">#REF!</definedName>
    <definedName name="__COM2">#REF!</definedName>
    <definedName name="__COM20" localSheetId="1">#REF!</definedName>
    <definedName name="__COM20">#REF!</definedName>
    <definedName name="__COM21" localSheetId="1">#REF!</definedName>
    <definedName name="__COM21">#REF!</definedName>
    <definedName name="__COM3" localSheetId="1">#REF!</definedName>
    <definedName name="__COM3">#REF!</definedName>
    <definedName name="__COM4" localSheetId="1">#REF!</definedName>
    <definedName name="__COM4">#REF!</definedName>
    <definedName name="__COM5" localSheetId="1">#REF!</definedName>
    <definedName name="__COM5">#REF!</definedName>
    <definedName name="__COM6" localSheetId="1">#REF!</definedName>
    <definedName name="__COM6">#REF!</definedName>
    <definedName name="__COM7" localSheetId="1">#REF!</definedName>
    <definedName name="__COM7">#REF!</definedName>
    <definedName name="__COM8" localSheetId="1">#REF!</definedName>
    <definedName name="__COM8">#REF!</definedName>
    <definedName name="__COM9" localSheetId="1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F" localSheetId="11">#REF!</definedName>
    <definedName name="__F" localSheetId="4">#REF!</definedName>
    <definedName name="__F" localSheetId="10">#REF!</definedName>
    <definedName name="__F" localSheetId="5">#REF!</definedName>
    <definedName name="__F" localSheetId="6">#REF!</definedName>
    <definedName name="__F" localSheetId="7">#REF!</definedName>
    <definedName name="__F" localSheetId="8">#REF!</definedName>
    <definedName name="__F" localSheetId="9">#REF!</definedName>
    <definedName name="__F" localSheetId="1">'MEMORIAS DE CANTIDADES'!ERR</definedName>
    <definedName name="__F" localSheetId="2">PMT!ERR</definedName>
    <definedName name="__F">[0]!ERR</definedName>
    <definedName name="__FS01" localSheetId="11">#REF!</definedName>
    <definedName name="__FS01" localSheetId="4">#REF!</definedName>
    <definedName name="__FS01" localSheetId="10">#REF!</definedName>
    <definedName name="__FS01" localSheetId="5">#REF!</definedName>
    <definedName name="__FS01" localSheetId="6">#REF!</definedName>
    <definedName name="__FS01" localSheetId="7">#REF!</definedName>
    <definedName name="__FS01" localSheetId="8">#REF!</definedName>
    <definedName name="__FS01" localSheetId="9">#REF!</definedName>
    <definedName name="__FS01" localSheetId="1">'MEMORIAS DE CANTIDADES'!ERR</definedName>
    <definedName name="__FS01" localSheetId="2">PMT!ERR</definedName>
    <definedName name="__FS01">[0]!ERR</definedName>
    <definedName name="__ICP1" localSheetId="11">#REF!</definedName>
    <definedName name="__ICP1" localSheetId="4">#REF!</definedName>
    <definedName name="__ICP1" localSheetId="10">#REF!</definedName>
    <definedName name="__ICP1" localSheetId="5">#REF!</definedName>
    <definedName name="__ICP1" localSheetId="6">#REF!</definedName>
    <definedName name="__ICP1" localSheetId="7">#REF!</definedName>
    <definedName name="__ICP1" localSheetId="8">#REF!</definedName>
    <definedName name="__ICP1" localSheetId="9">#REF!</definedName>
    <definedName name="__ICP1" localSheetId="1">#REF!</definedName>
    <definedName name="__ICP1" localSheetId="2">#REF!</definedName>
    <definedName name="__ICP1">#REF!</definedName>
    <definedName name="__key2" localSheetId="1" hidden="1">#REF!</definedName>
    <definedName name="__key2" localSheetId="2" hidden="1">#REF!</definedName>
    <definedName name="__key2" hidden="1">#REF!</definedName>
    <definedName name="__key21" localSheetId="1" hidden="1">#REF!</definedName>
    <definedName name="__key21" hidden="1">#REF!</definedName>
    <definedName name="__key3" localSheetId="11" hidden="1">#REF!</definedName>
    <definedName name="__key3" localSheetId="4" hidden="1">#REF!</definedName>
    <definedName name="__key3" localSheetId="10" hidden="1">#REF!</definedName>
    <definedName name="__key3" localSheetId="5" hidden="1">#REF!</definedName>
    <definedName name="__key3" localSheetId="6" hidden="1">#REF!</definedName>
    <definedName name="__key3" localSheetId="7" hidden="1">#REF!</definedName>
    <definedName name="__key3" localSheetId="8" hidden="1">#REF!</definedName>
    <definedName name="__key3" localSheetId="9" hidden="1">#REF!</definedName>
    <definedName name="__key3" localSheetId="1" hidden="1">#REF!</definedName>
    <definedName name="__key3" localSheetId="2" hidden="1">#REF!</definedName>
    <definedName name="__key3" hidden="1">#REF!</definedName>
    <definedName name="__key31" localSheetId="1" hidden="1">#REF!</definedName>
    <definedName name="__key31" hidden="1">#REF!</definedName>
    <definedName name="__LEY80" localSheetId="1">#REF!</definedName>
    <definedName name="__LEY80">#REF!</definedName>
    <definedName name="__MA" localSheetId="1">#REF!</definedName>
    <definedName name="__MA">#REF!</definedName>
    <definedName name="__MA2" localSheetId="1">#REF!</definedName>
    <definedName name="__MA2">#REF!</definedName>
    <definedName name="__mun2">#REF!</definedName>
    <definedName name="__num10" localSheetId="11">#REF!</definedName>
    <definedName name="__num10" localSheetId="4">#REF!</definedName>
    <definedName name="__num10" localSheetId="10">#REF!</definedName>
    <definedName name="__num10" localSheetId="5">#REF!</definedName>
    <definedName name="__num10" localSheetId="6">#REF!</definedName>
    <definedName name="__num10" localSheetId="7">#REF!</definedName>
    <definedName name="__num10" localSheetId="8">#REF!</definedName>
    <definedName name="__num10" localSheetId="9">#REF!</definedName>
    <definedName name="__num10" localSheetId="1">#REF!</definedName>
    <definedName name="__num10" localSheetId="2">#REF!</definedName>
    <definedName name="__num10">#REF!</definedName>
    <definedName name="__num2" localSheetId="1">#REF!</definedName>
    <definedName name="__num2">#REF!</definedName>
    <definedName name="__num3" localSheetId="1">#REF!</definedName>
    <definedName name="__num3">#REF!</definedName>
    <definedName name="__num4" localSheetId="1">#REF!</definedName>
    <definedName name="__num4">#REF!</definedName>
    <definedName name="__num5" localSheetId="1">#REF!</definedName>
    <definedName name="__num5">#REF!</definedName>
    <definedName name="__num6" localSheetId="1">#REF!</definedName>
    <definedName name="__num6">#REF!</definedName>
    <definedName name="__num7" localSheetId="1">#REF!</definedName>
    <definedName name="__num7">#REF!</definedName>
    <definedName name="__num8" localSheetId="1">#REF!</definedName>
    <definedName name="__num8">#REF!</definedName>
    <definedName name="__num9" localSheetId="1">#REF!</definedName>
    <definedName name="__num9">#REF!</definedName>
    <definedName name="__OCD1">#REF!</definedName>
    <definedName name="__OCI1">#REF!</definedName>
    <definedName name="__Pa1">#REF!</definedName>
    <definedName name="__Pa2">#REF!</definedName>
    <definedName name="__Pa3">#REF!</definedName>
    <definedName name="__Pa4">#REF!</definedName>
    <definedName name="__PJ50" localSheetId="11">#REF!</definedName>
    <definedName name="__PJ50" localSheetId="4">#REF!</definedName>
    <definedName name="__PJ50" localSheetId="10">#REF!</definedName>
    <definedName name="__PJ50" localSheetId="5">#REF!</definedName>
    <definedName name="__PJ50" localSheetId="6">#REF!</definedName>
    <definedName name="__PJ50" localSheetId="7">#REF!</definedName>
    <definedName name="__PJ50" localSheetId="8">#REF!</definedName>
    <definedName name="__PJ50" localSheetId="9">#REF!</definedName>
    <definedName name="__PJ50" localSheetId="1">#REF!</definedName>
    <definedName name="__PJ50" localSheetId="2">#REF!</definedName>
    <definedName name="__PJ50">#REF!</definedName>
    <definedName name="__pj51" localSheetId="1">#REF!</definedName>
    <definedName name="__pj51">#REF!</definedName>
    <definedName name="__pr01" localSheetId="1">#REF!</definedName>
    <definedName name="__pr01">#REF!</definedName>
    <definedName name="__pr02" localSheetId="1">#REF!</definedName>
    <definedName name="__pr02">#REF!</definedName>
    <definedName name="__pr03" localSheetId="1">#REF!</definedName>
    <definedName name="__pr03">#REF!</definedName>
    <definedName name="__pr04" localSheetId="1">#REF!</definedName>
    <definedName name="__pr04">#REF!</definedName>
    <definedName name="__pr05" localSheetId="1">#REF!</definedName>
    <definedName name="__pr05">#REF!</definedName>
    <definedName name="__pr06" localSheetId="1">#REF!</definedName>
    <definedName name="__pr06">#REF!</definedName>
    <definedName name="__pr07" localSheetId="1">#REF!</definedName>
    <definedName name="__pr07">#REF!</definedName>
    <definedName name="__pr08" localSheetId="1">#REF!</definedName>
    <definedName name="__pr08">#REF!</definedName>
    <definedName name="__pr09" localSheetId="1">#REF!</definedName>
    <definedName name="__pr09">#REF!</definedName>
    <definedName name="__pr10" localSheetId="1">#REF!</definedName>
    <definedName name="__pr10">#REF!</definedName>
    <definedName name="__pr11" localSheetId="1">#REF!</definedName>
    <definedName name="__pr11">#REF!</definedName>
    <definedName name="__pr12" localSheetId="1">#REF!</definedName>
    <definedName name="__pr12">#REF!</definedName>
    <definedName name="__pr13" localSheetId="1">#REF!</definedName>
    <definedName name="__pr13">#REF!</definedName>
    <definedName name="__pr14" localSheetId="1">#REF!</definedName>
    <definedName name="__pr14">#REF!</definedName>
    <definedName name="__pr15" localSheetId="1">#REF!</definedName>
    <definedName name="__pr15">#REF!</definedName>
    <definedName name="__pr16" localSheetId="1">#REF!</definedName>
    <definedName name="__pr16">#REF!</definedName>
    <definedName name="__pr17" localSheetId="1">#REF!</definedName>
    <definedName name="__pr17">#REF!</definedName>
    <definedName name="__pr18" localSheetId="1">#REF!</definedName>
    <definedName name="__pr18">#REF!</definedName>
    <definedName name="__pr19" localSheetId="1">#REF!</definedName>
    <definedName name="__pr19">#REF!</definedName>
    <definedName name="__pr20" localSheetId="1">#REF!</definedName>
    <definedName name="__pr20">#REF!</definedName>
    <definedName name="__pr21" localSheetId="1">#REF!</definedName>
    <definedName name="__pr21">#REF!</definedName>
    <definedName name="__pr22" localSheetId="1">#REF!</definedName>
    <definedName name="__pr22">#REF!</definedName>
    <definedName name="__pr23" localSheetId="1">#REF!</definedName>
    <definedName name="__pr23">#REF!</definedName>
    <definedName name="__pr24" localSheetId="1">#REF!</definedName>
    <definedName name="__pr24">#REF!</definedName>
    <definedName name="__pr25" localSheetId="1">#REF!</definedName>
    <definedName name="__pr25">#REF!</definedName>
    <definedName name="__pr26" localSheetId="1">#REF!</definedName>
    <definedName name="__pr26">#REF!</definedName>
    <definedName name="__pr27" localSheetId="1">#REF!</definedName>
    <definedName name="__pr27">#REF!</definedName>
    <definedName name="__pr28" localSheetId="1">#REF!</definedName>
    <definedName name="__pr28">#REF!</definedName>
    <definedName name="__pr29" localSheetId="1">#REF!</definedName>
    <definedName name="__pr29">#REF!</definedName>
    <definedName name="__pr30" localSheetId="1">#REF!</definedName>
    <definedName name="__pr30">#REF!</definedName>
    <definedName name="__pr31" localSheetId="1">#REF!</definedName>
    <definedName name="__pr31">#REF!</definedName>
    <definedName name="__pr32" localSheetId="1">#REF!</definedName>
    <definedName name="__pr32">#REF!</definedName>
    <definedName name="__pr33" localSheetId="1">#REF!</definedName>
    <definedName name="__pr33">#REF!</definedName>
    <definedName name="__pr34" localSheetId="1">#REF!</definedName>
    <definedName name="__pr34">#REF!</definedName>
    <definedName name="__pr35" localSheetId="1">#REF!</definedName>
    <definedName name="__pr35">#REF!</definedName>
    <definedName name="__pr36" localSheetId="1">#REF!</definedName>
    <definedName name="__pr36">#REF!</definedName>
    <definedName name="__pr37" localSheetId="1">#REF!</definedName>
    <definedName name="__pr37">#REF!</definedName>
    <definedName name="__pr38" localSheetId="1">#REF!</definedName>
    <definedName name="__pr38">#REF!</definedName>
    <definedName name="__pr39" localSheetId="1">#REF!</definedName>
    <definedName name="__pr39">#REF!</definedName>
    <definedName name="__pr40" localSheetId="1">#REF!</definedName>
    <definedName name="__pr40">#REF!</definedName>
    <definedName name="__pr41" localSheetId="1">#REF!</definedName>
    <definedName name="__pr41">#REF!</definedName>
    <definedName name="__pr42" localSheetId="1">#REF!</definedName>
    <definedName name="__pr42">#REF!</definedName>
    <definedName name="__pr43" localSheetId="1">#REF!</definedName>
    <definedName name="__pr43">#REF!</definedName>
    <definedName name="__pr44" localSheetId="1">#REF!</definedName>
    <definedName name="__pr44">#REF!</definedName>
    <definedName name="__pr45" localSheetId="1">#REF!</definedName>
    <definedName name="__pr45">#REF!</definedName>
    <definedName name="__pr46" localSheetId="1">#REF!</definedName>
    <definedName name="__pr46">#REF!</definedName>
    <definedName name="__pr47" localSheetId="1">#REF!</definedName>
    <definedName name="__pr47">#REF!</definedName>
    <definedName name="__pr48" localSheetId="1">#REF!</definedName>
    <definedName name="__pr48">#REF!</definedName>
    <definedName name="__pr49" localSheetId="1">#REF!</definedName>
    <definedName name="__pr49">#REF!</definedName>
    <definedName name="__pr50" localSheetId="1">#REF!</definedName>
    <definedName name="__pr50">#REF!</definedName>
    <definedName name="__pr51" localSheetId="1">#REF!</definedName>
    <definedName name="__pr51">#REF!</definedName>
    <definedName name="__pr52" localSheetId="1">#REF!</definedName>
    <definedName name="__pr52">#REF!</definedName>
    <definedName name="__pr53" localSheetId="1">#REF!</definedName>
    <definedName name="__pr53">#REF!</definedName>
    <definedName name="__pr54" localSheetId="1">#REF!</definedName>
    <definedName name="__pr54">#REF!</definedName>
    <definedName name="__pr55" localSheetId="1">#REF!</definedName>
    <definedName name="__pr55">#REF!</definedName>
    <definedName name="__pr56" localSheetId="1">#REF!</definedName>
    <definedName name="__pr56">#REF!</definedName>
    <definedName name="__pr57" localSheetId="1">#REF!</definedName>
    <definedName name="__pr57">#REF!</definedName>
    <definedName name="__pr58" localSheetId="1">#REF!</definedName>
    <definedName name="__pr58">#REF!</definedName>
    <definedName name="__pr59" localSheetId="1">#REF!</definedName>
    <definedName name="__pr59">#REF!</definedName>
    <definedName name="__pr60" localSheetId="1">#REF!</definedName>
    <definedName name="__pr60">#REF!</definedName>
    <definedName name="__pr61" localSheetId="1">#REF!</definedName>
    <definedName name="__pr61">#REF!</definedName>
    <definedName name="__pr62" localSheetId="1">#REF!</definedName>
    <definedName name="__pr62">#REF!</definedName>
    <definedName name="__pr63" localSheetId="1">#REF!</definedName>
    <definedName name="__pr63">#REF!</definedName>
    <definedName name="__pr64" localSheetId="1">#REF!</definedName>
    <definedName name="__pr64">#REF!</definedName>
    <definedName name="__pr65" localSheetId="1">#REF!</definedName>
    <definedName name="__pr65">#REF!</definedName>
    <definedName name="__pr66" localSheetId="1">#REF!</definedName>
    <definedName name="__pr66">#REF!</definedName>
    <definedName name="__pr67" localSheetId="1">#REF!</definedName>
    <definedName name="__pr67">#REF!</definedName>
    <definedName name="__pr68" localSheetId="1">#REF!</definedName>
    <definedName name="__pr68">#REF!</definedName>
    <definedName name="__pr69" localSheetId="1">#REF!</definedName>
    <definedName name="__pr69">#REF!</definedName>
    <definedName name="__pr70" localSheetId="1">#REF!</definedName>
    <definedName name="__pr70">#REF!</definedName>
    <definedName name="__pr71" localSheetId="1">#REF!</definedName>
    <definedName name="__pr71">#REF!</definedName>
    <definedName name="__pr72" localSheetId="1">#REF!</definedName>
    <definedName name="__pr72">#REF!</definedName>
    <definedName name="__ref4" localSheetId="1">#REF!</definedName>
    <definedName name="__ref4">#REF!</definedName>
    <definedName name="__SBC1">#REF!</definedName>
    <definedName name="__SBC3">#REF!</definedName>
    <definedName name="__SBC5">#REF!</definedName>
    <definedName name="__TOP1" localSheetId="11">#REF!</definedName>
    <definedName name="__TOP1" localSheetId="4">#REF!</definedName>
    <definedName name="__TOP1" localSheetId="10">#REF!</definedName>
    <definedName name="__TOP1" localSheetId="5">#REF!</definedName>
    <definedName name="__TOP1" localSheetId="6">#REF!</definedName>
    <definedName name="__TOP1" localSheetId="7">#REF!</definedName>
    <definedName name="__TOP1" localSheetId="8">#REF!</definedName>
    <definedName name="__TOP1" localSheetId="9">#REF!</definedName>
    <definedName name="__TOP1" localSheetId="1">#REF!</definedName>
    <definedName name="__TOP1" localSheetId="2">#REF!</definedName>
    <definedName name="__TOP1">#REF!</definedName>
    <definedName name="__TOP10" localSheetId="1">#REF!</definedName>
    <definedName name="__TOP10">#REF!</definedName>
    <definedName name="__TOP2" localSheetId="1">#REF!</definedName>
    <definedName name="__TOP2">#REF!</definedName>
    <definedName name="__TOP3" localSheetId="1">#REF!</definedName>
    <definedName name="__TOP3">#REF!</definedName>
    <definedName name="__TOP4" localSheetId="1">#REF!</definedName>
    <definedName name="__TOP4">#REF!</definedName>
    <definedName name="__TOP5" localSheetId="1">#REF!</definedName>
    <definedName name="__TOP5">#REF!</definedName>
    <definedName name="__TOP6" localSheetId="1">#REF!</definedName>
    <definedName name="__TOP6">#REF!</definedName>
    <definedName name="__TOP7" localSheetId="1">#REF!</definedName>
    <definedName name="__TOP7">#REF!</definedName>
    <definedName name="__TOP8" localSheetId="1">#REF!</definedName>
    <definedName name="__TOP8">#REF!</definedName>
    <definedName name="__TOP9" localSheetId="1">#REF!</definedName>
    <definedName name="__TOP9">#REF!</definedName>
    <definedName name="__TOT1" localSheetId="1">#REF!</definedName>
    <definedName name="__TOT1">#REF!</definedName>
    <definedName name="__VEX1">#REF!</definedName>
    <definedName name="__VFA1">#REF!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1" localSheetId="11">#REF!</definedName>
    <definedName name="_1" localSheetId="4">#REF!</definedName>
    <definedName name="_1" localSheetId="10">#REF!</definedName>
    <definedName name="_1" localSheetId="5">#REF!</definedName>
    <definedName name="_1" localSheetId="6">#REF!</definedName>
    <definedName name="_1" localSheetId="7">#REF!</definedName>
    <definedName name="_1" localSheetId="8">#REF!</definedName>
    <definedName name="_1" localSheetId="9">#REF!</definedName>
    <definedName name="_1" localSheetId="1">#REF!</definedName>
    <definedName name="_1" localSheetId="2">#REF!</definedName>
    <definedName name="_1">#REF!</definedName>
    <definedName name="_1_25" localSheetId="11">#REF!</definedName>
    <definedName name="_1_25" localSheetId="4">#REF!</definedName>
    <definedName name="_1_25" localSheetId="10">#REF!</definedName>
    <definedName name="_1_25" localSheetId="5">#REF!</definedName>
    <definedName name="_1_25" localSheetId="6">#REF!</definedName>
    <definedName name="_1_25" localSheetId="7">#REF!</definedName>
    <definedName name="_1_25" localSheetId="8">#REF!</definedName>
    <definedName name="_1_25" localSheetId="9">#REF!</definedName>
    <definedName name="_1_25" localSheetId="1">#REF!</definedName>
    <definedName name="_1_25" localSheetId="2">#REF!</definedName>
    <definedName name="_1_25">#REF!</definedName>
    <definedName name="_116B" localSheetId="11">#REF!</definedName>
    <definedName name="_116B" localSheetId="4">#REF!</definedName>
    <definedName name="_116B" localSheetId="10">#REF!</definedName>
    <definedName name="_116B" localSheetId="5">#REF!</definedName>
    <definedName name="_116B" localSheetId="6">#REF!</definedName>
    <definedName name="_116B" localSheetId="7">#REF!</definedName>
    <definedName name="_116B" localSheetId="8">#REF!</definedName>
    <definedName name="_116B" localSheetId="9">#REF!</definedName>
    <definedName name="_116B" localSheetId="1">#REF!</definedName>
    <definedName name="_116B" localSheetId="2">#REF!</definedName>
    <definedName name="_116B">#REF!</definedName>
    <definedName name="_117A" localSheetId="1">#REF!</definedName>
    <definedName name="_117A">#REF!</definedName>
    <definedName name="_117B" localSheetId="1">#REF!</definedName>
    <definedName name="_117B">#REF!</definedName>
    <definedName name="_120A" localSheetId="1">#REF!</definedName>
    <definedName name="_120A">#REF!</definedName>
    <definedName name="_120B" localSheetId="1">#REF!</definedName>
    <definedName name="_120B">#REF!</definedName>
    <definedName name="_121A" localSheetId="1">#REF!</definedName>
    <definedName name="_121A">#REF!</definedName>
    <definedName name="_121B" localSheetId="1">#REF!</definedName>
    <definedName name="_121B">#REF!</definedName>
    <definedName name="_122A" localSheetId="1">#REF!</definedName>
    <definedName name="_122A">#REF!</definedName>
    <definedName name="_122B" localSheetId="1">#REF!</definedName>
    <definedName name="_122B">#REF!</definedName>
    <definedName name="_123A" localSheetId="1">#REF!</definedName>
    <definedName name="_123A">#REF!</definedName>
    <definedName name="_123B" localSheetId="1">#REF!</definedName>
    <definedName name="_123B">#REF!</definedName>
    <definedName name="_124A" localSheetId="1">#REF!</definedName>
    <definedName name="_124A">#REF!</definedName>
    <definedName name="_124B" localSheetId="1">#REF!</definedName>
    <definedName name="_124B">#REF!</definedName>
    <definedName name="_125A" localSheetId="1">#REF!</definedName>
    <definedName name="_125A">#REF!</definedName>
    <definedName name="_125B" localSheetId="1">#REF!</definedName>
    <definedName name="_125B">#REF!</definedName>
    <definedName name="_126A" localSheetId="1">#REF!</definedName>
    <definedName name="_126A">#REF!</definedName>
    <definedName name="_126B" localSheetId="1">#REF!</definedName>
    <definedName name="_126B">#REF!</definedName>
    <definedName name="_130A" localSheetId="1">#REF!</definedName>
    <definedName name="_130A">#REF!</definedName>
    <definedName name="_130B" localSheetId="1">#REF!</definedName>
    <definedName name="_130B">#REF!</definedName>
    <definedName name="_131A" localSheetId="1">#REF!</definedName>
    <definedName name="_131A">#REF!</definedName>
    <definedName name="_131B" localSheetId="1">#REF!</definedName>
    <definedName name="_131B">#REF!</definedName>
    <definedName name="_132A" localSheetId="1">#REF!</definedName>
    <definedName name="_132A">#REF!</definedName>
    <definedName name="_132B" localSheetId="1">#REF!</definedName>
    <definedName name="_132B">#REF!</definedName>
    <definedName name="_133A" localSheetId="1">#REF!</definedName>
    <definedName name="_133A">#REF!</definedName>
    <definedName name="_133B" localSheetId="1">#REF!</definedName>
    <definedName name="_133B">#REF!</definedName>
    <definedName name="_134A" localSheetId="1">#REF!</definedName>
    <definedName name="_134A">#REF!</definedName>
    <definedName name="_134B" localSheetId="1">#REF!</definedName>
    <definedName name="_134B">#REF!</definedName>
    <definedName name="_150A" localSheetId="1">#REF!</definedName>
    <definedName name="_150A">#REF!</definedName>
    <definedName name="_150B" localSheetId="1">#REF!</definedName>
    <definedName name="_150B">#REF!</definedName>
    <definedName name="_151A" localSheetId="1">#REF!</definedName>
    <definedName name="_151A">#REF!</definedName>
    <definedName name="_151B" localSheetId="1">#REF!</definedName>
    <definedName name="_151B">#REF!</definedName>
    <definedName name="_152A" localSheetId="1">#REF!</definedName>
    <definedName name="_152A">#REF!</definedName>
    <definedName name="_152B" localSheetId="1">#REF!</definedName>
    <definedName name="_152B">#REF!</definedName>
    <definedName name="_153A" localSheetId="1">#REF!</definedName>
    <definedName name="_153A">#REF!</definedName>
    <definedName name="_153B" localSheetId="1">#REF!</definedName>
    <definedName name="_153B">#REF!</definedName>
    <definedName name="_154A" localSheetId="1">#REF!</definedName>
    <definedName name="_154A">#REF!</definedName>
    <definedName name="_154B" localSheetId="1">#REF!</definedName>
    <definedName name="_154B">#REF!</definedName>
    <definedName name="_160A" localSheetId="1">#REF!</definedName>
    <definedName name="_160A">#REF!</definedName>
    <definedName name="_160B" localSheetId="1">#REF!</definedName>
    <definedName name="_160B">#REF!</definedName>
    <definedName name="_161A" localSheetId="1">#REF!</definedName>
    <definedName name="_161A">#REF!</definedName>
    <definedName name="_161B" localSheetId="1">#REF!</definedName>
    <definedName name="_161B">#REF!</definedName>
    <definedName name="_162A" localSheetId="1">#REF!</definedName>
    <definedName name="_162A">#REF!</definedName>
    <definedName name="_162B" localSheetId="1">#REF!</definedName>
    <definedName name="_162B">#REF!</definedName>
    <definedName name="_163A" localSheetId="1">#REF!</definedName>
    <definedName name="_163A">#REF!</definedName>
    <definedName name="_163B" localSheetId="1">#REF!</definedName>
    <definedName name="_163B">#REF!</definedName>
    <definedName name="_164A" localSheetId="1">#REF!</definedName>
    <definedName name="_164A">#REF!</definedName>
    <definedName name="_164B" localSheetId="1">#REF!</definedName>
    <definedName name="_164B">#REF!</definedName>
    <definedName name="_165A" localSheetId="1">#REF!</definedName>
    <definedName name="_165A">#REF!</definedName>
    <definedName name="_165B" localSheetId="1">#REF!</definedName>
    <definedName name="_165B">#REF!</definedName>
    <definedName name="_166A" localSheetId="1">#REF!</definedName>
    <definedName name="_166A">#REF!</definedName>
    <definedName name="_166B" localSheetId="1">#REF!</definedName>
    <definedName name="_166B">#REF!</definedName>
    <definedName name="_167A" localSheetId="1">#REF!</definedName>
    <definedName name="_167A">#REF!</definedName>
    <definedName name="_167B" localSheetId="1">#REF!</definedName>
    <definedName name="_167B">#REF!</definedName>
    <definedName name="_170A" localSheetId="1">#REF!</definedName>
    <definedName name="_170A">#REF!</definedName>
    <definedName name="_170B" localSheetId="1">#REF!</definedName>
    <definedName name="_170B">#REF!</definedName>
    <definedName name="_171A" localSheetId="1">#REF!</definedName>
    <definedName name="_171A">#REF!</definedName>
    <definedName name="_171B" localSheetId="1">#REF!</definedName>
    <definedName name="_171B">#REF!</definedName>
    <definedName name="_172A" localSheetId="1">#REF!</definedName>
    <definedName name="_172A">#REF!</definedName>
    <definedName name="_172B" localSheetId="1">#REF!</definedName>
    <definedName name="_172B">#REF!</definedName>
    <definedName name="_173A" localSheetId="1">#REF!</definedName>
    <definedName name="_173A">#REF!</definedName>
    <definedName name="_173B" localSheetId="1">#REF!</definedName>
    <definedName name="_173B">#REF!</definedName>
    <definedName name="_174A" localSheetId="1">#REF!</definedName>
    <definedName name="_174A">#REF!</definedName>
    <definedName name="_174B" localSheetId="1">#REF!</definedName>
    <definedName name="_174B">#REF!</definedName>
    <definedName name="_175A" localSheetId="1">#REF!</definedName>
    <definedName name="_175A">#REF!</definedName>
    <definedName name="_175B" localSheetId="1">#REF!</definedName>
    <definedName name="_175B">#REF!</definedName>
    <definedName name="_18_Dic" localSheetId="1">#REF!</definedName>
    <definedName name="_18_Dic">#REF!</definedName>
    <definedName name="_180A" localSheetId="1">#REF!</definedName>
    <definedName name="_180A">#REF!</definedName>
    <definedName name="_180B" localSheetId="1">#REF!</definedName>
    <definedName name="_180B">#REF!</definedName>
    <definedName name="_181A" localSheetId="1">#REF!</definedName>
    <definedName name="_181A">#REF!</definedName>
    <definedName name="_181B" localSheetId="1">#REF!</definedName>
    <definedName name="_181B">#REF!</definedName>
    <definedName name="_182A" localSheetId="1">#REF!</definedName>
    <definedName name="_182A">#REF!</definedName>
    <definedName name="_182B" localSheetId="1">#REF!</definedName>
    <definedName name="_182B">#REF!</definedName>
    <definedName name="_183A" localSheetId="1">#REF!</definedName>
    <definedName name="_183A">#REF!</definedName>
    <definedName name="_183B" localSheetId="1">#REF!</definedName>
    <definedName name="_183B">#REF!</definedName>
    <definedName name="_184A" localSheetId="1">#REF!</definedName>
    <definedName name="_184A">#REF!</definedName>
    <definedName name="_184B" localSheetId="1">#REF!</definedName>
    <definedName name="_184B">#REF!</definedName>
    <definedName name="_185A" localSheetId="1">#REF!</definedName>
    <definedName name="_185A">#REF!</definedName>
    <definedName name="_185B" localSheetId="1">#REF!</definedName>
    <definedName name="_185B">#REF!</definedName>
    <definedName name="_190A" localSheetId="1">#REF!</definedName>
    <definedName name="_190A">#REF!</definedName>
    <definedName name="_190B" localSheetId="1">#REF!</definedName>
    <definedName name="_190B">#REF!</definedName>
    <definedName name="_191A" localSheetId="1">#REF!</definedName>
    <definedName name="_191A">#REF!</definedName>
    <definedName name="_191B" localSheetId="1">#REF!</definedName>
    <definedName name="_191B">#REF!</definedName>
    <definedName name="_192A" localSheetId="1">#REF!</definedName>
    <definedName name="_192A">#REF!</definedName>
    <definedName name="_192B" localSheetId="1">#REF!</definedName>
    <definedName name="_192B">#REF!</definedName>
    <definedName name="_193A" localSheetId="1">#REF!</definedName>
    <definedName name="_193A">#REF!</definedName>
    <definedName name="_193B" localSheetId="1">#REF!</definedName>
    <definedName name="_193B">#REF!</definedName>
    <definedName name="_194A" localSheetId="1">#REF!</definedName>
    <definedName name="_194A">#REF!</definedName>
    <definedName name="_194B" localSheetId="1">#REF!</definedName>
    <definedName name="_194B">#REF!</definedName>
    <definedName name="_195A" localSheetId="1">#REF!</definedName>
    <definedName name="_195A">#REF!</definedName>
    <definedName name="_195B" localSheetId="1">#REF!</definedName>
    <definedName name="_195B">#REF!</definedName>
    <definedName name="_196A" localSheetId="1">#REF!</definedName>
    <definedName name="_196A">#REF!</definedName>
    <definedName name="_196B" localSheetId="1">#REF!</definedName>
    <definedName name="_196B">#REF!</definedName>
    <definedName name="_197A" localSheetId="1">#REF!</definedName>
    <definedName name="_197A">#REF!</definedName>
    <definedName name="_197B" localSheetId="1">#REF!</definedName>
    <definedName name="_197B">#REF!</definedName>
    <definedName name="_1ane_o10" localSheetId="1">#REF!</definedName>
    <definedName name="_1ane_o10">#REF!</definedName>
    <definedName name="_2_5__TOTAL_DE_MATERIALES_A_EXPORTAR" localSheetId="1">#REF!</definedName>
    <definedName name="_2_5__TOTAL_DE_MATERIALES_A_EXPORTAR">#REF!</definedName>
    <definedName name="_200A" localSheetId="1">#REF!</definedName>
    <definedName name="_200A">#REF!</definedName>
    <definedName name="_200B" localSheetId="1">#REF!</definedName>
    <definedName name="_200B">#REF!</definedName>
    <definedName name="_201A" localSheetId="1">#REF!</definedName>
    <definedName name="_201A">#REF!</definedName>
    <definedName name="_201B" localSheetId="1">#REF!</definedName>
    <definedName name="_201B">#REF!</definedName>
    <definedName name="_202A" localSheetId="1">#REF!</definedName>
    <definedName name="_202A">#REF!</definedName>
    <definedName name="_202B" localSheetId="1">#REF!</definedName>
    <definedName name="_202B">#REF!</definedName>
    <definedName name="_203A" localSheetId="1">#REF!</definedName>
    <definedName name="_203A">#REF!</definedName>
    <definedName name="_203B" localSheetId="1">#REF!</definedName>
    <definedName name="_203B">#REF!</definedName>
    <definedName name="_204A" localSheetId="1">#REF!</definedName>
    <definedName name="_204A">#REF!</definedName>
    <definedName name="_204B" localSheetId="1">#REF!</definedName>
    <definedName name="_204B">#REF!</definedName>
    <definedName name="_205A" localSheetId="1">#REF!</definedName>
    <definedName name="_205A">#REF!</definedName>
    <definedName name="_205B" localSheetId="1">#REF!</definedName>
    <definedName name="_205B">#REF!</definedName>
    <definedName name="_210A" localSheetId="1">#REF!</definedName>
    <definedName name="_210A">#REF!</definedName>
    <definedName name="_210B" localSheetId="1">#REF!</definedName>
    <definedName name="_210B">#REF!</definedName>
    <definedName name="_211A" localSheetId="1">#REF!</definedName>
    <definedName name="_211A">#REF!</definedName>
    <definedName name="_211B" localSheetId="1">#REF!</definedName>
    <definedName name="_211B">#REF!</definedName>
    <definedName name="_212A" localSheetId="1">#REF!</definedName>
    <definedName name="_212A">#REF!</definedName>
    <definedName name="_212B" localSheetId="1">#REF!</definedName>
    <definedName name="_212B">#REF!</definedName>
    <definedName name="_213A" localSheetId="1">#REF!</definedName>
    <definedName name="_213A">#REF!</definedName>
    <definedName name="_213B" localSheetId="1">#REF!</definedName>
    <definedName name="_213B">#REF!</definedName>
    <definedName name="_214A" localSheetId="1">#REF!</definedName>
    <definedName name="_214A">#REF!</definedName>
    <definedName name="_214B" localSheetId="1">#REF!</definedName>
    <definedName name="_214B">#REF!</definedName>
    <definedName name="_215A" localSheetId="1">#REF!</definedName>
    <definedName name="_215A">#REF!</definedName>
    <definedName name="_215B" localSheetId="1">#REF!</definedName>
    <definedName name="_215B">#REF!</definedName>
    <definedName name="_216A" localSheetId="1">#REF!</definedName>
    <definedName name="_216A">#REF!</definedName>
    <definedName name="_216B" localSheetId="1">#REF!</definedName>
    <definedName name="_216B">#REF!</definedName>
    <definedName name="_217A" localSheetId="1">#REF!</definedName>
    <definedName name="_217A">#REF!</definedName>
    <definedName name="_217B" localSheetId="1">#REF!</definedName>
    <definedName name="_217B">#REF!</definedName>
    <definedName name="_220A" localSheetId="1">#REF!</definedName>
    <definedName name="_220A">#REF!</definedName>
    <definedName name="_220B" localSheetId="1">#REF!</definedName>
    <definedName name="_220B">#REF!</definedName>
    <definedName name="_221A" localSheetId="1">#REF!</definedName>
    <definedName name="_221A">#REF!</definedName>
    <definedName name="_221B" localSheetId="1">#REF!</definedName>
    <definedName name="_221B">#REF!</definedName>
    <definedName name="_222A" localSheetId="1">#REF!</definedName>
    <definedName name="_222A">#REF!</definedName>
    <definedName name="_222B" localSheetId="1">#REF!</definedName>
    <definedName name="_222B">#REF!</definedName>
    <definedName name="_223A" localSheetId="1">#REF!</definedName>
    <definedName name="_223A">#REF!</definedName>
    <definedName name="_223B" localSheetId="1">#REF!</definedName>
    <definedName name="_223B">#REF!</definedName>
    <definedName name="_224A" localSheetId="1">#REF!</definedName>
    <definedName name="_224A">#REF!</definedName>
    <definedName name="_224B" localSheetId="1">#REF!</definedName>
    <definedName name="_224B">#REF!</definedName>
    <definedName name="_240A" localSheetId="1">#REF!</definedName>
    <definedName name="_240A">#REF!</definedName>
    <definedName name="_240B" localSheetId="1">#REF!</definedName>
    <definedName name="_240B">#REF!</definedName>
    <definedName name="_241A" localSheetId="1">#REF!</definedName>
    <definedName name="_241A">#REF!</definedName>
    <definedName name="_241B" localSheetId="1">#REF!</definedName>
    <definedName name="_241B">#REF!</definedName>
    <definedName name="_242A" localSheetId="1">#REF!</definedName>
    <definedName name="_242A">#REF!</definedName>
    <definedName name="_242B" localSheetId="1">#REF!</definedName>
    <definedName name="_242B">#REF!</definedName>
    <definedName name="_243A" localSheetId="1">#REF!</definedName>
    <definedName name="_243A">#REF!</definedName>
    <definedName name="_243B" localSheetId="1">#REF!</definedName>
    <definedName name="_243B">#REF!</definedName>
    <definedName name="_244A" localSheetId="1">#REF!</definedName>
    <definedName name="_244A">#REF!</definedName>
    <definedName name="_244B" localSheetId="1">#REF!</definedName>
    <definedName name="_244B">#REF!</definedName>
    <definedName name="_250A" localSheetId="1">#REF!</definedName>
    <definedName name="_250A">#REF!</definedName>
    <definedName name="_250B" localSheetId="1">#REF!</definedName>
    <definedName name="_250B">#REF!</definedName>
    <definedName name="_251A" localSheetId="1">#REF!</definedName>
    <definedName name="_251A">#REF!</definedName>
    <definedName name="_251B" localSheetId="1">#REF!</definedName>
    <definedName name="_251B">#REF!</definedName>
    <definedName name="_252A" localSheetId="1">#REF!</definedName>
    <definedName name="_252A">#REF!</definedName>
    <definedName name="_252B" localSheetId="1">#REF!</definedName>
    <definedName name="_252B">#REF!</definedName>
    <definedName name="_253A" localSheetId="1">#REF!</definedName>
    <definedName name="_253A">#REF!</definedName>
    <definedName name="_253B" localSheetId="1">#REF!</definedName>
    <definedName name="_253B">#REF!</definedName>
    <definedName name="_254A" localSheetId="1">#REF!</definedName>
    <definedName name="_254A">#REF!</definedName>
    <definedName name="_254B" localSheetId="1">#REF!</definedName>
    <definedName name="_254B">#REF!</definedName>
    <definedName name="_255A" localSheetId="1">#REF!</definedName>
    <definedName name="_255A">#REF!</definedName>
    <definedName name="_255B" localSheetId="1">#REF!</definedName>
    <definedName name="_255B">#REF!</definedName>
    <definedName name="_260A" localSheetId="1">#REF!</definedName>
    <definedName name="_260A">#REF!</definedName>
    <definedName name="_260B" localSheetId="1">#REF!</definedName>
    <definedName name="_260B">#REF!</definedName>
    <definedName name="_261A" localSheetId="1">#REF!</definedName>
    <definedName name="_261A">#REF!</definedName>
    <definedName name="_261B" localSheetId="1">#REF!</definedName>
    <definedName name="_261B">#REF!</definedName>
    <definedName name="_262A" localSheetId="1">#REF!</definedName>
    <definedName name="_262A">#REF!</definedName>
    <definedName name="_262B" localSheetId="1">#REF!</definedName>
    <definedName name="_262B">#REF!</definedName>
    <definedName name="_263A" localSheetId="1">#REF!</definedName>
    <definedName name="_263A">#REF!</definedName>
    <definedName name="_263B" localSheetId="1">#REF!</definedName>
    <definedName name="_263B">#REF!</definedName>
    <definedName name="_264A" localSheetId="1">#REF!</definedName>
    <definedName name="_264A">#REF!</definedName>
    <definedName name="_264B" localSheetId="1">#REF!</definedName>
    <definedName name="_264B">#REF!</definedName>
    <definedName name="_265A" localSheetId="1">#REF!</definedName>
    <definedName name="_265A">#REF!</definedName>
    <definedName name="_265B" localSheetId="1">#REF!</definedName>
    <definedName name="_265B">#REF!</definedName>
    <definedName name="_266A" localSheetId="1">#REF!</definedName>
    <definedName name="_266A">#REF!</definedName>
    <definedName name="_266B" localSheetId="1">#REF!</definedName>
    <definedName name="_266B">#REF!</definedName>
    <definedName name="_270A" localSheetId="1">#REF!</definedName>
    <definedName name="_270A">#REF!</definedName>
    <definedName name="_270B" localSheetId="1">#REF!</definedName>
    <definedName name="_270B">#REF!</definedName>
    <definedName name="_271A" localSheetId="1">#REF!</definedName>
    <definedName name="_271A">#REF!</definedName>
    <definedName name="_271B" localSheetId="1">#REF!</definedName>
    <definedName name="_271B">#REF!</definedName>
    <definedName name="_272A" localSheetId="1">#REF!</definedName>
    <definedName name="_272A">#REF!</definedName>
    <definedName name="_272B" localSheetId="1">#REF!</definedName>
    <definedName name="_272B">#REF!</definedName>
    <definedName name="_273A" localSheetId="1">#REF!</definedName>
    <definedName name="_273A">#REF!</definedName>
    <definedName name="_273B" localSheetId="1">#REF!</definedName>
    <definedName name="_273B">#REF!</definedName>
    <definedName name="_274A" localSheetId="1">#REF!</definedName>
    <definedName name="_274A">#REF!</definedName>
    <definedName name="_274B" localSheetId="1">#REF!</definedName>
    <definedName name="_274B">#REF!</definedName>
    <definedName name="_275A" localSheetId="1">#REF!</definedName>
    <definedName name="_275A">#REF!</definedName>
    <definedName name="_275B" localSheetId="1">#REF!</definedName>
    <definedName name="_275B">#REF!</definedName>
    <definedName name="_280A" localSheetId="1">#REF!</definedName>
    <definedName name="_280A">#REF!</definedName>
    <definedName name="_280B" localSheetId="1">#REF!</definedName>
    <definedName name="_280B">#REF!</definedName>
    <definedName name="_281A" localSheetId="1">#REF!</definedName>
    <definedName name="_281A">#REF!</definedName>
    <definedName name="_281B" localSheetId="1">#REF!</definedName>
    <definedName name="_281B">#REF!</definedName>
    <definedName name="_282A" localSheetId="1">#REF!</definedName>
    <definedName name="_282A">#REF!</definedName>
    <definedName name="_282B" localSheetId="1">#REF!</definedName>
    <definedName name="_282B">#REF!</definedName>
    <definedName name="_283A" localSheetId="1">#REF!</definedName>
    <definedName name="_283A">#REF!</definedName>
    <definedName name="_283B" localSheetId="1">#REF!</definedName>
    <definedName name="_283B">#REF!</definedName>
    <definedName name="_284A" localSheetId="1">#REF!</definedName>
    <definedName name="_284A">#REF!</definedName>
    <definedName name="_284B" localSheetId="1">#REF!</definedName>
    <definedName name="_284B">#REF!</definedName>
    <definedName name="_285A" localSheetId="1">#REF!</definedName>
    <definedName name="_285A">#REF!</definedName>
    <definedName name="_285B" localSheetId="1">#REF!</definedName>
    <definedName name="_285B">#REF!</definedName>
    <definedName name="_290A" localSheetId="1">#REF!</definedName>
    <definedName name="_290A">#REF!</definedName>
    <definedName name="_290B" localSheetId="1">#REF!</definedName>
    <definedName name="_290B">#REF!</definedName>
    <definedName name="_291A" localSheetId="1">#REF!</definedName>
    <definedName name="_291A">#REF!</definedName>
    <definedName name="_291B" localSheetId="1">#REF!</definedName>
    <definedName name="_291B">#REF!</definedName>
    <definedName name="_292A" localSheetId="1">#REF!</definedName>
    <definedName name="_292A">#REF!</definedName>
    <definedName name="_292B" localSheetId="1">#REF!</definedName>
    <definedName name="_292B">#REF!</definedName>
    <definedName name="_293A" localSheetId="1">#REF!</definedName>
    <definedName name="_293A">#REF!</definedName>
    <definedName name="_293B" localSheetId="1">#REF!</definedName>
    <definedName name="_293B">#REF!</definedName>
    <definedName name="_3" localSheetId="1">#REF!</definedName>
    <definedName name="_3">#REF!</definedName>
    <definedName name="_3ane_o10" localSheetId="1">#REF!</definedName>
    <definedName name="_3ane_o10">#REF!</definedName>
    <definedName name="_4201A" localSheetId="1">#REF!</definedName>
    <definedName name="_4201A">#REF!</definedName>
    <definedName name="_4201B" localSheetId="1">#REF!</definedName>
    <definedName name="_4201B">#REF!</definedName>
    <definedName name="_4202A" localSheetId="1">#REF!</definedName>
    <definedName name="_4202A">#REF!</definedName>
    <definedName name="_4202B" localSheetId="1">#REF!</definedName>
    <definedName name="_4202B">#REF!</definedName>
    <definedName name="_4203A" localSheetId="1">#REF!</definedName>
    <definedName name="_4203A">#REF!</definedName>
    <definedName name="_4203B" localSheetId="1">#REF!</definedName>
    <definedName name="_4203B">#REF!</definedName>
    <definedName name="_4204A" localSheetId="1">#REF!</definedName>
    <definedName name="_4204A">#REF!</definedName>
    <definedName name="_4204B" localSheetId="1">#REF!</definedName>
    <definedName name="_4204B">#REF!</definedName>
    <definedName name="_4206A" localSheetId="1">#REF!</definedName>
    <definedName name="_4206A">#REF!</definedName>
    <definedName name="_4206B" localSheetId="1">#REF!</definedName>
    <definedName name="_4206B">#REF!</definedName>
    <definedName name="_4207A" localSheetId="1">#REF!</definedName>
    <definedName name="_4207A">#REF!</definedName>
    <definedName name="_4207B" localSheetId="1">#REF!</definedName>
    <definedName name="_4207B">#REF!</definedName>
    <definedName name="_4208A" localSheetId="1">#REF!</definedName>
    <definedName name="_4208A">#REF!</definedName>
    <definedName name="_4208B" localSheetId="1">#REF!</definedName>
    <definedName name="_4208B">#REF!</definedName>
    <definedName name="_4209A" localSheetId="1">#REF!</definedName>
    <definedName name="_4209A">#REF!</definedName>
    <definedName name="_4209B" localSheetId="1">#REF!</definedName>
    <definedName name="_4209B">#REF!</definedName>
    <definedName name="_4210A" localSheetId="1">#REF!</definedName>
    <definedName name="_4210A">#REF!</definedName>
    <definedName name="_4210B" localSheetId="1">#REF!</definedName>
    <definedName name="_4210B">#REF!</definedName>
    <definedName name="_4211A" localSheetId="1">#REF!</definedName>
    <definedName name="_4211A">#REF!</definedName>
    <definedName name="_4211B" localSheetId="1">#REF!</definedName>
    <definedName name="_4211B">#REF!</definedName>
    <definedName name="_4212A" localSheetId="1">#REF!</definedName>
    <definedName name="_4212A">#REF!</definedName>
    <definedName name="_4212B" localSheetId="1">#REF!</definedName>
    <definedName name="_4212B">#REF!</definedName>
    <definedName name="_4221A" localSheetId="1">#REF!</definedName>
    <definedName name="_4221A">#REF!</definedName>
    <definedName name="_4221B" localSheetId="1">#REF!</definedName>
    <definedName name="_4221B">#REF!</definedName>
    <definedName name="_4222A" localSheetId="1">#REF!</definedName>
    <definedName name="_4222A">#REF!</definedName>
    <definedName name="_4222B" localSheetId="1">#REF!</definedName>
    <definedName name="_4222B">#REF!</definedName>
    <definedName name="_4231A" localSheetId="1">#REF!</definedName>
    <definedName name="_4231A">#REF!</definedName>
    <definedName name="_4231B" localSheetId="1">#REF!</definedName>
    <definedName name="_4231B">#REF!</definedName>
    <definedName name="_4232A" localSheetId="1">#REF!</definedName>
    <definedName name="_4232A">#REF!</definedName>
    <definedName name="_4232B" localSheetId="1">#REF!</definedName>
    <definedName name="_4232B">#REF!</definedName>
    <definedName name="_4234A" localSheetId="1">#REF!</definedName>
    <definedName name="_4234A">#REF!</definedName>
    <definedName name="_4234B" localSheetId="1">#REF!</definedName>
    <definedName name="_4234B">#REF!</definedName>
    <definedName name="_4235A" localSheetId="1">#REF!</definedName>
    <definedName name="_4235A">#REF!</definedName>
    <definedName name="_4235B" localSheetId="1">#REF!</definedName>
    <definedName name="_4235B">#REF!</definedName>
    <definedName name="_4236A" localSheetId="1">#REF!</definedName>
    <definedName name="_4236A">#REF!</definedName>
    <definedName name="_4236B" localSheetId="1">#REF!</definedName>
    <definedName name="_4236B">#REF!</definedName>
    <definedName name="_4240A" localSheetId="1">#REF!</definedName>
    <definedName name="_4240A">#REF!</definedName>
    <definedName name="_4240B" localSheetId="1">#REF!</definedName>
    <definedName name="_4240B">#REF!</definedName>
    <definedName name="_4243A" localSheetId="1">#REF!</definedName>
    <definedName name="_4243A">#REF!</definedName>
    <definedName name="_4245A" localSheetId="1">#REF!</definedName>
    <definedName name="_4245A">#REF!</definedName>
    <definedName name="_4245B" localSheetId="1">#REF!</definedName>
    <definedName name="_4245B">#REF!</definedName>
    <definedName name="_4246A" localSheetId="1">#REF!</definedName>
    <definedName name="_4246A">#REF!</definedName>
    <definedName name="_4246B" localSheetId="1">#REF!</definedName>
    <definedName name="_4246B">#REF!</definedName>
    <definedName name="_4251A" localSheetId="1">#REF!</definedName>
    <definedName name="_4251A">#REF!</definedName>
    <definedName name="_4251B" localSheetId="1">#REF!</definedName>
    <definedName name="_4251B">#REF!</definedName>
    <definedName name="_4251C" localSheetId="1">#REF!</definedName>
    <definedName name="_4251C">#REF!</definedName>
    <definedName name="_4252A" localSheetId="1">#REF!</definedName>
    <definedName name="_4252A">#REF!</definedName>
    <definedName name="_4252B" localSheetId="1">#REF!</definedName>
    <definedName name="_4252B">#REF!</definedName>
    <definedName name="_4255A" localSheetId="1">#REF!</definedName>
    <definedName name="_4255A">#REF!</definedName>
    <definedName name="_4255B" localSheetId="1">#REF!</definedName>
    <definedName name="_4255B">#REF!</definedName>
    <definedName name="_4257A" localSheetId="1">#REF!</definedName>
    <definedName name="_4257A">#REF!</definedName>
    <definedName name="_4257B" localSheetId="1">#REF!</definedName>
    <definedName name="_4257B">#REF!</definedName>
    <definedName name="_4262A" localSheetId="1">#REF!</definedName>
    <definedName name="_4262A">#REF!</definedName>
    <definedName name="_4262B" localSheetId="1">#REF!</definedName>
    <definedName name="_4262B">#REF!</definedName>
    <definedName name="_4265A" localSheetId="1">#REF!</definedName>
    <definedName name="_4265A">#REF!</definedName>
    <definedName name="_4265B" localSheetId="1">#REF!</definedName>
    <definedName name="_4265B">#REF!</definedName>
    <definedName name="_4270A" localSheetId="1">#REF!</definedName>
    <definedName name="_4270A">#REF!</definedName>
    <definedName name="_4270B" localSheetId="1">#REF!</definedName>
    <definedName name="_4270B">#REF!</definedName>
    <definedName name="_4283A" localSheetId="1">#REF!</definedName>
    <definedName name="_4283A">#REF!</definedName>
    <definedName name="_4283B" localSheetId="1">#REF!</definedName>
    <definedName name="_4283B">#REF!</definedName>
    <definedName name="_4290A" localSheetId="1">#REF!</definedName>
    <definedName name="_4290A">#REF!</definedName>
    <definedName name="_4290B" localSheetId="1">#REF!</definedName>
    <definedName name="_4290B">#REF!</definedName>
    <definedName name="_4294A" localSheetId="1">#REF!</definedName>
    <definedName name="_4294A">#REF!</definedName>
    <definedName name="_4294B" localSheetId="1">#REF!</definedName>
    <definedName name="_4294B">#REF!</definedName>
    <definedName name="_4298A" localSheetId="1">#REF!</definedName>
    <definedName name="_4298A">#REF!</definedName>
    <definedName name="_4298B" localSheetId="1">#REF!</definedName>
    <definedName name="_4298B">#REF!</definedName>
    <definedName name="_911A" localSheetId="1">#REF!</definedName>
    <definedName name="_911A">#REF!</definedName>
    <definedName name="_912A" localSheetId="1">#REF!</definedName>
    <definedName name="_912A">#REF!</definedName>
    <definedName name="_921A" localSheetId="1">#REF!</definedName>
    <definedName name="_921A">#REF!</definedName>
    <definedName name="_922A" localSheetId="1">#REF!</definedName>
    <definedName name="_922A">#REF!</definedName>
    <definedName name="_a1" localSheetId="11" hidden="1">{"TAB1",#N/A,TRUE,"GENERAL";"TAB2",#N/A,TRUE,"GENERAL";"TAB3",#N/A,TRUE,"GENERAL";"TAB4",#N/A,TRUE,"GENERAL";"TAB5",#N/A,TRUE,"GENERAL"}</definedName>
    <definedName name="_a1" localSheetId="4" hidden="1">{"TAB1",#N/A,TRUE,"GENERAL";"TAB2",#N/A,TRUE,"GENERAL";"TAB3",#N/A,TRUE,"GENERAL";"TAB4",#N/A,TRUE,"GENERAL";"TAB5",#N/A,TRUE,"GENERAL"}</definedName>
    <definedName name="_a1" localSheetId="10" hidden="1">{"TAB1",#N/A,TRUE,"GENERAL";"TAB2",#N/A,TRUE,"GENERAL";"TAB3",#N/A,TRUE,"GENERAL";"TAB4",#N/A,TRUE,"GENERAL";"TAB5",#N/A,TRUE,"GENERAL"}</definedName>
    <definedName name="_a1" localSheetId="5" hidden="1">{"TAB1",#N/A,TRUE,"GENERAL";"TAB2",#N/A,TRUE,"GENERAL";"TAB3",#N/A,TRUE,"GENERAL";"TAB4",#N/A,TRUE,"GENERAL";"TAB5",#N/A,TRUE,"GENERAL"}</definedName>
    <definedName name="_a1" localSheetId="6" hidden="1">{"TAB1",#N/A,TRUE,"GENERAL";"TAB2",#N/A,TRUE,"GENERAL";"TAB3",#N/A,TRUE,"GENERAL";"TAB4",#N/A,TRUE,"GENERAL";"TAB5",#N/A,TRUE,"GENERAL"}</definedName>
    <definedName name="_a1" localSheetId="7" hidden="1">{"TAB1",#N/A,TRUE,"GENERAL";"TAB2",#N/A,TRUE,"GENERAL";"TAB3",#N/A,TRUE,"GENERAL";"TAB4",#N/A,TRUE,"GENERAL";"TAB5",#N/A,TRUE,"GENERAL"}</definedName>
    <definedName name="_a1" localSheetId="8" hidden="1">{"TAB1",#N/A,TRUE,"GENERAL";"TAB2",#N/A,TRUE,"GENERAL";"TAB3",#N/A,TRUE,"GENERAL";"TAB4",#N/A,TRUE,"GENERAL";"TAB5",#N/A,TRUE,"GENERAL"}</definedName>
    <definedName name="_a1" localSheetId="9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1" hidden="1">{"TAB1",#N/A,TRUE,"GENERAL";"TAB2",#N/A,TRUE,"GENERAL";"TAB3",#N/A,TRUE,"GENERAL";"TAB4",#N/A,TRUE,"GENERAL";"TAB5",#N/A,TRUE,"GENERAL"}</definedName>
    <definedName name="_a3" localSheetId="4" hidden="1">{"TAB1",#N/A,TRUE,"GENERAL";"TAB2",#N/A,TRUE,"GENERAL";"TAB3",#N/A,TRUE,"GENERAL";"TAB4",#N/A,TRUE,"GENERAL";"TAB5",#N/A,TRUE,"GENERAL"}</definedName>
    <definedName name="_a3" localSheetId="10" hidden="1">{"TAB1",#N/A,TRUE,"GENERAL";"TAB2",#N/A,TRUE,"GENERAL";"TAB3",#N/A,TRUE,"GENERAL";"TAB4",#N/A,TRUE,"GENERAL";"TAB5",#N/A,TRUE,"GENERAL"}</definedName>
    <definedName name="_a3" localSheetId="5" hidden="1">{"TAB1",#N/A,TRUE,"GENERAL";"TAB2",#N/A,TRUE,"GENERAL";"TAB3",#N/A,TRUE,"GENERAL";"TAB4",#N/A,TRUE,"GENERAL";"TAB5",#N/A,TRUE,"GENERAL"}</definedName>
    <definedName name="_a3" localSheetId="6" hidden="1">{"TAB1",#N/A,TRUE,"GENERAL";"TAB2",#N/A,TRUE,"GENERAL";"TAB3",#N/A,TRUE,"GENERAL";"TAB4",#N/A,TRUE,"GENERAL";"TAB5",#N/A,TRUE,"GENERAL"}</definedName>
    <definedName name="_a3" localSheetId="7" hidden="1">{"TAB1",#N/A,TRUE,"GENERAL";"TAB2",#N/A,TRUE,"GENERAL";"TAB3",#N/A,TRUE,"GENERAL";"TAB4",#N/A,TRUE,"GENERAL";"TAB5",#N/A,TRUE,"GENERAL"}</definedName>
    <definedName name="_a3" localSheetId="8" hidden="1">{"TAB1",#N/A,TRUE,"GENERAL";"TAB2",#N/A,TRUE,"GENERAL";"TAB3",#N/A,TRUE,"GENERAL";"TAB4",#N/A,TRUE,"GENERAL";"TAB5",#N/A,TRUE,"GENERAL"}</definedName>
    <definedName name="_a3" localSheetId="9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1" hidden="1">{"via1",#N/A,TRUE,"general";"via2",#N/A,TRUE,"general";"via3",#N/A,TRUE,"general"}</definedName>
    <definedName name="_a4" localSheetId="4" hidden="1">{"via1",#N/A,TRUE,"general";"via2",#N/A,TRUE,"general";"via3",#N/A,TRUE,"general"}</definedName>
    <definedName name="_a4" localSheetId="10" hidden="1">{"via1",#N/A,TRUE,"general";"via2",#N/A,TRUE,"general";"via3",#N/A,TRUE,"general"}</definedName>
    <definedName name="_a4" localSheetId="5" hidden="1">{"via1",#N/A,TRUE,"general";"via2",#N/A,TRUE,"general";"via3",#N/A,TRUE,"general"}</definedName>
    <definedName name="_a4" localSheetId="6" hidden="1">{"via1",#N/A,TRUE,"general";"via2",#N/A,TRUE,"general";"via3",#N/A,TRUE,"general"}</definedName>
    <definedName name="_a4" localSheetId="7" hidden="1">{"via1",#N/A,TRUE,"general";"via2",#N/A,TRUE,"general";"via3",#N/A,TRUE,"general"}</definedName>
    <definedName name="_a4" localSheetId="8" hidden="1">{"via1",#N/A,TRUE,"general";"via2",#N/A,TRUE,"general";"via3",#N/A,TRUE,"general"}</definedName>
    <definedName name="_a4" localSheetId="9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1" hidden="1">{"TAB1",#N/A,TRUE,"GENERAL";"TAB2",#N/A,TRUE,"GENERAL";"TAB3",#N/A,TRUE,"GENERAL";"TAB4",#N/A,TRUE,"GENERAL";"TAB5",#N/A,TRUE,"GENERAL"}</definedName>
    <definedName name="_a5" localSheetId="4" hidden="1">{"TAB1",#N/A,TRUE,"GENERAL";"TAB2",#N/A,TRUE,"GENERAL";"TAB3",#N/A,TRUE,"GENERAL";"TAB4",#N/A,TRUE,"GENERAL";"TAB5",#N/A,TRUE,"GENERAL"}</definedName>
    <definedName name="_a5" localSheetId="10" hidden="1">{"TAB1",#N/A,TRUE,"GENERAL";"TAB2",#N/A,TRUE,"GENERAL";"TAB3",#N/A,TRUE,"GENERAL";"TAB4",#N/A,TRUE,"GENERAL";"TAB5",#N/A,TRUE,"GENERAL"}</definedName>
    <definedName name="_a5" localSheetId="5" hidden="1">{"TAB1",#N/A,TRUE,"GENERAL";"TAB2",#N/A,TRUE,"GENERAL";"TAB3",#N/A,TRUE,"GENERAL";"TAB4",#N/A,TRUE,"GENERAL";"TAB5",#N/A,TRUE,"GENERAL"}</definedName>
    <definedName name="_a5" localSheetId="6" hidden="1">{"TAB1",#N/A,TRUE,"GENERAL";"TAB2",#N/A,TRUE,"GENERAL";"TAB3",#N/A,TRUE,"GENERAL";"TAB4",#N/A,TRUE,"GENERAL";"TAB5",#N/A,TRUE,"GENERAL"}</definedName>
    <definedName name="_a5" localSheetId="7" hidden="1">{"TAB1",#N/A,TRUE,"GENERAL";"TAB2",#N/A,TRUE,"GENERAL";"TAB3",#N/A,TRUE,"GENERAL";"TAB4",#N/A,TRUE,"GENERAL";"TAB5",#N/A,TRUE,"GENERAL"}</definedName>
    <definedName name="_a5" localSheetId="8" hidden="1">{"TAB1",#N/A,TRUE,"GENERAL";"TAB2",#N/A,TRUE,"GENERAL";"TAB3",#N/A,TRUE,"GENERAL";"TAB4",#N/A,TRUE,"GENERAL";"TAB5",#N/A,TRUE,"GENERAL"}</definedName>
    <definedName name="_a5" localSheetId="9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1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localSheetId="10" hidden="1">{"TAB1",#N/A,TRUE,"GENERAL";"TAB2",#N/A,TRUE,"GENERAL";"TAB3",#N/A,TRUE,"GENERAL";"TAB4",#N/A,TRUE,"GENERAL";"TAB5",#N/A,TRUE,"GENERAL"}</definedName>
    <definedName name="_a6" localSheetId="5" hidden="1">{"TAB1",#N/A,TRUE,"GENERAL";"TAB2",#N/A,TRUE,"GENERAL";"TAB3",#N/A,TRUE,"GENERAL";"TAB4",#N/A,TRUE,"GENERAL";"TAB5",#N/A,TRUE,"GENERAL"}</definedName>
    <definedName name="_a6" localSheetId="6" hidden="1">{"TAB1",#N/A,TRUE,"GENERAL";"TAB2",#N/A,TRUE,"GENERAL";"TAB3",#N/A,TRUE,"GENERAL";"TAB4",#N/A,TRUE,"GENERAL";"TAB5",#N/A,TRUE,"GENERAL"}</definedName>
    <definedName name="_a6" localSheetId="7" hidden="1">{"TAB1",#N/A,TRUE,"GENERAL";"TAB2",#N/A,TRUE,"GENERAL";"TAB3",#N/A,TRUE,"GENERAL";"TAB4",#N/A,TRUE,"GENERAL";"TAB5",#N/A,TRUE,"GENERAL"}</definedName>
    <definedName name="_a6" localSheetId="8" hidden="1">{"TAB1",#N/A,TRUE,"GENERAL";"TAB2",#N/A,TRUE,"GENERAL";"TAB3",#N/A,TRUE,"GENERAL";"TAB4",#N/A,TRUE,"GENERAL";"TAB5",#N/A,TRUE,"GENERAL"}</definedName>
    <definedName name="_a6" localSheetId="9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11" hidden="1">{#N/A,#N/A,TRUE,"INGENIERIA";#N/A,#N/A,TRUE,"COMPRAS";#N/A,#N/A,TRUE,"DIRECCION";#N/A,#N/A,TRUE,"RESUMEN"}</definedName>
    <definedName name="_AAS1" localSheetId="4" hidden="1">{#N/A,#N/A,TRUE,"INGENIERIA";#N/A,#N/A,TRUE,"COMPRAS";#N/A,#N/A,TRUE,"DIRECCION";#N/A,#N/A,TRUE,"RESUMEN"}</definedName>
    <definedName name="_AAS1" localSheetId="10" hidden="1">{#N/A,#N/A,TRUE,"INGENIERIA";#N/A,#N/A,TRUE,"COMPRAS";#N/A,#N/A,TRUE,"DIRECCION";#N/A,#N/A,TRUE,"RESUMEN"}</definedName>
    <definedName name="_AAS1" localSheetId="5" hidden="1">{#N/A,#N/A,TRUE,"INGENIERIA";#N/A,#N/A,TRUE,"COMPRAS";#N/A,#N/A,TRUE,"DIRECCION";#N/A,#N/A,TRUE,"RESUMEN"}</definedName>
    <definedName name="_AAS1" localSheetId="6" hidden="1">{#N/A,#N/A,TRUE,"INGENIERIA";#N/A,#N/A,TRUE,"COMPRAS";#N/A,#N/A,TRUE,"DIRECCION";#N/A,#N/A,TRUE,"RESUMEN"}</definedName>
    <definedName name="_AAS1" localSheetId="7" hidden="1">{#N/A,#N/A,TRUE,"INGENIERIA";#N/A,#N/A,TRUE,"COMPRAS";#N/A,#N/A,TRUE,"DIRECCION";#N/A,#N/A,TRUE,"RESUMEN"}</definedName>
    <definedName name="_AAS1" localSheetId="8" hidden="1">{#N/A,#N/A,TRUE,"INGENIERIA";#N/A,#N/A,TRUE,"COMPRAS";#N/A,#N/A,TRUE,"DIRECCION";#N/A,#N/A,TRUE,"RESUMEN"}</definedName>
    <definedName name="_AAS1" localSheetId="9" hidden="1">{#N/A,#N/A,TRUE,"INGENIERIA";#N/A,#N/A,TRUE,"COMPRAS";#N/A,#N/A,TRUE,"DIRECCION";#N/A,#N/A,TRUE,"RESUMEN"}</definedName>
    <definedName name="_AAS1" localSheetId="1" hidden="1">{#N/A,#N/A,TRUE,"INGENIERIA";#N/A,#N/A,TRUE,"COMPRAS";#N/A,#N/A,TRUE,"DIRECCION";#N/A,#N/A,TRUE,"RESUMEN"}</definedName>
    <definedName name="_AAS1" localSheetId="2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11" hidden="1">{#N/A,#N/A,TRUE,"1842CWN0"}</definedName>
    <definedName name="_ABC1" localSheetId="4" hidden="1">{#N/A,#N/A,TRUE,"1842CWN0"}</definedName>
    <definedName name="_ABC1" localSheetId="10" hidden="1">{#N/A,#N/A,TRUE,"1842CWN0"}</definedName>
    <definedName name="_ABC1" localSheetId="5" hidden="1">{#N/A,#N/A,TRUE,"1842CWN0"}</definedName>
    <definedName name="_ABC1" localSheetId="6" hidden="1">{#N/A,#N/A,TRUE,"1842CWN0"}</definedName>
    <definedName name="_ABC1" localSheetId="7" hidden="1">{#N/A,#N/A,TRUE,"1842CWN0"}</definedName>
    <definedName name="_ABC1" localSheetId="8" hidden="1">{#N/A,#N/A,TRUE,"1842CWN0"}</definedName>
    <definedName name="_ABC1" localSheetId="9" hidden="1">{#N/A,#N/A,TRUE,"1842CWN0"}</definedName>
    <definedName name="_ABC1" localSheetId="1" hidden="1">{#N/A,#N/A,TRUE,"1842CWN0"}</definedName>
    <definedName name="_ABC1" localSheetId="2" hidden="1">{#N/A,#N/A,TRUE,"1842CWN0"}</definedName>
    <definedName name="_ABC1" hidden="1">{#N/A,#N/A,TRUE,"1842CWN0"}</definedName>
    <definedName name="_abc2" localSheetId="11" hidden="1">{#N/A,#N/A,TRUE,"1842CWN0"}</definedName>
    <definedName name="_abc2" localSheetId="4" hidden="1">{#N/A,#N/A,TRUE,"1842CWN0"}</definedName>
    <definedName name="_abc2" localSheetId="10" hidden="1">{#N/A,#N/A,TRUE,"1842CWN0"}</definedName>
    <definedName name="_abc2" localSheetId="5" hidden="1">{#N/A,#N/A,TRUE,"1842CWN0"}</definedName>
    <definedName name="_abc2" localSheetId="6" hidden="1">{#N/A,#N/A,TRUE,"1842CWN0"}</definedName>
    <definedName name="_abc2" localSheetId="7" hidden="1">{#N/A,#N/A,TRUE,"1842CWN0"}</definedName>
    <definedName name="_abc2" localSheetId="8" hidden="1">{#N/A,#N/A,TRUE,"1842CWN0"}</definedName>
    <definedName name="_abc2" localSheetId="9" hidden="1">{#N/A,#N/A,TRUE,"1842CWN0"}</definedName>
    <definedName name="_abc2" localSheetId="1" hidden="1">{#N/A,#N/A,TRUE,"1842CWN0"}</definedName>
    <definedName name="_abc2" localSheetId="2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LM1" localSheetId="11">#REF!</definedName>
    <definedName name="_ALM1" localSheetId="4">#REF!</definedName>
    <definedName name="_ALM1" localSheetId="10">#REF!</definedName>
    <definedName name="_ALM1" localSheetId="5">#REF!</definedName>
    <definedName name="_ALM1" localSheetId="6">#REF!</definedName>
    <definedName name="_ALM1" localSheetId="7">#REF!</definedName>
    <definedName name="_ALM1" localSheetId="8">#REF!</definedName>
    <definedName name="_ALM1" localSheetId="9">#REF!</definedName>
    <definedName name="_ALM1" localSheetId="1">#REF!</definedName>
    <definedName name="_ALM1" localSheetId="2">#REF!</definedName>
    <definedName name="_ALM1">#REF!</definedName>
    <definedName name="_AND1" localSheetId="1">#REF!</definedName>
    <definedName name="_AND1">#REF!</definedName>
    <definedName name="_ane7" localSheetId="11">#REF!</definedName>
    <definedName name="_ane7" localSheetId="4">#REF!</definedName>
    <definedName name="_ane7" localSheetId="10">#REF!</definedName>
    <definedName name="_ane7" localSheetId="5">#REF!</definedName>
    <definedName name="_ane7" localSheetId="6">#REF!</definedName>
    <definedName name="_ane7" localSheetId="7">#REF!</definedName>
    <definedName name="_ane7" localSheetId="8">#REF!</definedName>
    <definedName name="_ane7" localSheetId="9">#REF!</definedName>
    <definedName name="_ane7" localSheetId="0">#REF!</definedName>
    <definedName name="_ane7">#REF!</definedName>
    <definedName name="_ane8" localSheetId="11">#REF!</definedName>
    <definedName name="_ane8" localSheetId="4">#REF!</definedName>
    <definedName name="_ane8" localSheetId="10">#REF!</definedName>
    <definedName name="_ane8" localSheetId="5">#REF!</definedName>
    <definedName name="_ane8" localSheetId="6">#REF!</definedName>
    <definedName name="_ane8" localSheetId="7">#REF!</definedName>
    <definedName name="_ane8" localSheetId="8">#REF!</definedName>
    <definedName name="_ane8" localSheetId="9">#REF!</definedName>
    <definedName name="_ane8" localSheetId="0">#REF!</definedName>
    <definedName name="_ane8">#REF!</definedName>
    <definedName name="_APU221" localSheetId="11">#REF!</definedName>
    <definedName name="_APU221" localSheetId="4">#REF!</definedName>
    <definedName name="_APU221" localSheetId="10">#REF!</definedName>
    <definedName name="_APU221" localSheetId="5">#REF!</definedName>
    <definedName name="_APU221" localSheetId="6">#REF!</definedName>
    <definedName name="_APU221" localSheetId="7">#REF!</definedName>
    <definedName name="_APU221" localSheetId="8">#REF!</definedName>
    <definedName name="_APU221" localSheetId="9">#REF!</definedName>
    <definedName name="_APU221" localSheetId="1">#REF!</definedName>
    <definedName name="_APU221" localSheetId="2">#REF!</definedName>
    <definedName name="_APU221">#REF!</definedName>
    <definedName name="_APU465" localSheetId="11">#REF!</definedName>
    <definedName name="_APU465" localSheetId="4">#REF!</definedName>
    <definedName name="_APU465" localSheetId="10">#REF!</definedName>
    <definedName name="_APU465" localSheetId="5">#REF!</definedName>
    <definedName name="_APU465" localSheetId="6">#REF!</definedName>
    <definedName name="_APU465" localSheetId="7">#REF!</definedName>
    <definedName name="_APU465" localSheetId="8">#REF!</definedName>
    <definedName name="_APU465" localSheetId="9">#REF!</definedName>
    <definedName name="_APU465" localSheetId="0">#REF!</definedName>
    <definedName name="_APU465">#REF!</definedName>
    <definedName name="_Atp2">#REF!</definedName>
    <definedName name="_b2" localSheetId="11" hidden="1">{"TAB1",#N/A,TRUE,"GENERAL";"TAB2",#N/A,TRUE,"GENERAL";"TAB3",#N/A,TRUE,"GENERAL";"TAB4",#N/A,TRUE,"GENERAL";"TAB5",#N/A,TRUE,"GENERAL"}</definedName>
    <definedName name="_b2" localSheetId="4" hidden="1">{"TAB1",#N/A,TRUE,"GENERAL";"TAB2",#N/A,TRUE,"GENERAL";"TAB3",#N/A,TRUE,"GENERAL";"TAB4",#N/A,TRUE,"GENERAL";"TAB5",#N/A,TRUE,"GENERAL"}</definedName>
    <definedName name="_b2" localSheetId="10" hidden="1">{"TAB1",#N/A,TRUE,"GENERAL";"TAB2",#N/A,TRUE,"GENERAL";"TAB3",#N/A,TRUE,"GENERAL";"TAB4",#N/A,TRUE,"GENERAL";"TAB5",#N/A,TRUE,"GENERAL"}</definedName>
    <definedName name="_b2" localSheetId="5" hidden="1">{"TAB1",#N/A,TRUE,"GENERAL";"TAB2",#N/A,TRUE,"GENERAL";"TAB3",#N/A,TRUE,"GENERAL";"TAB4",#N/A,TRUE,"GENERAL";"TAB5",#N/A,TRUE,"GENERAL"}</definedName>
    <definedName name="_b2" localSheetId="6" hidden="1">{"TAB1",#N/A,TRUE,"GENERAL";"TAB2",#N/A,TRUE,"GENERAL";"TAB3",#N/A,TRUE,"GENERAL";"TAB4",#N/A,TRUE,"GENERAL";"TAB5",#N/A,TRUE,"GENERAL"}</definedName>
    <definedName name="_b2" localSheetId="7" hidden="1">{"TAB1",#N/A,TRUE,"GENERAL";"TAB2",#N/A,TRUE,"GENERAL";"TAB3",#N/A,TRUE,"GENERAL";"TAB4",#N/A,TRUE,"GENERAL";"TAB5",#N/A,TRUE,"GENERAL"}</definedName>
    <definedName name="_b2" localSheetId="8" hidden="1">{"TAB1",#N/A,TRUE,"GENERAL";"TAB2",#N/A,TRUE,"GENERAL";"TAB3",#N/A,TRUE,"GENERAL";"TAB4",#N/A,TRUE,"GENERAL";"TAB5",#N/A,TRUE,"GENERAL"}</definedName>
    <definedName name="_b2" localSheetId="9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1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localSheetId="10" hidden="1">{"TAB1",#N/A,TRUE,"GENERAL";"TAB2",#N/A,TRUE,"GENERAL";"TAB3",#N/A,TRUE,"GENERAL";"TAB4",#N/A,TRUE,"GENERAL";"TAB5",#N/A,TRUE,"GENERAL"}</definedName>
    <definedName name="_b3" localSheetId="5" hidden="1">{"TAB1",#N/A,TRUE,"GENERAL";"TAB2",#N/A,TRUE,"GENERAL";"TAB3",#N/A,TRUE,"GENERAL";"TAB4",#N/A,TRUE,"GENERAL";"TAB5",#N/A,TRUE,"GENERAL"}</definedName>
    <definedName name="_b3" localSheetId="6" hidden="1">{"TAB1",#N/A,TRUE,"GENERAL";"TAB2",#N/A,TRUE,"GENERAL";"TAB3",#N/A,TRUE,"GENERAL";"TAB4",#N/A,TRUE,"GENERAL";"TAB5",#N/A,TRUE,"GENERAL"}</definedName>
    <definedName name="_b3" localSheetId="7" hidden="1">{"TAB1",#N/A,TRUE,"GENERAL";"TAB2",#N/A,TRUE,"GENERAL";"TAB3",#N/A,TRUE,"GENERAL";"TAB4",#N/A,TRUE,"GENERAL";"TAB5",#N/A,TRUE,"GENERAL"}</definedName>
    <definedName name="_b3" localSheetId="8" hidden="1">{"TAB1",#N/A,TRUE,"GENERAL";"TAB2",#N/A,TRUE,"GENERAL";"TAB3",#N/A,TRUE,"GENERAL";"TAB4",#N/A,TRUE,"GENERAL";"TAB5",#N/A,TRUE,"GENERAL"}</definedName>
    <definedName name="_b3" localSheetId="9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1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localSheetId="10" hidden="1">{"TAB1",#N/A,TRUE,"GENERAL";"TAB2",#N/A,TRUE,"GENERAL";"TAB3",#N/A,TRUE,"GENERAL";"TAB4",#N/A,TRUE,"GENERAL";"TAB5",#N/A,TRUE,"GENERAL"}</definedName>
    <definedName name="_b4" localSheetId="5" hidden="1">{"TAB1",#N/A,TRUE,"GENERAL";"TAB2",#N/A,TRUE,"GENERAL";"TAB3",#N/A,TRUE,"GENERAL";"TAB4",#N/A,TRUE,"GENERAL";"TAB5",#N/A,TRUE,"GENERAL"}</definedName>
    <definedName name="_b4" localSheetId="6" hidden="1">{"TAB1",#N/A,TRUE,"GENERAL";"TAB2",#N/A,TRUE,"GENERAL";"TAB3",#N/A,TRUE,"GENERAL";"TAB4",#N/A,TRUE,"GENERAL";"TAB5",#N/A,TRUE,"GENERAL"}</definedName>
    <definedName name="_b4" localSheetId="7" hidden="1">{"TAB1",#N/A,TRUE,"GENERAL";"TAB2",#N/A,TRUE,"GENERAL";"TAB3",#N/A,TRUE,"GENERAL";"TAB4",#N/A,TRUE,"GENERAL";"TAB5",#N/A,TRUE,"GENERAL"}</definedName>
    <definedName name="_b4" localSheetId="8" hidden="1">{"TAB1",#N/A,TRUE,"GENERAL";"TAB2",#N/A,TRUE,"GENERAL";"TAB3",#N/A,TRUE,"GENERAL";"TAB4",#N/A,TRUE,"GENERAL";"TAB5",#N/A,TRUE,"GENERAL"}</definedName>
    <definedName name="_b4" localSheetId="9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1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localSheetId="10" hidden="1">{"TAB1",#N/A,TRUE,"GENERAL";"TAB2",#N/A,TRUE,"GENERAL";"TAB3",#N/A,TRUE,"GENERAL";"TAB4",#N/A,TRUE,"GENERAL";"TAB5",#N/A,TRUE,"GENERAL"}</definedName>
    <definedName name="_b5" localSheetId="5" hidden="1">{"TAB1",#N/A,TRUE,"GENERAL";"TAB2",#N/A,TRUE,"GENERAL";"TAB3",#N/A,TRUE,"GENERAL";"TAB4",#N/A,TRUE,"GENERAL";"TAB5",#N/A,TRUE,"GENERAL"}</definedName>
    <definedName name="_b5" localSheetId="6" hidden="1">{"TAB1",#N/A,TRUE,"GENERAL";"TAB2",#N/A,TRUE,"GENERAL";"TAB3",#N/A,TRUE,"GENERAL";"TAB4",#N/A,TRUE,"GENERAL";"TAB5",#N/A,TRUE,"GENERAL"}</definedName>
    <definedName name="_b5" localSheetId="7" hidden="1">{"TAB1",#N/A,TRUE,"GENERAL";"TAB2",#N/A,TRUE,"GENERAL";"TAB3",#N/A,TRUE,"GENERAL";"TAB4",#N/A,TRUE,"GENERAL";"TAB5",#N/A,TRUE,"GENERAL"}</definedName>
    <definedName name="_b5" localSheetId="8" hidden="1">{"TAB1",#N/A,TRUE,"GENERAL";"TAB2",#N/A,TRUE,"GENERAL";"TAB3",#N/A,TRUE,"GENERAL";"TAB4",#N/A,TRUE,"GENERAL";"TAB5",#N/A,TRUE,"GENERAL"}</definedName>
    <definedName name="_b5" localSheetId="9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1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localSheetId="10" hidden="1">{"TAB1",#N/A,TRUE,"GENERAL";"TAB2",#N/A,TRUE,"GENERAL";"TAB3",#N/A,TRUE,"GENERAL";"TAB4",#N/A,TRUE,"GENERAL";"TAB5",#N/A,TRUE,"GENERAL"}</definedName>
    <definedName name="_b6" localSheetId="5" hidden="1">{"TAB1",#N/A,TRUE,"GENERAL";"TAB2",#N/A,TRUE,"GENERAL";"TAB3",#N/A,TRUE,"GENERAL";"TAB4",#N/A,TRUE,"GENERAL";"TAB5",#N/A,TRUE,"GENERAL"}</definedName>
    <definedName name="_b6" localSheetId="6" hidden="1">{"TAB1",#N/A,TRUE,"GENERAL";"TAB2",#N/A,TRUE,"GENERAL";"TAB3",#N/A,TRUE,"GENERAL";"TAB4",#N/A,TRUE,"GENERAL";"TAB5",#N/A,TRUE,"GENERAL"}</definedName>
    <definedName name="_b6" localSheetId="7" hidden="1">{"TAB1",#N/A,TRUE,"GENERAL";"TAB2",#N/A,TRUE,"GENERAL";"TAB3",#N/A,TRUE,"GENERAL";"TAB4",#N/A,TRUE,"GENERAL";"TAB5",#N/A,TRUE,"GENERAL"}</definedName>
    <definedName name="_b6" localSheetId="8" hidden="1">{"TAB1",#N/A,TRUE,"GENERAL";"TAB2",#N/A,TRUE,"GENERAL";"TAB3",#N/A,TRUE,"GENERAL";"TAB4",#N/A,TRUE,"GENERAL";"TAB5",#N/A,TRUE,"GENERAL"}</definedName>
    <definedName name="_b6" localSheetId="9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1" hidden="1">{"via1",#N/A,TRUE,"general";"via2",#N/A,TRUE,"general";"via3",#N/A,TRUE,"general"}</definedName>
    <definedName name="_b7" localSheetId="4" hidden="1">{"via1",#N/A,TRUE,"general";"via2",#N/A,TRUE,"general";"via3",#N/A,TRUE,"general"}</definedName>
    <definedName name="_b7" localSheetId="10" hidden="1">{"via1",#N/A,TRUE,"general";"via2",#N/A,TRUE,"general";"via3",#N/A,TRUE,"general"}</definedName>
    <definedName name="_b7" localSheetId="5" hidden="1">{"via1",#N/A,TRUE,"general";"via2",#N/A,TRUE,"general";"via3",#N/A,TRUE,"general"}</definedName>
    <definedName name="_b7" localSheetId="6" hidden="1">{"via1",#N/A,TRUE,"general";"via2",#N/A,TRUE,"general";"via3",#N/A,TRUE,"general"}</definedName>
    <definedName name="_b7" localSheetId="7" hidden="1">{"via1",#N/A,TRUE,"general";"via2",#N/A,TRUE,"general";"via3",#N/A,TRUE,"general"}</definedName>
    <definedName name="_b7" localSheetId="8" hidden="1">{"via1",#N/A,TRUE,"general";"via2",#N/A,TRUE,"general";"via3",#N/A,TRUE,"general"}</definedName>
    <definedName name="_b7" localSheetId="9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1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localSheetId="10" hidden="1">{"via1",#N/A,TRUE,"general";"via2",#N/A,TRUE,"general";"via3",#N/A,TRUE,"general"}</definedName>
    <definedName name="_b8" localSheetId="5" hidden="1">{"via1",#N/A,TRUE,"general";"via2",#N/A,TRUE,"general";"via3",#N/A,TRUE,"general"}</definedName>
    <definedName name="_b8" localSheetId="6" hidden="1">{"via1",#N/A,TRUE,"general";"via2",#N/A,TRUE,"general";"via3",#N/A,TRUE,"general"}</definedName>
    <definedName name="_b8" localSheetId="7" hidden="1">{"via1",#N/A,TRUE,"general";"via2",#N/A,TRUE,"general";"via3",#N/A,TRUE,"general"}</definedName>
    <definedName name="_b8" localSheetId="8" hidden="1">{"via1",#N/A,TRUE,"general";"via2",#N/A,TRUE,"general";"via3",#N/A,TRUE,"general"}</definedName>
    <definedName name="_b8" localSheetId="9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1" hidden="1">{"TAB1",#N/A,TRUE,"GENERAL";"TAB2",#N/A,TRUE,"GENERAL";"TAB3",#N/A,TRUE,"GENERAL";"TAB4",#N/A,TRUE,"GENERAL";"TAB5",#N/A,TRUE,"GENERAL"}</definedName>
    <definedName name="_bb9" localSheetId="4" hidden="1">{"TAB1",#N/A,TRUE,"GENERAL";"TAB2",#N/A,TRUE,"GENERAL";"TAB3",#N/A,TRUE,"GENERAL";"TAB4",#N/A,TRUE,"GENERAL";"TAB5",#N/A,TRUE,"GENERAL"}</definedName>
    <definedName name="_bb9" localSheetId="10" hidden="1">{"TAB1",#N/A,TRUE,"GENERAL";"TAB2",#N/A,TRUE,"GENERAL";"TAB3",#N/A,TRUE,"GENERAL";"TAB4",#N/A,TRUE,"GENERAL";"TAB5",#N/A,TRUE,"GENERAL"}</definedName>
    <definedName name="_bb9" localSheetId="5" hidden="1">{"TAB1",#N/A,TRUE,"GENERAL";"TAB2",#N/A,TRUE,"GENERAL";"TAB3",#N/A,TRUE,"GENERAL";"TAB4",#N/A,TRUE,"GENERAL";"TAB5",#N/A,TRUE,"GENERAL"}</definedName>
    <definedName name="_bb9" localSheetId="6" hidden="1">{"TAB1",#N/A,TRUE,"GENERAL";"TAB2",#N/A,TRUE,"GENERAL";"TAB3",#N/A,TRUE,"GENERAL";"TAB4",#N/A,TRUE,"GENERAL";"TAB5",#N/A,TRUE,"GENERAL"}</definedName>
    <definedName name="_bb9" localSheetId="7" hidden="1">{"TAB1",#N/A,TRUE,"GENERAL";"TAB2",#N/A,TRUE,"GENERAL";"TAB3",#N/A,TRUE,"GENERAL";"TAB4",#N/A,TRUE,"GENERAL";"TAB5",#N/A,TRUE,"GENERAL"}</definedName>
    <definedName name="_bb9" localSheetId="8" hidden="1">{"TAB1",#N/A,TRUE,"GENERAL";"TAB2",#N/A,TRUE,"GENERAL";"TAB3",#N/A,TRUE,"GENERAL";"TAB4",#N/A,TRUE,"GENERAL";"TAB5",#N/A,TRUE,"GENERAL"}</definedName>
    <definedName name="_bb9" localSheetId="9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1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localSheetId="10" hidden="1">{"TAB1",#N/A,TRUE,"GENERAL";"TAB2",#N/A,TRUE,"GENERAL";"TAB3",#N/A,TRUE,"GENERAL";"TAB4",#N/A,TRUE,"GENERAL";"TAB5",#N/A,TRUE,"GENERAL"}</definedName>
    <definedName name="_bgb5" localSheetId="5" hidden="1">{"TAB1",#N/A,TRUE,"GENERAL";"TAB2",#N/A,TRUE,"GENERAL";"TAB3",#N/A,TRUE,"GENERAL";"TAB4",#N/A,TRUE,"GENERAL";"TAB5",#N/A,TRUE,"GENERAL"}</definedName>
    <definedName name="_bgb5" localSheetId="6" hidden="1">{"TAB1",#N/A,TRUE,"GENERAL";"TAB2",#N/A,TRUE,"GENERAL";"TAB3",#N/A,TRUE,"GENERAL";"TAB4",#N/A,TRUE,"GENERAL";"TAB5",#N/A,TRUE,"GENERAL"}</definedName>
    <definedName name="_bgb5" localSheetId="7" hidden="1">{"TAB1",#N/A,TRUE,"GENERAL";"TAB2",#N/A,TRUE,"GENERAL";"TAB3",#N/A,TRUE,"GENERAL";"TAB4",#N/A,TRUE,"GENERAL";"TAB5",#N/A,TRUE,"GENERAL"}</definedName>
    <definedName name="_bgb5" localSheetId="8" hidden="1">{"TAB1",#N/A,TRUE,"GENERAL";"TAB2",#N/A,TRUE,"GENERAL";"TAB3",#N/A,TRUE,"GENERAL";"TAB4",#N/A,TRUE,"GENERAL";"TAB5",#N/A,TRUE,"GENERAL"}</definedName>
    <definedName name="_bgb5" localSheetId="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d1" localSheetId="11">#REF!</definedName>
    <definedName name="_Cod1" localSheetId="4">#REF!</definedName>
    <definedName name="_Cod1" localSheetId="10">#REF!</definedName>
    <definedName name="_Cod1" localSheetId="5">#REF!</definedName>
    <definedName name="_Cod1" localSheetId="6">#REF!</definedName>
    <definedName name="_Cod1" localSheetId="7">#REF!</definedName>
    <definedName name="_Cod1" localSheetId="8">#REF!</definedName>
    <definedName name="_Cod1" localSheetId="9">#REF!</definedName>
    <definedName name="_Cod1" localSheetId="1">#REF!</definedName>
    <definedName name="_Cod1" localSheetId="2">#REF!</definedName>
    <definedName name="_Cod1">#REF!</definedName>
    <definedName name="_COM1" localSheetId="1">#REF!</definedName>
    <definedName name="_COM1">#REF!</definedName>
    <definedName name="_COM10" localSheetId="1">#REF!</definedName>
    <definedName name="_COM10">#REF!</definedName>
    <definedName name="_COM11" localSheetId="1">#REF!</definedName>
    <definedName name="_COM11">#REF!</definedName>
    <definedName name="_COM12" localSheetId="1">#REF!</definedName>
    <definedName name="_COM12">#REF!</definedName>
    <definedName name="_COM13" localSheetId="1">#REF!</definedName>
    <definedName name="_COM13">#REF!</definedName>
    <definedName name="_COM14" localSheetId="1">#REF!</definedName>
    <definedName name="_COM14">#REF!</definedName>
    <definedName name="_COM15" localSheetId="1">#REF!</definedName>
    <definedName name="_COM15">#REF!</definedName>
    <definedName name="_COM16" localSheetId="1">#REF!</definedName>
    <definedName name="_COM16">#REF!</definedName>
    <definedName name="_COM17" localSheetId="1">#REF!</definedName>
    <definedName name="_COM17">#REF!</definedName>
    <definedName name="_COM18" localSheetId="1">#REF!</definedName>
    <definedName name="_COM18">#REF!</definedName>
    <definedName name="_COM19" localSheetId="1">#REF!</definedName>
    <definedName name="_COM19">#REF!</definedName>
    <definedName name="_COM2" localSheetId="1">#REF!</definedName>
    <definedName name="_COM2">#REF!</definedName>
    <definedName name="_COM20" localSheetId="1">#REF!</definedName>
    <definedName name="_COM20">#REF!</definedName>
    <definedName name="_COM21" localSheetId="1">#REF!</definedName>
    <definedName name="_COM21">#REF!</definedName>
    <definedName name="_COM3" localSheetId="1">#REF!</definedName>
    <definedName name="_COM3">#REF!</definedName>
    <definedName name="_COM4" localSheetId="1">#REF!</definedName>
    <definedName name="_COM4">#REF!</definedName>
    <definedName name="_COM5" localSheetId="1">#REF!</definedName>
    <definedName name="_COM5">#REF!</definedName>
    <definedName name="_COM6" localSheetId="1">#REF!</definedName>
    <definedName name="_COM6">#REF!</definedName>
    <definedName name="_COM7" localSheetId="1">#REF!</definedName>
    <definedName name="_COM7">#REF!</definedName>
    <definedName name="_COM8" localSheetId="1">#REF!</definedName>
    <definedName name="_COM8">#REF!</definedName>
    <definedName name="_COM9" localSheetId="1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r5t45y5y54">#REF!</definedName>
    <definedName name="_EST1" localSheetId="11">#REF!</definedName>
    <definedName name="_EST1" localSheetId="4">#REF!</definedName>
    <definedName name="_EST1" localSheetId="10">#REF!</definedName>
    <definedName name="_EST1" localSheetId="5">#REF!</definedName>
    <definedName name="_EST1" localSheetId="6">#REF!</definedName>
    <definedName name="_EST1" localSheetId="7">#REF!</definedName>
    <definedName name="_EST1" localSheetId="8">#REF!</definedName>
    <definedName name="_EST1" localSheetId="9">#REF!</definedName>
    <definedName name="_EST1" localSheetId="1">#REF!</definedName>
    <definedName name="_EST1" localSheetId="2">#REF!</definedName>
    <definedName name="_EST1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2" localSheetId="1">#REF!</definedName>
    <definedName name="_EST12">#REF!</definedName>
    <definedName name="_EST13" localSheetId="1">#REF!</definedName>
    <definedName name="_EST13">#REF!</definedName>
    <definedName name="_EST14" localSheetId="1">#REF!</definedName>
    <definedName name="_EST14">#REF!</definedName>
    <definedName name="_EST15" localSheetId="1">#REF!</definedName>
    <definedName name="_EST15">#REF!</definedName>
    <definedName name="_EST16" localSheetId="1">#REF!</definedName>
    <definedName name="_EST16">#REF!</definedName>
    <definedName name="_EST17" localSheetId="1">#REF!</definedName>
    <definedName name="_EST17">#REF!</definedName>
    <definedName name="_EST18" localSheetId="1">#REF!</definedName>
    <definedName name="_EST18">#REF!</definedName>
    <definedName name="_EST19" localSheetId="1">#REF!</definedName>
    <definedName name="_EST19">#REF!</definedName>
    <definedName name="_EST2" localSheetId="1">#REF!</definedName>
    <definedName name="_EST2">#REF!</definedName>
    <definedName name="_EST3" localSheetId="1">#REF!</definedName>
    <definedName name="_EST3">#REF!</definedName>
    <definedName name="_EST4" localSheetId="1">#REF!</definedName>
    <definedName name="_EST4">#REF!</definedName>
    <definedName name="_EST5" localSheetId="1">#REF!</definedName>
    <definedName name="_EST5">#REF!</definedName>
    <definedName name="_EST6" localSheetId="1">#REF!</definedName>
    <definedName name="_EST6">#REF!</definedName>
    <definedName name="_EST7" localSheetId="1">#REF!</definedName>
    <definedName name="_EST7">#REF!</definedName>
    <definedName name="_EST8" localSheetId="1">#REF!</definedName>
    <definedName name="_EST8">#REF!</definedName>
    <definedName name="_EST9" localSheetId="1">#REF!</definedName>
    <definedName name="_EST9">#REF!</definedName>
    <definedName name="_EXC1" localSheetId="1">#REF!</definedName>
    <definedName name="_EXC1">#REF!</definedName>
    <definedName name="_EXC10" localSheetId="1">#REF!</definedName>
    <definedName name="_EXC10">#REF!</definedName>
    <definedName name="_EXC11" localSheetId="1">#REF!</definedName>
    <definedName name="_EXC11">#REF!</definedName>
    <definedName name="_EXC12" localSheetId="1">#REF!</definedName>
    <definedName name="_EXC12">#REF!</definedName>
    <definedName name="_EXC2" localSheetId="1">#REF!</definedName>
    <definedName name="_EXC2">#REF!</definedName>
    <definedName name="_EXC3" localSheetId="1">#REF!</definedName>
    <definedName name="_EXC3">#REF!</definedName>
    <definedName name="_EXC4" localSheetId="1">#REF!</definedName>
    <definedName name="_EXC4">#REF!</definedName>
    <definedName name="_EXC5" localSheetId="1">#REF!</definedName>
    <definedName name="_EXC5">#REF!</definedName>
    <definedName name="_EXC6" localSheetId="1">#REF!</definedName>
    <definedName name="_EXC6">#REF!</definedName>
    <definedName name="_EXC7" localSheetId="1">#REF!</definedName>
    <definedName name="_EXC7">#REF!</definedName>
    <definedName name="_EXC8" localSheetId="1">#REF!</definedName>
    <definedName name="_EXC8">#REF!</definedName>
    <definedName name="_EXC9" localSheetId="1">#REF!</definedName>
    <definedName name="_EXC9">#REF!</definedName>
    <definedName name="_F" localSheetId="11">#REF!</definedName>
    <definedName name="_F" localSheetId="4">#REF!</definedName>
    <definedName name="_F" localSheetId="10">#REF!</definedName>
    <definedName name="_F" localSheetId="5">#REF!</definedName>
    <definedName name="_F" localSheetId="6">#REF!</definedName>
    <definedName name="_F" localSheetId="7">#REF!</definedName>
    <definedName name="_F" localSheetId="8">#REF!</definedName>
    <definedName name="_F" localSheetId="9">#REF!</definedName>
    <definedName name="_F" localSheetId="1">'MEMORIAS DE CANTIDADES'!ERR</definedName>
    <definedName name="_F" localSheetId="2">PMT!ERR</definedName>
    <definedName name="_F">[0]!ERR</definedName>
    <definedName name="_F10" localSheetId="11">#REF!</definedName>
    <definedName name="_F10" localSheetId="4">#REF!</definedName>
    <definedName name="_F10" localSheetId="10">#REF!</definedName>
    <definedName name="_F10" localSheetId="5">#REF!</definedName>
    <definedName name="_F10" localSheetId="6">#REF!</definedName>
    <definedName name="_F10" localSheetId="7">#REF!</definedName>
    <definedName name="_F10" localSheetId="8">#REF!</definedName>
    <definedName name="_F10" localSheetId="9">#REF!</definedName>
    <definedName name="_F10" localSheetId="1">#REF!</definedName>
    <definedName name="_F10" localSheetId="2">#REF!</definedName>
    <definedName name="_F10">#REF!</definedName>
    <definedName name="_FC" localSheetId="1">#REF!</definedName>
    <definedName name="_FC">#REF!</definedName>
    <definedName name="_Fill" localSheetId="1" hidden="1">#REF!</definedName>
    <definedName name="_Fill" hidden="1">#REF!</definedName>
    <definedName name="_xlnm._FilterDatabase" localSheetId="0" hidden="1">'PRESUPUESTO OFICIAL'!$E$7:$E$38</definedName>
    <definedName name="_FS01" localSheetId="11">#REF!</definedName>
    <definedName name="_FS01" localSheetId="4">#REF!</definedName>
    <definedName name="_FS01" localSheetId="10">#REF!</definedName>
    <definedName name="_FS01" localSheetId="5">#REF!</definedName>
    <definedName name="_FS01" localSheetId="6">#REF!</definedName>
    <definedName name="_FS01" localSheetId="7">#REF!</definedName>
    <definedName name="_FS01" localSheetId="8">#REF!</definedName>
    <definedName name="_FS01" localSheetId="9">#REF!</definedName>
    <definedName name="_FS01" localSheetId="1">'MEMORIAS DE CANTIDADES'!ERR</definedName>
    <definedName name="_FS01" localSheetId="2">PMT!ERR</definedName>
    <definedName name="_FS01">[0]!ERR</definedName>
    <definedName name="_g2" localSheetId="11" hidden="1">{"TAB1",#N/A,TRUE,"GENERAL";"TAB2",#N/A,TRUE,"GENERAL";"TAB3",#N/A,TRUE,"GENERAL";"TAB4",#N/A,TRUE,"GENERAL";"TAB5",#N/A,TRUE,"GENERAL"}</definedName>
    <definedName name="_g2" localSheetId="4" hidden="1">{"TAB1",#N/A,TRUE,"GENERAL";"TAB2",#N/A,TRUE,"GENERAL";"TAB3",#N/A,TRUE,"GENERAL";"TAB4",#N/A,TRUE,"GENERAL";"TAB5",#N/A,TRUE,"GENERAL"}</definedName>
    <definedName name="_g2" localSheetId="10" hidden="1">{"TAB1",#N/A,TRUE,"GENERAL";"TAB2",#N/A,TRUE,"GENERAL";"TAB3",#N/A,TRUE,"GENERAL";"TAB4",#N/A,TRUE,"GENERAL";"TAB5",#N/A,TRUE,"GENERAL"}</definedName>
    <definedName name="_g2" localSheetId="5" hidden="1">{"TAB1",#N/A,TRUE,"GENERAL";"TAB2",#N/A,TRUE,"GENERAL";"TAB3",#N/A,TRUE,"GENERAL";"TAB4",#N/A,TRUE,"GENERAL";"TAB5",#N/A,TRUE,"GENERAL"}</definedName>
    <definedName name="_g2" localSheetId="6" hidden="1">{"TAB1",#N/A,TRUE,"GENERAL";"TAB2",#N/A,TRUE,"GENERAL";"TAB3",#N/A,TRUE,"GENERAL";"TAB4",#N/A,TRUE,"GENERAL";"TAB5",#N/A,TRUE,"GENERAL"}</definedName>
    <definedName name="_g2" localSheetId="7" hidden="1">{"TAB1",#N/A,TRUE,"GENERAL";"TAB2",#N/A,TRUE,"GENERAL";"TAB3",#N/A,TRUE,"GENERAL";"TAB4",#N/A,TRUE,"GENERAL";"TAB5",#N/A,TRUE,"GENERAL"}</definedName>
    <definedName name="_g2" localSheetId="8" hidden="1">{"TAB1",#N/A,TRUE,"GENERAL";"TAB2",#N/A,TRUE,"GENERAL";"TAB3",#N/A,TRUE,"GENERAL";"TAB4",#N/A,TRUE,"GENERAL";"TAB5",#N/A,TRUE,"GENERAL"}</definedName>
    <definedName name="_g2" localSheetId="9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1" hidden="1">{"via1",#N/A,TRUE,"general";"via2",#N/A,TRUE,"general";"via3",#N/A,TRUE,"general"}</definedName>
    <definedName name="_g3" localSheetId="4" hidden="1">{"via1",#N/A,TRUE,"general";"via2",#N/A,TRUE,"general";"via3",#N/A,TRUE,"general"}</definedName>
    <definedName name="_g3" localSheetId="10" hidden="1">{"via1",#N/A,TRUE,"general";"via2",#N/A,TRUE,"general";"via3",#N/A,TRUE,"general"}</definedName>
    <definedName name="_g3" localSheetId="5" hidden="1">{"via1",#N/A,TRUE,"general";"via2",#N/A,TRUE,"general";"via3",#N/A,TRUE,"general"}</definedName>
    <definedName name="_g3" localSheetId="6" hidden="1">{"via1",#N/A,TRUE,"general";"via2",#N/A,TRUE,"general";"via3",#N/A,TRUE,"general"}</definedName>
    <definedName name="_g3" localSheetId="7" hidden="1">{"via1",#N/A,TRUE,"general";"via2",#N/A,TRUE,"general";"via3",#N/A,TRUE,"general"}</definedName>
    <definedName name="_g3" localSheetId="8" hidden="1">{"via1",#N/A,TRUE,"general";"via2",#N/A,TRUE,"general";"via3",#N/A,TRUE,"general"}</definedName>
    <definedName name="_g3" localSheetId="9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1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localSheetId="10" hidden="1">{"via1",#N/A,TRUE,"general";"via2",#N/A,TRUE,"general";"via3",#N/A,TRUE,"general"}</definedName>
    <definedName name="_g4" localSheetId="5" hidden="1">{"via1",#N/A,TRUE,"general";"via2",#N/A,TRUE,"general";"via3",#N/A,TRUE,"general"}</definedName>
    <definedName name="_g4" localSheetId="6" hidden="1">{"via1",#N/A,TRUE,"general";"via2",#N/A,TRUE,"general";"via3",#N/A,TRUE,"general"}</definedName>
    <definedName name="_g4" localSheetId="7" hidden="1">{"via1",#N/A,TRUE,"general";"via2",#N/A,TRUE,"general";"via3",#N/A,TRUE,"general"}</definedName>
    <definedName name="_g4" localSheetId="8" hidden="1">{"via1",#N/A,TRUE,"general";"via2",#N/A,TRUE,"general";"via3",#N/A,TRUE,"general"}</definedName>
    <definedName name="_g4" localSheetId="9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1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localSheetId="10" hidden="1">{"via1",#N/A,TRUE,"general";"via2",#N/A,TRUE,"general";"via3",#N/A,TRUE,"general"}</definedName>
    <definedName name="_g5" localSheetId="5" hidden="1">{"via1",#N/A,TRUE,"general";"via2",#N/A,TRUE,"general";"via3",#N/A,TRUE,"general"}</definedName>
    <definedName name="_g5" localSheetId="6" hidden="1">{"via1",#N/A,TRUE,"general";"via2",#N/A,TRUE,"general";"via3",#N/A,TRUE,"general"}</definedName>
    <definedName name="_g5" localSheetId="7" hidden="1">{"via1",#N/A,TRUE,"general";"via2",#N/A,TRUE,"general";"via3",#N/A,TRUE,"general"}</definedName>
    <definedName name="_g5" localSheetId="8" hidden="1">{"via1",#N/A,TRUE,"general";"via2",#N/A,TRUE,"general";"via3",#N/A,TRUE,"general"}</definedName>
    <definedName name="_g5" localSheetId="9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1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localSheetId="10" hidden="1">{"via1",#N/A,TRUE,"general";"via2",#N/A,TRUE,"general";"via3",#N/A,TRUE,"general"}</definedName>
    <definedName name="_g6" localSheetId="5" hidden="1">{"via1",#N/A,TRUE,"general";"via2",#N/A,TRUE,"general";"via3",#N/A,TRUE,"general"}</definedName>
    <definedName name="_g6" localSheetId="6" hidden="1">{"via1",#N/A,TRUE,"general";"via2",#N/A,TRUE,"general";"via3",#N/A,TRUE,"general"}</definedName>
    <definedName name="_g6" localSheetId="7" hidden="1">{"via1",#N/A,TRUE,"general";"via2",#N/A,TRUE,"general";"via3",#N/A,TRUE,"general"}</definedName>
    <definedName name="_g6" localSheetId="8" hidden="1">{"via1",#N/A,TRUE,"general";"via2",#N/A,TRUE,"general";"via3",#N/A,TRUE,"general"}</definedName>
    <definedName name="_g6" localSheetId="9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1" hidden="1">{"TAB1",#N/A,TRUE,"GENERAL";"TAB2",#N/A,TRUE,"GENERAL";"TAB3",#N/A,TRUE,"GENERAL";"TAB4",#N/A,TRUE,"GENERAL";"TAB5",#N/A,TRUE,"GENERAL"}</definedName>
    <definedName name="_g7" localSheetId="4" hidden="1">{"TAB1",#N/A,TRUE,"GENERAL";"TAB2",#N/A,TRUE,"GENERAL";"TAB3",#N/A,TRUE,"GENERAL";"TAB4",#N/A,TRUE,"GENERAL";"TAB5",#N/A,TRUE,"GENERAL"}</definedName>
    <definedName name="_g7" localSheetId="10" hidden="1">{"TAB1",#N/A,TRUE,"GENERAL";"TAB2",#N/A,TRUE,"GENERAL";"TAB3",#N/A,TRUE,"GENERAL";"TAB4",#N/A,TRUE,"GENERAL";"TAB5",#N/A,TRUE,"GENERAL"}</definedName>
    <definedName name="_g7" localSheetId="5" hidden="1">{"TAB1",#N/A,TRUE,"GENERAL";"TAB2",#N/A,TRUE,"GENERAL";"TAB3",#N/A,TRUE,"GENERAL";"TAB4",#N/A,TRUE,"GENERAL";"TAB5",#N/A,TRUE,"GENERAL"}</definedName>
    <definedName name="_g7" localSheetId="6" hidden="1">{"TAB1",#N/A,TRUE,"GENERAL";"TAB2",#N/A,TRUE,"GENERAL";"TAB3",#N/A,TRUE,"GENERAL";"TAB4",#N/A,TRUE,"GENERAL";"TAB5",#N/A,TRUE,"GENERAL"}</definedName>
    <definedName name="_g7" localSheetId="7" hidden="1">{"TAB1",#N/A,TRUE,"GENERAL";"TAB2",#N/A,TRUE,"GENERAL";"TAB3",#N/A,TRUE,"GENERAL";"TAB4",#N/A,TRUE,"GENERAL";"TAB5",#N/A,TRUE,"GENERAL"}</definedName>
    <definedName name="_g7" localSheetId="8" hidden="1">{"TAB1",#N/A,TRUE,"GENERAL";"TAB2",#N/A,TRUE,"GENERAL";"TAB3",#N/A,TRUE,"GENERAL";"TAB4",#N/A,TRUE,"GENERAL";"TAB5",#N/A,TRUE,"GENERAL"}</definedName>
    <definedName name="_g7" localSheetId="9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11">#REF!</definedName>
    <definedName name="_GoBack" localSheetId="4">#REF!</definedName>
    <definedName name="_GoBack" localSheetId="10">#REF!</definedName>
    <definedName name="_GoBack" localSheetId="5">#REF!</definedName>
    <definedName name="_GoBack" localSheetId="6">#REF!</definedName>
    <definedName name="_GoBack" localSheetId="7">#REF!</definedName>
    <definedName name="_GoBack" localSheetId="8">#REF!</definedName>
    <definedName name="_GoBack" localSheetId="9">#REF!</definedName>
    <definedName name="_GoBack" localSheetId="1">#REF!</definedName>
    <definedName name="_GoBack" localSheetId="2">#REF!</definedName>
    <definedName name="_GoBack">#REF!</definedName>
    <definedName name="_GR1" localSheetId="11" hidden="1">{"TAB1",#N/A,TRUE,"GENERAL";"TAB2",#N/A,TRUE,"GENERAL";"TAB3",#N/A,TRUE,"GENERAL";"TAB4",#N/A,TRUE,"GENERAL";"TAB5",#N/A,TRUE,"GENERAL"}</definedName>
    <definedName name="_GR1" localSheetId="4" hidden="1">{"TAB1",#N/A,TRUE,"GENERAL";"TAB2",#N/A,TRUE,"GENERAL";"TAB3",#N/A,TRUE,"GENERAL";"TAB4",#N/A,TRUE,"GENERAL";"TAB5",#N/A,TRUE,"GENERAL"}</definedName>
    <definedName name="_GR1" localSheetId="10" hidden="1">{"TAB1",#N/A,TRUE,"GENERAL";"TAB2",#N/A,TRUE,"GENERAL";"TAB3",#N/A,TRUE,"GENERAL";"TAB4",#N/A,TRUE,"GENERAL";"TAB5",#N/A,TRUE,"GENERAL"}</definedName>
    <definedName name="_GR1" localSheetId="5" hidden="1">{"TAB1",#N/A,TRUE,"GENERAL";"TAB2",#N/A,TRUE,"GENERAL";"TAB3",#N/A,TRUE,"GENERAL";"TAB4",#N/A,TRUE,"GENERAL";"TAB5",#N/A,TRUE,"GENERAL"}</definedName>
    <definedName name="_GR1" localSheetId="6" hidden="1">{"TAB1",#N/A,TRUE,"GENERAL";"TAB2",#N/A,TRUE,"GENERAL";"TAB3",#N/A,TRUE,"GENERAL";"TAB4",#N/A,TRUE,"GENERAL";"TAB5",#N/A,TRUE,"GENERAL"}</definedName>
    <definedName name="_GR1" localSheetId="7" hidden="1">{"TAB1",#N/A,TRUE,"GENERAL";"TAB2",#N/A,TRUE,"GENERAL";"TAB3",#N/A,TRUE,"GENERAL";"TAB4",#N/A,TRUE,"GENERAL";"TAB5",#N/A,TRUE,"GENERAL"}</definedName>
    <definedName name="_GR1" localSheetId="8" hidden="1">{"TAB1",#N/A,TRUE,"GENERAL";"TAB2",#N/A,TRUE,"GENERAL";"TAB3",#N/A,TRUE,"GENERAL";"TAB4",#N/A,TRUE,"GENERAL";"TAB5",#N/A,TRUE,"GENERAL"}</definedName>
    <definedName name="_GR1" localSheetId="9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1" hidden="1">{"via1",#N/A,TRUE,"general";"via2",#N/A,TRUE,"general";"via3",#N/A,TRUE,"general"}</definedName>
    <definedName name="_gtr4" localSheetId="4" hidden="1">{"via1",#N/A,TRUE,"general";"via2",#N/A,TRUE,"general";"via3",#N/A,TRUE,"general"}</definedName>
    <definedName name="_gtr4" localSheetId="10" hidden="1">{"via1",#N/A,TRUE,"general";"via2",#N/A,TRUE,"general";"via3",#N/A,TRUE,"general"}</definedName>
    <definedName name="_gtr4" localSheetId="5" hidden="1">{"via1",#N/A,TRUE,"general";"via2",#N/A,TRUE,"general";"via3",#N/A,TRUE,"general"}</definedName>
    <definedName name="_gtr4" localSheetId="6" hidden="1">{"via1",#N/A,TRUE,"general";"via2",#N/A,TRUE,"general";"via3",#N/A,TRUE,"general"}</definedName>
    <definedName name="_gtr4" localSheetId="7" hidden="1">{"via1",#N/A,TRUE,"general";"via2",#N/A,TRUE,"general";"via3",#N/A,TRUE,"general"}</definedName>
    <definedName name="_gtr4" localSheetId="8" hidden="1">{"via1",#N/A,TRUE,"general";"via2",#N/A,TRUE,"general";"via3",#N/A,TRUE,"general"}</definedName>
    <definedName name="_gtr4" localSheetId="9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1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localSheetId="10" hidden="1">{"via1",#N/A,TRUE,"general";"via2",#N/A,TRUE,"general";"via3",#N/A,TRUE,"general"}</definedName>
    <definedName name="_h2" localSheetId="5" hidden="1">{"via1",#N/A,TRUE,"general";"via2",#N/A,TRUE,"general";"via3",#N/A,TRUE,"general"}</definedName>
    <definedName name="_h2" localSheetId="6" hidden="1">{"via1",#N/A,TRUE,"general";"via2",#N/A,TRUE,"general";"via3",#N/A,TRUE,"general"}</definedName>
    <definedName name="_h2" localSheetId="7" hidden="1">{"via1",#N/A,TRUE,"general";"via2",#N/A,TRUE,"general";"via3",#N/A,TRUE,"general"}</definedName>
    <definedName name="_h2" localSheetId="8" hidden="1">{"via1",#N/A,TRUE,"general";"via2",#N/A,TRUE,"general";"via3",#N/A,TRUE,"general"}</definedName>
    <definedName name="_h2" localSheetId="9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1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localSheetId="10" hidden="1">{"via1",#N/A,TRUE,"general";"via2",#N/A,TRUE,"general";"via3",#N/A,TRUE,"general"}</definedName>
    <definedName name="_h3" localSheetId="5" hidden="1">{"via1",#N/A,TRUE,"general";"via2",#N/A,TRUE,"general";"via3",#N/A,TRUE,"general"}</definedName>
    <definedName name="_h3" localSheetId="6" hidden="1">{"via1",#N/A,TRUE,"general";"via2",#N/A,TRUE,"general";"via3",#N/A,TRUE,"general"}</definedName>
    <definedName name="_h3" localSheetId="7" hidden="1">{"via1",#N/A,TRUE,"general";"via2",#N/A,TRUE,"general";"via3",#N/A,TRUE,"general"}</definedName>
    <definedName name="_h3" localSheetId="8" hidden="1">{"via1",#N/A,TRUE,"general";"via2",#N/A,TRUE,"general";"via3",#N/A,TRUE,"general"}</definedName>
    <definedName name="_h3" localSheetId="9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1" hidden="1">{"TAB1",#N/A,TRUE,"GENERAL";"TAB2",#N/A,TRUE,"GENERAL";"TAB3",#N/A,TRUE,"GENERAL";"TAB4",#N/A,TRUE,"GENERAL";"TAB5",#N/A,TRUE,"GENERAL"}</definedName>
    <definedName name="_h4" localSheetId="4" hidden="1">{"TAB1",#N/A,TRUE,"GENERAL";"TAB2",#N/A,TRUE,"GENERAL";"TAB3",#N/A,TRUE,"GENERAL";"TAB4",#N/A,TRUE,"GENERAL";"TAB5",#N/A,TRUE,"GENERAL"}</definedName>
    <definedName name="_h4" localSheetId="10" hidden="1">{"TAB1",#N/A,TRUE,"GENERAL";"TAB2",#N/A,TRUE,"GENERAL";"TAB3",#N/A,TRUE,"GENERAL";"TAB4",#N/A,TRUE,"GENERAL";"TAB5",#N/A,TRUE,"GENERAL"}</definedName>
    <definedName name="_h4" localSheetId="5" hidden="1">{"TAB1",#N/A,TRUE,"GENERAL";"TAB2",#N/A,TRUE,"GENERAL";"TAB3",#N/A,TRUE,"GENERAL";"TAB4",#N/A,TRUE,"GENERAL";"TAB5",#N/A,TRUE,"GENERAL"}</definedName>
    <definedName name="_h4" localSheetId="6" hidden="1">{"TAB1",#N/A,TRUE,"GENERAL";"TAB2",#N/A,TRUE,"GENERAL";"TAB3",#N/A,TRUE,"GENERAL";"TAB4",#N/A,TRUE,"GENERAL";"TAB5",#N/A,TRUE,"GENERAL"}</definedName>
    <definedName name="_h4" localSheetId="7" hidden="1">{"TAB1",#N/A,TRUE,"GENERAL";"TAB2",#N/A,TRUE,"GENERAL";"TAB3",#N/A,TRUE,"GENERAL";"TAB4",#N/A,TRUE,"GENERAL";"TAB5",#N/A,TRUE,"GENERAL"}</definedName>
    <definedName name="_h4" localSheetId="8" hidden="1">{"TAB1",#N/A,TRUE,"GENERAL";"TAB2",#N/A,TRUE,"GENERAL";"TAB3",#N/A,TRUE,"GENERAL";"TAB4",#N/A,TRUE,"GENERAL";"TAB5",#N/A,TRUE,"GENERAL"}</definedName>
    <definedName name="_h4" localSheetId="9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1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localSheetId="10" hidden="1">{"TAB1",#N/A,TRUE,"GENERAL";"TAB2",#N/A,TRUE,"GENERAL";"TAB3",#N/A,TRUE,"GENERAL";"TAB4",#N/A,TRUE,"GENERAL";"TAB5",#N/A,TRUE,"GENERAL"}</definedName>
    <definedName name="_h5" localSheetId="5" hidden="1">{"TAB1",#N/A,TRUE,"GENERAL";"TAB2",#N/A,TRUE,"GENERAL";"TAB3",#N/A,TRUE,"GENERAL";"TAB4",#N/A,TRUE,"GENERAL";"TAB5",#N/A,TRUE,"GENERAL"}</definedName>
    <definedName name="_h5" localSheetId="6" hidden="1">{"TAB1",#N/A,TRUE,"GENERAL";"TAB2",#N/A,TRUE,"GENERAL";"TAB3",#N/A,TRUE,"GENERAL";"TAB4",#N/A,TRUE,"GENERAL";"TAB5",#N/A,TRUE,"GENERAL"}</definedName>
    <definedName name="_h5" localSheetId="7" hidden="1">{"TAB1",#N/A,TRUE,"GENERAL";"TAB2",#N/A,TRUE,"GENERAL";"TAB3",#N/A,TRUE,"GENERAL";"TAB4",#N/A,TRUE,"GENERAL";"TAB5",#N/A,TRUE,"GENERAL"}</definedName>
    <definedName name="_h5" localSheetId="8" hidden="1">{"TAB1",#N/A,TRUE,"GENERAL";"TAB2",#N/A,TRUE,"GENERAL";"TAB3",#N/A,TRUE,"GENERAL";"TAB4",#N/A,TRUE,"GENERAL";"TAB5",#N/A,TRUE,"GENERAL"}</definedName>
    <definedName name="_h5" localSheetId="9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1" hidden="1">{"via1",#N/A,TRUE,"general";"via2",#N/A,TRUE,"general";"via3",#N/A,TRUE,"general"}</definedName>
    <definedName name="_h6" localSheetId="4" hidden="1">{"via1",#N/A,TRUE,"general";"via2",#N/A,TRUE,"general";"via3",#N/A,TRUE,"general"}</definedName>
    <definedName name="_h6" localSheetId="10" hidden="1">{"via1",#N/A,TRUE,"general";"via2",#N/A,TRUE,"general";"via3",#N/A,TRUE,"general"}</definedName>
    <definedName name="_h6" localSheetId="5" hidden="1">{"via1",#N/A,TRUE,"general";"via2",#N/A,TRUE,"general";"via3",#N/A,TRUE,"general"}</definedName>
    <definedName name="_h6" localSheetId="6" hidden="1">{"via1",#N/A,TRUE,"general";"via2",#N/A,TRUE,"general";"via3",#N/A,TRUE,"general"}</definedName>
    <definedName name="_h6" localSheetId="7" hidden="1">{"via1",#N/A,TRUE,"general";"via2",#N/A,TRUE,"general";"via3",#N/A,TRUE,"general"}</definedName>
    <definedName name="_h6" localSheetId="8" hidden="1">{"via1",#N/A,TRUE,"general";"via2",#N/A,TRUE,"general";"via3",#N/A,TRUE,"general"}</definedName>
    <definedName name="_h6" localSheetId="9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1" hidden="1">{"TAB1",#N/A,TRUE,"GENERAL";"TAB2",#N/A,TRUE,"GENERAL";"TAB3",#N/A,TRUE,"GENERAL";"TAB4",#N/A,TRUE,"GENERAL";"TAB5",#N/A,TRUE,"GENERAL"}</definedName>
    <definedName name="_h7" localSheetId="4" hidden="1">{"TAB1",#N/A,TRUE,"GENERAL";"TAB2",#N/A,TRUE,"GENERAL";"TAB3",#N/A,TRUE,"GENERAL";"TAB4",#N/A,TRUE,"GENERAL";"TAB5",#N/A,TRUE,"GENERAL"}</definedName>
    <definedName name="_h7" localSheetId="10" hidden="1">{"TAB1",#N/A,TRUE,"GENERAL";"TAB2",#N/A,TRUE,"GENERAL";"TAB3",#N/A,TRUE,"GENERAL";"TAB4",#N/A,TRUE,"GENERAL";"TAB5",#N/A,TRUE,"GENERAL"}</definedName>
    <definedName name="_h7" localSheetId="5" hidden="1">{"TAB1",#N/A,TRUE,"GENERAL";"TAB2",#N/A,TRUE,"GENERAL";"TAB3",#N/A,TRUE,"GENERAL";"TAB4",#N/A,TRUE,"GENERAL";"TAB5",#N/A,TRUE,"GENERAL"}</definedName>
    <definedName name="_h7" localSheetId="6" hidden="1">{"TAB1",#N/A,TRUE,"GENERAL";"TAB2",#N/A,TRUE,"GENERAL";"TAB3",#N/A,TRUE,"GENERAL";"TAB4",#N/A,TRUE,"GENERAL";"TAB5",#N/A,TRUE,"GENERAL"}</definedName>
    <definedName name="_h7" localSheetId="7" hidden="1">{"TAB1",#N/A,TRUE,"GENERAL";"TAB2",#N/A,TRUE,"GENERAL";"TAB3",#N/A,TRUE,"GENERAL";"TAB4",#N/A,TRUE,"GENERAL";"TAB5",#N/A,TRUE,"GENERAL"}</definedName>
    <definedName name="_h7" localSheetId="8" hidden="1">{"TAB1",#N/A,TRUE,"GENERAL";"TAB2",#N/A,TRUE,"GENERAL";"TAB3",#N/A,TRUE,"GENERAL";"TAB4",#N/A,TRUE,"GENERAL";"TAB5",#N/A,TRUE,"GENERAL"}</definedName>
    <definedName name="_h7" localSheetId="9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1" hidden="1">{"via1",#N/A,TRUE,"general";"via2",#N/A,TRUE,"general";"via3",#N/A,TRUE,"general"}</definedName>
    <definedName name="_h8" localSheetId="4" hidden="1">{"via1",#N/A,TRUE,"general";"via2",#N/A,TRUE,"general";"via3",#N/A,TRUE,"general"}</definedName>
    <definedName name="_h8" localSheetId="10" hidden="1">{"via1",#N/A,TRUE,"general";"via2",#N/A,TRUE,"general";"via3",#N/A,TRUE,"general"}</definedName>
    <definedName name="_h8" localSheetId="5" hidden="1">{"via1",#N/A,TRUE,"general";"via2",#N/A,TRUE,"general";"via3",#N/A,TRUE,"general"}</definedName>
    <definedName name="_h8" localSheetId="6" hidden="1">{"via1",#N/A,TRUE,"general";"via2",#N/A,TRUE,"general";"via3",#N/A,TRUE,"general"}</definedName>
    <definedName name="_h8" localSheetId="7" hidden="1">{"via1",#N/A,TRUE,"general";"via2",#N/A,TRUE,"general";"via3",#N/A,TRUE,"general"}</definedName>
    <definedName name="_h8" localSheetId="8" hidden="1">{"via1",#N/A,TRUE,"general";"via2",#N/A,TRUE,"general";"via3",#N/A,TRUE,"general"}</definedName>
    <definedName name="_h8" localSheetId="9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1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localSheetId="10" hidden="1">{"via1",#N/A,TRUE,"general";"via2",#N/A,TRUE,"general";"via3",#N/A,TRUE,"general"}</definedName>
    <definedName name="_hfh7" localSheetId="5" hidden="1">{"via1",#N/A,TRUE,"general";"via2",#N/A,TRUE,"general";"via3",#N/A,TRUE,"general"}</definedName>
    <definedName name="_hfh7" localSheetId="6" hidden="1">{"via1",#N/A,TRUE,"general";"via2",#N/A,TRUE,"general";"via3",#N/A,TRUE,"general"}</definedName>
    <definedName name="_hfh7" localSheetId="7" hidden="1">{"via1",#N/A,TRUE,"general";"via2",#N/A,TRUE,"general";"via3",#N/A,TRUE,"general"}</definedName>
    <definedName name="_hfh7" localSheetId="8" hidden="1">{"via1",#N/A,TRUE,"general";"via2",#N/A,TRUE,"general";"via3",#N/A,TRUE,"general"}</definedName>
    <definedName name="_hfh7" localSheetId="9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11" hidden="1">{#N/A,#N/A,TRUE,"1842CWN0"}</definedName>
    <definedName name="_hhg1" localSheetId="4" hidden="1">{#N/A,#N/A,TRUE,"1842CWN0"}</definedName>
    <definedName name="_hhg1" localSheetId="10" hidden="1">{#N/A,#N/A,TRUE,"1842CWN0"}</definedName>
    <definedName name="_hhg1" localSheetId="5" hidden="1">{#N/A,#N/A,TRUE,"1842CWN0"}</definedName>
    <definedName name="_hhg1" localSheetId="6" hidden="1">{#N/A,#N/A,TRUE,"1842CWN0"}</definedName>
    <definedName name="_hhg1" localSheetId="7" hidden="1">{#N/A,#N/A,TRUE,"1842CWN0"}</definedName>
    <definedName name="_hhg1" localSheetId="8" hidden="1">{#N/A,#N/A,TRUE,"1842CWN0"}</definedName>
    <definedName name="_hhg1" localSheetId="9" hidden="1">{#N/A,#N/A,TRUE,"1842CWN0"}</definedName>
    <definedName name="_hhg1" localSheetId="1" hidden="1">{#N/A,#N/A,TRUE,"1842CWN0"}</definedName>
    <definedName name="_hhg1" localSheetId="2" hidden="1">{#N/A,#N/A,TRUE,"1842CWN0"}</definedName>
    <definedName name="_hhg1" hidden="1">{#N/A,#N/A,TRUE,"1842CWN0"}</definedName>
    <definedName name="_i4" localSheetId="11" hidden="1">{"via1",#N/A,TRUE,"general";"via2",#N/A,TRUE,"general";"via3",#N/A,TRUE,"general"}</definedName>
    <definedName name="_i4" localSheetId="4" hidden="1">{"via1",#N/A,TRUE,"general";"via2",#N/A,TRUE,"general";"via3",#N/A,TRUE,"general"}</definedName>
    <definedName name="_i4" localSheetId="10" hidden="1">{"via1",#N/A,TRUE,"general";"via2",#N/A,TRUE,"general";"via3",#N/A,TRUE,"general"}</definedName>
    <definedName name="_i4" localSheetId="5" hidden="1">{"via1",#N/A,TRUE,"general";"via2",#N/A,TRUE,"general";"via3",#N/A,TRUE,"general"}</definedName>
    <definedName name="_i4" localSheetId="6" hidden="1">{"via1",#N/A,TRUE,"general";"via2",#N/A,TRUE,"general";"via3",#N/A,TRUE,"general"}</definedName>
    <definedName name="_i4" localSheetId="7" hidden="1">{"via1",#N/A,TRUE,"general";"via2",#N/A,TRUE,"general";"via3",#N/A,TRUE,"general"}</definedName>
    <definedName name="_i4" localSheetId="8" hidden="1">{"via1",#N/A,TRUE,"general";"via2",#N/A,TRUE,"general";"via3",#N/A,TRUE,"general"}</definedName>
    <definedName name="_i4" localSheetId="9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1" hidden="1">{"TAB1",#N/A,TRUE,"GENERAL";"TAB2",#N/A,TRUE,"GENERAL";"TAB3",#N/A,TRUE,"GENERAL";"TAB4",#N/A,TRUE,"GENERAL";"TAB5",#N/A,TRUE,"GENERAL"}</definedName>
    <definedName name="_i5" localSheetId="4" hidden="1">{"TAB1",#N/A,TRUE,"GENERAL";"TAB2",#N/A,TRUE,"GENERAL";"TAB3",#N/A,TRUE,"GENERAL";"TAB4",#N/A,TRUE,"GENERAL";"TAB5",#N/A,TRUE,"GENERAL"}</definedName>
    <definedName name="_i5" localSheetId="10" hidden="1">{"TAB1",#N/A,TRUE,"GENERAL";"TAB2",#N/A,TRUE,"GENERAL";"TAB3",#N/A,TRUE,"GENERAL";"TAB4",#N/A,TRUE,"GENERAL";"TAB5",#N/A,TRUE,"GENERAL"}</definedName>
    <definedName name="_i5" localSheetId="5" hidden="1">{"TAB1",#N/A,TRUE,"GENERAL";"TAB2",#N/A,TRUE,"GENERAL";"TAB3",#N/A,TRUE,"GENERAL";"TAB4",#N/A,TRUE,"GENERAL";"TAB5",#N/A,TRUE,"GENERAL"}</definedName>
    <definedName name="_i5" localSheetId="6" hidden="1">{"TAB1",#N/A,TRUE,"GENERAL";"TAB2",#N/A,TRUE,"GENERAL";"TAB3",#N/A,TRUE,"GENERAL";"TAB4",#N/A,TRUE,"GENERAL";"TAB5",#N/A,TRUE,"GENERAL"}</definedName>
    <definedName name="_i5" localSheetId="7" hidden="1">{"TAB1",#N/A,TRUE,"GENERAL";"TAB2",#N/A,TRUE,"GENERAL";"TAB3",#N/A,TRUE,"GENERAL";"TAB4",#N/A,TRUE,"GENERAL";"TAB5",#N/A,TRUE,"GENERAL"}</definedName>
    <definedName name="_i5" localSheetId="8" hidden="1">{"TAB1",#N/A,TRUE,"GENERAL";"TAB2",#N/A,TRUE,"GENERAL";"TAB3",#N/A,TRUE,"GENERAL";"TAB4",#N/A,TRUE,"GENERAL";"TAB5",#N/A,TRUE,"GENERAL"}</definedName>
    <definedName name="_i5" localSheetId="9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1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localSheetId="10" hidden="1">{"TAB1",#N/A,TRUE,"GENERAL";"TAB2",#N/A,TRUE,"GENERAL";"TAB3",#N/A,TRUE,"GENERAL";"TAB4",#N/A,TRUE,"GENERAL";"TAB5",#N/A,TRUE,"GENERAL"}</definedName>
    <definedName name="_i6" localSheetId="5" hidden="1">{"TAB1",#N/A,TRUE,"GENERAL";"TAB2",#N/A,TRUE,"GENERAL";"TAB3",#N/A,TRUE,"GENERAL";"TAB4",#N/A,TRUE,"GENERAL";"TAB5",#N/A,TRUE,"GENERAL"}</definedName>
    <definedName name="_i6" localSheetId="6" hidden="1">{"TAB1",#N/A,TRUE,"GENERAL";"TAB2",#N/A,TRUE,"GENERAL";"TAB3",#N/A,TRUE,"GENERAL";"TAB4",#N/A,TRUE,"GENERAL";"TAB5",#N/A,TRUE,"GENERAL"}</definedName>
    <definedName name="_i6" localSheetId="7" hidden="1">{"TAB1",#N/A,TRUE,"GENERAL";"TAB2",#N/A,TRUE,"GENERAL";"TAB3",#N/A,TRUE,"GENERAL";"TAB4",#N/A,TRUE,"GENERAL";"TAB5",#N/A,TRUE,"GENERAL"}</definedName>
    <definedName name="_i6" localSheetId="8" hidden="1">{"TAB1",#N/A,TRUE,"GENERAL";"TAB2",#N/A,TRUE,"GENERAL";"TAB3",#N/A,TRUE,"GENERAL";"TAB4",#N/A,TRUE,"GENERAL";"TAB5",#N/A,TRUE,"GENERAL"}</definedName>
    <definedName name="_i6" localSheetId="9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1" hidden="1">{"via1",#N/A,TRUE,"general";"via2",#N/A,TRUE,"general";"via3",#N/A,TRUE,"general"}</definedName>
    <definedName name="_i7" localSheetId="4" hidden="1">{"via1",#N/A,TRUE,"general";"via2",#N/A,TRUE,"general";"via3",#N/A,TRUE,"general"}</definedName>
    <definedName name="_i7" localSheetId="10" hidden="1">{"via1",#N/A,TRUE,"general";"via2",#N/A,TRUE,"general";"via3",#N/A,TRUE,"general"}</definedName>
    <definedName name="_i7" localSheetId="5" hidden="1">{"via1",#N/A,TRUE,"general";"via2",#N/A,TRUE,"general";"via3",#N/A,TRUE,"general"}</definedName>
    <definedName name="_i7" localSheetId="6" hidden="1">{"via1",#N/A,TRUE,"general";"via2",#N/A,TRUE,"general";"via3",#N/A,TRUE,"general"}</definedName>
    <definedName name="_i7" localSheetId="7" hidden="1">{"via1",#N/A,TRUE,"general";"via2",#N/A,TRUE,"general";"via3",#N/A,TRUE,"general"}</definedName>
    <definedName name="_i7" localSheetId="8" hidden="1">{"via1",#N/A,TRUE,"general";"via2",#N/A,TRUE,"general";"via3",#N/A,TRUE,"general"}</definedName>
    <definedName name="_i7" localSheetId="9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1" hidden="1">{"TAB1",#N/A,TRUE,"GENERAL";"TAB2",#N/A,TRUE,"GENERAL";"TAB3",#N/A,TRUE,"GENERAL";"TAB4",#N/A,TRUE,"GENERAL";"TAB5",#N/A,TRUE,"GENERAL"}</definedName>
    <definedName name="_i77" localSheetId="4" hidden="1">{"TAB1",#N/A,TRUE,"GENERAL";"TAB2",#N/A,TRUE,"GENERAL";"TAB3",#N/A,TRUE,"GENERAL";"TAB4",#N/A,TRUE,"GENERAL";"TAB5",#N/A,TRUE,"GENERAL"}</definedName>
    <definedName name="_i77" localSheetId="10" hidden="1">{"TAB1",#N/A,TRUE,"GENERAL";"TAB2",#N/A,TRUE,"GENERAL";"TAB3",#N/A,TRUE,"GENERAL";"TAB4",#N/A,TRUE,"GENERAL";"TAB5",#N/A,TRUE,"GENERAL"}</definedName>
    <definedName name="_i77" localSheetId="5" hidden="1">{"TAB1",#N/A,TRUE,"GENERAL";"TAB2",#N/A,TRUE,"GENERAL";"TAB3",#N/A,TRUE,"GENERAL";"TAB4",#N/A,TRUE,"GENERAL";"TAB5",#N/A,TRUE,"GENERAL"}</definedName>
    <definedName name="_i77" localSheetId="6" hidden="1">{"TAB1",#N/A,TRUE,"GENERAL";"TAB2",#N/A,TRUE,"GENERAL";"TAB3",#N/A,TRUE,"GENERAL";"TAB4",#N/A,TRUE,"GENERAL";"TAB5",#N/A,TRUE,"GENERAL"}</definedName>
    <definedName name="_i77" localSheetId="7" hidden="1">{"TAB1",#N/A,TRUE,"GENERAL";"TAB2",#N/A,TRUE,"GENERAL";"TAB3",#N/A,TRUE,"GENERAL";"TAB4",#N/A,TRUE,"GENERAL";"TAB5",#N/A,TRUE,"GENERAL"}</definedName>
    <definedName name="_i77" localSheetId="8" hidden="1">{"TAB1",#N/A,TRUE,"GENERAL";"TAB2",#N/A,TRUE,"GENERAL";"TAB3",#N/A,TRUE,"GENERAL";"TAB4",#N/A,TRUE,"GENERAL";"TAB5",#N/A,TRUE,"GENERAL"}</definedName>
    <definedName name="_i77" localSheetId="9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1" hidden="1">{"via1",#N/A,TRUE,"general";"via2",#N/A,TRUE,"general";"via3",#N/A,TRUE,"general"}</definedName>
    <definedName name="_i8" localSheetId="4" hidden="1">{"via1",#N/A,TRUE,"general";"via2",#N/A,TRUE,"general";"via3",#N/A,TRUE,"general"}</definedName>
    <definedName name="_i8" localSheetId="10" hidden="1">{"via1",#N/A,TRUE,"general";"via2",#N/A,TRUE,"general";"via3",#N/A,TRUE,"general"}</definedName>
    <definedName name="_i8" localSheetId="5" hidden="1">{"via1",#N/A,TRUE,"general";"via2",#N/A,TRUE,"general";"via3",#N/A,TRUE,"general"}</definedName>
    <definedName name="_i8" localSheetId="6" hidden="1">{"via1",#N/A,TRUE,"general";"via2",#N/A,TRUE,"general";"via3",#N/A,TRUE,"general"}</definedName>
    <definedName name="_i8" localSheetId="7" hidden="1">{"via1",#N/A,TRUE,"general";"via2",#N/A,TRUE,"general";"via3",#N/A,TRUE,"general"}</definedName>
    <definedName name="_i8" localSheetId="8" hidden="1">{"via1",#N/A,TRUE,"general";"via2",#N/A,TRUE,"general";"via3",#N/A,TRUE,"general"}</definedName>
    <definedName name="_i8" localSheetId="9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1" hidden="1">{"TAB1",#N/A,TRUE,"GENERAL";"TAB2",#N/A,TRUE,"GENERAL";"TAB3",#N/A,TRUE,"GENERAL";"TAB4",#N/A,TRUE,"GENERAL";"TAB5",#N/A,TRUE,"GENERAL"}</definedName>
    <definedName name="_i9" localSheetId="4" hidden="1">{"TAB1",#N/A,TRUE,"GENERAL";"TAB2",#N/A,TRUE,"GENERAL";"TAB3",#N/A,TRUE,"GENERAL";"TAB4",#N/A,TRUE,"GENERAL";"TAB5",#N/A,TRUE,"GENERAL"}</definedName>
    <definedName name="_i9" localSheetId="10" hidden="1">{"TAB1",#N/A,TRUE,"GENERAL";"TAB2",#N/A,TRUE,"GENERAL";"TAB3",#N/A,TRUE,"GENERAL";"TAB4",#N/A,TRUE,"GENERAL";"TAB5",#N/A,TRUE,"GENERAL"}</definedName>
    <definedName name="_i9" localSheetId="5" hidden="1">{"TAB1",#N/A,TRUE,"GENERAL";"TAB2",#N/A,TRUE,"GENERAL";"TAB3",#N/A,TRUE,"GENERAL";"TAB4",#N/A,TRUE,"GENERAL";"TAB5",#N/A,TRUE,"GENERAL"}</definedName>
    <definedName name="_i9" localSheetId="6" hidden="1">{"TAB1",#N/A,TRUE,"GENERAL";"TAB2",#N/A,TRUE,"GENERAL";"TAB3",#N/A,TRUE,"GENERAL";"TAB4",#N/A,TRUE,"GENERAL";"TAB5",#N/A,TRUE,"GENERAL"}</definedName>
    <definedName name="_i9" localSheetId="7" hidden="1">{"TAB1",#N/A,TRUE,"GENERAL";"TAB2",#N/A,TRUE,"GENERAL";"TAB3",#N/A,TRUE,"GENERAL";"TAB4",#N/A,TRUE,"GENERAL";"TAB5",#N/A,TRUE,"GENERAL"}</definedName>
    <definedName name="_i9" localSheetId="8" hidden="1">{"TAB1",#N/A,TRUE,"GENERAL";"TAB2",#N/A,TRUE,"GENERAL";"TAB3",#N/A,TRUE,"GENERAL";"TAB4",#N/A,TRUE,"GENERAL";"TAB5",#N/A,TRUE,"GENERAL"}</definedName>
    <definedName name="_i9" localSheetId="9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 localSheetId="11">#REF!</definedName>
    <definedName name="_IMP1" localSheetId="4">#REF!</definedName>
    <definedName name="_IMP1" localSheetId="10">#REF!</definedName>
    <definedName name="_IMP1" localSheetId="5">#REF!</definedName>
    <definedName name="_IMP1" localSheetId="6">#REF!</definedName>
    <definedName name="_IMP1" localSheetId="7">#REF!</definedName>
    <definedName name="_IMP1" localSheetId="8">#REF!</definedName>
    <definedName name="_IMP1" localSheetId="9">#REF!</definedName>
    <definedName name="_IMP1" localSheetId="1">#REF!</definedName>
    <definedName name="_IMP1" localSheetId="2">#REF!</definedName>
    <definedName name="_IMP1">#REF!</definedName>
    <definedName name="_INT3" localSheetId="1">#REF!</definedName>
    <definedName name="_INT3">#REF!</definedName>
    <definedName name="_IPC2002" localSheetId="1">#REF!</definedName>
    <definedName name="_IPC2002">#REF!</definedName>
    <definedName name="_IVA1" localSheetId="1">#REF!</definedName>
    <definedName name="_IVA1">#REF!</definedName>
    <definedName name="_k3" localSheetId="11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localSheetId="10" hidden="1">{"TAB1",#N/A,TRUE,"GENERAL";"TAB2",#N/A,TRUE,"GENERAL";"TAB3",#N/A,TRUE,"GENERAL";"TAB4",#N/A,TRUE,"GENERAL";"TAB5",#N/A,TRUE,"GENERAL"}</definedName>
    <definedName name="_k3" localSheetId="5" hidden="1">{"TAB1",#N/A,TRUE,"GENERAL";"TAB2",#N/A,TRUE,"GENERAL";"TAB3",#N/A,TRUE,"GENERAL";"TAB4",#N/A,TRUE,"GENERAL";"TAB5",#N/A,TRUE,"GENERAL"}</definedName>
    <definedName name="_k3" localSheetId="6" hidden="1">{"TAB1",#N/A,TRUE,"GENERAL";"TAB2",#N/A,TRUE,"GENERAL";"TAB3",#N/A,TRUE,"GENERAL";"TAB4",#N/A,TRUE,"GENERAL";"TAB5",#N/A,TRUE,"GENERAL"}</definedName>
    <definedName name="_k3" localSheetId="7" hidden="1">{"TAB1",#N/A,TRUE,"GENERAL";"TAB2",#N/A,TRUE,"GENERAL";"TAB3",#N/A,TRUE,"GENERAL";"TAB4",#N/A,TRUE,"GENERAL";"TAB5",#N/A,TRUE,"GENERAL"}</definedName>
    <definedName name="_k3" localSheetId="8" hidden="1">{"TAB1",#N/A,TRUE,"GENERAL";"TAB2",#N/A,TRUE,"GENERAL";"TAB3",#N/A,TRUE,"GENERAL";"TAB4",#N/A,TRUE,"GENERAL";"TAB5",#N/A,TRUE,"GENERAL"}</definedName>
    <definedName name="_k3" localSheetId="9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1" hidden="1">{"via1",#N/A,TRUE,"general";"via2",#N/A,TRUE,"general";"via3",#N/A,TRUE,"general"}</definedName>
    <definedName name="_k4" localSheetId="4" hidden="1">{"via1",#N/A,TRUE,"general";"via2",#N/A,TRUE,"general";"via3",#N/A,TRUE,"general"}</definedName>
    <definedName name="_k4" localSheetId="10" hidden="1">{"via1",#N/A,TRUE,"general";"via2",#N/A,TRUE,"general";"via3",#N/A,TRUE,"general"}</definedName>
    <definedName name="_k4" localSheetId="5" hidden="1">{"via1",#N/A,TRUE,"general";"via2",#N/A,TRUE,"general";"via3",#N/A,TRUE,"general"}</definedName>
    <definedName name="_k4" localSheetId="6" hidden="1">{"via1",#N/A,TRUE,"general";"via2",#N/A,TRUE,"general";"via3",#N/A,TRUE,"general"}</definedName>
    <definedName name="_k4" localSheetId="7" hidden="1">{"via1",#N/A,TRUE,"general";"via2",#N/A,TRUE,"general";"via3",#N/A,TRUE,"general"}</definedName>
    <definedName name="_k4" localSheetId="8" hidden="1">{"via1",#N/A,TRUE,"general";"via2",#N/A,TRUE,"general";"via3",#N/A,TRUE,"general"}</definedName>
    <definedName name="_k4" localSheetId="9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1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localSheetId="10" hidden="1">{"via1",#N/A,TRUE,"general";"via2",#N/A,TRUE,"general";"via3",#N/A,TRUE,"general"}</definedName>
    <definedName name="_k5" localSheetId="5" hidden="1">{"via1",#N/A,TRUE,"general";"via2",#N/A,TRUE,"general";"via3",#N/A,TRUE,"general"}</definedName>
    <definedName name="_k5" localSheetId="6" hidden="1">{"via1",#N/A,TRUE,"general";"via2",#N/A,TRUE,"general";"via3",#N/A,TRUE,"general"}</definedName>
    <definedName name="_k5" localSheetId="7" hidden="1">{"via1",#N/A,TRUE,"general";"via2",#N/A,TRUE,"general";"via3",#N/A,TRUE,"general"}</definedName>
    <definedName name="_k5" localSheetId="8" hidden="1">{"via1",#N/A,TRUE,"general";"via2",#N/A,TRUE,"general";"via3",#N/A,TRUE,"general"}</definedName>
    <definedName name="_k5" localSheetId="9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1" hidden="1">{"TAB1",#N/A,TRUE,"GENERAL";"TAB2",#N/A,TRUE,"GENERAL";"TAB3",#N/A,TRUE,"GENERAL";"TAB4",#N/A,TRUE,"GENERAL";"TAB5",#N/A,TRUE,"GENERAL"}</definedName>
    <definedName name="_k6" localSheetId="4" hidden="1">{"TAB1",#N/A,TRUE,"GENERAL";"TAB2",#N/A,TRUE,"GENERAL";"TAB3",#N/A,TRUE,"GENERAL";"TAB4",#N/A,TRUE,"GENERAL";"TAB5",#N/A,TRUE,"GENERAL"}</definedName>
    <definedName name="_k6" localSheetId="10" hidden="1">{"TAB1",#N/A,TRUE,"GENERAL";"TAB2",#N/A,TRUE,"GENERAL";"TAB3",#N/A,TRUE,"GENERAL";"TAB4",#N/A,TRUE,"GENERAL";"TAB5",#N/A,TRUE,"GENERAL"}</definedName>
    <definedName name="_k6" localSheetId="5" hidden="1">{"TAB1",#N/A,TRUE,"GENERAL";"TAB2",#N/A,TRUE,"GENERAL";"TAB3",#N/A,TRUE,"GENERAL";"TAB4",#N/A,TRUE,"GENERAL";"TAB5",#N/A,TRUE,"GENERAL"}</definedName>
    <definedName name="_k6" localSheetId="6" hidden="1">{"TAB1",#N/A,TRUE,"GENERAL";"TAB2",#N/A,TRUE,"GENERAL";"TAB3",#N/A,TRUE,"GENERAL";"TAB4",#N/A,TRUE,"GENERAL";"TAB5",#N/A,TRUE,"GENERAL"}</definedName>
    <definedName name="_k6" localSheetId="7" hidden="1">{"TAB1",#N/A,TRUE,"GENERAL";"TAB2",#N/A,TRUE,"GENERAL";"TAB3",#N/A,TRUE,"GENERAL";"TAB4",#N/A,TRUE,"GENERAL";"TAB5",#N/A,TRUE,"GENERAL"}</definedName>
    <definedName name="_k6" localSheetId="8" hidden="1">{"TAB1",#N/A,TRUE,"GENERAL";"TAB2",#N/A,TRUE,"GENERAL";"TAB3",#N/A,TRUE,"GENERAL";"TAB4",#N/A,TRUE,"GENERAL";"TAB5",#N/A,TRUE,"GENERAL"}</definedName>
    <definedName name="_k6" localSheetId="9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1" hidden="1">{"via1",#N/A,TRUE,"general";"via2",#N/A,TRUE,"general";"via3",#N/A,TRUE,"general"}</definedName>
    <definedName name="_k7" localSheetId="4" hidden="1">{"via1",#N/A,TRUE,"general";"via2",#N/A,TRUE,"general";"via3",#N/A,TRUE,"general"}</definedName>
    <definedName name="_k7" localSheetId="10" hidden="1">{"via1",#N/A,TRUE,"general";"via2",#N/A,TRUE,"general";"via3",#N/A,TRUE,"general"}</definedName>
    <definedName name="_k7" localSheetId="5" hidden="1">{"via1",#N/A,TRUE,"general";"via2",#N/A,TRUE,"general";"via3",#N/A,TRUE,"general"}</definedName>
    <definedName name="_k7" localSheetId="6" hidden="1">{"via1",#N/A,TRUE,"general";"via2",#N/A,TRUE,"general";"via3",#N/A,TRUE,"general"}</definedName>
    <definedName name="_k7" localSheetId="7" hidden="1">{"via1",#N/A,TRUE,"general";"via2",#N/A,TRUE,"general";"via3",#N/A,TRUE,"general"}</definedName>
    <definedName name="_k7" localSheetId="8" hidden="1">{"via1",#N/A,TRUE,"general";"via2",#N/A,TRUE,"general";"via3",#N/A,TRUE,"general"}</definedName>
    <definedName name="_k7" localSheetId="9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1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localSheetId="10" hidden="1">{"via1",#N/A,TRUE,"general";"via2",#N/A,TRUE,"general";"via3",#N/A,TRUE,"general"}</definedName>
    <definedName name="_k8" localSheetId="5" hidden="1">{"via1",#N/A,TRUE,"general";"via2",#N/A,TRUE,"general";"via3",#N/A,TRUE,"general"}</definedName>
    <definedName name="_k8" localSheetId="6" hidden="1">{"via1",#N/A,TRUE,"general";"via2",#N/A,TRUE,"general";"via3",#N/A,TRUE,"general"}</definedName>
    <definedName name="_k8" localSheetId="7" hidden="1">{"via1",#N/A,TRUE,"general";"via2",#N/A,TRUE,"general";"via3",#N/A,TRUE,"general"}</definedName>
    <definedName name="_k8" localSheetId="8" hidden="1">{"via1",#N/A,TRUE,"general";"via2",#N/A,TRUE,"general";"via3",#N/A,TRUE,"general"}</definedName>
    <definedName name="_k8" localSheetId="9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1" hidden="1">{"TAB1",#N/A,TRUE,"GENERAL";"TAB2",#N/A,TRUE,"GENERAL";"TAB3",#N/A,TRUE,"GENERAL";"TAB4",#N/A,TRUE,"GENERAL";"TAB5",#N/A,TRUE,"GENERAL"}</definedName>
    <definedName name="_k9" localSheetId="4" hidden="1">{"TAB1",#N/A,TRUE,"GENERAL";"TAB2",#N/A,TRUE,"GENERAL";"TAB3",#N/A,TRUE,"GENERAL";"TAB4",#N/A,TRUE,"GENERAL";"TAB5",#N/A,TRUE,"GENERAL"}</definedName>
    <definedName name="_k9" localSheetId="10" hidden="1">{"TAB1",#N/A,TRUE,"GENERAL";"TAB2",#N/A,TRUE,"GENERAL";"TAB3",#N/A,TRUE,"GENERAL";"TAB4",#N/A,TRUE,"GENERAL";"TAB5",#N/A,TRUE,"GENERAL"}</definedName>
    <definedName name="_k9" localSheetId="5" hidden="1">{"TAB1",#N/A,TRUE,"GENERAL";"TAB2",#N/A,TRUE,"GENERAL";"TAB3",#N/A,TRUE,"GENERAL";"TAB4",#N/A,TRUE,"GENERAL";"TAB5",#N/A,TRUE,"GENERAL"}</definedName>
    <definedName name="_k9" localSheetId="6" hidden="1">{"TAB1",#N/A,TRUE,"GENERAL";"TAB2",#N/A,TRUE,"GENERAL";"TAB3",#N/A,TRUE,"GENERAL";"TAB4",#N/A,TRUE,"GENERAL";"TAB5",#N/A,TRUE,"GENERAL"}</definedName>
    <definedName name="_k9" localSheetId="7" hidden="1">{"TAB1",#N/A,TRUE,"GENERAL";"TAB2",#N/A,TRUE,"GENERAL";"TAB3",#N/A,TRUE,"GENERAL";"TAB4",#N/A,TRUE,"GENERAL";"TAB5",#N/A,TRUE,"GENERAL"}</definedName>
    <definedName name="_k9" localSheetId="8" hidden="1">{"TAB1",#N/A,TRUE,"GENERAL";"TAB2",#N/A,TRUE,"GENERAL";"TAB3",#N/A,TRUE,"GENERAL";"TAB4",#N/A,TRUE,"GENERAL";"TAB5",#N/A,TRUE,"GENERAL"}</definedName>
    <definedName name="_k9" localSheetId="9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localSheetId="2" hidden="1">#REF!</definedName>
    <definedName name="_Key1" hidden="1">#REF!</definedName>
    <definedName name="_Key11" localSheetId="1" hidden="1">#REF!</definedName>
    <definedName name="_Key11" localSheetId="2" hidden="1">#REF!</definedName>
    <definedName name="_Key11" hidden="1">#REF!</definedName>
    <definedName name="_Key2" localSheetId="11" hidden="1">#REF!</definedName>
    <definedName name="_Key2" localSheetId="4" hidden="1">#REF!</definedName>
    <definedName name="_Key2" localSheetId="10" hidden="1">#REF!</definedName>
    <definedName name="_Key2" localSheetId="5" hidden="1">#REF!</definedName>
    <definedName name="_Key2" localSheetId="6" hidden="1">#REF!</definedName>
    <definedName name="_Key2" localSheetId="7" hidden="1">#REF!</definedName>
    <definedName name="_Key2" localSheetId="8" hidden="1">#REF!</definedName>
    <definedName name="_Key2" localSheetId="9" hidden="1">#REF!</definedName>
    <definedName name="_Key2" localSheetId="1" hidden="1">#REF!</definedName>
    <definedName name="_Key2" localSheetId="2" hidden="1">#REF!</definedName>
    <definedName name="_Key2" hidden="1">#REF!</definedName>
    <definedName name="_Key21" localSheetId="1" hidden="1">#REF!</definedName>
    <definedName name="_Key21" hidden="1">#REF!</definedName>
    <definedName name="_key3" localSheetId="1" hidden="1">#REF!</definedName>
    <definedName name="_key3" hidden="1">#REF!</definedName>
    <definedName name="_key31" localSheetId="1" hidden="1">#REF!</definedName>
    <definedName name="_key31" hidden="1">#REF!</definedName>
    <definedName name="_kjk6" localSheetId="11" hidden="1">{"TAB1",#N/A,TRUE,"GENERAL";"TAB2",#N/A,TRUE,"GENERAL";"TAB3",#N/A,TRUE,"GENERAL";"TAB4",#N/A,TRUE,"GENERAL";"TAB5",#N/A,TRUE,"GENERAL"}</definedName>
    <definedName name="_kjk6" localSheetId="4" hidden="1">{"TAB1",#N/A,TRUE,"GENERAL";"TAB2",#N/A,TRUE,"GENERAL";"TAB3",#N/A,TRUE,"GENERAL";"TAB4",#N/A,TRUE,"GENERAL";"TAB5",#N/A,TRUE,"GENERAL"}</definedName>
    <definedName name="_kjk6" localSheetId="10" hidden="1">{"TAB1",#N/A,TRUE,"GENERAL";"TAB2",#N/A,TRUE,"GENERAL";"TAB3",#N/A,TRUE,"GENERAL";"TAB4",#N/A,TRUE,"GENERAL";"TAB5",#N/A,TRUE,"GENERAL"}</definedName>
    <definedName name="_kjk6" localSheetId="5" hidden="1">{"TAB1",#N/A,TRUE,"GENERAL";"TAB2",#N/A,TRUE,"GENERAL";"TAB3",#N/A,TRUE,"GENERAL";"TAB4",#N/A,TRUE,"GENERAL";"TAB5",#N/A,TRUE,"GENERAL"}</definedName>
    <definedName name="_kjk6" localSheetId="6" hidden="1">{"TAB1",#N/A,TRUE,"GENERAL";"TAB2",#N/A,TRUE,"GENERAL";"TAB3",#N/A,TRUE,"GENERAL";"TAB4",#N/A,TRUE,"GENERAL";"TAB5",#N/A,TRUE,"GENERAL"}</definedName>
    <definedName name="_kjk6" localSheetId="7" hidden="1">{"TAB1",#N/A,TRUE,"GENERAL";"TAB2",#N/A,TRUE,"GENERAL";"TAB3",#N/A,TRUE,"GENERAL";"TAB4",#N/A,TRUE,"GENERAL";"TAB5",#N/A,TRUE,"GENERAL"}</definedName>
    <definedName name="_kjk6" localSheetId="8" hidden="1">{"TAB1",#N/A,TRUE,"GENERAL";"TAB2",#N/A,TRUE,"GENERAL";"TAB3",#N/A,TRUE,"GENERAL";"TAB4",#N/A,TRUE,"GENERAL";"TAB5",#N/A,TRUE,"GENERAL"}</definedName>
    <definedName name="_kjk6" localSheetId="9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 localSheetId="2">#REF!</definedName>
    <definedName name="_lar03">#REF!</definedName>
    <definedName name="_LEY80" localSheetId="1">#REF!</definedName>
    <definedName name="_LEY80">#REF!</definedName>
    <definedName name="_m3" localSheetId="11" hidden="1">{"via1",#N/A,TRUE,"general";"via2",#N/A,TRUE,"general";"via3",#N/A,TRUE,"general"}</definedName>
    <definedName name="_m3" localSheetId="4" hidden="1">{"via1",#N/A,TRUE,"general";"via2",#N/A,TRUE,"general";"via3",#N/A,TRUE,"general"}</definedName>
    <definedName name="_m3" localSheetId="10" hidden="1">{"via1",#N/A,TRUE,"general";"via2",#N/A,TRUE,"general";"via3",#N/A,TRUE,"general"}</definedName>
    <definedName name="_m3" localSheetId="5" hidden="1">{"via1",#N/A,TRUE,"general";"via2",#N/A,TRUE,"general";"via3",#N/A,TRUE,"general"}</definedName>
    <definedName name="_m3" localSheetId="6" hidden="1">{"via1",#N/A,TRUE,"general";"via2",#N/A,TRUE,"general";"via3",#N/A,TRUE,"general"}</definedName>
    <definedName name="_m3" localSheetId="7" hidden="1">{"via1",#N/A,TRUE,"general";"via2",#N/A,TRUE,"general";"via3",#N/A,TRUE,"general"}</definedName>
    <definedName name="_m3" localSheetId="8" hidden="1">{"via1",#N/A,TRUE,"general";"via2",#N/A,TRUE,"general";"via3",#N/A,TRUE,"general"}</definedName>
    <definedName name="_m3" localSheetId="9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1" hidden="1">{"TAB1",#N/A,TRUE,"GENERAL";"TAB2",#N/A,TRUE,"GENERAL";"TAB3",#N/A,TRUE,"GENERAL";"TAB4",#N/A,TRUE,"GENERAL";"TAB5",#N/A,TRUE,"GENERAL"}</definedName>
    <definedName name="_m4" localSheetId="4" hidden="1">{"TAB1",#N/A,TRUE,"GENERAL";"TAB2",#N/A,TRUE,"GENERAL";"TAB3",#N/A,TRUE,"GENERAL";"TAB4",#N/A,TRUE,"GENERAL";"TAB5",#N/A,TRUE,"GENERAL"}</definedName>
    <definedName name="_m4" localSheetId="10" hidden="1">{"TAB1",#N/A,TRUE,"GENERAL";"TAB2",#N/A,TRUE,"GENERAL";"TAB3",#N/A,TRUE,"GENERAL";"TAB4",#N/A,TRUE,"GENERAL";"TAB5",#N/A,TRUE,"GENERAL"}</definedName>
    <definedName name="_m4" localSheetId="5" hidden="1">{"TAB1",#N/A,TRUE,"GENERAL";"TAB2",#N/A,TRUE,"GENERAL";"TAB3",#N/A,TRUE,"GENERAL";"TAB4",#N/A,TRUE,"GENERAL";"TAB5",#N/A,TRUE,"GENERAL"}</definedName>
    <definedName name="_m4" localSheetId="6" hidden="1">{"TAB1",#N/A,TRUE,"GENERAL";"TAB2",#N/A,TRUE,"GENERAL";"TAB3",#N/A,TRUE,"GENERAL";"TAB4",#N/A,TRUE,"GENERAL";"TAB5",#N/A,TRUE,"GENERAL"}</definedName>
    <definedName name="_m4" localSheetId="7" hidden="1">{"TAB1",#N/A,TRUE,"GENERAL";"TAB2",#N/A,TRUE,"GENERAL";"TAB3",#N/A,TRUE,"GENERAL";"TAB4",#N/A,TRUE,"GENERAL";"TAB5",#N/A,TRUE,"GENERAL"}</definedName>
    <definedName name="_m4" localSheetId="8" hidden="1">{"TAB1",#N/A,TRUE,"GENERAL";"TAB2",#N/A,TRUE,"GENERAL";"TAB3",#N/A,TRUE,"GENERAL";"TAB4",#N/A,TRUE,"GENERAL";"TAB5",#N/A,TRUE,"GENERAL"}</definedName>
    <definedName name="_m4" localSheetId="9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1" hidden="1">{"via1",#N/A,TRUE,"general";"via2",#N/A,TRUE,"general";"via3",#N/A,TRUE,"general"}</definedName>
    <definedName name="_m5" localSheetId="4" hidden="1">{"via1",#N/A,TRUE,"general";"via2",#N/A,TRUE,"general";"via3",#N/A,TRUE,"general"}</definedName>
    <definedName name="_m5" localSheetId="10" hidden="1">{"via1",#N/A,TRUE,"general";"via2",#N/A,TRUE,"general";"via3",#N/A,TRUE,"general"}</definedName>
    <definedName name="_m5" localSheetId="5" hidden="1">{"via1",#N/A,TRUE,"general";"via2",#N/A,TRUE,"general";"via3",#N/A,TRUE,"general"}</definedName>
    <definedName name="_m5" localSheetId="6" hidden="1">{"via1",#N/A,TRUE,"general";"via2",#N/A,TRUE,"general";"via3",#N/A,TRUE,"general"}</definedName>
    <definedName name="_m5" localSheetId="7" hidden="1">{"via1",#N/A,TRUE,"general";"via2",#N/A,TRUE,"general";"via3",#N/A,TRUE,"general"}</definedName>
    <definedName name="_m5" localSheetId="8" hidden="1">{"via1",#N/A,TRUE,"general";"via2",#N/A,TRUE,"general";"via3",#N/A,TRUE,"general"}</definedName>
    <definedName name="_m5" localSheetId="9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1" hidden="1">{"TAB1",#N/A,TRUE,"GENERAL";"TAB2",#N/A,TRUE,"GENERAL";"TAB3",#N/A,TRUE,"GENERAL";"TAB4",#N/A,TRUE,"GENERAL";"TAB5",#N/A,TRUE,"GENERAL"}</definedName>
    <definedName name="_m6" localSheetId="4" hidden="1">{"TAB1",#N/A,TRUE,"GENERAL";"TAB2",#N/A,TRUE,"GENERAL";"TAB3",#N/A,TRUE,"GENERAL";"TAB4",#N/A,TRUE,"GENERAL";"TAB5",#N/A,TRUE,"GENERAL"}</definedName>
    <definedName name="_m6" localSheetId="10" hidden="1">{"TAB1",#N/A,TRUE,"GENERAL";"TAB2",#N/A,TRUE,"GENERAL";"TAB3",#N/A,TRUE,"GENERAL";"TAB4",#N/A,TRUE,"GENERAL";"TAB5",#N/A,TRUE,"GENERAL"}</definedName>
    <definedName name="_m6" localSheetId="5" hidden="1">{"TAB1",#N/A,TRUE,"GENERAL";"TAB2",#N/A,TRUE,"GENERAL";"TAB3",#N/A,TRUE,"GENERAL";"TAB4",#N/A,TRUE,"GENERAL";"TAB5",#N/A,TRUE,"GENERAL"}</definedName>
    <definedName name="_m6" localSheetId="6" hidden="1">{"TAB1",#N/A,TRUE,"GENERAL";"TAB2",#N/A,TRUE,"GENERAL";"TAB3",#N/A,TRUE,"GENERAL";"TAB4",#N/A,TRUE,"GENERAL";"TAB5",#N/A,TRUE,"GENERAL"}</definedName>
    <definedName name="_m6" localSheetId="7" hidden="1">{"TAB1",#N/A,TRUE,"GENERAL";"TAB2",#N/A,TRUE,"GENERAL";"TAB3",#N/A,TRUE,"GENERAL";"TAB4",#N/A,TRUE,"GENERAL";"TAB5",#N/A,TRUE,"GENERAL"}</definedName>
    <definedName name="_m6" localSheetId="8" hidden="1">{"TAB1",#N/A,TRUE,"GENERAL";"TAB2",#N/A,TRUE,"GENERAL";"TAB3",#N/A,TRUE,"GENERAL";"TAB4",#N/A,TRUE,"GENERAL";"TAB5",#N/A,TRUE,"GENERAL"}</definedName>
    <definedName name="_m6" localSheetId="9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1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localSheetId="10" hidden="1">{"TAB1",#N/A,TRUE,"GENERAL";"TAB2",#N/A,TRUE,"GENERAL";"TAB3",#N/A,TRUE,"GENERAL";"TAB4",#N/A,TRUE,"GENERAL";"TAB5",#N/A,TRUE,"GENERAL"}</definedName>
    <definedName name="_m7" localSheetId="5" hidden="1">{"TAB1",#N/A,TRUE,"GENERAL";"TAB2",#N/A,TRUE,"GENERAL";"TAB3",#N/A,TRUE,"GENERAL";"TAB4",#N/A,TRUE,"GENERAL";"TAB5",#N/A,TRUE,"GENERAL"}</definedName>
    <definedName name="_m7" localSheetId="6" hidden="1">{"TAB1",#N/A,TRUE,"GENERAL";"TAB2",#N/A,TRUE,"GENERAL";"TAB3",#N/A,TRUE,"GENERAL";"TAB4",#N/A,TRUE,"GENERAL";"TAB5",#N/A,TRUE,"GENERAL"}</definedName>
    <definedName name="_m7" localSheetId="7" hidden="1">{"TAB1",#N/A,TRUE,"GENERAL";"TAB2",#N/A,TRUE,"GENERAL";"TAB3",#N/A,TRUE,"GENERAL";"TAB4",#N/A,TRUE,"GENERAL";"TAB5",#N/A,TRUE,"GENERAL"}</definedName>
    <definedName name="_m7" localSheetId="8" hidden="1">{"TAB1",#N/A,TRUE,"GENERAL";"TAB2",#N/A,TRUE,"GENERAL";"TAB3",#N/A,TRUE,"GENERAL";"TAB4",#N/A,TRUE,"GENERAL";"TAB5",#N/A,TRUE,"GENERAL"}</definedName>
    <definedName name="_m7" localSheetId="9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1" hidden="1">{"via1",#N/A,TRUE,"general";"via2",#N/A,TRUE,"general";"via3",#N/A,TRUE,"general"}</definedName>
    <definedName name="_m8" localSheetId="4" hidden="1">{"via1",#N/A,TRUE,"general";"via2",#N/A,TRUE,"general";"via3",#N/A,TRUE,"general"}</definedName>
    <definedName name="_m8" localSheetId="10" hidden="1">{"via1",#N/A,TRUE,"general";"via2",#N/A,TRUE,"general";"via3",#N/A,TRUE,"general"}</definedName>
    <definedName name="_m8" localSheetId="5" hidden="1">{"via1",#N/A,TRUE,"general";"via2",#N/A,TRUE,"general";"via3",#N/A,TRUE,"general"}</definedName>
    <definedName name="_m8" localSheetId="6" hidden="1">{"via1",#N/A,TRUE,"general";"via2",#N/A,TRUE,"general";"via3",#N/A,TRUE,"general"}</definedName>
    <definedName name="_m8" localSheetId="7" hidden="1">{"via1",#N/A,TRUE,"general";"via2",#N/A,TRUE,"general";"via3",#N/A,TRUE,"general"}</definedName>
    <definedName name="_m8" localSheetId="8" hidden="1">{"via1",#N/A,TRUE,"general";"via2",#N/A,TRUE,"general";"via3",#N/A,TRUE,"general"}</definedName>
    <definedName name="_m8" localSheetId="9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1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localSheetId="10" hidden="1">{"via1",#N/A,TRUE,"general";"via2",#N/A,TRUE,"general";"via3",#N/A,TRUE,"general"}</definedName>
    <definedName name="_m9" localSheetId="5" hidden="1">{"via1",#N/A,TRUE,"general";"via2",#N/A,TRUE,"general";"via3",#N/A,TRUE,"general"}</definedName>
    <definedName name="_m9" localSheetId="6" hidden="1">{"via1",#N/A,TRUE,"general";"via2",#N/A,TRUE,"general";"via3",#N/A,TRUE,"general"}</definedName>
    <definedName name="_m9" localSheetId="7" hidden="1">{"via1",#N/A,TRUE,"general";"via2",#N/A,TRUE,"general";"via3",#N/A,TRUE,"general"}</definedName>
    <definedName name="_m9" localSheetId="8" hidden="1">{"via1",#N/A,TRUE,"general";"via2",#N/A,TRUE,"general";"via3",#N/A,TRUE,"general"}</definedName>
    <definedName name="_m9" localSheetId="9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 localSheetId="2">#REF!</definedName>
    <definedName name="_MA2">#REF!</definedName>
    <definedName name="_MAT1" localSheetId="1">#REF!</definedName>
    <definedName name="_MAT1">#REF!</definedName>
    <definedName name="_MOD1" localSheetId="1">#REF!</definedName>
    <definedName name="_MOD1">#REF!</definedName>
    <definedName name="_mun2" localSheetId="1">#REF!</definedName>
    <definedName name="_mun2">#REF!</definedName>
    <definedName name="_n3" localSheetId="11" hidden="1">{"TAB1",#N/A,TRUE,"GENERAL";"TAB2",#N/A,TRUE,"GENERAL";"TAB3",#N/A,TRUE,"GENERAL";"TAB4",#N/A,TRUE,"GENERAL";"TAB5",#N/A,TRUE,"GENERAL"}</definedName>
    <definedName name="_n3" localSheetId="4" hidden="1">{"TAB1",#N/A,TRUE,"GENERAL";"TAB2",#N/A,TRUE,"GENERAL";"TAB3",#N/A,TRUE,"GENERAL";"TAB4",#N/A,TRUE,"GENERAL";"TAB5",#N/A,TRUE,"GENERAL"}</definedName>
    <definedName name="_n3" localSheetId="10" hidden="1">{"TAB1",#N/A,TRUE,"GENERAL";"TAB2",#N/A,TRUE,"GENERAL";"TAB3",#N/A,TRUE,"GENERAL";"TAB4",#N/A,TRUE,"GENERAL";"TAB5",#N/A,TRUE,"GENERAL"}</definedName>
    <definedName name="_n3" localSheetId="5" hidden="1">{"TAB1",#N/A,TRUE,"GENERAL";"TAB2",#N/A,TRUE,"GENERAL";"TAB3",#N/A,TRUE,"GENERAL";"TAB4",#N/A,TRUE,"GENERAL";"TAB5",#N/A,TRUE,"GENERAL"}</definedName>
    <definedName name="_n3" localSheetId="6" hidden="1">{"TAB1",#N/A,TRUE,"GENERAL";"TAB2",#N/A,TRUE,"GENERAL";"TAB3",#N/A,TRUE,"GENERAL";"TAB4",#N/A,TRUE,"GENERAL";"TAB5",#N/A,TRUE,"GENERAL"}</definedName>
    <definedName name="_n3" localSheetId="7" hidden="1">{"TAB1",#N/A,TRUE,"GENERAL";"TAB2",#N/A,TRUE,"GENERAL";"TAB3",#N/A,TRUE,"GENERAL";"TAB4",#N/A,TRUE,"GENERAL";"TAB5",#N/A,TRUE,"GENERAL"}</definedName>
    <definedName name="_n3" localSheetId="8" hidden="1">{"TAB1",#N/A,TRUE,"GENERAL";"TAB2",#N/A,TRUE,"GENERAL";"TAB3",#N/A,TRUE,"GENERAL";"TAB4",#N/A,TRUE,"GENERAL";"TAB5",#N/A,TRUE,"GENERAL"}</definedName>
    <definedName name="_n3" localSheetId="9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1" hidden="1">{"via1",#N/A,TRUE,"general";"via2",#N/A,TRUE,"general";"via3",#N/A,TRUE,"general"}</definedName>
    <definedName name="_n4" localSheetId="4" hidden="1">{"via1",#N/A,TRUE,"general";"via2",#N/A,TRUE,"general";"via3",#N/A,TRUE,"general"}</definedName>
    <definedName name="_n4" localSheetId="10" hidden="1">{"via1",#N/A,TRUE,"general";"via2",#N/A,TRUE,"general";"via3",#N/A,TRUE,"general"}</definedName>
    <definedName name="_n4" localSheetId="5" hidden="1">{"via1",#N/A,TRUE,"general";"via2",#N/A,TRUE,"general";"via3",#N/A,TRUE,"general"}</definedName>
    <definedName name="_n4" localSheetId="6" hidden="1">{"via1",#N/A,TRUE,"general";"via2",#N/A,TRUE,"general";"via3",#N/A,TRUE,"general"}</definedName>
    <definedName name="_n4" localSheetId="7" hidden="1">{"via1",#N/A,TRUE,"general";"via2",#N/A,TRUE,"general";"via3",#N/A,TRUE,"general"}</definedName>
    <definedName name="_n4" localSheetId="8" hidden="1">{"via1",#N/A,TRUE,"general";"via2",#N/A,TRUE,"general";"via3",#N/A,TRUE,"general"}</definedName>
    <definedName name="_n4" localSheetId="9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1" hidden="1">{"TAB1",#N/A,TRUE,"GENERAL";"TAB2",#N/A,TRUE,"GENERAL";"TAB3",#N/A,TRUE,"GENERAL";"TAB4",#N/A,TRUE,"GENERAL";"TAB5",#N/A,TRUE,"GENERAL"}</definedName>
    <definedName name="_n5" localSheetId="4" hidden="1">{"TAB1",#N/A,TRUE,"GENERAL";"TAB2",#N/A,TRUE,"GENERAL";"TAB3",#N/A,TRUE,"GENERAL";"TAB4",#N/A,TRUE,"GENERAL";"TAB5",#N/A,TRUE,"GENERAL"}</definedName>
    <definedName name="_n5" localSheetId="10" hidden="1">{"TAB1",#N/A,TRUE,"GENERAL";"TAB2",#N/A,TRUE,"GENERAL";"TAB3",#N/A,TRUE,"GENERAL";"TAB4",#N/A,TRUE,"GENERAL";"TAB5",#N/A,TRUE,"GENERAL"}</definedName>
    <definedName name="_n5" localSheetId="5" hidden="1">{"TAB1",#N/A,TRUE,"GENERAL";"TAB2",#N/A,TRUE,"GENERAL";"TAB3",#N/A,TRUE,"GENERAL";"TAB4",#N/A,TRUE,"GENERAL";"TAB5",#N/A,TRUE,"GENERAL"}</definedName>
    <definedName name="_n5" localSheetId="6" hidden="1">{"TAB1",#N/A,TRUE,"GENERAL";"TAB2",#N/A,TRUE,"GENERAL";"TAB3",#N/A,TRUE,"GENERAL";"TAB4",#N/A,TRUE,"GENERAL";"TAB5",#N/A,TRUE,"GENERAL"}</definedName>
    <definedName name="_n5" localSheetId="7" hidden="1">{"TAB1",#N/A,TRUE,"GENERAL";"TAB2",#N/A,TRUE,"GENERAL";"TAB3",#N/A,TRUE,"GENERAL";"TAB4",#N/A,TRUE,"GENERAL";"TAB5",#N/A,TRUE,"GENERAL"}</definedName>
    <definedName name="_n5" localSheetId="8" hidden="1">{"TAB1",#N/A,TRUE,"GENERAL";"TAB2",#N/A,TRUE,"GENERAL";"TAB3",#N/A,TRUE,"GENERAL";"TAB4",#N/A,TRUE,"GENERAL";"TAB5",#N/A,TRUE,"GENERAL"}</definedName>
    <definedName name="_n5" localSheetId="9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1">#REF!</definedName>
    <definedName name="_nrf10" localSheetId="2">#REF!</definedName>
    <definedName name="_nrf10">#REF!</definedName>
    <definedName name="_num10" localSheetId="1">#REF!</definedName>
    <definedName name="_num10">#REF!</definedName>
    <definedName name="_num2" localSheetId="1">#REF!</definedName>
    <definedName name="_num2">#REF!</definedName>
    <definedName name="_num3" localSheetId="1">#REF!</definedName>
    <definedName name="_num3">#REF!</definedName>
    <definedName name="_num4" localSheetId="1">#REF!</definedName>
    <definedName name="_num4">#REF!</definedName>
    <definedName name="_num5" localSheetId="1">#REF!</definedName>
    <definedName name="_num5">#REF!</definedName>
    <definedName name="_num6" localSheetId="1">#REF!</definedName>
    <definedName name="_num6">#REF!</definedName>
    <definedName name="_num7" localSheetId="1">#REF!</definedName>
    <definedName name="_num7">#REF!</definedName>
    <definedName name="_num8" localSheetId="1">#REF!</definedName>
    <definedName name="_num8">#REF!</definedName>
    <definedName name="_num9" localSheetId="1">#REF!</definedName>
    <definedName name="_num9">#REF!</definedName>
    <definedName name="_nyn7" localSheetId="11" hidden="1">{"via1",#N/A,TRUE,"general";"via2",#N/A,TRUE,"general";"via3",#N/A,TRUE,"general"}</definedName>
    <definedName name="_nyn7" localSheetId="4" hidden="1">{"via1",#N/A,TRUE,"general";"via2",#N/A,TRUE,"general";"via3",#N/A,TRUE,"general"}</definedName>
    <definedName name="_nyn7" localSheetId="10" hidden="1">{"via1",#N/A,TRUE,"general";"via2",#N/A,TRUE,"general";"via3",#N/A,TRUE,"general"}</definedName>
    <definedName name="_nyn7" localSheetId="5" hidden="1">{"via1",#N/A,TRUE,"general";"via2",#N/A,TRUE,"general";"via3",#N/A,TRUE,"general"}</definedName>
    <definedName name="_nyn7" localSheetId="6" hidden="1">{"via1",#N/A,TRUE,"general";"via2",#N/A,TRUE,"general";"via3",#N/A,TRUE,"general"}</definedName>
    <definedName name="_nyn7" localSheetId="7" hidden="1">{"via1",#N/A,TRUE,"general";"via2",#N/A,TRUE,"general";"via3",#N/A,TRUE,"general"}</definedName>
    <definedName name="_nyn7" localSheetId="8" hidden="1">{"via1",#N/A,TRUE,"general";"via2",#N/A,TRUE,"general";"via3",#N/A,TRUE,"general"}</definedName>
    <definedName name="_nyn7" localSheetId="9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1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localSheetId="10" hidden="1">{"via1",#N/A,TRUE,"general";"via2",#N/A,TRUE,"general";"via3",#N/A,TRUE,"general"}</definedName>
    <definedName name="_o4" localSheetId="5" hidden="1">{"via1",#N/A,TRUE,"general";"via2",#N/A,TRUE,"general";"via3",#N/A,TRUE,"general"}</definedName>
    <definedName name="_o4" localSheetId="6" hidden="1">{"via1",#N/A,TRUE,"general";"via2",#N/A,TRUE,"general";"via3",#N/A,TRUE,"general"}</definedName>
    <definedName name="_o4" localSheetId="7" hidden="1">{"via1",#N/A,TRUE,"general";"via2",#N/A,TRUE,"general";"via3",#N/A,TRUE,"general"}</definedName>
    <definedName name="_o4" localSheetId="8" hidden="1">{"via1",#N/A,TRUE,"general";"via2",#N/A,TRUE,"general";"via3",#N/A,TRUE,"general"}</definedName>
    <definedName name="_o4" localSheetId="9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1" hidden="1">{"TAB1",#N/A,TRUE,"GENERAL";"TAB2",#N/A,TRUE,"GENERAL";"TAB3",#N/A,TRUE,"GENERAL";"TAB4",#N/A,TRUE,"GENERAL";"TAB5",#N/A,TRUE,"GENERAL"}</definedName>
    <definedName name="_o5" localSheetId="4" hidden="1">{"TAB1",#N/A,TRUE,"GENERAL";"TAB2",#N/A,TRUE,"GENERAL";"TAB3",#N/A,TRUE,"GENERAL";"TAB4",#N/A,TRUE,"GENERAL";"TAB5",#N/A,TRUE,"GENERAL"}</definedName>
    <definedName name="_o5" localSheetId="10" hidden="1">{"TAB1",#N/A,TRUE,"GENERAL";"TAB2",#N/A,TRUE,"GENERAL";"TAB3",#N/A,TRUE,"GENERAL";"TAB4",#N/A,TRUE,"GENERAL";"TAB5",#N/A,TRUE,"GENERAL"}</definedName>
    <definedName name="_o5" localSheetId="5" hidden="1">{"TAB1",#N/A,TRUE,"GENERAL";"TAB2",#N/A,TRUE,"GENERAL";"TAB3",#N/A,TRUE,"GENERAL";"TAB4",#N/A,TRUE,"GENERAL";"TAB5",#N/A,TRUE,"GENERAL"}</definedName>
    <definedName name="_o5" localSheetId="6" hidden="1">{"TAB1",#N/A,TRUE,"GENERAL";"TAB2",#N/A,TRUE,"GENERAL";"TAB3",#N/A,TRUE,"GENERAL";"TAB4",#N/A,TRUE,"GENERAL";"TAB5",#N/A,TRUE,"GENERAL"}</definedName>
    <definedName name="_o5" localSheetId="7" hidden="1">{"TAB1",#N/A,TRUE,"GENERAL";"TAB2",#N/A,TRUE,"GENERAL";"TAB3",#N/A,TRUE,"GENERAL";"TAB4",#N/A,TRUE,"GENERAL";"TAB5",#N/A,TRUE,"GENERAL"}</definedName>
    <definedName name="_o5" localSheetId="8" hidden="1">{"TAB1",#N/A,TRUE,"GENERAL";"TAB2",#N/A,TRUE,"GENERAL";"TAB3",#N/A,TRUE,"GENERAL";"TAB4",#N/A,TRUE,"GENERAL";"TAB5",#N/A,TRUE,"GENERAL"}</definedName>
    <definedName name="_o5" localSheetId="9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1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localSheetId="10" hidden="1">{"TAB1",#N/A,TRUE,"GENERAL";"TAB2",#N/A,TRUE,"GENERAL";"TAB3",#N/A,TRUE,"GENERAL";"TAB4",#N/A,TRUE,"GENERAL";"TAB5",#N/A,TRUE,"GENERAL"}</definedName>
    <definedName name="_o6" localSheetId="5" hidden="1">{"TAB1",#N/A,TRUE,"GENERAL";"TAB2",#N/A,TRUE,"GENERAL";"TAB3",#N/A,TRUE,"GENERAL";"TAB4",#N/A,TRUE,"GENERAL";"TAB5",#N/A,TRUE,"GENERAL"}</definedName>
    <definedName name="_o6" localSheetId="6" hidden="1">{"TAB1",#N/A,TRUE,"GENERAL";"TAB2",#N/A,TRUE,"GENERAL";"TAB3",#N/A,TRUE,"GENERAL";"TAB4",#N/A,TRUE,"GENERAL";"TAB5",#N/A,TRUE,"GENERAL"}</definedName>
    <definedName name="_o6" localSheetId="7" hidden="1">{"TAB1",#N/A,TRUE,"GENERAL";"TAB2",#N/A,TRUE,"GENERAL";"TAB3",#N/A,TRUE,"GENERAL";"TAB4",#N/A,TRUE,"GENERAL";"TAB5",#N/A,TRUE,"GENERAL"}</definedName>
    <definedName name="_o6" localSheetId="8" hidden="1">{"TAB1",#N/A,TRUE,"GENERAL";"TAB2",#N/A,TRUE,"GENERAL";"TAB3",#N/A,TRUE,"GENERAL";"TAB4",#N/A,TRUE,"GENERAL";"TAB5",#N/A,TRUE,"GENERAL"}</definedName>
    <definedName name="_o6" localSheetId="9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1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localSheetId="10" hidden="1">{"TAB1",#N/A,TRUE,"GENERAL";"TAB2",#N/A,TRUE,"GENERAL";"TAB3",#N/A,TRUE,"GENERAL";"TAB4",#N/A,TRUE,"GENERAL";"TAB5",#N/A,TRUE,"GENERAL"}</definedName>
    <definedName name="_o7" localSheetId="5" hidden="1">{"TAB1",#N/A,TRUE,"GENERAL";"TAB2",#N/A,TRUE,"GENERAL";"TAB3",#N/A,TRUE,"GENERAL";"TAB4",#N/A,TRUE,"GENERAL";"TAB5",#N/A,TRUE,"GENERAL"}</definedName>
    <definedName name="_o7" localSheetId="6" hidden="1">{"TAB1",#N/A,TRUE,"GENERAL";"TAB2",#N/A,TRUE,"GENERAL";"TAB3",#N/A,TRUE,"GENERAL";"TAB4",#N/A,TRUE,"GENERAL";"TAB5",#N/A,TRUE,"GENERAL"}</definedName>
    <definedName name="_o7" localSheetId="7" hidden="1">{"TAB1",#N/A,TRUE,"GENERAL";"TAB2",#N/A,TRUE,"GENERAL";"TAB3",#N/A,TRUE,"GENERAL";"TAB4",#N/A,TRUE,"GENERAL";"TAB5",#N/A,TRUE,"GENERAL"}</definedName>
    <definedName name="_o7" localSheetId="8" hidden="1">{"TAB1",#N/A,TRUE,"GENERAL";"TAB2",#N/A,TRUE,"GENERAL";"TAB3",#N/A,TRUE,"GENERAL";"TAB4",#N/A,TRUE,"GENERAL";"TAB5",#N/A,TRUE,"GENERAL"}</definedName>
    <definedName name="_o7" localSheetId="9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1" hidden="1">{"via1",#N/A,TRUE,"general";"via2",#N/A,TRUE,"general";"via3",#N/A,TRUE,"general"}</definedName>
    <definedName name="_o8" localSheetId="4" hidden="1">{"via1",#N/A,TRUE,"general";"via2",#N/A,TRUE,"general";"via3",#N/A,TRUE,"general"}</definedName>
    <definedName name="_o8" localSheetId="10" hidden="1">{"via1",#N/A,TRUE,"general";"via2",#N/A,TRUE,"general";"via3",#N/A,TRUE,"general"}</definedName>
    <definedName name="_o8" localSheetId="5" hidden="1">{"via1",#N/A,TRUE,"general";"via2",#N/A,TRUE,"general";"via3",#N/A,TRUE,"general"}</definedName>
    <definedName name="_o8" localSheetId="6" hidden="1">{"via1",#N/A,TRUE,"general";"via2",#N/A,TRUE,"general";"via3",#N/A,TRUE,"general"}</definedName>
    <definedName name="_o8" localSheetId="7" hidden="1">{"via1",#N/A,TRUE,"general";"via2",#N/A,TRUE,"general";"via3",#N/A,TRUE,"general"}</definedName>
    <definedName name="_o8" localSheetId="8" hidden="1">{"via1",#N/A,TRUE,"general";"via2",#N/A,TRUE,"general";"via3",#N/A,TRUE,"general"}</definedName>
    <definedName name="_o8" localSheetId="9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1" hidden="1">{"TAB1",#N/A,TRUE,"GENERAL";"TAB2",#N/A,TRUE,"GENERAL";"TAB3",#N/A,TRUE,"GENERAL";"TAB4",#N/A,TRUE,"GENERAL";"TAB5",#N/A,TRUE,"GENERAL"}</definedName>
    <definedName name="_o9" localSheetId="4" hidden="1">{"TAB1",#N/A,TRUE,"GENERAL";"TAB2",#N/A,TRUE,"GENERAL";"TAB3",#N/A,TRUE,"GENERAL";"TAB4",#N/A,TRUE,"GENERAL";"TAB5",#N/A,TRUE,"GENERAL"}</definedName>
    <definedName name="_o9" localSheetId="10" hidden="1">{"TAB1",#N/A,TRUE,"GENERAL";"TAB2",#N/A,TRUE,"GENERAL";"TAB3",#N/A,TRUE,"GENERAL";"TAB4",#N/A,TRUE,"GENERAL";"TAB5",#N/A,TRUE,"GENERAL"}</definedName>
    <definedName name="_o9" localSheetId="5" hidden="1">{"TAB1",#N/A,TRUE,"GENERAL";"TAB2",#N/A,TRUE,"GENERAL";"TAB3",#N/A,TRUE,"GENERAL";"TAB4",#N/A,TRUE,"GENERAL";"TAB5",#N/A,TRUE,"GENERAL"}</definedName>
    <definedName name="_o9" localSheetId="6" hidden="1">{"TAB1",#N/A,TRUE,"GENERAL";"TAB2",#N/A,TRUE,"GENERAL";"TAB3",#N/A,TRUE,"GENERAL";"TAB4",#N/A,TRUE,"GENERAL";"TAB5",#N/A,TRUE,"GENERAL"}</definedName>
    <definedName name="_o9" localSheetId="7" hidden="1">{"TAB1",#N/A,TRUE,"GENERAL";"TAB2",#N/A,TRUE,"GENERAL";"TAB3",#N/A,TRUE,"GENERAL";"TAB4",#N/A,TRUE,"GENERAL";"TAB5",#N/A,TRUE,"GENERAL"}</definedName>
    <definedName name="_o9" localSheetId="8" hidden="1">{"TAB1",#N/A,TRUE,"GENERAL";"TAB2",#N/A,TRUE,"GENERAL";"TAB3",#N/A,TRUE,"GENERAL";"TAB4",#N/A,TRUE,"GENERAL";"TAB5",#N/A,TRUE,"GENERAL"}</definedName>
    <definedName name="_o9" localSheetId="9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hidden="1">255</definedName>
    <definedName name="_p6" localSheetId="11" hidden="1">{"via1",#N/A,TRUE,"general";"via2",#N/A,TRUE,"general";"via3",#N/A,TRUE,"general"}</definedName>
    <definedName name="_p6" localSheetId="4" hidden="1">{"via1",#N/A,TRUE,"general";"via2",#N/A,TRUE,"general";"via3",#N/A,TRUE,"general"}</definedName>
    <definedName name="_p6" localSheetId="10" hidden="1">{"via1",#N/A,TRUE,"general";"via2",#N/A,TRUE,"general";"via3",#N/A,TRUE,"general"}</definedName>
    <definedName name="_p6" localSheetId="5" hidden="1">{"via1",#N/A,TRUE,"general";"via2",#N/A,TRUE,"general";"via3",#N/A,TRUE,"general"}</definedName>
    <definedName name="_p6" localSheetId="6" hidden="1">{"via1",#N/A,TRUE,"general";"via2",#N/A,TRUE,"general";"via3",#N/A,TRUE,"general"}</definedName>
    <definedName name="_p6" localSheetId="7" hidden="1">{"via1",#N/A,TRUE,"general";"via2",#N/A,TRUE,"general";"via3",#N/A,TRUE,"general"}</definedName>
    <definedName name="_p6" localSheetId="8" hidden="1">{"via1",#N/A,TRUE,"general";"via2",#N/A,TRUE,"general";"via3",#N/A,TRUE,"general"}</definedName>
    <definedName name="_p6" localSheetId="9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1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localSheetId="10" hidden="1">{"via1",#N/A,TRUE,"general";"via2",#N/A,TRUE,"general";"via3",#N/A,TRUE,"general"}</definedName>
    <definedName name="_p7" localSheetId="5" hidden="1">{"via1",#N/A,TRUE,"general";"via2",#N/A,TRUE,"general";"via3",#N/A,TRUE,"general"}</definedName>
    <definedName name="_p7" localSheetId="6" hidden="1">{"via1",#N/A,TRUE,"general";"via2",#N/A,TRUE,"general";"via3",#N/A,TRUE,"general"}</definedName>
    <definedName name="_p7" localSheetId="7" hidden="1">{"via1",#N/A,TRUE,"general";"via2",#N/A,TRUE,"general";"via3",#N/A,TRUE,"general"}</definedName>
    <definedName name="_p7" localSheetId="8" hidden="1">{"via1",#N/A,TRUE,"general";"via2",#N/A,TRUE,"general";"via3",#N/A,TRUE,"general"}</definedName>
    <definedName name="_p7" localSheetId="9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1" hidden="1">{"TAB1",#N/A,TRUE,"GENERAL";"TAB2",#N/A,TRUE,"GENERAL";"TAB3",#N/A,TRUE,"GENERAL";"TAB4",#N/A,TRUE,"GENERAL";"TAB5",#N/A,TRUE,"GENERAL"}</definedName>
    <definedName name="_p8" localSheetId="4" hidden="1">{"TAB1",#N/A,TRUE,"GENERAL";"TAB2",#N/A,TRUE,"GENERAL";"TAB3",#N/A,TRUE,"GENERAL";"TAB4",#N/A,TRUE,"GENERAL";"TAB5",#N/A,TRUE,"GENERAL"}</definedName>
    <definedName name="_p8" localSheetId="10" hidden="1">{"TAB1",#N/A,TRUE,"GENERAL";"TAB2",#N/A,TRUE,"GENERAL";"TAB3",#N/A,TRUE,"GENERAL";"TAB4",#N/A,TRUE,"GENERAL";"TAB5",#N/A,TRUE,"GENERAL"}</definedName>
    <definedName name="_p8" localSheetId="5" hidden="1">{"TAB1",#N/A,TRUE,"GENERAL";"TAB2",#N/A,TRUE,"GENERAL";"TAB3",#N/A,TRUE,"GENERAL";"TAB4",#N/A,TRUE,"GENERAL";"TAB5",#N/A,TRUE,"GENERAL"}</definedName>
    <definedName name="_p8" localSheetId="6" hidden="1">{"TAB1",#N/A,TRUE,"GENERAL";"TAB2",#N/A,TRUE,"GENERAL";"TAB3",#N/A,TRUE,"GENERAL";"TAB4",#N/A,TRUE,"GENERAL";"TAB5",#N/A,TRUE,"GENERAL"}</definedName>
    <definedName name="_p8" localSheetId="7" hidden="1">{"TAB1",#N/A,TRUE,"GENERAL";"TAB2",#N/A,TRUE,"GENERAL";"TAB3",#N/A,TRUE,"GENERAL";"TAB4",#N/A,TRUE,"GENERAL";"TAB5",#N/A,TRUE,"GENERAL"}</definedName>
    <definedName name="_p8" localSheetId="8" hidden="1">{"TAB1",#N/A,TRUE,"GENERAL";"TAB2",#N/A,TRUE,"GENERAL";"TAB3",#N/A,TRUE,"GENERAL";"TAB4",#N/A,TRUE,"GENERAL";"TAB5",#N/A,TRUE,"GENERAL"}</definedName>
    <definedName name="_p8" localSheetId="9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localSheetId="1" hidden="1">#REF!</definedName>
    <definedName name="_Parse_Out" localSheetId="2" hidden="1">#REF!</definedName>
    <definedName name="_Parse_Out" hidden="1">#REF!</definedName>
    <definedName name="_PJ50" localSheetId="11">#REF!</definedName>
    <definedName name="_PJ50" localSheetId="4">#REF!</definedName>
    <definedName name="_PJ50" localSheetId="10">#REF!</definedName>
    <definedName name="_PJ50" localSheetId="5">#REF!</definedName>
    <definedName name="_PJ50" localSheetId="6">#REF!</definedName>
    <definedName name="_PJ50" localSheetId="7">#REF!</definedName>
    <definedName name="_PJ50" localSheetId="8">#REF!</definedName>
    <definedName name="_PJ50" localSheetId="9">#REF!</definedName>
    <definedName name="_PJ50" localSheetId="1">#REF!</definedName>
    <definedName name="_PJ50" localSheetId="2">#REF!</definedName>
    <definedName name="_PJ50">#REF!</definedName>
    <definedName name="_pj51" localSheetId="1">#REF!</definedName>
    <definedName name="_pj51">#REF!</definedName>
    <definedName name="_pr01" localSheetId="1">#REF!</definedName>
    <definedName name="_pr01">#REF!</definedName>
    <definedName name="_pr02" localSheetId="1">#REF!</definedName>
    <definedName name="_pr02">#REF!</definedName>
    <definedName name="_pr03" localSheetId="1">#REF!</definedName>
    <definedName name="_pr03">#REF!</definedName>
    <definedName name="_pr04" localSheetId="1">#REF!</definedName>
    <definedName name="_pr04">#REF!</definedName>
    <definedName name="_pr05" localSheetId="1">#REF!</definedName>
    <definedName name="_pr05">#REF!</definedName>
    <definedName name="_pr06" localSheetId="1">#REF!</definedName>
    <definedName name="_pr06">#REF!</definedName>
    <definedName name="_pr07" localSheetId="1">#REF!</definedName>
    <definedName name="_pr07">#REF!</definedName>
    <definedName name="_pr08" localSheetId="1">#REF!</definedName>
    <definedName name="_pr08">#REF!</definedName>
    <definedName name="_pr09" localSheetId="1">#REF!</definedName>
    <definedName name="_pr09">#REF!</definedName>
    <definedName name="_pr10" localSheetId="1">#REF!</definedName>
    <definedName name="_pr10">#REF!</definedName>
    <definedName name="_pr11" localSheetId="1">#REF!</definedName>
    <definedName name="_pr11">#REF!</definedName>
    <definedName name="_pr12" localSheetId="1">#REF!</definedName>
    <definedName name="_pr12">#REF!</definedName>
    <definedName name="_pr13" localSheetId="1">#REF!</definedName>
    <definedName name="_pr13">#REF!</definedName>
    <definedName name="_pr14" localSheetId="1">#REF!</definedName>
    <definedName name="_pr14">#REF!</definedName>
    <definedName name="_pr15" localSheetId="1">#REF!</definedName>
    <definedName name="_pr15">#REF!</definedName>
    <definedName name="_pr16" localSheetId="1">#REF!</definedName>
    <definedName name="_pr16">#REF!</definedName>
    <definedName name="_pr17" localSheetId="1">#REF!</definedName>
    <definedName name="_pr17">#REF!</definedName>
    <definedName name="_pr18" localSheetId="1">#REF!</definedName>
    <definedName name="_pr18">#REF!</definedName>
    <definedName name="_pr19" localSheetId="1">#REF!</definedName>
    <definedName name="_pr19">#REF!</definedName>
    <definedName name="_pr20" localSheetId="1">#REF!</definedName>
    <definedName name="_pr20">#REF!</definedName>
    <definedName name="_pr21" localSheetId="1">#REF!</definedName>
    <definedName name="_pr21">#REF!</definedName>
    <definedName name="_pr22" localSheetId="1">#REF!</definedName>
    <definedName name="_pr22">#REF!</definedName>
    <definedName name="_pr23" localSheetId="1">#REF!</definedName>
    <definedName name="_pr23">#REF!</definedName>
    <definedName name="_pr24" localSheetId="1">#REF!</definedName>
    <definedName name="_pr24">#REF!</definedName>
    <definedName name="_pr25" localSheetId="1">#REF!</definedName>
    <definedName name="_pr25">#REF!</definedName>
    <definedName name="_pr26" localSheetId="1">#REF!</definedName>
    <definedName name="_pr26">#REF!</definedName>
    <definedName name="_pr27" localSheetId="1">#REF!</definedName>
    <definedName name="_pr27">#REF!</definedName>
    <definedName name="_pr28" localSheetId="1">#REF!</definedName>
    <definedName name="_pr28">#REF!</definedName>
    <definedName name="_pr29" localSheetId="1">#REF!</definedName>
    <definedName name="_pr29">#REF!</definedName>
    <definedName name="_pr30" localSheetId="1">#REF!</definedName>
    <definedName name="_pr30">#REF!</definedName>
    <definedName name="_pr31" localSheetId="1">#REF!</definedName>
    <definedName name="_pr31">#REF!</definedName>
    <definedName name="_pr32" localSheetId="1">#REF!</definedName>
    <definedName name="_pr32">#REF!</definedName>
    <definedName name="_pr33" localSheetId="1">#REF!</definedName>
    <definedName name="_pr33">#REF!</definedName>
    <definedName name="_pr34" localSheetId="1">#REF!</definedName>
    <definedName name="_pr34">#REF!</definedName>
    <definedName name="_pr35" localSheetId="1">#REF!</definedName>
    <definedName name="_pr35">#REF!</definedName>
    <definedName name="_pr36" localSheetId="1">#REF!</definedName>
    <definedName name="_pr36">#REF!</definedName>
    <definedName name="_pr37" localSheetId="1">#REF!</definedName>
    <definedName name="_pr37">#REF!</definedName>
    <definedName name="_pr38" localSheetId="1">#REF!</definedName>
    <definedName name="_pr38">#REF!</definedName>
    <definedName name="_pr39" localSheetId="1">#REF!</definedName>
    <definedName name="_pr39">#REF!</definedName>
    <definedName name="_pr40" localSheetId="1">#REF!</definedName>
    <definedName name="_pr40">#REF!</definedName>
    <definedName name="_pr41" localSheetId="1">#REF!</definedName>
    <definedName name="_pr41">#REF!</definedName>
    <definedName name="_pr42" localSheetId="1">#REF!</definedName>
    <definedName name="_pr42">#REF!</definedName>
    <definedName name="_pr43" localSheetId="1">#REF!</definedName>
    <definedName name="_pr43">#REF!</definedName>
    <definedName name="_pr44" localSheetId="1">#REF!</definedName>
    <definedName name="_pr44">#REF!</definedName>
    <definedName name="_pr45" localSheetId="1">#REF!</definedName>
    <definedName name="_pr45">#REF!</definedName>
    <definedName name="_pr46" localSheetId="1">#REF!</definedName>
    <definedName name="_pr46">#REF!</definedName>
    <definedName name="_pr47" localSheetId="1">#REF!</definedName>
    <definedName name="_pr47">#REF!</definedName>
    <definedName name="_pr48" localSheetId="1">#REF!</definedName>
    <definedName name="_pr48">#REF!</definedName>
    <definedName name="_pr49" localSheetId="1">#REF!</definedName>
    <definedName name="_pr49">#REF!</definedName>
    <definedName name="_pr50" localSheetId="1">#REF!</definedName>
    <definedName name="_pr50">#REF!</definedName>
    <definedName name="_pr51" localSheetId="1">#REF!</definedName>
    <definedName name="_pr51">#REF!</definedName>
    <definedName name="_pr52" localSheetId="1">#REF!</definedName>
    <definedName name="_pr52">#REF!</definedName>
    <definedName name="_pr53" localSheetId="1">#REF!</definedName>
    <definedName name="_pr53">#REF!</definedName>
    <definedName name="_pr54" localSheetId="1">#REF!</definedName>
    <definedName name="_pr54">#REF!</definedName>
    <definedName name="_pr55" localSheetId="1">#REF!</definedName>
    <definedName name="_pr55">#REF!</definedName>
    <definedName name="_pr56" localSheetId="1">#REF!</definedName>
    <definedName name="_pr56">#REF!</definedName>
    <definedName name="_pr57" localSheetId="1">#REF!</definedName>
    <definedName name="_pr57">#REF!</definedName>
    <definedName name="_pr58" localSheetId="1">#REF!</definedName>
    <definedName name="_pr58">#REF!</definedName>
    <definedName name="_pr59" localSheetId="1">#REF!</definedName>
    <definedName name="_pr59">#REF!</definedName>
    <definedName name="_pr60" localSheetId="1">#REF!</definedName>
    <definedName name="_pr60">#REF!</definedName>
    <definedName name="_pr61" localSheetId="1">#REF!</definedName>
    <definedName name="_pr61">#REF!</definedName>
    <definedName name="_pr62" localSheetId="1">#REF!</definedName>
    <definedName name="_pr62">#REF!</definedName>
    <definedName name="_pr63" localSheetId="1">#REF!</definedName>
    <definedName name="_pr63">#REF!</definedName>
    <definedName name="_pr64" localSheetId="1">#REF!</definedName>
    <definedName name="_pr64">#REF!</definedName>
    <definedName name="_pr65" localSheetId="1">#REF!</definedName>
    <definedName name="_pr65">#REF!</definedName>
    <definedName name="_pr66" localSheetId="1">#REF!</definedName>
    <definedName name="_pr66">#REF!</definedName>
    <definedName name="_pr67" localSheetId="1">#REF!</definedName>
    <definedName name="_pr67">#REF!</definedName>
    <definedName name="_pr68" localSheetId="1">#REF!</definedName>
    <definedName name="_pr68">#REF!</definedName>
    <definedName name="_pr69" localSheetId="1">#REF!</definedName>
    <definedName name="_pr69">#REF!</definedName>
    <definedName name="_pr70" localSheetId="1">#REF!</definedName>
    <definedName name="_pr70">#REF!</definedName>
    <definedName name="_pr71" localSheetId="1">#REF!</definedName>
    <definedName name="_pr71">#REF!</definedName>
    <definedName name="_pr72" localSheetId="1">#REF!</definedName>
    <definedName name="_pr72">#REF!</definedName>
    <definedName name="_PRE1" localSheetId="1">#REF!</definedName>
    <definedName name="_PRE1">#REF!</definedName>
    <definedName name="_PTO97" localSheetId="1">#REF!</definedName>
    <definedName name="_PTO97">#REF!</definedName>
    <definedName name="_PW2" localSheetId="1">#REF!</definedName>
    <definedName name="_PW2">#REF!</definedName>
    <definedName name="_QTY1" localSheetId="1">#REF!</definedName>
    <definedName name="_QTY1">#REF!</definedName>
    <definedName name="_r" localSheetId="11" hidden="1">{"TAB1",#N/A,TRUE,"GENERAL";"TAB2",#N/A,TRUE,"GENERAL";"TAB3",#N/A,TRUE,"GENERAL";"TAB4",#N/A,TRUE,"GENERAL";"TAB5",#N/A,TRUE,"GENERAL"}</definedName>
    <definedName name="_r" localSheetId="4" hidden="1">{"TAB1",#N/A,TRUE,"GENERAL";"TAB2",#N/A,TRUE,"GENERAL";"TAB3",#N/A,TRUE,"GENERAL";"TAB4",#N/A,TRUE,"GENERAL";"TAB5",#N/A,TRUE,"GENERAL"}</definedName>
    <definedName name="_r" localSheetId="10" hidden="1">{"TAB1",#N/A,TRUE,"GENERAL";"TAB2",#N/A,TRUE,"GENERAL";"TAB3",#N/A,TRUE,"GENERAL";"TAB4",#N/A,TRUE,"GENERAL";"TAB5",#N/A,TRUE,"GENERAL"}</definedName>
    <definedName name="_r" localSheetId="5" hidden="1">{"TAB1",#N/A,TRUE,"GENERAL";"TAB2",#N/A,TRUE,"GENERAL";"TAB3",#N/A,TRUE,"GENERAL";"TAB4",#N/A,TRUE,"GENERAL";"TAB5",#N/A,TRUE,"GENERAL"}</definedName>
    <definedName name="_r" localSheetId="6" hidden="1">{"TAB1",#N/A,TRUE,"GENERAL";"TAB2",#N/A,TRUE,"GENERAL";"TAB3",#N/A,TRUE,"GENERAL";"TAB4",#N/A,TRUE,"GENERAL";"TAB5",#N/A,TRUE,"GENERAL"}</definedName>
    <definedName name="_r" localSheetId="7" hidden="1">{"TAB1",#N/A,TRUE,"GENERAL";"TAB2",#N/A,TRUE,"GENERAL";"TAB3",#N/A,TRUE,"GENERAL";"TAB4",#N/A,TRUE,"GENERAL";"TAB5",#N/A,TRUE,"GENERAL"}</definedName>
    <definedName name="_r" localSheetId="8" hidden="1">{"TAB1",#N/A,TRUE,"GENERAL";"TAB2",#N/A,TRUE,"GENERAL";"TAB3",#N/A,TRUE,"GENERAL";"TAB4",#N/A,TRUE,"GENERAL";"TAB5",#N/A,TRUE,"GENERAL"}</definedName>
    <definedName name="_r" localSheetId="9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1" hidden="1">{"via1",#N/A,TRUE,"general";"via2",#N/A,TRUE,"general";"via3",#N/A,TRUE,"general"}</definedName>
    <definedName name="_r4r" localSheetId="4" hidden="1">{"via1",#N/A,TRUE,"general";"via2",#N/A,TRUE,"general";"via3",#N/A,TRUE,"general"}</definedName>
    <definedName name="_r4r" localSheetId="10" hidden="1">{"via1",#N/A,TRUE,"general";"via2",#N/A,TRUE,"general";"via3",#N/A,TRUE,"general"}</definedName>
    <definedName name="_r4r" localSheetId="5" hidden="1">{"via1",#N/A,TRUE,"general";"via2",#N/A,TRUE,"general";"via3",#N/A,TRUE,"general"}</definedName>
    <definedName name="_r4r" localSheetId="6" hidden="1">{"via1",#N/A,TRUE,"general";"via2",#N/A,TRUE,"general";"via3",#N/A,TRUE,"general"}</definedName>
    <definedName name="_r4r" localSheetId="7" hidden="1">{"via1",#N/A,TRUE,"general";"via2",#N/A,TRUE,"general";"via3",#N/A,TRUE,"general"}</definedName>
    <definedName name="_r4r" localSheetId="8" hidden="1">{"via1",#N/A,TRUE,"general";"via2",#N/A,TRUE,"general";"via3",#N/A,TRUE,"general"}</definedName>
    <definedName name="_r4r" localSheetId="9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1">#REF!</definedName>
    <definedName name="_ref4" localSheetId="2">#REF!</definedName>
    <definedName name="_ref4">#REF!</definedName>
    <definedName name="_RET1" localSheetId="1">#REF!</definedName>
    <definedName name="_RET1" localSheetId="2">#REF!</definedName>
    <definedName name="_RET1">#REF!</definedName>
    <definedName name="_RET2" localSheetId="1">#REF!</definedName>
    <definedName name="_RET2" localSheetId="2">#REF!</definedName>
    <definedName name="_RET2">#REF!</definedName>
    <definedName name="_RET3" localSheetId="1">#REF!</definedName>
    <definedName name="_RET3">#REF!</definedName>
    <definedName name="_RET4" localSheetId="1">#REF!</definedName>
    <definedName name="_RET4">#REF!</definedName>
    <definedName name="_RET5" localSheetId="1">#REF!</definedName>
    <definedName name="_RET5">#REF!</definedName>
    <definedName name="_RET6">#REF!</definedName>
    <definedName name="_rtu6" localSheetId="11" hidden="1">{"via1",#N/A,TRUE,"general";"via2",#N/A,TRUE,"general";"via3",#N/A,TRUE,"general"}</definedName>
    <definedName name="_rtu6" localSheetId="4" hidden="1">{"via1",#N/A,TRUE,"general";"via2",#N/A,TRUE,"general";"via3",#N/A,TRUE,"general"}</definedName>
    <definedName name="_rtu6" localSheetId="10" hidden="1">{"via1",#N/A,TRUE,"general";"via2",#N/A,TRUE,"general";"via3",#N/A,TRUE,"general"}</definedName>
    <definedName name="_rtu6" localSheetId="5" hidden="1">{"via1",#N/A,TRUE,"general";"via2",#N/A,TRUE,"general";"via3",#N/A,TRUE,"general"}</definedName>
    <definedName name="_rtu6" localSheetId="6" hidden="1">{"via1",#N/A,TRUE,"general";"via2",#N/A,TRUE,"general";"via3",#N/A,TRUE,"general"}</definedName>
    <definedName name="_rtu6" localSheetId="7" hidden="1">{"via1",#N/A,TRUE,"general";"via2",#N/A,TRUE,"general";"via3",#N/A,TRUE,"general"}</definedName>
    <definedName name="_rtu6" localSheetId="8" hidden="1">{"via1",#N/A,TRUE,"general";"via2",#N/A,TRUE,"general";"via3",#N/A,TRUE,"general"}</definedName>
    <definedName name="_rtu6" localSheetId="9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1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localSheetId="10" hidden="1">{"via1",#N/A,TRUE,"general";"via2",#N/A,TRUE,"general";"via3",#N/A,TRUE,"general"}</definedName>
    <definedName name="_s1" localSheetId="5" hidden="1">{"via1",#N/A,TRUE,"general";"via2",#N/A,TRUE,"general";"via3",#N/A,TRUE,"general"}</definedName>
    <definedName name="_s1" localSheetId="6" hidden="1">{"via1",#N/A,TRUE,"general";"via2",#N/A,TRUE,"general";"via3",#N/A,TRUE,"general"}</definedName>
    <definedName name="_s1" localSheetId="7" hidden="1">{"via1",#N/A,TRUE,"general";"via2",#N/A,TRUE,"general";"via3",#N/A,TRUE,"general"}</definedName>
    <definedName name="_s1" localSheetId="8" hidden="1">{"via1",#N/A,TRUE,"general";"via2",#N/A,TRUE,"general";"via3",#N/A,TRUE,"general"}</definedName>
    <definedName name="_s1" localSheetId="9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1" hidden="1">{"TAB1",#N/A,TRUE,"GENERAL";"TAB2",#N/A,TRUE,"GENERAL";"TAB3",#N/A,TRUE,"GENERAL";"TAB4",#N/A,TRUE,"GENERAL";"TAB5",#N/A,TRUE,"GENERAL"}</definedName>
    <definedName name="_s2" localSheetId="4" hidden="1">{"TAB1",#N/A,TRUE,"GENERAL";"TAB2",#N/A,TRUE,"GENERAL";"TAB3",#N/A,TRUE,"GENERAL";"TAB4",#N/A,TRUE,"GENERAL";"TAB5",#N/A,TRUE,"GENERAL"}</definedName>
    <definedName name="_s2" localSheetId="10" hidden="1">{"TAB1",#N/A,TRUE,"GENERAL";"TAB2",#N/A,TRUE,"GENERAL";"TAB3",#N/A,TRUE,"GENERAL";"TAB4",#N/A,TRUE,"GENERAL";"TAB5",#N/A,TRUE,"GENERAL"}</definedName>
    <definedName name="_s2" localSheetId="5" hidden="1">{"TAB1",#N/A,TRUE,"GENERAL";"TAB2",#N/A,TRUE,"GENERAL";"TAB3",#N/A,TRUE,"GENERAL";"TAB4",#N/A,TRUE,"GENERAL";"TAB5",#N/A,TRUE,"GENERAL"}</definedName>
    <definedName name="_s2" localSheetId="6" hidden="1">{"TAB1",#N/A,TRUE,"GENERAL";"TAB2",#N/A,TRUE,"GENERAL";"TAB3",#N/A,TRUE,"GENERAL";"TAB4",#N/A,TRUE,"GENERAL";"TAB5",#N/A,TRUE,"GENERAL"}</definedName>
    <definedName name="_s2" localSheetId="7" hidden="1">{"TAB1",#N/A,TRUE,"GENERAL";"TAB2",#N/A,TRUE,"GENERAL";"TAB3",#N/A,TRUE,"GENERAL";"TAB4",#N/A,TRUE,"GENERAL";"TAB5",#N/A,TRUE,"GENERAL"}</definedName>
    <definedName name="_s2" localSheetId="8" hidden="1">{"TAB1",#N/A,TRUE,"GENERAL";"TAB2",#N/A,TRUE,"GENERAL";"TAB3",#N/A,TRUE,"GENERAL";"TAB4",#N/A,TRUE,"GENERAL";"TAB5",#N/A,TRUE,"GENERAL"}</definedName>
    <definedName name="_s2" localSheetId="9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1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localSheetId="10" hidden="1">{"TAB1",#N/A,TRUE,"GENERAL";"TAB2",#N/A,TRUE,"GENERAL";"TAB3",#N/A,TRUE,"GENERAL";"TAB4",#N/A,TRUE,"GENERAL";"TAB5",#N/A,TRUE,"GENERAL"}</definedName>
    <definedName name="_s3" localSheetId="5" hidden="1">{"TAB1",#N/A,TRUE,"GENERAL";"TAB2",#N/A,TRUE,"GENERAL";"TAB3",#N/A,TRUE,"GENERAL";"TAB4",#N/A,TRUE,"GENERAL";"TAB5",#N/A,TRUE,"GENERAL"}</definedName>
    <definedName name="_s3" localSheetId="6" hidden="1">{"TAB1",#N/A,TRUE,"GENERAL";"TAB2",#N/A,TRUE,"GENERAL";"TAB3",#N/A,TRUE,"GENERAL";"TAB4",#N/A,TRUE,"GENERAL";"TAB5",#N/A,TRUE,"GENERAL"}</definedName>
    <definedName name="_s3" localSheetId="7" hidden="1">{"TAB1",#N/A,TRUE,"GENERAL";"TAB2",#N/A,TRUE,"GENERAL";"TAB3",#N/A,TRUE,"GENERAL";"TAB4",#N/A,TRUE,"GENERAL";"TAB5",#N/A,TRUE,"GENERAL"}</definedName>
    <definedName name="_s3" localSheetId="8" hidden="1">{"TAB1",#N/A,TRUE,"GENERAL";"TAB2",#N/A,TRUE,"GENERAL";"TAB3",#N/A,TRUE,"GENERAL";"TAB4",#N/A,TRUE,"GENERAL";"TAB5",#N/A,TRUE,"GENERAL"}</definedName>
    <definedName name="_s3" localSheetId="9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1" hidden="1">{"via1",#N/A,TRUE,"general";"via2",#N/A,TRUE,"general";"via3",#N/A,TRUE,"general"}</definedName>
    <definedName name="_s4" localSheetId="4" hidden="1">{"via1",#N/A,TRUE,"general";"via2",#N/A,TRUE,"general";"via3",#N/A,TRUE,"general"}</definedName>
    <definedName name="_s4" localSheetId="10" hidden="1">{"via1",#N/A,TRUE,"general";"via2",#N/A,TRUE,"general";"via3",#N/A,TRUE,"general"}</definedName>
    <definedName name="_s4" localSheetId="5" hidden="1">{"via1",#N/A,TRUE,"general";"via2",#N/A,TRUE,"general";"via3",#N/A,TRUE,"general"}</definedName>
    <definedName name="_s4" localSheetId="6" hidden="1">{"via1",#N/A,TRUE,"general";"via2",#N/A,TRUE,"general";"via3",#N/A,TRUE,"general"}</definedName>
    <definedName name="_s4" localSheetId="7" hidden="1">{"via1",#N/A,TRUE,"general";"via2",#N/A,TRUE,"general";"via3",#N/A,TRUE,"general"}</definedName>
    <definedName name="_s4" localSheetId="8" hidden="1">{"via1",#N/A,TRUE,"general";"via2",#N/A,TRUE,"general";"via3",#N/A,TRUE,"general"}</definedName>
    <definedName name="_s4" localSheetId="9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1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localSheetId="10" hidden="1">{"via1",#N/A,TRUE,"general";"via2",#N/A,TRUE,"general";"via3",#N/A,TRUE,"general"}</definedName>
    <definedName name="_s5" localSheetId="5" hidden="1">{"via1",#N/A,TRUE,"general";"via2",#N/A,TRUE,"general";"via3",#N/A,TRUE,"general"}</definedName>
    <definedName name="_s5" localSheetId="6" hidden="1">{"via1",#N/A,TRUE,"general";"via2",#N/A,TRUE,"general";"via3",#N/A,TRUE,"general"}</definedName>
    <definedName name="_s5" localSheetId="7" hidden="1">{"via1",#N/A,TRUE,"general";"via2",#N/A,TRUE,"general";"via3",#N/A,TRUE,"general"}</definedName>
    <definedName name="_s5" localSheetId="8" hidden="1">{"via1",#N/A,TRUE,"general";"via2",#N/A,TRUE,"general";"via3",#N/A,TRUE,"general"}</definedName>
    <definedName name="_s5" localSheetId="9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1" hidden="1">{"TAB1",#N/A,TRUE,"GENERAL";"TAB2",#N/A,TRUE,"GENERAL";"TAB3",#N/A,TRUE,"GENERAL";"TAB4",#N/A,TRUE,"GENERAL";"TAB5",#N/A,TRUE,"GENERAL"}</definedName>
    <definedName name="_s6" localSheetId="4" hidden="1">{"TAB1",#N/A,TRUE,"GENERAL";"TAB2",#N/A,TRUE,"GENERAL";"TAB3",#N/A,TRUE,"GENERAL";"TAB4",#N/A,TRUE,"GENERAL";"TAB5",#N/A,TRUE,"GENERAL"}</definedName>
    <definedName name="_s6" localSheetId="10" hidden="1">{"TAB1",#N/A,TRUE,"GENERAL";"TAB2",#N/A,TRUE,"GENERAL";"TAB3",#N/A,TRUE,"GENERAL";"TAB4",#N/A,TRUE,"GENERAL";"TAB5",#N/A,TRUE,"GENERAL"}</definedName>
    <definedName name="_s6" localSheetId="5" hidden="1">{"TAB1",#N/A,TRUE,"GENERAL";"TAB2",#N/A,TRUE,"GENERAL";"TAB3",#N/A,TRUE,"GENERAL";"TAB4",#N/A,TRUE,"GENERAL";"TAB5",#N/A,TRUE,"GENERAL"}</definedName>
    <definedName name="_s6" localSheetId="6" hidden="1">{"TAB1",#N/A,TRUE,"GENERAL";"TAB2",#N/A,TRUE,"GENERAL";"TAB3",#N/A,TRUE,"GENERAL";"TAB4",#N/A,TRUE,"GENERAL";"TAB5",#N/A,TRUE,"GENERAL"}</definedName>
    <definedName name="_s6" localSheetId="7" hidden="1">{"TAB1",#N/A,TRUE,"GENERAL";"TAB2",#N/A,TRUE,"GENERAL";"TAB3",#N/A,TRUE,"GENERAL";"TAB4",#N/A,TRUE,"GENERAL";"TAB5",#N/A,TRUE,"GENERAL"}</definedName>
    <definedName name="_s6" localSheetId="8" hidden="1">{"TAB1",#N/A,TRUE,"GENERAL";"TAB2",#N/A,TRUE,"GENERAL";"TAB3",#N/A,TRUE,"GENERAL";"TAB4",#N/A,TRUE,"GENERAL";"TAB5",#N/A,TRUE,"GENERAL"}</definedName>
    <definedName name="_s6" localSheetId="9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1" hidden="1">{"via1",#N/A,TRUE,"general";"via2",#N/A,TRUE,"general";"via3",#N/A,TRUE,"general"}</definedName>
    <definedName name="_s7" localSheetId="4" hidden="1">{"via1",#N/A,TRUE,"general";"via2",#N/A,TRUE,"general";"via3",#N/A,TRUE,"general"}</definedName>
    <definedName name="_s7" localSheetId="10" hidden="1">{"via1",#N/A,TRUE,"general";"via2",#N/A,TRUE,"general";"via3",#N/A,TRUE,"general"}</definedName>
    <definedName name="_s7" localSheetId="5" hidden="1">{"via1",#N/A,TRUE,"general";"via2",#N/A,TRUE,"general";"via3",#N/A,TRUE,"general"}</definedName>
    <definedName name="_s7" localSheetId="6" hidden="1">{"via1",#N/A,TRUE,"general";"via2",#N/A,TRUE,"general";"via3",#N/A,TRUE,"general"}</definedName>
    <definedName name="_s7" localSheetId="7" hidden="1">{"via1",#N/A,TRUE,"general";"via2",#N/A,TRUE,"general";"via3",#N/A,TRUE,"general"}</definedName>
    <definedName name="_s7" localSheetId="8" hidden="1">{"via1",#N/A,TRUE,"general";"via2",#N/A,TRUE,"general";"via3",#N/A,TRUE,"general"}</definedName>
    <definedName name="_s7" localSheetId="9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localSheetId="11" hidden="1">#REF!</definedName>
    <definedName name="_Sort" localSheetId="4" hidden="1">#REF!</definedName>
    <definedName name="_Sort" localSheetId="10" hidden="1">#REF!</definedName>
    <definedName name="_Sort" localSheetId="5" hidden="1">#REF!</definedName>
    <definedName name="_Sort" localSheetId="6" hidden="1">#REF!</definedName>
    <definedName name="_Sort" localSheetId="7" hidden="1">#REF!</definedName>
    <definedName name="_Sort" localSheetId="8" hidden="1">#REF!</definedName>
    <definedName name="_Sort" localSheetId="9" hidden="1">#REF!</definedName>
    <definedName name="_Sort" localSheetId="1" hidden="1">#REF!</definedName>
    <definedName name="_Sort" localSheetId="2" hidden="1">#REF!</definedName>
    <definedName name="_Sort" hidden="1">#REF!</definedName>
    <definedName name="_srn001" localSheetId="1">#REF!</definedName>
    <definedName name="_srn001">#REF!</definedName>
    <definedName name="_STIW" localSheetId="1">#REF!</definedName>
    <definedName name="_STIW">#REF!</definedName>
    <definedName name="_SUM1" localSheetId="1">#REF!</definedName>
    <definedName name="_SUM1">#REF!</definedName>
    <definedName name="_SUM2" localSheetId="1">#REF!</definedName>
    <definedName name="_SUM2">#REF!</definedName>
    <definedName name="_t3" localSheetId="11" hidden="1">{"TAB1",#N/A,TRUE,"GENERAL";"TAB2",#N/A,TRUE,"GENERAL";"TAB3",#N/A,TRUE,"GENERAL";"TAB4",#N/A,TRUE,"GENERAL";"TAB5",#N/A,TRUE,"GENERAL"}</definedName>
    <definedName name="_t3" localSheetId="4" hidden="1">{"TAB1",#N/A,TRUE,"GENERAL";"TAB2",#N/A,TRUE,"GENERAL";"TAB3",#N/A,TRUE,"GENERAL";"TAB4",#N/A,TRUE,"GENERAL";"TAB5",#N/A,TRUE,"GENERAL"}</definedName>
    <definedName name="_t3" localSheetId="10" hidden="1">{"TAB1",#N/A,TRUE,"GENERAL";"TAB2",#N/A,TRUE,"GENERAL";"TAB3",#N/A,TRUE,"GENERAL";"TAB4",#N/A,TRUE,"GENERAL";"TAB5",#N/A,TRUE,"GENERAL"}</definedName>
    <definedName name="_t3" localSheetId="5" hidden="1">{"TAB1",#N/A,TRUE,"GENERAL";"TAB2",#N/A,TRUE,"GENERAL";"TAB3",#N/A,TRUE,"GENERAL";"TAB4",#N/A,TRUE,"GENERAL";"TAB5",#N/A,TRUE,"GENERAL"}</definedName>
    <definedName name="_t3" localSheetId="6" hidden="1">{"TAB1",#N/A,TRUE,"GENERAL";"TAB2",#N/A,TRUE,"GENERAL";"TAB3",#N/A,TRUE,"GENERAL";"TAB4",#N/A,TRUE,"GENERAL";"TAB5",#N/A,TRUE,"GENERAL"}</definedName>
    <definedName name="_t3" localSheetId="7" hidden="1">{"TAB1",#N/A,TRUE,"GENERAL";"TAB2",#N/A,TRUE,"GENERAL";"TAB3",#N/A,TRUE,"GENERAL";"TAB4",#N/A,TRUE,"GENERAL";"TAB5",#N/A,TRUE,"GENERAL"}</definedName>
    <definedName name="_t3" localSheetId="8" hidden="1">{"TAB1",#N/A,TRUE,"GENERAL";"TAB2",#N/A,TRUE,"GENERAL";"TAB3",#N/A,TRUE,"GENERAL";"TAB4",#N/A,TRUE,"GENERAL";"TAB5",#N/A,TRUE,"GENERAL"}</definedName>
    <definedName name="_t3" localSheetId="9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1" hidden="1">{"via1",#N/A,TRUE,"general";"via2",#N/A,TRUE,"general";"via3",#N/A,TRUE,"general"}</definedName>
    <definedName name="_t4" localSheetId="4" hidden="1">{"via1",#N/A,TRUE,"general";"via2",#N/A,TRUE,"general";"via3",#N/A,TRUE,"general"}</definedName>
    <definedName name="_t4" localSheetId="10" hidden="1">{"via1",#N/A,TRUE,"general";"via2",#N/A,TRUE,"general";"via3",#N/A,TRUE,"general"}</definedName>
    <definedName name="_t4" localSheetId="5" hidden="1">{"via1",#N/A,TRUE,"general";"via2",#N/A,TRUE,"general";"via3",#N/A,TRUE,"general"}</definedName>
    <definedName name="_t4" localSheetId="6" hidden="1">{"via1",#N/A,TRUE,"general";"via2",#N/A,TRUE,"general";"via3",#N/A,TRUE,"general"}</definedName>
    <definedName name="_t4" localSheetId="7" hidden="1">{"via1",#N/A,TRUE,"general";"via2",#N/A,TRUE,"general";"via3",#N/A,TRUE,"general"}</definedName>
    <definedName name="_t4" localSheetId="8" hidden="1">{"via1",#N/A,TRUE,"general";"via2",#N/A,TRUE,"general";"via3",#N/A,TRUE,"general"}</definedName>
    <definedName name="_t4" localSheetId="9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1" hidden="1">{"TAB1",#N/A,TRUE,"GENERAL";"TAB2",#N/A,TRUE,"GENERAL";"TAB3",#N/A,TRUE,"GENERAL";"TAB4",#N/A,TRUE,"GENERAL";"TAB5",#N/A,TRUE,"GENERAL"}</definedName>
    <definedName name="_t5" localSheetId="4" hidden="1">{"TAB1",#N/A,TRUE,"GENERAL";"TAB2",#N/A,TRUE,"GENERAL";"TAB3",#N/A,TRUE,"GENERAL";"TAB4",#N/A,TRUE,"GENERAL";"TAB5",#N/A,TRUE,"GENERAL"}</definedName>
    <definedName name="_t5" localSheetId="10" hidden="1">{"TAB1",#N/A,TRUE,"GENERAL";"TAB2",#N/A,TRUE,"GENERAL";"TAB3",#N/A,TRUE,"GENERAL";"TAB4",#N/A,TRUE,"GENERAL";"TAB5",#N/A,TRUE,"GENERAL"}</definedName>
    <definedName name="_t5" localSheetId="5" hidden="1">{"TAB1",#N/A,TRUE,"GENERAL";"TAB2",#N/A,TRUE,"GENERAL";"TAB3",#N/A,TRUE,"GENERAL";"TAB4",#N/A,TRUE,"GENERAL";"TAB5",#N/A,TRUE,"GENERAL"}</definedName>
    <definedName name="_t5" localSheetId="6" hidden="1">{"TAB1",#N/A,TRUE,"GENERAL";"TAB2",#N/A,TRUE,"GENERAL";"TAB3",#N/A,TRUE,"GENERAL";"TAB4",#N/A,TRUE,"GENERAL";"TAB5",#N/A,TRUE,"GENERAL"}</definedName>
    <definedName name="_t5" localSheetId="7" hidden="1">{"TAB1",#N/A,TRUE,"GENERAL";"TAB2",#N/A,TRUE,"GENERAL";"TAB3",#N/A,TRUE,"GENERAL";"TAB4",#N/A,TRUE,"GENERAL";"TAB5",#N/A,TRUE,"GENERAL"}</definedName>
    <definedName name="_t5" localSheetId="8" hidden="1">{"TAB1",#N/A,TRUE,"GENERAL";"TAB2",#N/A,TRUE,"GENERAL";"TAB3",#N/A,TRUE,"GENERAL";"TAB4",#N/A,TRUE,"GENERAL";"TAB5",#N/A,TRUE,"GENERAL"}</definedName>
    <definedName name="_t5" localSheetId="9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1" hidden="1">{"via1",#N/A,TRUE,"general";"via2",#N/A,TRUE,"general";"via3",#N/A,TRUE,"general"}</definedName>
    <definedName name="_t6" localSheetId="4" hidden="1">{"via1",#N/A,TRUE,"general";"via2",#N/A,TRUE,"general";"via3",#N/A,TRUE,"general"}</definedName>
    <definedName name="_t6" localSheetId="10" hidden="1">{"via1",#N/A,TRUE,"general";"via2",#N/A,TRUE,"general";"via3",#N/A,TRUE,"general"}</definedName>
    <definedName name="_t6" localSheetId="5" hidden="1">{"via1",#N/A,TRUE,"general";"via2",#N/A,TRUE,"general";"via3",#N/A,TRUE,"general"}</definedName>
    <definedName name="_t6" localSheetId="6" hidden="1">{"via1",#N/A,TRUE,"general";"via2",#N/A,TRUE,"general";"via3",#N/A,TRUE,"general"}</definedName>
    <definedName name="_t6" localSheetId="7" hidden="1">{"via1",#N/A,TRUE,"general";"via2",#N/A,TRUE,"general";"via3",#N/A,TRUE,"general"}</definedName>
    <definedName name="_t6" localSheetId="8" hidden="1">{"via1",#N/A,TRUE,"general";"via2",#N/A,TRUE,"general";"via3",#N/A,TRUE,"general"}</definedName>
    <definedName name="_t6" localSheetId="9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1" hidden="1">{"TAB1",#N/A,TRUE,"GENERAL";"TAB2",#N/A,TRUE,"GENERAL";"TAB3",#N/A,TRUE,"GENERAL";"TAB4",#N/A,TRUE,"GENERAL";"TAB5",#N/A,TRUE,"GENERAL"}</definedName>
    <definedName name="_t66" localSheetId="4" hidden="1">{"TAB1",#N/A,TRUE,"GENERAL";"TAB2",#N/A,TRUE,"GENERAL";"TAB3",#N/A,TRUE,"GENERAL";"TAB4",#N/A,TRUE,"GENERAL";"TAB5",#N/A,TRUE,"GENERAL"}</definedName>
    <definedName name="_t66" localSheetId="10" hidden="1">{"TAB1",#N/A,TRUE,"GENERAL";"TAB2",#N/A,TRUE,"GENERAL";"TAB3",#N/A,TRUE,"GENERAL";"TAB4",#N/A,TRUE,"GENERAL";"TAB5",#N/A,TRUE,"GENERAL"}</definedName>
    <definedName name="_t66" localSheetId="5" hidden="1">{"TAB1",#N/A,TRUE,"GENERAL";"TAB2",#N/A,TRUE,"GENERAL";"TAB3",#N/A,TRUE,"GENERAL";"TAB4",#N/A,TRUE,"GENERAL";"TAB5",#N/A,TRUE,"GENERAL"}</definedName>
    <definedName name="_t66" localSheetId="6" hidden="1">{"TAB1",#N/A,TRUE,"GENERAL";"TAB2",#N/A,TRUE,"GENERAL";"TAB3",#N/A,TRUE,"GENERAL";"TAB4",#N/A,TRUE,"GENERAL";"TAB5",#N/A,TRUE,"GENERAL"}</definedName>
    <definedName name="_t66" localSheetId="7" hidden="1">{"TAB1",#N/A,TRUE,"GENERAL";"TAB2",#N/A,TRUE,"GENERAL";"TAB3",#N/A,TRUE,"GENERAL";"TAB4",#N/A,TRUE,"GENERAL";"TAB5",#N/A,TRUE,"GENERAL"}</definedName>
    <definedName name="_t66" localSheetId="8" hidden="1">{"TAB1",#N/A,TRUE,"GENERAL";"TAB2",#N/A,TRUE,"GENERAL";"TAB3",#N/A,TRUE,"GENERAL";"TAB4",#N/A,TRUE,"GENERAL";"TAB5",#N/A,TRUE,"GENERAL"}</definedName>
    <definedName name="_t66" localSheetId="9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1" hidden="1">{"via1",#N/A,TRUE,"general";"via2",#N/A,TRUE,"general";"via3",#N/A,TRUE,"general"}</definedName>
    <definedName name="_t7" localSheetId="4" hidden="1">{"via1",#N/A,TRUE,"general";"via2",#N/A,TRUE,"general";"via3",#N/A,TRUE,"general"}</definedName>
    <definedName name="_t7" localSheetId="10" hidden="1">{"via1",#N/A,TRUE,"general";"via2",#N/A,TRUE,"general";"via3",#N/A,TRUE,"general"}</definedName>
    <definedName name="_t7" localSheetId="5" hidden="1">{"via1",#N/A,TRUE,"general";"via2",#N/A,TRUE,"general";"via3",#N/A,TRUE,"general"}</definedName>
    <definedName name="_t7" localSheetId="6" hidden="1">{"via1",#N/A,TRUE,"general";"via2",#N/A,TRUE,"general";"via3",#N/A,TRUE,"general"}</definedName>
    <definedName name="_t7" localSheetId="7" hidden="1">{"via1",#N/A,TRUE,"general";"via2",#N/A,TRUE,"general";"via3",#N/A,TRUE,"general"}</definedName>
    <definedName name="_t7" localSheetId="8" hidden="1">{"via1",#N/A,TRUE,"general";"via2",#N/A,TRUE,"general";"via3",#N/A,TRUE,"general"}</definedName>
    <definedName name="_t7" localSheetId="9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1" hidden="1">{"TAB1",#N/A,TRUE,"GENERAL";"TAB2",#N/A,TRUE,"GENERAL";"TAB3",#N/A,TRUE,"GENERAL";"TAB4",#N/A,TRUE,"GENERAL";"TAB5",#N/A,TRUE,"GENERAL"}</definedName>
    <definedName name="_t77" localSheetId="4" hidden="1">{"TAB1",#N/A,TRUE,"GENERAL";"TAB2",#N/A,TRUE,"GENERAL";"TAB3",#N/A,TRUE,"GENERAL";"TAB4",#N/A,TRUE,"GENERAL";"TAB5",#N/A,TRUE,"GENERAL"}</definedName>
    <definedName name="_t77" localSheetId="10" hidden="1">{"TAB1",#N/A,TRUE,"GENERAL";"TAB2",#N/A,TRUE,"GENERAL";"TAB3",#N/A,TRUE,"GENERAL";"TAB4",#N/A,TRUE,"GENERAL";"TAB5",#N/A,TRUE,"GENERAL"}</definedName>
    <definedName name="_t77" localSheetId="5" hidden="1">{"TAB1",#N/A,TRUE,"GENERAL";"TAB2",#N/A,TRUE,"GENERAL";"TAB3",#N/A,TRUE,"GENERAL";"TAB4",#N/A,TRUE,"GENERAL";"TAB5",#N/A,TRUE,"GENERAL"}</definedName>
    <definedName name="_t77" localSheetId="6" hidden="1">{"TAB1",#N/A,TRUE,"GENERAL";"TAB2",#N/A,TRUE,"GENERAL";"TAB3",#N/A,TRUE,"GENERAL";"TAB4",#N/A,TRUE,"GENERAL";"TAB5",#N/A,TRUE,"GENERAL"}</definedName>
    <definedName name="_t77" localSheetId="7" hidden="1">{"TAB1",#N/A,TRUE,"GENERAL";"TAB2",#N/A,TRUE,"GENERAL";"TAB3",#N/A,TRUE,"GENERAL";"TAB4",#N/A,TRUE,"GENERAL";"TAB5",#N/A,TRUE,"GENERAL"}</definedName>
    <definedName name="_t77" localSheetId="8" hidden="1">{"TAB1",#N/A,TRUE,"GENERAL";"TAB2",#N/A,TRUE,"GENERAL";"TAB3",#N/A,TRUE,"GENERAL";"TAB4",#N/A,TRUE,"GENERAL";"TAB5",#N/A,TRUE,"GENERAL"}</definedName>
    <definedName name="_t77" localSheetId="9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1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localSheetId="10" hidden="1">{"TAB1",#N/A,TRUE,"GENERAL";"TAB2",#N/A,TRUE,"GENERAL";"TAB3",#N/A,TRUE,"GENERAL";"TAB4",#N/A,TRUE,"GENERAL";"TAB5",#N/A,TRUE,"GENERAL"}</definedName>
    <definedName name="_t8" localSheetId="5" hidden="1">{"TAB1",#N/A,TRUE,"GENERAL";"TAB2",#N/A,TRUE,"GENERAL";"TAB3",#N/A,TRUE,"GENERAL";"TAB4",#N/A,TRUE,"GENERAL";"TAB5",#N/A,TRUE,"GENERAL"}</definedName>
    <definedName name="_t8" localSheetId="6" hidden="1">{"TAB1",#N/A,TRUE,"GENERAL";"TAB2",#N/A,TRUE,"GENERAL";"TAB3",#N/A,TRUE,"GENERAL";"TAB4",#N/A,TRUE,"GENERAL";"TAB5",#N/A,TRUE,"GENERAL"}</definedName>
    <definedName name="_t8" localSheetId="7" hidden="1">{"TAB1",#N/A,TRUE,"GENERAL";"TAB2",#N/A,TRUE,"GENERAL";"TAB3",#N/A,TRUE,"GENERAL";"TAB4",#N/A,TRUE,"GENERAL";"TAB5",#N/A,TRUE,"GENERAL"}</definedName>
    <definedName name="_t8" localSheetId="8" hidden="1">{"TAB1",#N/A,TRUE,"GENERAL";"TAB2",#N/A,TRUE,"GENERAL";"TAB3",#N/A,TRUE,"GENERAL";"TAB4",#N/A,TRUE,"GENERAL";"TAB5",#N/A,TRUE,"GENERAL"}</definedName>
    <definedName name="_t8" localSheetId="9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1" hidden="1">{"via1",#N/A,TRUE,"general";"via2",#N/A,TRUE,"general";"via3",#N/A,TRUE,"general"}</definedName>
    <definedName name="_t88" localSheetId="4" hidden="1">{"via1",#N/A,TRUE,"general";"via2",#N/A,TRUE,"general";"via3",#N/A,TRUE,"general"}</definedName>
    <definedName name="_t88" localSheetId="10" hidden="1">{"via1",#N/A,TRUE,"general";"via2",#N/A,TRUE,"general";"via3",#N/A,TRUE,"general"}</definedName>
    <definedName name="_t88" localSheetId="5" hidden="1">{"via1",#N/A,TRUE,"general";"via2",#N/A,TRUE,"general";"via3",#N/A,TRUE,"general"}</definedName>
    <definedName name="_t88" localSheetId="6" hidden="1">{"via1",#N/A,TRUE,"general";"via2",#N/A,TRUE,"general";"via3",#N/A,TRUE,"general"}</definedName>
    <definedName name="_t88" localSheetId="7" hidden="1">{"via1",#N/A,TRUE,"general";"via2",#N/A,TRUE,"general";"via3",#N/A,TRUE,"general"}</definedName>
    <definedName name="_t88" localSheetId="8" hidden="1">{"via1",#N/A,TRUE,"general";"via2",#N/A,TRUE,"general";"via3",#N/A,TRUE,"general"}</definedName>
    <definedName name="_t88" localSheetId="9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1" hidden="1">{"TAB1",#N/A,TRUE,"GENERAL";"TAB2",#N/A,TRUE,"GENERAL";"TAB3",#N/A,TRUE,"GENERAL";"TAB4",#N/A,TRUE,"GENERAL";"TAB5",#N/A,TRUE,"GENERAL"}</definedName>
    <definedName name="_t9" localSheetId="4" hidden="1">{"TAB1",#N/A,TRUE,"GENERAL";"TAB2",#N/A,TRUE,"GENERAL";"TAB3",#N/A,TRUE,"GENERAL";"TAB4",#N/A,TRUE,"GENERAL";"TAB5",#N/A,TRUE,"GENERAL"}</definedName>
    <definedName name="_t9" localSheetId="10" hidden="1">{"TAB1",#N/A,TRUE,"GENERAL";"TAB2",#N/A,TRUE,"GENERAL";"TAB3",#N/A,TRUE,"GENERAL";"TAB4",#N/A,TRUE,"GENERAL";"TAB5",#N/A,TRUE,"GENERAL"}</definedName>
    <definedName name="_t9" localSheetId="5" hidden="1">{"TAB1",#N/A,TRUE,"GENERAL";"TAB2",#N/A,TRUE,"GENERAL";"TAB3",#N/A,TRUE,"GENERAL";"TAB4",#N/A,TRUE,"GENERAL";"TAB5",#N/A,TRUE,"GENERAL"}</definedName>
    <definedName name="_t9" localSheetId="6" hidden="1">{"TAB1",#N/A,TRUE,"GENERAL";"TAB2",#N/A,TRUE,"GENERAL";"TAB3",#N/A,TRUE,"GENERAL";"TAB4",#N/A,TRUE,"GENERAL";"TAB5",#N/A,TRUE,"GENERAL"}</definedName>
    <definedName name="_t9" localSheetId="7" hidden="1">{"TAB1",#N/A,TRUE,"GENERAL";"TAB2",#N/A,TRUE,"GENERAL";"TAB3",#N/A,TRUE,"GENERAL";"TAB4",#N/A,TRUE,"GENERAL";"TAB5",#N/A,TRUE,"GENERAL"}</definedName>
    <definedName name="_t9" localSheetId="8" hidden="1">{"TAB1",#N/A,TRUE,"GENERAL";"TAB2",#N/A,TRUE,"GENERAL";"TAB3",#N/A,TRUE,"GENERAL";"TAB4",#N/A,TRUE,"GENERAL";"TAB5",#N/A,TRUE,"GENERAL"}</definedName>
    <definedName name="_t9" localSheetId="9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1" hidden="1">{"via1",#N/A,TRUE,"general";"via2",#N/A,TRUE,"general";"via3",#N/A,TRUE,"general"}</definedName>
    <definedName name="_t99" localSheetId="4" hidden="1">{"via1",#N/A,TRUE,"general";"via2",#N/A,TRUE,"general";"via3",#N/A,TRUE,"general"}</definedName>
    <definedName name="_t99" localSheetId="10" hidden="1">{"via1",#N/A,TRUE,"general";"via2",#N/A,TRUE,"general";"via3",#N/A,TRUE,"general"}</definedName>
    <definedName name="_t99" localSheetId="5" hidden="1">{"via1",#N/A,TRUE,"general";"via2",#N/A,TRUE,"general";"via3",#N/A,TRUE,"general"}</definedName>
    <definedName name="_t99" localSheetId="6" hidden="1">{"via1",#N/A,TRUE,"general";"via2",#N/A,TRUE,"general";"via3",#N/A,TRUE,"general"}</definedName>
    <definedName name="_t99" localSheetId="7" hidden="1">{"via1",#N/A,TRUE,"general";"via2",#N/A,TRUE,"general";"via3",#N/A,TRUE,"general"}</definedName>
    <definedName name="_t99" localSheetId="8" hidden="1">{"via1",#N/A,TRUE,"general";"via2",#N/A,TRUE,"general";"via3",#N/A,TRUE,"general"}</definedName>
    <definedName name="_t99" localSheetId="9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 localSheetId="1">#REF!</definedName>
    <definedName name="_tax1" localSheetId="2">#REF!</definedName>
    <definedName name="_tax1">#REF!</definedName>
    <definedName name="_tax2" localSheetId="1">#REF!</definedName>
    <definedName name="_tax2">#REF!</definedName>
    <definedName name="_tax3" localSheetId="1">#REF!</definedName>
    <definedName name="_tax3">#REF!</definedName>
    <definedName name="_tax4" localSheetId="1">#REF!</definedName>
    <definedName name="_tax4">#REF!</definedName>
    <definedName name="_tc1" localSheetId="1">#REF!</definedName>
    <definedName name="_tc1">#REF!</definedName>
    <definedName name="_tc2" localSheetId="1">#REF!</definedName>
    <definedName name="_tc2">#REF!</definedName>
    <definedName name="_tc3" localSheetId="1">#REF!</definedName>
    <definedName name="_tc3">#REF!</definedName>
    <definedName name="_TOP1" localSheetId="1">#REF!</definedName>
    <definedName name="_TOP1">#REF!</definedName>
    <definedName name="_TOP10" localSheetId="1">#REF!</definedName>
    <definedName name="_TOP10">#REF!</definedName>
    <definedName name="_TOP2" localSheetId="1">#REF!</definedName>
    <definedName name="_TOP2">#REF!</definedName>
    <definedName name="_TOP3" localSheetId="1">#REF!</definedName>
    <definedName name="_TOP3">#REF!</definedName>
    <definedName name="_TOP4" localSheetId="1">#REF!</definedName>
    <definedName name="_TOP4">#REF!</definedName>
    <definedName name="_TOP5" localSheetId="1">#REF!</definedName>
    <definedName name="_TOP5">#REF!</definedName>
    <definedName name="_TOP6" localSheetId="1">#REF!</definedName>
    <definedName name="_TOP6">#REF!</definedName>
    <definedName name="_TOP7" localSheetId="1">#REF!</definedName>
    <definedName name="_TOP7">#REF!</definedName>
    <definedName name="_TOP8" localSheetId="1">#REF!</definedName>
    <definedName name="_TOP8">#REF!</definedName>
    <definedName name="_TOP9" localSheetId="1">#REF!</definedName>
    <definedName name="_TOP9">#REF!</definedName>
    <definedName name="_TOT1" localSheetId="1">#REF!</definedName>
    <definedName name="_TOT1">#REF!</definedName>
    <definedName name="_u4" localSheetId="11" hidden="1">{"TAB1",#N/A,TRUE,"GENERAL";"TAB2",#N/A,TRUE,"GENERAL";"TAB3",#N/A,TRUE,"GENERAL";"TAB4",#N/A,TRUE,"GENERAL";"TAB5",#N/A,TRUE,"GENERAL"}</definedName>
    <definedName name="_u4" localSheetId="4" hidden="1">{"TAB1",#N/A,TRUE,"GENERAL";"TAB2",#N/A,TRUE,"GENERAL";"TAB3",#N/A,TRUE,"GENERAL";"TAB4",#N/A,TRUE,"GENERAL";"TAB5",#N/A,TRUE,"GENERAL"}</definedName>
    <definedName name="_u4" localSheetId="10" hidden="1">{"TAB1",#N/A,TRUE,"GENERAL";"TAB2",#N/A,TRUE,"GENERAL";"TAB3",#N/A,TRUE,"GENERAL";"TAB4",#N/A,TRUE,"GENERAL";"TAB5",#N/A,TRUE,"GENERAL"}</definedName>
    <definedName name="_u4" localSheetId="5" hidden="1">{"TAB1",#N/A,TRUE,"GENERAL";"TAB2",#N/A,TRUE,"GENERAL";"TAB3",#N/A,TRUE,"GENERAL";"TAB4",#N/A,TRUE,"GENERAL";"TAB5",#N/A,TRUE,"GENERAL"}</definedName>
    <definedName name="_u4" localSheetId="6" hidden="1">{"TAB1",#N/A,TRUE,"GENERAL";"TAB2",#N/A,TRUE,"GENERAL";"TAB3",#N/A,TRUE,"GENERAL";"TAB4",#N/A,TRUE,"GENERAL";"TAB5",#N/A,TRUE,"GENERAL"}</definedName>
    <definedName name="_u4" localSheetId="7" hidden="1">{"TAB1",#N/A,TRUE,"GENERAL";"TAB2",#N/A,TRUE,"GENERAL";"TAB3",#N/A,TRUE,"GENERAL";"TAB4",#N/A,TRUE,"GENERAL";"TAB5",#N/A,TRUE,"GENERAL"}</definedName>
    <definedName name="_u4" localSheetId="8" hidden="1">{"TAB1",#N/A,TRUE,"GENERAL";"TAB2",#N/A,TRUE,"GENERAL";"TAB3",#N/A,TRUE,"GENERAL";"TAB4",#N/A,TRUE,"GENERAL";"TAB5",#N/A,TRUE,"GENERAL"}</definedName>
    <definedName name="_u4" localSheetId="9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1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localSheetId="10" hidden="1">{"TAB1",#N/A,TRUE,"GENERAL";"TAB2",#N/A,TRUE,"GENERAL";"TAB3",#N/A,TRUE,"GENERAL";"TAB4",#N/A,TRUE,"GENERAL";"TAB5",#N/A,TRUE,"GENERAL"}</definedName>
    <definedName name="_u5" localSheetId="5" hidden="1">{"TAB1",#N/A,TRUE,"GENERAL";"TAB2",#N/A,TRUE,"GENERAL";"TAB3",#N/A,TRUE,"GENERAL";"TAB4",#N/A,TRUE,"GENERAL";"TAB5",#N/A,TRUE,"GENERAL"}</definedName>
    <definedName name="_u5" localSheetId="6" hidden="1">{"TAB1",#N/A,TRUE,"GENERAL";"TAB2",#N/A,TRUE,"GENERAL";"TAB3",#N/A,TRUE,"GENERAL";"TAB4",#N/A,TRUE,"GENERAL";"TAB5",#N/A,TRUE,"GENERAL"}</definedName>
    <definedName name="_u5" localSheetId="7" hidden="1">{"TAB1",#N/A,TRUE,"GENERAL";"TAB2",#N/A,TRUE,"GENERAL";"TAB3",#N/A,TRUE,"GENERAL";"TAB4",#N/A,TRUE,"GENERAL";"TAB5",#N/A,TRUE,"GENERAL"}</definedName>
    <definedName name="_u5" localSheetId="8" hidden="1">{"TAB1",#N/A,TRUE,"GENERAL";"TAB2",#N/A,TRUE,"GENERAL";"TAB3",#N/A,TRUE,"GENERAL";"TAB4",#N/A,TRUE,"GENERAL";"TAB5",#N/A,TRUE,"GENERAL"}</definedName>
    <definedName name="_u5" localSheetId="9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1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localSheetId="10" hidden="1">{"TAB1",#N/A,TRUE,"GENERAL";"TAB2",#N/A,TRUE,"GENERAL";"TAB3",#N/A,TRUE,"GENERAL";"TAB4",#N/A,TRUE,"GENERAL";"TAB5",#N/A,TRUE,"GENERAL"}</definedName>
    <definedName name="_u6" localSheetId="5" hidden="1">{"TAB1",#N/A,TRUE,"GENERAL";"TAB2",#N/A,TRUE,"GENERAL";"TAB3",#N/A,TRUE,"GENERAL";"TAB4",#N/A,TRUE,"GENERAL";"TAB5",#N/A,TRUE,"GENERAL"}</definedName>
    <definedName name="_u6" localSheetId="6" hidden="1">{"TAB1",#N/A,TRUE,"GENERAL";"TAB2",#N/A,TRUE,"GENERAL";"TAB3",#N/A,TRUE,"GENERAL";"TAB4",#N/A,TRUE,"GENERAL";"TAB5",#N/A,TRUE,"GENERAL"}</definedName>
    <definedName name="_u6" localSheetId="7" hidden="1">{"TAB1",#N/A,TRUE,"GENERAL";"TAB2",#N/A,TRUE,"GENERAL";"TAB3",#N/A,TRUE,"GENERAL";"TAB4",#N/A,TRUE,"GENERAL";"TAB5",#N/A,TRUE,"GENERAL"}</definedName>
    <definedName name="_u6" localSheetId="8" hidden="1">{"TAB1",#N/A,TRUE,"GENERAL";"TAB2",#N/A,TRUE,"GENERAL";"TAB3",#N/A,TRUE,"GENERAL";"TAB4",#N/A,TRUE,"GENERAL";"TAB5",#N/A,TRUE,"GENERAL"}</definedName>
    <definedName name="_u6" localSheetId="9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1" hidden="1">{"via1",#N/A,TRUE,"general";"via2",#N/A,TRUE,"general";"via3",#N/A,TRUE,"general"}</definedName>
    <definedName name="_u7" localSheetId="4" hidden="1">{"via1",#N/A,TRUE,"general";"via2",#N/A,TRUE,"general";"via3",#N/A,TRUE,"general"}</definedName>
    <definedName name="_u7" localSheetId="10" hidden="1">{"via1",#N/A,TRUE,"general";"via2",#N/A,TRUE,"general";"via3",#N/A,TRUE,"general"}</definedName>
    <definedName name="_u7" localSheetId="5" hidden="1">{"via1",#N/A,TRUE,"general";"via2",#N/A,TRUE,"general";"via3",#N/A,TRUE,"general"}</definedName>
    <definedName name="_u7" localSheetId="6" hidden="1">{"via1",#N/A,TRUE,"general";"via2",#N/A,TRUE,"general";"via3",#N/A,TRUE,"general"}</definedName>
    <definedName name="_u7" localSheetId="7" hidden="1">{"via1",#N/A,TRUE,"general";"via2",#N/A,TRUE,"general";"via3",#N/A,TRUE,"general"}</definedName>
    <definedName name="_u7" localSheetId="8" hidden="1">{"via1",#N/A,TRUE,"general";"via2",#N/A,TRUE,"general";"via3",#N/A,TRUE,"general"}</definedName>
    <definedName name="_u7" localSheetId="9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1" hidden="1">{"TAB1",#N/A,TRUE,"GENERAL";"TAB2",#N/A,TRUE,"GENERAL";"TAB3",#N/A,TRUE,"GENERAL";"TAB4",#N/A,TRUE,"GENERAL";"TAB5",#N/A,TRUE,"GENERAL"}</definedName>
    <definedName name="_u8" localSheetId="4" hidden="1">{"TAB1",#N/A,TRUE,"GENERAL";"TAB2",#N/A,TRUE,"GENERAL";"TAB3",#N/A,TRUE,"GENERAL";"TAB4",#N/A,TRUE,"GENERAL";"TAB5",#N/A,TRUE,"GENERAL"}</definedName>
    <definedName name="_u8" localSheetId="10" hidden="1">{"TAB1",#N/A,TRUE,"GENERAL";"TAB2",#N/A,TRUE,"GENERAL";"TAB3",#N/A,TRUE,"GENERAL";"TAB4",#N/A,TRUE,"GENERAL";"TAB5",#N/A,TRUE,"GENERAL"}</definedName>
    <definedName name="_u8" localSheetId="5" hidden="1">{"TAB1",#N/A,TRUE,"GENERAL";"TAB2",#N/A,TRUE,"GENERAL";"TAB3",#N/A,TRUE,"GENERAL";"TAB4",#N/A,TRUE,"GENERAL";"TAB5",#N/A,TRUE,"GENERAL"}</definedName>
    <definedName name="_u8" localSheetId="6" hidden="1">{"TAB1",#N/A,TRUE,"GENERAL";"TAB2",#N/A,TRUE,"GENERAL";"TAB3",#N/A,TRUE,"GENERAL";"TAB4",#N/A,TRUE,"GENERAL";"TAB5",#N/A,TRUE,"GENERAL"}</definedName>
    <definedName name="_u8" localSheetId="7" hidden="1">{"TAB1",#N/A,TRUE,"GENERAL";"TAB2",#N/A,TRUE,"GENERAL";"TAB3",#N/A,TRUE,"GENERAL";"TAB4",#N/A,TRUE,"GENERAL";"TAB5",#N/A,TRUE,"GENERAL"}</definedName>
    <definedName name="_u8" localSheetId="8" hidden="1">{"TAB1",#N/A,TRUE,"GENERAL";"TAB2",#N/A,TRUE,"GENERAL";"TAB3",#N/A,TRUE,"GENERAL";"TAB4",#N/A,TRUE,"GENERAL";"TAB5",#N/A,TRUE,"GENERAL"}</definedName>
    <definedName name="_u8" localSheetId="9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1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localSheetId="10" hidden="1">{"TAB1",#N/A,TRUE,"GENERAL";"TAB2",#N/A,TRUE,"GENERAL";"TAB3",#N/A,TRUE,"GENERAL";"TAB4",#N/A,TRUE,"GENERAL";"TAB5",#N/A,TRUE,"GENERAL"}</definedName>
    <definedName name="_u9" localSheetId="5" hidden="1">{"TAB1",#N/A,TRUE,"GENERAL";"TAB2",#N/A,TRUE,"GENERAL";"TAB3",#N/A,TRUE,"GENERAL";"TAB4",#N/A,TRUE,"GENERAL";"TAB5",#N/A,TRUE,"GENERAL"}</definedName>
    <definedName name="_u9" localSheetId="6" hidden="1">{"TAB1",#N/A,TRUE,"GENERAL";"TAB2",#N/A,TRUE,"GENERAL";"TAB3",#N/A,TRUE,"GENERAL";"TAB4",#N/A,TRUE,"GENERAL";"TAB5",#N/A,TRUE,"GENERAL"}</definedName>
    <definedName name="_u9" localSheetId="7" hidden="1">{"TAB1",#N/A,TRUE,"GENERAL";"TAB2",#N/A,TRUE,"GENERAL";"TAB3",#N/A,TRUE,"GENERAL";"TAB4",#N/A,TRUE,"GENERAL";"TAB5",#N/A,TRUE,"GENERAL"}</definedName>
    <definedName name="_u9" localSheetId="8" hidden="1">{"TAB1",#N/A,TRUE,"GENERAL";"TAB2",#N/A,TRUE,"GENERAL";"TAB3",#N/A,TRUE,"GENERAL";"TAB4",#N/A,TRUE,"GENERAL";"TAB5",#N/A,TRUE,"GENERAL"}</definedName>
    <definedName name="_u9" localSheetId="9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localSheetId="11" hidden="1">{"TAB1",#N/A,TRUE,"GENERAL";"TAB2",#N/A,TRUE,"GENERAL";"TAB3",#N/A,TRUE,"GENERAL";"TAB4",#N/A,TRUE,"GENERAL";"TAB5",#N/A,TRUE,"GENERAL"}</definedName>
    <definedName name="_ur7" localSheetId="4" hidden="1">{"TAB1",#N/A,TRUE,"GENERAL";"TAB2",#N/A,TRUE,"GENERAL";"TAB3",#N/A,TRUE,"GENERAL";"TAB4",#N/A,TRUE,"GENERAL";"TAB5",#N/A,TRUE,"GENERAL"}</definedName>
    <definedName name="_ur7" localSheetId="10" hidden="1">{"TAB1",#N/A,TRUE,"GENERAL";"TAB2",#N/A,TRUE,"GENERAL";"TAB3",#N/A,TRUE,"GENERAL";"TAB4",#N/A,TRUE,"GENERAL";"TAB5",#N/A,TRUE,"GENERAL"}</definedName>
    <definedName name="_ur7" localSheetId="5" hidden="1">{"TAB1",#N/A,TRUE,"GENERAL";"TAB2",#N/A,TRUE,"GENERAL";"TAB3",#N/A,TRUE,"GENERAL";"TAB4",#N/A,TRUE,"GENERAL";"TAB5",#N/A,TRUE,"GENERAL"}</definedName>
    <definedName name="_ur7" localSheetId="6" hidden="1">{"TAB1",#N/A,TRUE,"GENERAL";"TAB2",#N/A,TRUE,"GENERAL";"TAB3",#N/A,TRUE,"GENERAL";"TAB4",#N/A,TRUE,"GENERAL";"TAB5",#N/A,TRUE,"GENERAL"}</definedName>
    <definedName name="_ur7" localSheetId="7" hidden="1">{"TAB1",#N/A,TRUE,"GENERAL";"TAB2",#N/A,TRUE,"GENERAL";"TAB3",#N/A,TRUE,"GENERAL";"TAB4",#N/A,TRUE,"GENERAL";"TAB5",#N/A,TRUE,"GENERAL"}</definedName>
    <definedName name="_ur7" localSheetId="8" hidden="1">{"TAB1",#N/A,TRUE,"GENERAL";"TAB2",#N/A,TRUE,"GENERAL";"TAB3",#N/A,TRUE,"GENERAL";"TAB4",#N/A,TRUE,"GENERAL";"TAB5",#N/A,TRUE,"GENERAL"}</definedName>
    <definedName name="_ur7" localSheetId="9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1" hidden="1">{"via1",#N/A,TRUE,"general";"via2",#N/A,TRUE,"general";"via3",#N/A,TRUE,"general"}</definedName>
    <definedName name="_v2" localSheetId="4" hidden="1">{"via1",#N/A,TRUE,"general";"via2",#N/A,TRUE,"general";"via3",#N/A,TRUE,"general"}</definedName>
    <definedName name="_v2" localSheetId="10" hidden="1">{"via1",#N/A,TRUE,"general";"via2",#N/A,TRUE,"general";"via3",#N/A,TRUE,"general"}</definedName>
    <definedName name="_v2" localSheetId="5" hidden="1">{"via1",#N/A,TRUE,"general";"via2",#N/A,TRUE,"general";"via3",#N/A,TRUE,"general"}</definedName>
    <definedName name="_v2" localSheetId="6" hidden="1">{"via1",#N/A,TRUE,"general";"via2",#N/A,TRUE,"general";"via3",#N/A,TRUE,"general"}</definedName>
    <definedName name="_v2" localSheetId="7" hidden="1">{"via1",#N/A,TRUE,"general";"via2",#N/A,TRUE,"general";"via3",#N/A,TRUE,"general"}</definedName>
    <definedName name="_v2" localSheetId="8" hidden="1">{"via1",#N/A,TRUE,"general";"via2",#N/A,TRUE,"general";"via3",#N/A,TRUE,"general"}</definedName>
    <definedName name="_v2" localSheetId="9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1" hidden="1">{"TAB1",#N/A,TRUE,"GENERAL";"TAB2",#N/A,TRUE,"GENERAL";"TAB3",#N/A,TRUE,"GENERAL";"TAB4",#N/A,TRUE,"GENERAL";"TAB5",#N/A,TRUE,"GENERAL"}</definedName>
    <definedName name="_v3" localSheetId="4" hidden="1">{"TAB1",#N/A,TRUE,"GENERAL";"TAB2",#N/A,TRUE,"GENERAL";"TAB3",#N/A,TRUE,"GENERAL";"TAB4",#N/A,TRUE,"GENERAL";"TAB5",#N/A,TRUE,"GENERAL"}</definedName>
    <definedName name="_v3" localSheetId="10" hidden="1">{"TAB1",#N/A,TRUE,"GENERAL";"TAB2",#N/A,TRUE,"GENERAL";"TAB3",#N/A,TRUE,"GENERAL";"TAB4",#N/A,TRUE,"GENERAL";"TAB5",#N/A,TRUE,"GENERAL"}</definedName>
    <definedName name="_v3" localSheetId="5" hidden="1">{"TAB1",#N/A,TRUE,"GENERAL";"TAB2",#N/A,TRUE,"GENERAL";"TAB3",#N/A,TRUE,"GENERAL";"TAB4",#N/A,TRUE,"GENERAL";"TAB5",#N/A,TRUE,"GENERAL"}</definedName>
    <definedName name="_v3" localSheetId="6" hidden="1">{"TAB1",#N/A,TRUE,"GENERAL";"TAB2",#N/A,TRUE,"GENERAL";"TAB3",#N/A,TRUE,"GENERAL";"TAB4",#N/A,TRUE,"GENERAL";"TAB5",#N/A,TRUE,"GENERAL"}</definedName>
    <definedName name="_v3" localSheetId="7" hidden="1">{"TAB1",#N/A,TRUE,"GENERAL";"TAB2",#N/A,TRUE,"GENERAL";"TAB3",#N/A,TRUE,"GENERAL";"TAB4",#N/A,TRUE,"GENERAL";"TAB5",#N/A,TRUE,"GENERAL"}</definedName>
    <definedName name="_v3" localSheetId="8" hidden="1">{"TAB1",#N/A,TRUE,"GENERAL";"TAB2",#N/A,TRUE,"GENERAL";"TAB3",#N/A,TRUE,"GENERAL";"TAB4",#N/A,TRUE,"GENERAL";"TAB5",#N/A,TRUE,"GENERAL"}</definedName>
    <definedName name="_v3" localSheetId="9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1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localSheetId="10" hidden="1">{"TAB1",#N/A,TRUE,"GENERAL";"TAB2",#N/A,TRUE,"GENERAL";"TAB3",#N/A,TRUE,"GENERAL";"TAB4",#N/A,TRUE,"GENERAL";"TAB5",#N/A,TRUE,"GENERAL"}</definedName>
    <definedName name="_v4" localSheetId="5" hidden="1">{"TAB1",#N/A,TRUE,"GENERAL";"TAB2",#N/A,TRUE,"GENERAL";"TAB3",#N/A,TRUE,"GENERAL";"TAB4",#N/A,TRUE,"GENERAL";"TAB5",#N/A,TRUE,"GENERAL"}</definedName>
    <definedName name="_v4" localSheetId="6" hidden="1">{"TAB1",#N/A,TRUE,"GENERAL";"TAB2",#N/A,TRUE,"GENERAL";"TAB3",#N/A,TRUE,"GENERAL";"TAB4",#N/A,TRUE,"GENERAL";"TAB5",#N/A,TRUE,"GENERAL"}</definedName>
    <definedName name="_v4" localSheetId="7" hidden="1">{"TAB1",#N/A,TRUE,"GENERAL";"TAB2",#N/A,TRUE,"GENERAL";"TAB3",#N/A,TRUE,"GENERAL";"TAB4",#N/A,TRUE,"GENERAL";"TAB5",#N/A,TRUE,"GENERAL"}</definedName>
    <definedName name="_v4" localSheetId="8" hidden="1">{"TAB1",#N/A,TRUE,"GENERAL";"TAB2",#N/A,TRUE,"GENERAL";"TAB3",#N/A,TRUE,"GENERAL";"TAB4",#N/A,TRUE,"GENERAL";"TAB5",#N/A,TRUE,"GENERAL"}</definedName>
    <definedName name="_v4" localSheetId="9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1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localSheetId="10" hidden="1">{"TAB1",#N/A,TRUE,"GENERAL";"TAB2",#N/A,TRUE,"GENERAL";"TAB3",#N/A,TRUE,"GENERAL";"TAB4",#N/A,TRUE,"GENERAL";"TAB5",#N/A,TRUE,"GENERAL"}</definedName>
    <definedName name="_v5" localSheetId="5" hidden="1">{"TAB1",#N/A,TRUE,"GENERAL";"TAB2",#N/A,TRUE,"GENERAL";"TAB3",#N/A,TRUE,"GENERAL";"TAB4",#N/A,TRUE,"GENERAL";"TAB5",#N/A,TRUE,"GENERAL"}</definedName>
    <definedName name="_v5" localSheetId="6" hidden="1">{"TAB1",#N/A,TRUE,"GENERAL";"TAB2",#N/A,TRUE,"GENERAL";"TAB3",#N/A,TRUE,"GENERAL";"TAB4",#N/A,TRUE,"GENERAL";"TAB5",#N/A,TRUE,"GENERAL"}</definedName>
    <definedName name="_v5" localSheetId="7" hidden="1">{"TAB1",#N/A,TRUE,"GENERAL";"TAB2",#N/A,TRUE,"GENERAL";"TAB3",#N/A,TRUE,"GENERAL";"TAB4",#N/A,TRUE,"GENERAL";"TAB5",#N/A,TRUE,"GENERAL"}</definedName>
    <definedName name="_v5" localSheetId="8" hidden="1">{"TAB1",#N/A,TRUE,"GENERAL";"TAB2",#N/A,TRUE,"GENERAL";"TAB3",#N/A,TRUE,"GENERAL";"TAB4",#N/A,TRUE,"GENERAL";"TAB5",#N/A,TRUE,"GENERAL"}</definedName>
    <definedName name="_v5" localSheetId="9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1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localSheetId="10" hidden="1">{"TAB1",#N/A,TRUE,"GENERAL";"TAB2",#N/A,TRUE,"GENERAL";"TAB3",#N/A,TRUE,"GENERAL";"TAB4",#N/A,TRUE,"GENERAL";"TAB5",#N/A,TRUE,"GENERAL"}</definedName>
    <definedName name="_v6" localSheetId="5" hidden="1">{"TAB1",#N/A,TRUE,"GENERAL";"TAB2",#N/A,TRUE,"GENERAL";"TAB3",#N/A,TRUE,"GENERAL";"TAB4",#N/A,TRUE,"GENERAL";"TAB5",#N/A,TRUE,"GENERAL"}</definedName>
    <definedName name="_v6" localSheetId="6" hidden="1">{"TAB1",#N/A,TRUE,"GENERAL";"TAB2",#N/A,TRUE,"GENERAL";"TAB3",#N/A,TRUE,"GENERAL";"TAB4",#N/A,TRUE,"GENERAL";"TAB5",#N/A,TRUE,"GENERAL"}</definedName>
    <definedName name="_v6" localSheetId="7" hidden="1">{"TAB1",#N/A,TRUE,"GENERAL";"TAB2",#N/A,TRUE,"GENERAL";"TAB3",#N/A,TRUE,"GENERAL";"TAB4",#N/A,TRUE,"GENERAL";"TAB5",#N/A,TRUE,"GENERAL"}</definedName>
    <definedName name="_v6" localSheetId="8" hidden="1">{"TAB1",#N/A,TRUE,"GENERAL";"TAB2",#N/A,TRUE,"GENERAL";"TAB3",#N/A,TRUE,"GENERAL";"TAB4",#N/A,TRUE,"GENERAL";"TAB5",#N/A,TRUE,"GENERAL"}</definedName>
    <definedName name="_v6" localSheetId="9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1" hidden="1">{"via1",#N/A,TRUE,"general";"via2",#N/A,TRUE,"general";"via3",#N/A,TRUE,"general"}</definedName>
    <definedName name="_v7" localSheetId="4" hidden="1">{"via1",#N/A,TRUE,"general";"via2",#N/A,TRUE,"general";"via3",#N/A,TRUE,"general"}</definedName>
    <definedName name="_v7" localSheetId="10" hidden="1">{"via1",#N/A,TRUE,"general";"via2",#N/A,TRUE,"general";"via3",#N/A,TRUE,"general"}</definedName>
    <definedName name="_v7" localSheetId="5" hidden="1">{"via1",#N/A,TRUE,"general";"via2",#N/A,TRUE,"general";"via3",#N/A,TRUE,"general"}</definedName>
    <definedName name="_v7" localSheetId="6" hidden="1">{"via1",#N/A,TRUE,"general";"via2",#N/A,TRUE,"general";"via3",#N/A,TRUE,"general"}</definedName>
    <definedName name="_v7" localSheetId="7" hidden="1">{"via1",#N/A,TRUE,"general";"via2",#N/A,TRUE,"general";"via3",#N/A,TRUE,"general"}</definedName>
    <definedName name="_v7" localSheetId="8" hidden="1">{"via1",#N/A,TRUE,"general";"via2",#N/A,TRUE,"general";"via3",#N/A,TRUE,"general"}</definedName>
    <definedName name="_v7" localSheetId="9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1" hidden="1">{"TAB1",#N/A,TRUE,"GENERAL";"TAB2",#N/A,TRUE,"GENERAL";"TAB3",#N/A,TRUE,"GENERAL";"TAB4",#N/A,TRUE,"GENERAL";"TAB5",#N/A,TRUE,"GENERAL"}</definedName>
    <definedName name="_v8" localSheetId="4" hidden="1">{"TAB1",#N/A,TRUE,"GENERAL";"TAB2",#N/A,TRUE,"GENERAL";"TAB3",#N/A,TRUE,"GENERAL";"TAB4",#N/A,TRUE,"GENERAL";"TAB5",#N/A,TRUE,"GENERAL"}</definedName>
    <definedName name="_v8" localSheetId="10" hidden="1">{"TAB1",#N/A,TRUE,"GENERAL";"TAB2",#N/A,TRUE,"GENERAL";"TAB3",#N/A,TRUE,"GENERAL";"TAB4",#N/A,TRUE,"GENERAL";"TAB5",#N/A,TRUE,"GENERAL"}</definedName>
    <definedName name="_v8" localSheetId="5" hidden="1">{"TAB1",#N/A,TRUE,"GENERAL";"TAB2",#N/A,TRUE,"GENERAL";"TAB3",#N/A,TRUE,"GENERAL";"TAB4",#N/A,TRUE,"GENERAL";"TAB5",#N/A,TRUE,"GENERAL"}</definedName>
    <definedName name="_v8" localSheetId="6" hidden="1">{"TAB1",#N/A,TRUE,"GENERAL";"TAB2",#N/A,TRUE,"GENERAL";"TAB3",#N/A,TRUE,"GENERAL";"TAB4",#N/A,TRUE,"GENERAL";"TAB5",#N/A,TRUE,"GENERAL"}</definedName>
    <definedName name="_v8" localSheetId="7" hidden="1">{"TAB1",#N/A,TRUE,"GENERAL";"TAB2",#N/A,TRUE,"GENERAL";"TAB3",#N/A,TRUE,"GENERAL";"TAB4",#N/A,TRUE,"GENERAL";"TAB5",#N/A,TRUE,"GENERAL"}</definedName>
    <definedName name="_v8" localSheetId="8" hidden="1">{"TAB1",#N/A,TRUE,"GENERAL";"TAB2",#N/A,TRUE,"GENERAL";"TAB3",#N/A,TRUE,"GENERAL";"TAB4",#N/A,TRUE,"GENERAL";"TAB5",#N/A,TRUE,"GENERAL"}</definedName>
    <definedName name="_v8" localSheetId="9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1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localSheetId="10" hidden="1">{"TAB1",#N/A,TRUE,"GENERAL";"TAB2",#N/A,TRUE,"GENERAL";"TAB3",#N/A,TRUE,"GENERAL";"TAB4",#N/A,TRUE,"GENERAL";"TAB5",#N/A,TRUE,"GENERAL"}</definedName>
    <definedName name="_v9" localSheetId="5" hidden="1">{"TAB1",#N/A,TRUE,"GENERAL";"TAB2",#N/A,TRUE,"GENERAL";"TAB3",#N/A,TRUE,"GENERAL";"TAB4",#N/A,TRUE,"GENERAL";"TAB5",#N/A,TRUE,"GENERAL"}</definedName>
    <definedName name="_v9" localSheetId="6" hidden="1">{"TAB1",#N/A,TRUE,"GENERAL";"TAB2",#N/A,TRUE,"GENERAL";"TAB3",#N/A,TRUE,"GENERAL";"TAB4",#N/A,TRUE,"GENERAL";"TAB5",#N/A,TRUE,"GENERAL"}</definedName>
    <definedName name="_v9" localSheetId="7" hidden="1">{"TAB1",#N/A,TRUE,"GENERAL";"TAB2",#N/A,TRUE,"GENERAL";"TAB3",#N/A,TRUE,"GENERAL";"TAB4",#N/A,TRUE,"GENERAL";"TAB5",#N/A,TRUE,"GENERAL"}</definedName>
    <definedName name="_v9" localSheetId="8" hidden="1">{"TAB1",#N/A,TRUE,"GENERAL";"TAB2",#N/A,TRUE,"GENERAL";"TAB3",#N/A,TRUE,"GENERAL";"TAB4",#N/A,TRUE,"GENERAL";"TAB5",#N/A,TRUE,"GENERAL"}</definedName>
    <definedName name="_v9" localSheetId="9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localSheetId="11" hidden="1">{"via1",#N/A,TRUE,"general";"via2",#N/A,TRUE,"general";"via3",#N/A,TRUE,"general"}</definedName>
    <definedName name="_vfv4" localSheetId="4" hidden="1">{"via1",#N/A,TRUE,"general";"via2",#N/A,TRUE,"general";"via3",#N/A,TRUE,"general"}</definedName>
    <definedName name="_vfv4" localSheetId="10" hidden="1">{"via1",#N/A,TRUE,"general";"via2",#N/A,TRUE,"general";"via3",#N/A,TRUE,"general"}</definedName>
    <definedName name="_vfv4" localSheetId="5" hidden="1">{"via1",#N/A,TRUE,"general";"via2",#N/A,TRUE,"general";"via3",#N/A,TRUE,"general"}</definedName>
    <definedName name="_vfv4" localSheetId="6" hidden="1">{"via1",#N/A,TRUE,"general";"via2",#N/A,TRUE,"general";"via3",#N/A,TRUE,"general"}</definedName>
    <definedName name="_vfv4" localSheetId="7" hidden="1">{"via1",#N/A,TRUE,"general";"via2",#N/A,TRUE,"general";"via3",#N/A,TRUE,"general"}</definedName>
    <definedName name="_vfv4" localSheetId="8" hidden="1">{"via1",#N/A,TRUE,"general";"via2",#N/A,TRUE,"general";"via3",#N/A,TRUE,"general"}</definedName>
    <definedName name="_vfv4" localSheetId="9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x1" localSheetId="11" hidden="1">{"TAB1",#N/A,TRUE,"GENERAL";"TAB2",#N/A,TRUE,"GENERAL";"TAB3",#N/A,TRUE,"GENERAL";"TAB4",#N/A,TRUE,"GENERAL";"TAB5",#N/A,TRUE,"GENERAL"}</definedName>
    <definedName name="_x1" localSheetId="4" hidden="1">{"TAB1",#N/A,TRUE,"GENERAL";"TAB2",#N/A,TRUE,"GENERAL";"TAB3",#N/A,TRUE,"GENERAL";"TAB4",#N/A,TRUE,"GENERAL";"TAB5",#N/A,TRUE,"GENERAL"}</definedName>
    <definedName name="_x1" localSheetId="10" hidden="1">{"TAB1",#N/A,TRUE,"GENERAL";"TAB2",#N/A,TRUE,"GENERAL";"TAB3",#N/A,TRUE,"GENERAL";"TAB4",#N/A,TRUE,"GENERAL";"TAB5",#N/A,TRUE,"GENERAL"}</definedName>
    <definedName name="_x1" localSheetId="5" hidden="1">{"TAB1",#N/A,TRUE,"GENERAL";"TAB2",#N/A,TRUE,"GENERAL";"TAB3",#N/A,TRUE,"GENERAL";"TAB4",#N/A,TRUE,"GENERAL";"TAB5",#N/A,TRUE,"GENERAL"}</definedName>
    <definedName name="_x1" localSheetId="6" hidden="1">{"TAB1",#N/A,TRUE,"GENERAL";"TAB2",#N/A,TRUE,"GENERAL";"TAB3",#N/A,TRUE,"GENERAL";"TAB4",#N/A,TRUE,"GENERAL";"TAB5",#N/A,TRUE,"GENERAL"}</definedName>
    <definedName name="_x1" localSheetId="7" hidden="1">{"TAB1",#N/A,TRUE,"GENERAL";"TAB2",#N/A,TRUE,"GENERAL";"TAB3",#N/A,TRUE,"GENERAL";"TAB4",#N/A,TRUE,"GENERAL";"TAB5",#N/A,TRUE,"GENERAL"}</definedName>
    <definedName name="_x1" localSheetId="8" hidden="1">{"TAB1",#N/A,TRUE,"GENERAL";"TAB2",#N/A,TRUE,"GENERAL";"TAB3",#N/A,TRUE,"GENERAL";"TAB4",#N/A,TRUE,"GENERAL";"TAB5",#N/A,TRUE,"GENERAL"}</definedName>
    <definedName name="_x1" localSheetId="9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1" hidden="1">{"via1",#N/A,TRUE,"general";"via2",#N/A,TRUE,"general";"via3",#N/A,TRUE,"general"}</definedName>
    <definedName name="_x2" localSheetId="4" hidden="1">{"via1",#N/A,TRUE,"general";"via2",#N/A,TRUE,"general";"via3",#N/A,TRUE,"general"}</definedName>
    <definedName name="_x2" localSheetId="10" hidden="1">{"via1",#N/A,TRUE,"general";"via2",#N/A,TRUE,"general";"via3",#N/A,TRUE,"general"}</definedName>
    <definedName name="_x2" localSheetId="5" hidden="1">{"via1",#N/A,TRUE,"general";"via2",#N/A,TRUE,"general";"via3",#N/A,TRUE,"general"}</definedName>
    <definedName name="_x2" localSheetId="6" hidden="1">{"via1",#N/A,TRUE,"general";"via2",#N/A,TRUE,"general";"via3",#N/A,TRUE,"general"}</definedName>
    <definedName name="_x2" localSheetId="7" hidden="1">{"via1",#N/A,TRUE,"general";"via2",#N/A,TRUE,"general";"via3",#N/A,TRUE,"general"}</definedName>
    <definedName name="_x2" localSheetId="8" hidden="1">{"via1",#N/A,TRUE,"general";"via2",#N/A,TRUE,"general";"via3",#N/A,TRUE,"general"}</definedName>
    <definedName name="_x2" localSheetId="9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1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localSheetId="10" hidden="1">{"via1",#N/A,TRUE,"general";"via2",#N/A,TRUE,"general";"via3",#N/A,TRUE,"general"}</definedName>
    <definedName name="_x3" localSheetId="5" hidden="1">{"via1",#N/A,TRUE,"general";"via2",#N/A,TRUE,"general";"via3",#N/A,TRUE,"general"}</definedName>
    <definedName name="_x3" localSheetId="6" hidden="1">{"via1",#N/A,TRUE,"general";"via2",#N/A,TRUE,"general";"via3",#N/A,TRUE,"general"}</definedName>
    <definedName name="_x3" localSheetId="7" hidden="1">{"via1",#N/A,TRUE,"general";"via2",#N/A,TRUE,"general";"via3",#N/A,TRUE,"general"}</definedName>
    <definedName name="_x3" localSheetId="8" hidden="1">{"via1",#N/A,TRUE,"general";"via2",#N/A,TRUE,"general";"via3",#N/A,TRUE,"general"}</definedName>
    <definedName name="_x3" localSheetId="9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1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localSheetId="10" hidden="1">{"via1",#N/A,TRUE,"general";"via2",#N/A,TRUE,"general";"via3",#N/A,TRUE,"general"}</definedName>
    <definedName name="_x4" localSheetId="5" hidden="1">{"via1",#N/A,TRUE,"general";"via2",#N/A,TRUE,"general";"via3",#N/A,TRUE,"general"}</definedName>
    <definedName name="_x4" localSheetId="6" hidden="1">{"via1",#N/A,TRUE,"general";"via2",#N/A,TRUE,"general";"via3",#N/A,TRUE,"general"}</definedName>
    <definedName name="_x4" localSheetId="7" hidden="1">{"via1",#N/A,TRUE,"general";"via2",#N/A,TRUE,"general";"via3",#N/A,TRUE,"general"}</definedName>
    <definedName name="_x4" localSheetId="8" hidden="1">{"via1",#N/A,TRUE,"general";"via2",#N/A,TRUE,"general";"via3",#N/A,TRUE,"general"}</definedName>
    <definedName name="_x4" localSheetId="9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1" hidden="1">{"TAB1",#N/A,TRUE,"GENERAL";"TAB2",#N/A,TRUE,"GENERAL";"TAB3",#N/A,TRUE,"GENERAL";"TAB4",#N/A,TRUE,"GENERAL";"TAB5",#N/A,TRUE,"GENERAL"}</definedName>
    <definedName name="_x5" localSheetId="4" hidden="1">{"TAB1",#N/A,TRUE,"GENERAL";"TAB2",#N/A,TRUE,"GENERAL";"TAB3",#N/A,TRUE,"GENERAL";"TAB4",#N/A,TRUE,"GENERAL";"TAB5",#N/A,TRUE,"GENERAL"}</definedName>
    <definedName name="_x5" localSheetId="10" hidden="1">{"TAB1",#N/A,TRUE,"GENERAL";"TAB2",#N/A,TRUE,"GENERAL";"TAB3",#N/A,TRUE,"GENERAL";"TAB4",#N/A,TRUE,"GENERAL";"TAB5",#N/A,TRUE,"GENERAL"}</definedName>
    <definedName name="_x5" localSheetId="5" hidden="1">{"TAB1",#N/A,TRUE,"GENERAL";"TAB2",#N/A,TRUE,"GENERAL";"TAB3",#N/A,TRUE,"GENERAL";"TAB4",#N/A,TRUE,"GENERAL";"TAB5",#N/A,TRUE,"GENERAL"}</definedName>
    <definedName name="_x5" localSheetId="6" hidden="1">{"TAB1",#N/A,TRUE,"GENERAL";"TAB2",#N/A,TRUE,"GENERAL";"TAB3",#N/A,TRUE,"GENERAL";"TAB4",#N/A,TRUE,"GENERAL";"TAB5",#N/A,TRUE,"GENERAL"}</definedName>
    <definedName name="_x5" localSheetId="7" hidden="1">{"TAB1",#N/A,TRUE,"GENERAL";"TAB2",#N/A,TRUE,"GENERAL";"TAB3",#N/A,TRUE,"GENERAL";"TAB4",#N/A,TRUE,"GENERAL";"TAB5",#N/A,TRUE,"GENERAL"}</definedName>
    <definedName name="_x5" localSheetId="8" hidden="1">{"TAB1",#N/A,TRUE,"GENERAL";"TAB2",#N/A,TRUE,"GENERAL";"TAB3",#N/A,TRUE,"GENERAL";"TAB4",#N/A,TRUE,"GENERAL";"TAB5",#N/A,TRUE,"GENERAL"}</definedName>
    <definedName name="_x5" localSheetId="9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1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localSheetId="10" hidden="1">{"TAB1",#N/A,TRUE,"GENERAL";"TAB2",#N/A,TRUE,"GENERAL";"TAB3",#N/A,TRUE,"GENERAL";"TAB4",#N/A,TRUE,"GENERAL";"TAB5",#N/A,TRUE,"GENERAL"}</definedName>
    <definedName name="_x6" localSheetId="5" hidden="1">{"TAB1",#N/A,TRUE,"GENERAL";"TAB2",#N/A,TRUE,"GENERAL";"TAB3",#N/A,TRUE,"GENERAL";"TAB4",#N/A,TRUE,"GENERAL";"TAB5",#N/A,TRUE,"GENERAL"}</definedName>
    <definedName name="_x6" localSheetId="6" hidden="1">{"TAB1",#N/A,TRUE,"GENERAL";"TAB2",#N/A,TRUE,"GENERAL";"TAB3",#N/A,TRUE,"GENERAL";"TAB4",#N/A,TRUE,"GENERAL";"TAB5",#N/A,TRUE,"GENERAL"}</definedName>
    <definedName name="_x6" localSheetId="7" hidden="1">{"TAB1",#N/A,TRUE,"GENERAL";"TAB2",#N/A,TRUE,"GENERAL";"TAB3",#N/A,TRUE,"GENERAL";"TAB4",#N/A,TRUE,"GENERAL";"TAB5",#N/A,TRUE,"GENERAL"}</definedName>
    <definedName name="_x6" localSheetId="8" hidden="1">{"TAB1",#N/A,TRUE,"GENERAL";"TAB2",#N/A,TRUE,"GENERAL";"TAB3",#N/A,TRUE,"GENERAL";"TAB4",#N/A,TRUE,"GENERAL";"TAB5",#N/A,TRUE,"GENERAL"}</definedName>
    <definedName name="_x6" localSheetId="9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1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localSheetId="10" hidden="1">{"TAB1",#N/A,TRUE,"GENERAL";"TAB2",#N/A,TRUE,"GENERAL";"TAB3",#N/A,TRUE,"GENERAL";"TAB4",#N/A,TRUE,"GENERAL";"TAB5",#N/A,TRUE,"GENERAL"}</definedName>
    <definedName name="_x7" localSheetId="5" hidden="1">{"TAB1",#N/A,TRUE,"GENERAL";"TAB2",#N/A,TRUE,"GENERAL";"TAB3",#N/A,TRUE,"GENERAL";"TAB4",#N/A,TRUE,"GENERAL";"TAB5",#N/A,TRUE,"GENERAL"}</definedName>
    <definedName name="_x7" localSheetId="6" hidden="1">{"TAB1",#N/A,TRUE,"GENERAL";"TAB2",#N/A,TRUE,"GENERAL";"TAB3",#N/A,TRUE,"GENERAL";"TAB4",#N/A,TRUE,"GENERAL";"TAB5",#N/A,TRUE,"GENERAL"}</definedName>
    <definedName name="_x7" localSheetId="7" hidden="1">{"TAB1",#N/A,TRUE,"GENERAL";"TAB2",#N/A,TRUE,"GENERAL";"TAB3",#N/A,TRUE,"GENERAL";"TAB4",#N/A,TRUE,"GENERAL";"TAB5",#N/A,TRUE,"GENERAL"}</definedName>
    <definedName name="_x7" localSheetId="8" hidden="1">{"TAB1",#N/A,TRUE,"GENERAL";"TAB2",#N/A,TRUE,"GENERAL";"TAB3",#N/A,TRUE,"GENERAL";"TAB4",#N/A,TRUE,"GENERAL";"TAB5",#N/A,TRUE,"GENERAL"}</definedName>
    <definedName name="_x7" localSheetId="9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1" hidden="1">{"via1",#N/A,TRUE,"general";"via2",#N/A,TRUE,"general";"via3",#N/A,TRUE,"general"}</definedName>
    <definedName name="_x8" localSheetId="4" hidden="1">{"via1",#N/A,TRUE,"general";"via2",#N/A,TRUE,"general";"via3",#N/A,TRUE,"general"}</definedName>
    <definedName name="_x8" localSheetId="10" hidden="1">{"via1",#N/A,TRUE,"general";"via2",#N/A,TRUE,"general";"via3",#N/A,TRUE,"general"}</definedName>
    <definedName name="_x8" localSheetId="5" hidden="1">{"via1",#N/A,TRUE,"general";"via2",#N/A,TRUE,"general";"via3",#N/A,TRUE,"general"}</definedName>
    <definedName name="_x8" localSheetId="6" hidden="1">{"via1",#N/A,TRUE,"general";"via2",#N/A,TRUE,"general";"via3",#N/A,TRUE,"general"}</definedName>
    <definedName name="_x8" localSheetId="7" hidden="1">{"via1",#N/A,TRUE,"general";"via2",#N/A,TRUE,"general";"via3",#N/A,TRUE,"general"}</definedName>
    <definedName name="_x8" localSheetId="8" hidden="1">{"via1",#N/A,TRUE,"general";"via2",#N/A,TRUE,"general";"via3",#N/A,TRUE,"general"}</definedName>
    <definedName name="_x8" localSheetId="9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1" hidden="1">{"TAB1",#N/A,TRUE,"GENERAL";"TAB2",#N/A,TRUE,"GENERAL";"TAB3",#N/A,TRUE,"GENERAL";"TAB4",#N/A,TRUE,"GENERAL";"TAB5",#N/A,TRUE,"GENERAL"}</definedName>
    <definedName name="_x9" localSheetId="4" hidden="1">{"TAB1",#N/A,TRUE,"GENERAL";"TAB2",#N/A,TRUE,"GENERAL";"TAB3",#N/A,TRUE,"GENERAL";"TAB4",#N/A,TRUE,"GENERAL";"TAB5",#N/A,TRUE,"GENERAL"}</definedName>
    <definedName name="_x9" localSheetId="10" hidden="1">{"TAB1",#N/A,TRUE,"GENERAL";"TAB2",#N/A,TRUE,"GENERAL";"TAB3",#N/A,TRUE,"GENERAL";"TAB4",#N/A,TRUE,"GENERAL";"TAB5",#N/A,TRUE,"GENERAL"}</definedName>
    <definedName name="_x9" localSheetId="5" hidden="1">{"TAB1",#N/A,TRUE,"GENERAL";"TAB2",#N/A,TRUE,"GENERAL";"TAB3",#N/A,TRUE,"GENERAL";"TAB4",#N/A,TRUE,"GENERAL";"TAB5",#N/A,TRUE,"GENERAL"}</definedName>
    <definedName name="_x9" localSheetId="6" hidden="1">{"TAB1",#N/A,TRUE,"GENERAL";"TAB2",#N/A,TRUE,"GENERAL";"TAB3",#N/A,TRUE,"GENERAL";"TAB4",#N/A,TRUE,"GENERAL";"TAB5",#N/A,TRUE,"GENERAL"}</definedName>
    <definedName name="_x9" localSheetId="7" hidden="1">{"TAB1",#N/A,TRUE,"GENERAL";"TAB2",#N/A,TRUE,"GENERAL";"TAB3",#N/A,TRUE,"GENERAL";"TAB4",#N/A,TRUE,"GENERAL";"TAB5",#N/A,TRUE,"GENERAL"}</definedName>
    <definedName name="_x9" localSheetId="8" hidden="1">{"TAB1",#N/A,TRUE,"GENERAL";"TAB2",#N/A,TRUE,"GENERAL";"TAB3",#N/A,TRUE,"GENERAL";"TAB4",#N/A,TRUE,"GENERAL";"TAB5",#N/A,TRUE,"GENERAL"}</definedName>
    <definedName name="_x9" localSheetId="9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1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localSheetId="10" hidden="1">{"TAB1",#N/A,TRUE,"GENERAL";"TAB2",#N/A,TRUE,"GENERAL";"TAB3",#N/A,TRUE,"GENERAL";"TAB4",#N/A,TRUE,"GENERAL";"TAB5",#N/A,TRUE,"GENERAL"}</definedName>
    <definedName name="_y2" localSheetId="5" hidden="1">{"TAB1",#N/A,TRUE,"GENERAL";"TAB2",#N/A,TRUE,"GENERAL";"TAB3",#N/A,TRUE,"GENERAL";"TAB4",#N/A,TRUE,"GENERAL";"TAB5",#N/A,TRUE,"GENERAL"}</definedName>
    <definedName name="_y2" localSheetId="6" hidden="1">{"TAB1",#N/A,TRUE,"GENERAL";"TAB2",#N/A,TRUE,"GENERAL";"TAB3",#N/A,TRUE,"GENERAL";"TAB4",#N/A,TRUE,"GENERAL";"TAB5",#N/A,TRUE,"GENERAL"}</definedName>
    <definedName name="_y2" localSheetId="7" hidden="1">{"TAB1",#N/A,TRUE,"GENERAL";"TAB2",#N/A,TRUE,"GENERAL";"TAB3",#N/A,TRUE,"GENERAL";"TAB4",#N/A,TRUE,"GENERAL";"TAB5",#N/A,TRUE,"GENERAL"}</definedName>
    <definedName name="_y2" localSheetId="8" hidden="1">{"TAB1",#N/A,TRUE,"GENERAL";"TAB2",#N/A,TRUE,"GENERAL";"TAB3",#N/A,TRUE,"GENERAL";"TAB4",#N/A,TRUE,"GENERAL";"TAB5",#N/A,TRUE,"GENERAL"}</definedName>
    <definedName name="_y2" localSheetId="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1" hidden="1">{"via1",#N/A,TRUE,"general";"via2",#N/A,TRUE,"general";"via3",#N/A,TRUE,"general"}</definedName>
    <definedName name="_y3" localSheetId="4" hidden="1">{"via1",#N/A,TRUE,"general";"via2",#N/A,TRUE,"general";"via3",#N/A,TRUE,"general"}</definedName>
    <definedName name="_y3" localSheetId="10" hidden="1">{"via1",#N/A,TRUE,"general";"via2",#N/A,TRUE,"general";"via3",#N/A,TRUE,"general"}</definedName>
    <definedName name="_y3" localSheetId="5" hidden="1">{"via1",#N/A,TRUE,"general";"via2",#N/A,TRUE,"general";"via3",#N/A,TRUE,"general"}</definedName>
    <definedName name="_y3" localSheetId="6" hidden="1">{"via1",#N/A,TRUE,"general";"via2",#N/A,TRUE,"general";"via3",#N/A,TRUE,"general"}</definedName>
    <definedName name="_y3" localSheetId="7" hidden="1">{"via1",#N/A,TRUE,"general";"via2",#N/A,TRUE,"general";"via3",#N/A,TRUE,"general"}</definedName>
    <definedName name="_y3" localSheetId="8" hidden="1">{"via1",#N/A,TRUE,"general";"via2",#N/A,TRUE,"general";"via3",#N/A,TRUE,"general"}</definedName>
    <definedName name="_y3" localSheetId="9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1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localSheetId="10" hidden="1">{"via1",#N/A,TRUE,"general";"via2",#N/A,TRUE,"general";"via3",#N/A,TRUE,"general"}</definedName>
    <definedName name="_y4" localSheetId="5" hidden="1">{"via1",#N/A,TRUE,"general";"via2",#N/A,TRUE,"general";"via3",#N/A,TRUE,"general"}</definedName>
    <definedName name="_y4" localSheetId="6" hidden="1">{"via1",#N/A,TRUE,"general";"via2",#N/A,TRUE,"general";"via3",#N/A,TRUE,"general"}</definedName>
    <definedName name="_y4" localSheetId="7" hidden="1">{"via1",#N/A,TRUE,"general";"via2",#N/A,TRUE,"general";"via3",#N/A,TRUE,"general"}</definedName>
    <definedName name="_y4" localSheetId="8" hidden="1">{"via1",#N/A,TRUE,"general";"via2",#N/A,TRUE,"general";"via3",#N/A,TRUE,"general"}</definedName>
    <definedName name="_y4" localSheetId="9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1" hidden="1">{"TAB1",#N/A,TRUE,"GENERAL";"TAB2",#N/A,TRUE,"GENERAL";"TAB3",#N/A,TRUE,"GENERAL";"TAB4",#N/A,TRUE,"GENERAL";"TAB5",#N/A,TRUE,"GENERAL"}</definedName>
    <definedName name="_y5" localSheetId="4" hidden="1">{"TAB1",#N/A,TRUE,"GENERAL";"TAB2",#N/A,TRUE,"GENERAL";"TAB3",#N/A,TRUE,"GENERAL";"TAB4",#N/A,TRUE,"GENERAL";"TAB5",#N/A,TRUE,"GENERAL"}</definedName>
    <definedName name="_y5" localSheetId="10" hidden="1">{"TAB1",#N/A,TRUE,"GENERAL";"TAB2",#N/A,TRUE,"GENERAL";"TAB3",#N/A,TRUE,"GENERAL";"TAB4",#N/A,TRUE,"GENERAL";"TAB5",#N/A,TRUE,"GENERAL"}</definedName>
    <definedName name="_y5" localSheetId="5" hidden="1">{"TAB1",#N/A,TRUE,"GENERAL";"TAB2",#N/A,TRUE,"GENERAL";"TAB3",#N/A,TRUE,"GENERAL";"TAB4",#N/A,TRUE,"GENERAL";"TAB5",#N/A,TRUE,"GENERAL"}</definedName>
    <definedName name="_y5" localSheetId="6" hidden="1">{"TAB1",#N/A,TRUE,"GENERAL";"TAB2",#N/A,TRUE,"GENERAL";"TAB3",#N/A,TRUE,"GENERAL";"TAB4",#N/A,TRUE,"GENERAL";"TAB5",#N/A,TRUE,"GENERAL"}</definedName>
    <definedName name="_y5" localSheetId="7" hidden="1">{"TAB1",#N/A,TRUE,"GENERAL";"TAB2",#N/A,TRUE,"GENERAL";"TAB3",#N/A,TRUE,"GENERAL";"TAB4",#N/A,TRUE,"GENERAL";"TAB5",#N/A,TRUE,"GENERAL"}</definedName>
    <definedName name="_y5" localSheetId="8" hidden="1">{"TAB1",#N/A,TRUE,"GENERAL";"TAB2",#N/A,TRUE,"GENERAL";"TAB3",#N/A,TRUE,"GENERAL";"TAB4",#N/A,TRUE,"GENERAL";"TAB5",#N/A,TRUE,"GENERAL"}</definedName>
    <definedName name="_y5" localSheetId="9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1" hidden="1">{"via1",#N/A,TRUE,"general";"via2",#N/A,TRUE,"general";"via3",#N/A,TRUE,"general"}</definedName>
    <definedName name="_y6" localSheetId="4" hidden="1">{"via1",#N/A,TRUE,"general";"via2",#N/A,TRUE,"general";"via3",#N/A,TRUE,"general"}</definedName>
    <definedName name="_y6" localSheetId="10" hidden="1">{"via1",#N/A,TRUE,"general";"via2",#N/A,TRUE,"general";"via3",#N/A,TRUE,"general"}</definedName>
    <definedName name="_y6" localSheetId="5" hidden="1">{"via1",#N/A,TRUE,"general";"via2",#N/A,TRUE,"general";"via3",#N/A,TRUE,"general"}</definedName>
    <definedName name="_y6" localSheetId="6" hidden="1">{"via1",#N/A,TRUE,"general";"via2",#N/A,TRUE,"general";"via3",#N/A,TRUE,"general"}</definedName>
    <definedName name="_y6" localSheetId="7" hidden="1">{"via1",#N/A,TRUE,"general";"via2",#N/A,TRUE,"general";"via3",#N/A,TRUE,"general"}</definedName>
    <definedName name="_y6" localSheetId="8" hidden="1">{"via1",#N/A,TRUE,"general";"via2",#N/A,TRUE,"general";"via3",#N/A,TRUE,"general"}</definedName>
    <definedName name="_y6" localSheetId="9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1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localSheetId="10" hidden="1">{"via1",#N/A,TRUE,"general";"via2",#N/A,TRUE,"general";"via3",#N/A,TRUE,"general"}</definedName>
    <definedName name="_y7" localSheetId="5" hidden="1">{"via1",#N/A,TRUE,"general";"via2",#N/A,TRUE,"general";"via3",#N/A,TRUE,"general"}</definedName>
    <definedName name="_y7" localSheetId="6" hidden="1">{"via1",#N/A,TRUE,"general";"via2",#N/A,TRUE,"general";"via3",#N/A,TRUE,"general"}</definedName>
    <definedName name="_y7" localSheetId="7" hidden="1">{"via1",#N/A,TRUE,"general";"via2",#N/A,TRUE,"general";"via3",#N/A,TRUE,"general"}</definedName>
    <definedName name="_y7" localSheetId="8" hidden="1">{"via1",#N/A,TRUE,"general";"via2",#N/A,TRUE,"general";"via3",#N/A,TRUE,"general"}</definedName>
    <definedName name="_y7" localSheetId="9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1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localSheetId="10" hidden="1">{"via1",#N/A,TRUE,"general";"via2",#N/A,TRUE,"general";"via3",#N/A,TRUE,"general"}</definedName>
    <definedName name="_y8" localSheetId="5" hidden="1">{"via1",#N/A,TRUE,"general";"via2",#N/A,TRUE,"general";"via3",#N/A,TRUE,"general"}</definedName>
    <definedName name="_y8" localSheetId="6" hidden="1">{"via1",#N/A,TRUE,"general";"via2",#N/A,TRUE,"general";"via3",#N/A,TRUE,"general"}</definedName>
    <definedName name="_y8" localSheetId="7" hidden="1">{"via1",#N/A,TRUE,"general";"via2",#N/A,TRUE,"general";"via3",#N/A,TRUE,"general"}</definedName>
    <definedName name="_y8" localSheetId="8" hidden="1">{"via1",#N/A,TRUE,"general";"via2",#N/A,TRUE,"general";"via3",#N/A,TRUE,"general"}</definedName>
    <definedName name="_y8" localSheetId="9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1" hidden="1">{"TAB1",#N/A,TRUE,"GENERAL";"TAB2",#N/A,TRUE,"GENERAL";"TAB3",#N/A,TRUE,"GENERAL";"TAB4",#N/A,TRUE,"GENERAL";"TAB5",#N/A,TRUE,"GENERAL"}</definedName>
    <definedName name="_y9" localSheetId="4" hidden="1">{"TAB1",#N/A,TRUE,"GENERAL";"TAB2",#N/A,TRUE,"GENERAL";"TAB3",#N/A,TRUE,"GENERAL";"TAB4",#N/A,TRUE,"GENERAL";"TAB5",#N/A,TRUE,"GENERAL"}</definedName>
    <definedName name="_y9" localSheetId="10" hidden="1">{"TAB1",#N/A,TRUE,"GENERAL";"TAB2",#N/A,TRUE,"GENERAL";"TAB3",#N/A,TRUE,"GENERAL";"TAB4",#N/A,TRUE,"GENERAL";"TAB5",#N/A,TRUE,"GENERAL"}</definedName>
    <definedName name="_y9" localSheetId="5" hidden="1">{"TAB1",#N/A,TRUE,"GENERAL";"TAB2",#N/A,TRUE,"GENERAL";"TAB3",#N/A,TRUE,"GENERAL";"TAB4",#N/A,TRUE,"GENERAL";"TAB5",#N/A,TRUE,"GENERAL"}</definedName>
    <definedName name="_y9" localSheetId="6" hidden="1">{"TAB1",#N/A,TRUE,"GENERAL";"TAB2",#N/A,TRUE,"GENERAL";"TAB3",#N/A,TRUE,"GENERAL";"TAB4",#N/A,TRUE,"GENERAL";"TAB5",#N/A,TRUE,"GENERAL"}</definedName>
    <definedName name="_y9" localSheetId="7" hidden="1">{"TAB1",#N/A,TRUE,"GENERAL";"TAB2",#N/A,TRUE,"GENERAL";"TAB3",#N/A,TRUE,"GENERAL";"TAB4",#N/A,TRUE,"GENERAL";"TAB5",#N/A,TRUE,"GENERAL"}</definedName>
    <definedName name="_y9" localSheetId="8" hidden="1">{"TAB1",#N/A,TRUE,"GENERAL";"TAB2",#N/A,TRUE,"GENERAL";"TAB3",#N/A,TRUE,"GENERAL";"TAB4",#N/A,TRUE,"GENERAL";"TAB5",#N/A,TRUE,"GENERAL"}</definedName>
    <definedName name="_y9" localSheetId="9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1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localSheetId="10" hidden="1">{"TAB1",#N/A,TRUE,"GENERAL";"TAB2",#N/A,TRUE,"GENERAL";"TAB3",#N/A,TRUE,"GENERAL";"TAB4",#N/A,TRUE,"GENERAL";"TAB5",#N/A,TRUE,"GENERAL"}</definedName>
    <definedName name="_z1" localSheetId="5" hidden="1">{"TAB1",#N/A,TRUE,"GENERAL";"TAB2",#N/A,TRUE,"GENERAL";"TAB3",#N/A,TRUE,"GENERAL";"TAB4",#N/A,TRUE,"GENERAL";"TAB5",#N/A,TRUE,"GENERAL"}</definedName>
    <definedName name="_z1" localSheetId="6" hidden="1">{"TAB1",#N/A,TRUE,"GENERAL";"TAB2",#N/A,TRUE,"GENERAL";"TAB3",#N/A,TRUE,"GENERAL";"TAB4",#N/A,TRUE,"GENERAL";"TAB5",#N/A,TRUE,"GENERAL"}</definedName>
    <definedName name="_z1" localSheetId="7" hidden="1">{"TAB1",#N/A,TRUE,"GENERAL";"TAB2",#N/A,TRUE,"GENERAL";"TAB3",#N/A,TRUE,"GENERAL";"TAB4",#N/A,TRUE,"GENERAL";"TAB5",#N/A,TRUE,"GENERAL"}</definedName>
    <definedName name="_z1" localSheetId="8" hidden="1">{"TAB1",#N/A,TRUE,"GENERAL";"TAB2",#N/A,TRUE,"GENERAL";"TAB3",#N/A,TRUE,"GENERAL";"TAB4",#N/A,TRUE,"GENERAL";"TAB5",#N/A,TRUE,"GENERAL"}</definedName>
    <definedName name="_z1" localSheetId="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1" hidden="1">{"via1",#N/A,TRUE,"general";"via2",#N/A,TRUE,"general";"via3",#N/A,TRUE,"general"}</definedName>
    <definedName name="_z2" localSheetId="4" hidden="1">{"via1",#N/A,TRUE,"general";"via2",#N/A,TRUE,"general";"via3",#N/A,TRUE,"general"}</definedName>
    <definedName name="_z2" localSheetId="10" hidden="1">{"via1",#N/A,TRUE,"general";"via2",#N/A,TRUE,"general";"via3",#N/A,TRUE,"general"}</definedName>
    <definedName name="_z2" localSheetId="5" hidden="1">{"via1",#N/A,TRUE,"general";"via2",#N/A,TRUE,"general";"via3",#N/A,TRUE,"general"}</definedName>
    <definedName name="_z2" localSheetId="6" hidden="1">{"via1",#N/A,TRUE,"general";"via2",#N/A,TRUE,"general";"via3",#N/A,TRUE,"general"}</definedName>
    <definedName name="_z2" localSheetId="7" hidden="1">{"via1",#N/A,TRUE,"general";"via2",#N/A,TRUE,"general";"via3",#N/A,TRUE,"general"}</definedName>
    <definedName name="_z2" localSheetId="8" hidden="1">{"via1",#N/A,TRUE,"general";"via2",#N/A,TRUE,"general";"via3",#N/A,TRUE,"general"}</definedName>
    <definedName name="_z2" localSheetId="9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1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localSheetId="10" hidden="1">{"via1",#N/A,TRUE,"general";"via2",#N/A,TRUE,"general";"via3",#N/A,TRUE,"general"}</definedName>
    <definedName name="_z3" localSheetId="5" hidden="1">{"via1",#N/A,TRUE,"general";"via2",#N/A,TRUE,"general";"via3",#N/A,TRUE,"general"}</definedName>
    <definedName name="_z3" localSheetId="6" hidden="1">{"via1",#N/A,TRUE,"general";"via2",#N/A,TRUE,"general";"via3",#N/A,TRUE,"general"}</definedName>
    <definedName name="_z3" localSheetId="7" hidden="1">{"via1",#N/A,TRUE,"general";"via2",#N/A,TRUE,"general";"via3",#N/A,TRUE,"general"}</definedName>
    <definedName name="_z3" localSheetId="8" hidden="1">{"via1",#N/A,TRUE,"general";"via2",#N/A,TRUE,"general";"via3",#N/A,TRUE,"general"}</definedName>
    <definedName name="_z3" localSheetId="9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1" hidden="1">{"TAB1",#N/A,TRUE,"GENERAL";"TAB2",#N/A,TRUE,"GENERAL";"TAB3",#N/A,TRUE,"GENERAL";"TAB4",#N/A,TRUE,"GENERAL";"TAB5",#N/A,TRUE,"GENERAL"}</definedName>
    <definedName name="_z4" localSheetId="4" hidden="1">{"TAB1",#N/A,TRUE,"GENERAL";"TAB2",#N/A,TRUE,"GENERAL";"TAB3",#N/A,TRUE,"GENERAL";"TAB4",#N/A,TRUE,"GENERAL";"TAB5",#N/A,TRUE,"GENERAL"}</definedName>
    <definedName name="_z4" localSheetId="10" hidden="1">{"TAB1",#N/A,TRUE,"GENERAL";"TAB2",#N/A,TRUE,"GENERAL";"TAB3",#N/A,TRUE,"GENERAL";"TAB4",#N/A,TRUE,"GENERAL";"TAB5",#N/A,TRUE,"GENERAL"}</definedName>
    <definedName name="_z4" localSheetId="5" hidden="1">{"TAB1",#N/A,TRUE,"GENERAL";"TAB2",#N/A,TRUE,"GENERAL";"TAB3",#N/A,TRUE,"GENERAL";"TAB4",#N/A,TRUE,"GENERAL";"TAB5",#N/A,TRUE,"GENERAL"}</definedName>
    <definedName name="_z4" localSheetId="6" hidden="1">{"TAB1",#N/A,TRUE,"GENERAL";"TAB2",#N/A,TRUE,"GENERAL";"TAB3",#N/A,TRUE,"GENERAL";"TAB4",#N/A,TRUE,"GENERAL";"TAB5",#N/A,TRUE,"GENERAL"}</definedName>
    <definedName name="_z4" localSheetId="7" hidden="1">{"TAB1",#N/A,TRUE,"GENERAL";"TAB2",#N/A,TRUE,"GENERAL";"TAB3",#N/A,TRUE,"GENERAL";"TAB4",#N/A,TRUE,"GENERAL";"TAB5",#N/A,TRUE,"GENERAL"}</definedName>
    <definedName name="_z4" localSheetId="8" hidden="1">{"TAB1",#N/A,TRUE,"GENERAL";"TAB2",#N/A,TRUE,"GENERAL";"TAB3",#N/A,TRUE,"GENERAL";"TAB4",#N/A,TRUE,"GENERAL";"TAB5",#N/A,TRUE,"GENERAL"}</definedName>
    <definedName name="_z4" localSheetId="9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1" hidden="1">{"via1",#N/A,TRUE,"general";"via2",#N/A,TRUE,"general";"via3",#N/A,TRUE,"general"}</definedName>
    <definedName name="_z5" localSheetId="4" hidden="1">{"via1",#N/A,TRUE,"general";"via2",#N/A,TRUE,"general";"via3",#N/A,TRUE,"general"}</definedName>
    <definedName name="_z5" localSheetId="10" hidden="1">{"via1",#N/A,TRUE,"general";"via2",#N/A,TRUE,"general";"via3",#N/A,TRUE,"general"}</definedName>
    <definedName name="_z5" localSheetId="5" hidden="1">{"via1",#N/A,TRUE,"general";"via2",#N/A,TRUE,"general";"via3",#N/A,TRUE,"general"}</definedName>
    <definedName name="_z5" localSheetId="6" hidden="1">{"via1",#N/A,TRUE,"general";"via2",#N/A,TRUE,"general";"via3",#N/A,TRUE,"general"}</definedName>
    <definedName name="_z5" localSheetId="7" hidden="1">{"via1",#N/A,TRUE,"general";"via2",#N/A,TRUE,"general";"via3",#N/A,TRUE,"general"}</definedName>
    <definedName name="_z5" localSheetId="8" hidden="1">{"via1",#N/A,TRUE,"general";"via2",#N/A,TRUE,"general";"via3",#N/A,TRUE,"general"}</definedName>
    <definedName name="_z5" localSheetId="9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1" hidden="1">{"TAB1",#N/A,TRUE,"GENERAL";"TAB2",#N/A,TRUE,"GENERAL";"TAB3",#N/A,TRUE,"GENERAL";"TAB4",#N/A,TRUE,"GENERAL";"TAB5",#N/A,TRUE,"GENERAL"}</definedName>
    <definedName name="_z6" localSheetId="4" hidden="1">{"TAB1",#N/A,TRUE,"GENERAL";"TAB2",#N/A,TRUE,"GENERAL";"TAB3",#N/A,TRUE,"GENERAL";"TAB4",#N/A,TRUE,"GENERAL";"TAB5",#N/A,TRUE,"GENERAL"}</definedName>
    <definedName name="_z6" localSheetId="10" hidden="1">{"TAB1",#N/A,TRUE,"GENERAL";"TAB2",#N/A,TRUE,"GENERAL";"TAB3",#N/A,TRUE,"GENERAL";"TAB4",#N/A,TRUE,"GENERAL";"TAB5",#N/A,TRUE,"GENERAL"}</definedName>
    <definedName name="_z6" localSheetId="5" hidden="1">{"TAB1",#N/A,TRUE,"GENERAL";"TAB2",#N/A,TRUE,"GENERAL";"TAB3",#N/A,TRUE,"GENERAL";"TAB4",#N/A,TRUE,"GENERAL";"TAB5",#N/A,TRUE,"GENERAL"}</definedName>
    <definedName name="_z6" localSheetId="6" hidden="1">{"TAB1",#N/A,TRUE,"GENERAL";"TAB2",#N/A,TRUE,"GENERAL";"TAB3",#N/A,TRUE,"GENERAL";"TAB4",#N/A,TRUE,"GENERAL";"TAB5",#N/A,TRUE,"GENERAL"}</definedName>
    <definedName name="_z6" localSheetId="7" hidden="1">{"TAB1",#N/A,TRUE,"GENERAL";"TAB2",#N/A,TRUE,"GENERAL";"TAB3",#N/A,TRUE,"GENERAL";"TAB4",#N/A,TRUE,"GENERAL";"TAB5",#N/A,TRUE,"GENERAL"}</definedName>
    <definedName name="_z6" localSheetId="8" hidden="1">{"TAB1",#N/A,TRUE,"GENERAL";"TAB2",#N/A,TRUE,"GENERAL";"TAB3",#N/A,TRUE,"GENERAL";"TAB4",#N/A,TRUE,"GENERAL";"TAB5",#N/A,TRUE,"GENERAL"}</definedName>
    <definedName name="_z6" localSheetId="9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1" localSheetId="11">#REF!</definedName>
    <definedName name="A_1" localSheetId="4">#REF!</definedName>
    <definedName name="A_1" localSheetId="10">#REF!</definedName>
    <definedName name="A_1" localSheetId="5">#REF!</definedName>
    <definedName name="A_1" localSheetId="6">#REF!</definedName>
    <definedName name="A_1" localSheetId="7">#REF!</definedName>
    <definedName name="A_1" localSheetId="8">#REF!</definedName>
    <definedName name="A_1" localSheetId="9">#REF!</definedName>
    <definedName name="A_1" localSheetId="1">#REF!</definedName>
    <definedName name="A_1" localSheetId="2">#REF!</definedName>
    <definedName name="A_1">#REF!</definedName>
    <definedName name="A_impresión_IM" localSheetId="1">#REF!</definedName>
    <definedName name="A_impresión_IM">#REF!</definedName>
    <definedName name="A18A200" localSheetId="1">#REF!</definedName>
    <definedName name="A18A200">#REF!</definedName>
    <definedName name="a2a" localSheetId="11" hidden="1">{"TAB1",#N/A,TRUE,"GENERAL";"TAB2",#N/A,TRUE,"GENERAL";"TAB3",#N/A,TRUE,"GENERAL";"TAB4",#N/A,TRUE,"GENERAL";"TAB5",#N/A,TRUE,"GENERAL"}</definedName>
    <definedName name="a2a" localSheetId="4" hidden="1">{"TAB1",#N/A,TRUE,"GENERAL";"TAB2",#N/A,TRUE,"GENERAL";"TAB3",#N/A,TRUE,"GENERAL";"TAB4",#N/A,TRUE,"GENERAL";"TAB5",#N/A,TRUE,"GENERAL"}</definedName>
    <definedName name="a2a" localSheetId="10" hidden="1">{"TAB1",#N/A,TRUE,"GENERAL";"TAB2",#N/A,TRUE,"GENERAL";"TAB3",#N/A,TRUE,"GENERAL";"TAB4",#N/A,TRUE,"GENERAL";"TAB5",#N/A,TRUE,"GENERAL"}</definedName>
    <definedName name="a2a" localSheetId="5" hidden="1">{"TAB1",#N/A,TRUE,"GENERAL";"TAB2",#N/A,TRUE,"GENERAL";"TAB3",#N/A,TRUE,"GENERAL";"TAB4",#N/A,TRUE,"GENERAL";"TAB5",#N/A,TRUE,"GENERAL"}</definedName>
    <definedName name="a2a" localSheetId="6" hidden="1">{"TAB1",#N/A,TRUE,"GENERAL";"TAB2",#N/A,TRUE,"GENERAL";"TAB3",#N/A,TRUE,"GENERAL";"TAB4",#N/A,TRUE,"GENERAL";"TAB5",#N/A,TRUE,"GENERAL"}</definedName>
    <definedName name="a2a" localSheetId="7" hidden="1">{"TAB1",#N/A,TRUE,"GENERAL";"TAB2",#N/A,TRUE,"GENERAL";"TAB3",#N/A,TRUE,"GENERAL";"TAB4",#N/A,TRUE,"GENERAL";"TAB5",#N/A,TRUE,"GENERAL"}</definedName>
    <definedName name="a2a" localSheetId="8" hidden="1">{"TAB1",#N/A,TRUE,"GENERAL";"TAB2",#N/A,TRUE,"GENERAL";"TAB3",#N/A,TRUE,"GENERAL";"TAB4",#N/A,TRUE,"GENERAL";"TAB5",#N/A,TRUE,"GENERAL"}</definedName>
    <definedName name="a2a" localSheetId="9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1">#REF!</definedName>
    <definedName name="aa" localSheetId="4">#REF!</definedName>
    <definedName name="aa" localSheetId="10">#REF!</definedName>
    <definedName name="aa" localSheetId="5">#REF!</definedName>
    <definedName name="aa" localSheetId="6">#REF!</definedName>
    <definedName name="aa" localSheetId="7">#REF!</definedName>
    <definedName name="aa" localSheetId="8">#REF!</definedName>
    <definedName name="aa" localSheetId="9">#REF!</definedName>
    <definedName name="aa" localSheetId="1">'MEMORIAS DE CANTIDADES'!ERR</definedName>
    <definedName name="aa" localSheetId="2">PMT!ERR</definedName>
    <definedName name="aa">[0]!ERR</definedName>
    <definedName name="AAA" localSheetId="11">#REF!</definedName>
    <definedName name="AAA" localSheetId="4">#REF!</definedName>
    <definedName name="AAA" localSheetId="10">#REF!</definedName>
    <definedName name="AAA" localSheetId="5">#REF!</definedName>
    <definedName name="AAA" localSheetId="6">#REF!</definedName>
    <definedName name="AAA" localSheetId="7">#REF!</definedName>
    <definedName name="AAA" localSheetId="8">#REF!</definedName>
    <definedName name="AAA" localSheetId="9">#REF!</definedName>
    <definedName name="AAA" localSheetId="1">'MEMORIAS DE CANTIDADES'!ERR</definedName>
    <definedName name="AAA" localSheetId="2">PMT!ERR</definedName>
    <definedName name="AAA">[0]!ERR</definedName>
    <definedName name="aaaaaa">#REF!</definedName>
    <definedName name="aaaaas" localSheetId="11" hidden="1">{"TAB1",#N/A,TRUE,"GENERAL";"TAB2",#N/A,TRUE,"GENERAL";"TAB3",#N/A,TRUE,"GENERAL";"TAB4",#N/A,TRUE,"GENERAL";"TAB5",#N/A,TRUE,"GENERAL"}</definedName>
    <definedName name="aaaaas" localSheetId="4" hidden="1">{"TAB1",#N/A,TRUE,"GENERAL";"TAB2",#N/A,TRUE,"GENERAL";"TAB3",#N/A,TRUE,"GENERAL";"TAB4",#N/A,TRUE,"GENERAL";"TAB5",#N/A,TRUE,"GENERAL"}</definedName>
    <definedName name="aaaaas" localSheetId="10" hidden="1">{"TAB1",#N/A,TRUE,"GENERAL";"TAB2",#N/A,TRUE,"GENERAL";"TAB3",#N/A,TRUE,"GENERAL";"TAB4",#N/A,TRUE,"GENERAL";"TAB5",#N/A,TRUE,"GENERAL"}</definedName>
    <definedName name="aaaaas" localSheetId="5" hidden="1">{"TAB1",#N/A,TRUE,"GENERAL";"TAB2",#N/A,TRUE,"GENERAL";"TAB3",#N/A,TRUE,"GENERAL";"TAB4",#N/A,TRUE,"GENERAL";"TAB5",#N/A,TRUE,"GENERAL"}</definedName>
    <definedName name="aaaaas" localSheetId="6" hidden="1">{"TAB1",#N/A,TRUE,"GENERAL";"TAB2",#N/A,TRUE,"GENERAL";"TAB3",#N/A,TRUE,"GENERAL";"TAB4",#N/A,TRUE,"GENERAL";"TAB5",#N/A,TRUE,"GENERAL"}</definedName>
    <definedName name="aaaaas" localSheetId="7" hidden="1">{"TAB1",#N/A,TRUE,"GENERAL";"TAB2",#N/A,TRUE,"GENERAL";"TAB3",#N/A,TRUE,"GENERAL";"TAB4",#N/A,TRUE,"GENERAL";"TAB5",#N/A,TRUE,"GENERAL"}</definedName>
    <definedName name="aaaaas" localSheetId="8" hidden="1">{"TAB1",#N/A,TRUE,"GENERAL";"TAB2",#N/A,TRUE,"GENERAL";"TAB3",#N/A,TRUE,"GENERAL";"TAB4",#N/A,TRUE,"GENERAL";"TAB5",#N/A,TRUE,"GENERAL"}</definedName>
    <definedName name="aaaaas" localSheetId="9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localSheetId="11" hidden="1">{"TAB1",#N/A,TRUE,"GENERAL";"TAB2",#N/A,TRUE,"GENERAL";"TAB3",#N/A,TRUE,"GENERAL";"TAB4",#N/A,TRUE,"GENERAL";"TAB5",#N/A,TRUE,"GENERAL"}</definedName>
    <definedName name="aas" localSheetId="4" hidden="1">{"TAB1",#N/A,TRUE,"GENERAL";"TAB2",#N/A,TRUE,"GENERAL";"TAB3",#N/A,TRUE,"GENERAL";"TAB4",#N/A,TRUE,"GENERAL";"TAB5",#N/A,TRUE,"GENERAL"}</definedName>
    <definedName name="aas" localSheetId="10" hidden="1">{"TAB1",#N/A,TRUE,"GENERAL";"TAB2",#N/A,TRUE,"GENERAL";"TAB3",#N/A,TRUE,"GENERAL";"TAB4",#N/A,TRUE,"GENERAL";"TAB5",#N/A,TRUE,"GENERAL"}</definedName>
    <definedName name="aas" localSheetId="5" hidden="1">{"TAB1",#N/A,TRUE,"GENERAL";"TAB2",#N/A,TRUE,"GENERAL";"TAB3",#N/A,TRUE,"GENERAL";"TAB4",#N/A,TRUE,"GENERAL";"TAB5",#N/A,TRUE,"GENERAL"}</definedName>
    <definedName name="aas" localSheetId="6" hidden="1">{"TAB1",#N/A,TRUE,"GENERAL";"TAB2",#N/A,TRUE,"GENERAL";"TAB3",#N/A,TRUE,"GENERAL";"TAB4",#N/A,TRUE,"GENERAL";"TAB5",#N/A,TRUE,"GENERAL"}</definedName>
    <definedName name="aas" localSheetId="7" hidden="1">{"TAB1",#N/A,TRUE,"GENERAL";"TAB2",#N/A,TRUE,"GENERAL";"TAB3",#N/A,TRUE,"GENERAL";"TAB4",#N/A,TRUE,"GENERAL";"TAB5",#N/A,TRUE,"GENERAL"}</definedName>
    <definedName name="aas" localSheetId="8" hidden="1">{"TAB1",#N/A,TRUE,"GENERAL";"TAB2",#N/A,TRUE,"GENERAL";"TAB3",#N/A,TRUE,"GENERAL";"TAB4",#N/A,TRUE,"GENERAL";"TAB5",#N/A,TRUE,"GENERAL"}</definedName>
    <definedName name="aas" localSheetId="9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1">#REF!</definedName>
    <definedName name="AB" localSheetId="2">#REF!</definedName>
    <definedName name="AB">#REF!</definedName>
    <definedName name="aba_1" localSheetId="1">#REF!</definedName>
    <definedName name="aba_1">#REF!</definedName>
    <definedName name="aba_2" localSheetId="1">#REF!</definedName>
    <definedName name="aba_2">#REF!</definedName>
    <definedName name="abc" localSheetId="1">#REF!</definedName>
    <definedName name="abc">#REF!</definedName>
    <definedName name="ABCD" localSheetId="1" hidden="1">#REF!</definedName>
    <definedName name="ABCD" hidden="1">#REF!</definedName>
    <definedName name="ABCDE" localSheetId="1" hidden="1">#REF!</definedName>
    <definedName name="ABCDE" hidden="1">#REF!</definedName>
    <definedName name="ABG">#REF!</definedName>
    <definedName name="absc1" localSheetId="11">#REF!</definedName>
    <definedName name="absc1" localSheetId="4">#REF!</definedName>
    <definedName name="absc1" localSheetId="10">#REF!</definedName>
    <definedName name="absc1" localSheetId="5">#REF!</definedName>
    <definedName name="absc1" localSheetId="6">#REF!</definedName>
    <definedName name="absc1" localSheetId="7">#REF!</definedName>
    <definedName name="absc1" localSheetId="8">#REF!</definedName>
    <definedName name="absc1" localSheetId="9">#REF!</definedName>
    <definedName name="absc1" localSheetId="0">#REF!</definedName>
    <definedName name="absc1">#REF!</definedName>
    <definedName name="ac" localSheetId="11">#REF!</definedName>
    <definedName name="ac" localSheetId="4">#REF!</definedName>
    <definedName name="ac" localSheetId="10">#REF!</definedName>
    <definedName name="ac" localSheetId="5">#REF!</definedName>
    <definedName name="ac" localSheetId="6">#REF!</definedName>
    <definedName name="ac" localSheetId="7">#REF!</definedName>
    <definedName name="ac" localSheetId="8">#REF!</definedName>
    <definedName name="ac" localSheetId="9">#REF!</definedName>
    <definedName name="ac" localSheetId="1">#REF!</definedName>
    <definedName name="ac" localSheetId="2">#REF!</definedName>
    <definedName name="ac">#REF!</definedName>
    <definedName name="ACASC" localSheetId="1">#REF!</definedName>
    <definedName name="ACASC">#REF!</definedName>
    <definedName name="AccessDatabase" hidden="1">"C:\C-314\VOLUMENES\volfin4.mdb"</definedName>
    <definedName name="acpm">5000</definedName>
    <definedName name="ACT" localSheetId="1">#REF!</definedName>
    <definedName name="ACT" localSheetId="2">#REF!</definedName>
    <definedName name="ACT">#REF!</definedName>
    <definedName name="ACT_COMP" localSheetId="1">#REF!</definedName>
    <definedName name="ACT_COMP">#REF!</definedName>
    <definedName name="ACT_COMP2" localSheetId="1">#REF!</definedName>
    <definedName name="ACT_COMP2">#REF!</definedName>
    <definedName name="ACT_CONT" localSheetId="1">#REF!</definedName>
    <definedName name="ACT_CONT">#REF!</definedName>
    <definedName name="ACT_CONT2" localSheetId="1">#REF!</definedName>
    <definedName name="ACT_CONT2">#REF!</definedName>
    <definedName name="Actividades" localSheetId="1">#REF!</definedName>
    <definedName name="Actividades">#REF!</definedName>
    <definedName name="ACTV" localSheetId="1">#REF!</definedName>
    <definedName name="ACTV">#REF!</definedName>
    <definedName name="acumulado">#REF!,#REF!,#REF!,#REF!</definedName>
    <definedName name="ad" localSheetId="11">#REF!</definedName>
    <definedName name="ad" localSheetId="4">#REF!</definedName>
    <definedName name="ad" localSheetId="10">#REF!</definedName>
    <definedName name="ad" localSheetId="5">#REF!</definedName>
    <definedName name="ad" localSheetId="6">#REF!</definedName>
    <definedName name="ad" localSheetId="7">#REF!</definedName>
    <definedName name="ad" localSheetId="8">#REF!</definedName>
    <definedName name="ad" localSheetId="9">#REF!</definedName>
    <definedName name="ad" localSheetId="1">#REF!</definedName>
    <definedName name="ad" localSheetId="2">#REF!</definedName>
    <definedName name="ad">#REF!</definedName>
    <definedName name="adasd" localSheetId="1">#REF!</definedName>
    <definedName name="adasd">#REF!</definedName>
    <definedName name="ADFGSDB" localSheetId="11" hidden="1">{"via1",#N/A,TRUE,"general";"via2",#N/A,TRUE,"general";"via3",#N/A,TRUE,"general"}</definedName>
    <definedName name="ADFGSDB" localSheetId="4" hidden="1">{"via1",#N/A,TRUE,"general";"via2",#N/A,TRUE,"general";"via3",#N/A,TRUE,"general"}</definedName>
    <definedName name="ADFGSDB" localSheetId="10" hidden="1">{"via1",#N/A,TRUE,"general";"via2",#N/A,TRUE,"general";"via3",#N/A,TRUE,"general"}</definedName>
    <definedName name="ADFGSDB" localSheetId="5" hidden="1">{"via1",#N/A,TRUE,"general";"via2",#N/A,TRUE,"general";"via3",#N/A,TRUE,"general"}</definedName>
    <definedName name="ADFGSDB" localSheetId="6" hidden="1">{"via1",#N/A,TRUE,"general";"via2",#N/A,TRUE,"general";"via3",#N/A,TRUE,"general"}</definedName>
    <definedName name="ADFGSDB" localSheetId="7" hidden="1">{"via1",#N/A,TRUE,"general";"via2",#N/A,TRUE,"general";"via3",#N/A,TRUE,"general"}</definedName>
    <definedName name="ADFGSDB" localSheetId="8" hidden="1">{"via1",#N/A,TRUE,"general";"via2",#N/A,TRUE,"general";"via3",#N/A,TRUE,"general"}</definedName>
    <definedName name="ADFGSDB" localSheetId="9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#REF!</definedName>
    <definedName name="administrador">#REF!</definedName>
    <definedName name="ADMON" localSheetId="11">#REF!</definedName>
    <definedName name="ADMON" localSheetId="4">#REF!</definedName>
    <definedName name="ADMON" localSheetId="10">#REF!</definedName>
    <definedName name="ADMON" localSheetId="5">#REF!</definedName>
    <definedName name="ADMON" localSheetId="6">#REF!</definedName>
    <definedName name="ADMON" localSheetId="7">#REF!</definedName>
    <definedName name="ADMON" localSheetId="8">#REF!</definedName>
    <definedName name="ADMON" localSheetId="9">#REF!</definedName>
    <definedName name="ADMON" localSheetId="1">#REF!</definedName>
    <definedName name="ADMON" localSheetId="2">#REF!</definedName>
    <definedName name="ADMON">#REF!</definedName>
    <definedName name="ADMON1" localSheetId="1">#REF!</definedName>
    <definedName name="ADMON1">#REF!</definedName>
    <definedName name="adoc1" localSheetId="11">#REF!</definedName>
    <definedName name="adoc1" localSheetId="4">#REF!</definedName>
    <definedName name="adoc1" localSheetId="10">#REF!</definedName>
    <definedName name="adoc1" localSheetId="5">#REF!</definedName>
    <definedName name="adoc1" localSheetId="6">#REF!</definedName>
    <definedName name="adoc1" localSheetId="7">#REF!</definedName>
    <definedName name="adoc1" localSheetId="8">#REF!</definedName>
    <definedName name="adoc1" localSheetId="9">#REF!</definedName>
    <definedName name="adoc1" localSheetId="0">#REF!</definedName>
    <definedName name="adoc1">#REF!</definedName>
    <definedName name="ADOC125" localSheetId="11">#REF!</definedName>
    <definedName name="ADOC125" localSheetId="4">#REF!</definedName>
    <definedName name="ADOC125" localSheetId="10">#REF!</definedName>
    <definedName name="ADOC125" localSheetId="5">#REF!</definedName>
    <definedName name="ADOC125" localSheetId="6">#REF!</definedName>
    <definedName name="ADOC125" localSheetId="7">#REF!</definedName>
    <definedName name="ADOC125" localSheetId="8">#REF!</definedName>
    <definedName name="ADOC125" localSheetId="9">#REF!</definedName>
    <definedName name="ADOC125" localSheetId="0">#REF!</definedName>
    <definedName name="ADOC125">#REF!</definedName>
    <definedName name="adoq" localSheetId="11">#REF!</definedName>
    <definedName name="adoq" localSheetId="4">#REF!</definedName>
    <definedName name="adoq" localSheetId="10">#REF!</definedName>
    <definedName name="adoq" localSheetId="5">#REF!</definedName>
    <definedName name="adoq" localSheetId="6">#REF!</definedName>
    <definedName name="adoq" localSheetId="7">#REF!</definedName>
    <definedName name="adoq" localSheetId="8">#REF!</definedName>
    <definedName name="adoq" localSheetId="9">#REF!</definedName>
    <definedName name="adoq" localSheetId="0">#REF!</definedName>
    <definedName name="adoq">#REF!</definedName>
    <definedName name="ADSAD" localSheetId="11" hidden="1">{"TAB1",#N/A,TRUE,"GENERAL";"TAB2",#N/A,TRUE,"GENERAL";"TAB3",#N/A,TRUE,"GENERAL";"TAB4",#N/A,TRUE,"GENERAL";"TAB5",#N/A,TRUE,"GENERAL"}</definedName>
    <definedName name="ADSAD" localSheetId="4" hidden="1">{"TAB1",#N/A,TRUE,"GENERAL";"TAB2",#N/A,TRUE,"GENERAL";"TAB3",#N/A,TRUE,"GENERAL";"TAB4",#N/A,TRUE,"GENERAL";"TAB5",#N/A,TRUE,"GENERAL"}</definedName>
    <definedName name="ADSAD" localSheetId="10" hidden="1">{"TAB1",#N/A,TRUE,"GENERAL";"TAB2",#N/A,TRUE,"GENERAL";"TAB3",#N/A,TRUE,"GENERAL";"TAB4",#N/A,TRUE,"GENERAL";"TAB5",#N/A,TRUE,"GENERAL"}</definedName>
    <definedName name="ADSAD" localSheetId="5" hidden="1">{"TAB1",#N/A,TRUE,"GENERAL";"TAB2",#N/A,TRUE,"GENERAL";"TAB3",#N/A,TRUE,"GENERAL";"TAB4",#N/A,TRUE,"GENERAL";"TAB5",#N/A,TRUE,"GENERAL"}</definedName>
    <definedName name="ADSAD" localSheetId="6" hidden="1">{"TAB1",#N/A,TRUE,"GENERAL";"TAB2",#N/A,TRUE,"GENERAL";"TAB3",#N/A,TRUE,"GENERAL";"TAB4",#N/A,TRUE,"GENERAL";"TAB5",#N/A,TRUE,"GENERAL"}</definedName>
    <definedName name="ADSAD" localSheetId="7" hidden="1">{"TAB1",#N/A,TRUE,"GENERAL";"TAB2",#N/A,TRUE,"GENERAL";"TAB3",#N/A,TRUE,"GENERAL";"TAB4",#N/A,TRUE,"GENERAL";"TAB5",#N/A,TRUE,"GENERAL"}</definedName>
    <definedName name="ADSAD" localSheetId="8" hidden="1">{"TAB1",#N/A,TRUE,"GENERAL";"TAB2",#N/A,TRUE,"GENERAL";"TAB3",#N/A,TRUE,"GENERAL";"TAB4",#N/A,TRUE,"GENERAL";"TAB5",#N/A,TRUE,"GENERAL"}</definedName>
    <definedName name="ADSAD" localSheetId="9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1" hidden="1">{"via1",#N/A,TRUE,"general";"via2",#N/A,TRUE,"general";"via3",#N/A,TRUE,"general"}</definedName>
    <definedName name="aefa" localSheetId="4" hidden="1">{"via1",#N/A,TRUE,"general";"via2",#N/A,TRUE,"general";"via3",#N/A,TRUE,"general"}</definedName>
    <definedName name="aefa" localSheetId="10" hidden="1">{"via1",#N/A,TRUE,"general";"via2",#N/A,TRUE,"general";"via3",#N/A,TRUE,"general"}</definedName>
    <definedName name="aefa" localSheetId="5" hidden="1">{"via1",#N/A,TRUE,"general";"via2",#N/A,TRUE,"general";"via3",#N/A,TRUE,"general"}</definedName>
    <definedName name="aefa" localSheetId="6" hidden="1">{"via1",#N/A,TRUE,"general";"via2",#N/A,TRUE,"general";"via3",#N/A,TRUE,"general"}</definedName>
    <definedName name="aefa" localSheetId="7" hidden="1">{"via1",#N/A,TRUE,"general";"via2",#N/A,TRUE,"general";"via3",#N/A,TRUE,"general"}</definedName>
    <definedName name="aefa" localSheetId="8" hidden="1">{"via1",#N/A,TRUE,"general";"via2",#N/A,TRUE,"general";"via3",#N/A,TRUE,"general"}</definedName>
    <definedName name="aefa" localSheetId="9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1" hidden="1">{"TAB1",#N/A,TRUE,"GENERAL";"TAB2",#N/A,TRUE,"GENERAL";"TAB3",#N/A,TRUE,"GENERAL";"TAB4",#N/A,TRUE,"GENERAL";"TAB5",#N/A,TRUE,"GENERAL"}</definedName>
    <definedName name="afdsw" localSheetId="4" hidden="1">{"TAB1",#N/A,TRUE,"GENERAL";"TAB2",#N/A,TRUE,"GENERAL";"TAB3",#N/A,TRUE,"GENERAL";"TAB4",#N/A,TRUE,"GENERAL";"TAB5",#N/A,TRUE,"GENERAL"}</definedName>
    <definedName name="afdsw" localSheetId="10" hidden="1">{"TAB1",#N/A,TRUE,"GENERAL";"TAB2",#N/A,TRUE,"GENERAL";"TAB3",#N/A,TRUE,"GENERAL";"TAB4",#N/A,TRUE,"GENERAL";"TAB5",#N/A,TRUE,"GENERAL"}</definedName>
    <definedName name="afdsw" localSheetId="5" hidden="1">{"TAB1",#N/A,TRUE,"GENERAL";"TAB2",#N/A,TRUE,"GENERAL";"TAB3",#N/A,TRUE,"GENERAL";"TAB4",#N/A,TRUE,"GENERAL";"TAB5",#N/A,TRUE,"GENERAL"}</definedName>
    <definedName name="afdsw" localSheetId="6" hidden="1">{"TAB1",#N/A,TRUE,"GENERAL";"TAB2",#N/A,TRUE,"GENERAL";"TAB3",#N/A,TRUE,"GENERAL";"TAB4",#N/A,TRUE,"GENERAL";"TAB5",#N/A,TRUE,"GENERAL"}</definedName>
    <definedName name="afdsw" localSheetId="7" hidden="1">{"TAB1",#N/A,TRUE,"GENERAL";"TAB2",#N/A,TRUE,"GENERAL";"TAB3",#N/A,TRUE,"GENERAL";"TAB4",#N/A,TRUE,"GENERAL";"TAB5",#N/A,TRUE,"GENERAL"}</definedName>
    <definedName name="afdsw" localSheetId="8" hidden="1">{"TAB1",#N/A,TRUE,"GENERAL";"TAB2",#N/A,TRUE,"GENERAL";"TAB3",#N/A,TRUE,"GENERAL";"TAB4",#N/A,TRUE,"GENERAL";"TAB5",#N/A,TRUE,"GENERAL"}</definedName>
    <definedName name="afdsw" localSheetId="9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1" hidden="1">{"via1",#N/A,TRUE,"general";"via2",#N/A,TRUE,"general";"via3",#N/A,TRUE,"general"}</definedName>
    <definedName name="agdsgg" localSheetId="4" hidden="1">{"via1",#N/A,TRUE,"general";"via2",#N/A,TRUE,"general";"via3",#N/A,TRUE,"general"}</definedName>
    <definedName name="agdsgg" localSheetId="10" hidden="1">{"via1",#N/A,TRUE,"general";"via2",#N/A,TRUE,"general";"via3",#N/A,TRUE,"general"}</definedName>
    <definedName name="agdsgg" localSheetId="5" hidden="1">{"via1",#N/A,TRUE,"general";"via2",#N/A,TRUE,"general";"via3",#N/A,TRUE,"general"}</definedName>
    <definedName name="agdsgg" localSheetId="6" hidden="1">{"via1",#N/A,TRUE,"general";"via2",#N/A,TRUE,"general";"via3",#N/A,TRUE,"general"}</definedName>
    <definedName name="agdsgg" localSheetId="7" hidden="1">{"via1",#N/A,TRUE,"general";"via2",#N/A,TRUE,"general";"via3",#N/A,TRUE,"general"}</definedName>
    <definedName name="agdsgg" localSheetId="8" hidden="1">{"via1",#N/A,TRUE,"general";"via2",#N/A,TRUE,"general";"via3",#N/A,TRUE,"general"}</definedName>
    <definedName name="agdsgg" localSheetId="9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 localSheetId="1">#REF!</definedName>
    <definedName name="aida" localSheetId="2">#REF!</definedName>
    <definedName name="aida">#REF!</definedName>
    <definedName name="aida1" localSheetId="1">#REF!</definedName>
    <definedName name="aida1">#REF!</definedName>
    <definedName name="AIU" localSheetId="1">#REF!</definedName>
    <definedName name="AIU">#REF!</definedName>
    <definedName name="AIU_01" localSheetId="1">#REF!</definedName>
    <definedName name="AIU_01">#REF!</definedName>
    <definedName name="AIU_1" localSheetId="1">#REF!</definedName>
    <definedName name="AIU_1">#REF!</definedName>
    <definedName name="AIU_2" localSheetId="1">#REF!</definedName>
    <definedName name="AIU_2">#REF!</definedName>
    <definedName name="AjustDelAIU" localSheetId="1">#REF!</definedName>
    <definedName name="AjustDelAIU">#REF!</definedName>
    <definedName name="alam" localSheetId="1">#REF!</definedName>
    <definedName name="alam">#REF!</definedName>
    <definedName name="alc" localSheetId="11">#REF!</definedName>
    <definedName name="alc" localSheetId="4">#REF!</definedName>
    <definedName name="alc" localSheetId="10">#REF!</definedName>
    <definedName name="alc" localSheetId="5">#REF!</definedName>
    <definedName name="alc" localSheetId="6">#REF!</definedName>
    <definedName name="alc" localSheetId="7">#REF!</definedName>
    <definedName name="alc" localSheetId="8">#REF!</definedName>
    <definedName name="alc" localSheetId="9">#REF!</definedName>
    <definedName name="alc" localSheetId="0">#REF!</definedName>
    <definedName name="alc">#REF!</definedName>
    <definedName name="AlcanceProyecto" localSheetId="11">#REF!</definedName>
    <definedName name="AlcanceProyecto" localSheetId="4">#REF!</definedName>
    <definedName name="AlcanceProyecto" localSheetId="10">#REF!</definedName>
    <definedName name="AlcanceProyecto" localSheetId="5">#REF!</definedName>
    <definedName name="AlcanceProyecto" localSheetId="6">#REF!</definedName>
    <definedName name="AlcanceProyecto" localSheetId="7">#REF!</definedName>
    <definedName name="AlcanceProyecto" localSheetId="8">#REF!</definedName>
    <definedName name="AlcanceProyecto" localSheetId="9">#REF!</definedName>
    <definedName name="AlcanceProyecto" localSheetId="1">#REF!</definedName>
    <definedName name="AlcanceProyecto" localSheetId="2">#REF!</definedName>
    <definedName name="AlcanceProyecto">#REF!</definedName>
    <definedName name="ALM" localSheetId="1">#REF!</definedName>
    <definedName name="ALM">#REF!</definedName>
    <definedName name="ALTO">#REF!</definedName>
    <definedName name="Amount" localSheetId="11">#REF!</definedName>
    <definedName name="Amount" localSheetId="4">#REF!</definedName>
    <definedName name="Amount" localSheetId="10">#REF!</definedName>
    <definedName name="Amount" localSheetId="5">#REF!</definedName>
    <definedName name="Amount" localSheetId="6">#REF!</definedName>
    <definedName name="Amount" localSheetId="7">#REF!</definedName>
    <definedName name="Amount" localSheetId="8">#REF!</definedName>
    <definedName name="Amount" localSheetId="9">#REF!</definedName>
    <definedName name="Amount" localSheetId="1">#REF!</definedName>
    <definedName name="Amount" localSheetId="2">#REF!</definedName>
    <definedName name="Amount">#REF!</definedName>
    <definedName name="ANCLAJE" localSheetId="11">#REF!</definedName>
    <definedName name="ANCLAJE" localSheetId="4">#REF!</definedName>
    <definedName name="ANCLAJE" localSheetId="10">#REF!</definedName>
    <definedName name="ANCLAJE" localSheetId="5">#REF!</definedName>
    <definedName name="ANCLAJE" localSheetId="6">#REF!</definedName>
    <definedName name="ANCLAJE" localSheetId="7">#REF!</definedName>
    <definedName name="ANCLAJE" localSheetId="8">#REF!</definedName>
    <definedName name="ANCLAJE" localSheetId="9">#REF!</definedName>
    <definedName name="ANCLAJE" localSheetId="1">#REF!</definedName>
    <definedName name="ANCLAJE" localSheetId="2">#REF!</definedName>
    <definedName name="ANCLAJE">#REF!</definedName>
    <definedName name="AND" localSheetId="11">#REF!</definedName>
    <definedName name="AND" localSheetId="4">#REF!</definedName>
    <definedName name="AND" localSheetId="10">#REF!</definedName>
    <definedName name="AND" localSheetId="5">#REF!</definedName>
    <definedName name="AND" localSheetId="6">#REF!</definedName>
    <definedName name="AND" localSheetId="7">#REF!</definedName>
    <definedName name="AND" localSheetId="8">#REF!</definedName>
    <definedName name="AND" localSheetId="9">#REF!</definedName>
    <definedName name="AND" localSheetId="1">#REF!</definedName>
    <definedName name="AND" localSheetId="2">#REF!</definedName>
    <definedName name="AND">#REF!</definedName>
    <definedName name="anex7" localSheetId="1">#REF!</definedName>
    <definedName name="anex7">#REF!</definedName>
    <definedName name="anex8" localSheetId="1">#REF!</definedName>
    <definedName name="anex8">#REF!</definedName>
    <definedName name="anexo1" localSheetId="1">#REF!</definedName>
    <definedName name="anexo1">#REF!</definedName>
    <definedName name="anexo10" localSheetId="1">#REF!</definedName>
    <definedName name="anexo10">#REF!</definedName>
    <definedName name="anexo11" localSheetId="1">#REF!</definedName>
    <definedName name="anexo11">#REF!</definedName>
    <definedName name="anexo12" localSheetId="1">#REF!</definedName>
    <definedName name="anexo12">#REF!</definedName>
    <definedName name="anexo13" localSheetId="1">#REF!</definedName>
    <definedName name="anexo13">#REF!</definedName>
    <definedName name="anexo14" localSheetId="1">#REF!</definedName>
    <definedName name="anexo14">#REF!</definedName>
    <definedName name="anexo15" localSheetId="1">#REF!</definedName>
    <definedName name="anexo15">#REF!</definedName>
    <definedName name="anexo2" localSheetId="1">#REF!</definedName>
    <definedName name="anexo2">#REF!</definedName>
    <definedName name="anexo3" localSheetId="1">#REF!</definedName>
    <definedName name="anexo3">#REF!</definedName>
    <definedName name="anexo4" localSheetId="1">#REF!</definedName>
    <definedName name="anexo4">#REF!</definedName>
    <definedName name="anexo5" localSheetId="1">#REF!</definedName>
    <definedName name="anexo5">#REF!</definedName>
    <definedName name="anexo6" localSheetId="1">#REF!</definedName>
    <definedName name="anexo6">#REF!</definedName>
    <definedName name="anexo7">#REF!</definedName>
    <definedName name="anexo8" localSheetId="11">#REF!</definedName>
    <definedName name="anexo8" localSheetId="4">#REF!</definedName>
    <definedName name="anexo8" localSheetId="10">#REF!</definedName>
    <definedName name="anexo8" localSheetId="5">#REF!</definedName>
    <definedName name="anexo8" localSheetId="6">#REF!</definedName>
    <definedName name="anexo8" localSheetId="7">#REF!</definedName>
    <definedName name="anexo8" localSheetId="8">#REF!</definedName>
    <definedName name="anexo8" localSheetId="9">#REF!</definedName>
    <definedName name="anexo8" localSheetId="1">#REF!</definedName>
    <definedName name="anexo8" localSheetId="2">#REF!</definedName>
    <definedName name="anexo8">#REF!</definedName>
    <definedName name="anexo9" localSheetId="1">#REF!</definedName>
    <definedName name="anexo9">#REF!</definedName>
    <definedName name="anexů7" localSheetId="1">#REF!</definedName>
    <definedName name="anexů7">#REF!</definedName>
    <definedName name="Antic">#REF!</definedName>
    <definedName name="ANTICIPO">#REF!</definedName>
    <definedName name="AÑO">#REF!</definedName>
    <definedName name="AÑOWUIE">#REF!</definedName>
    <definedName name="apaiy" localSheetId="11">#REF!</definedName>
    <definedName name="apaiy" localSheetId="4">#REF!</definedName>
    <definedName name="apaiy" localSheetId="10">#REF!</definedName>
    <definedName name="apaiy" localSheetId="5">#REF!</definedName>
    <definedName name="apaiy" localSheetId="6">#REF!</definedName>
    <definedName name="apaiy" localSheetId="7">#REF!</definedName>
    <definedName name="apaiy" localSheetId="8">#REF!</definedName>
    <definedName name="apaiy" localSheetId="9">#REF!</definedName>
    <definedName name="apaiy" localSheetId="1">#REF!</definedName>
    <definedName name="apaiy" localSheetId="2">#REF!</definedName>
    <definedName name="apaiy">#REF!</definedName>
    <definedName name="APELLIDOS" localSheetId="1">#REF!</definedName>
    <definedName name="APELLIDOS">#REF!</definedName>
    <definedName name="API" localSheetId="1">#REF!</definedName>
    <definedName name="API">#REF!</definedName>
    <definedName name="APU" localSheetId="11">#REF!</definedName>
    <definedName name="APU" localSheetId="4">#REF!</definedName>
    <definedName name="APU" localSheetId="10">#REF!</definedName>
    <definedName name="APU" localSheetId="5">#REF!</definedName>
    <definedName name="APU" localSheetId="6">#REF!</definedName>
    <definedName name="APU" localSheetId="7">#REF!</definedName>
    <definedName name="APU" localSheetId="8">#REF!</definedName>
    <definedName name="APU" localSheetId="9">#REF!</definedName>
    <definedName name="APU" localSheetId="0">#REF!</definedName>
    <definedName name="APU">#REF!</definedName>
    <definedName name="apu.12" localSheetId="10">#REF!</definedName>
    <definedName name="apu.12" localSheetId="1">#REF!</definedName>
    <definedName name="apu.12" localSheetId="2">#REF!</definedName>
    <definedName name="apu.12">#REF!</definedName>
    <definedName name="APU_directos" localSheetId="1">#REF!</definedName>
    <definedName name="APU_directos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q" localSheetId="11">#REF!</definedName>
    <definedName name="aq" localSheetId="4">#REF!</definedName>
    <definedName name="aq" localSheetId="10">#REF!</definedName>
    <definedName name="aq" localSheetId="5">#REF!</definedName>
    <definedName name="aq" localSheetId="6">#REF!</definedName>
    <definedName name="aq" localSheetId="7">#REF!</definedName>
    <definedName name="aq" localSheetId="8">#REF!</definedName>
    <definedName name="aq" localSheetId="9">#REF!</definedName>
    <definedName name="aq" localSheetId="1">'MEMORIAS DE CANTIDADES'!ERR</definedName>
    <definedName name="aq" localSheetId="2">PMT!ERR</definedName>
    <definedName name="aq">[0]!ERR</definedName>
    <definedName name="aqaq" localSheetId="11" hidden="1">{"TAB1",#N/A,TRUE,"GENERAL";"TAB2",#N/A,TRUE,"GENERAL";"TAB3",#N/A,TRUE,"GENERAL";"TAB4",#N/A,TRUE,"GENERAL";"TAB5",#N/A,TRUE,"GENERAL"}</definedName>
    <definedName name="aqaq" localSheetId="4" hidden="1">{"TAB1",#N/A,TRUE,"GENERAL";"TAB2",#N/A,TRUE,"GENERAL";"TAB3",#N/A,TRUE,"GENERAL";"TAB4",#N/A,TRUE,"GENERAL";"TAB5",#N/A,TRUE,"GENERAL"}</definedName>
    <definedName name="aqaq" localSheetId="10" hidden="1">{"TAB1",#N/A,TRUE,"GENERAL";"TAB2",#N/A,TRUE,"GENERAL";"TAB3",#N/A,TRUE,"GENERAL";"TAB4",#N/A,TRUE,"GENERAL";"TAB5",#N/A,TRUE,"GENERAL"}</definedName>
    <definedName name="aqaq" localSheetId="5" hidden="1">{"TAB1",#N/A,TRUE,"GENERAL";"TAB2",#N/A,TRUE,"GENERAL";"TAB3",#N/A,TRUE,"GENERAL";"TAB4",#N/A,TRUE,"GENERAL";"TAB5",#N/A,TRUE,"GENERAL"}</definedName>
    <definedName name="aqaq" localSheetId="6" hidden="1">{"TAB1",#N/A,TRUE,"GENERAL";"TAB2",#N/A,TRUE,"GENERAL";"TAB3",#N/A,TRUE,"GENERAL";"TAB4",#N/A,TRUE,"GENERAL";"TAB5",#N/A,TRUE,"GENERAL"}</definedName>
    <definedName name="aqaq" localSheetId="7" hidden="1">{"TAB1",#N/A,TRUE,"GENERAL";"TAB2",#N/A,TRUE,"GENERAL";"TAB3",#N/A,TRUE,"GENERAL";"TAB4",#N/A,TRUE,"GENERAL";"TAB5",#N/A,TRUE,"GENERAL"}</definedName>
    <definedName name="aqaq" localSheetId="8" hidden="1">{"TAB1",#N/A,TRUE,"GENERAL";"TAB2",#N/A,TRUE,"GENERAL";"TAB3",#N/A,TRUE,"GENERAL";"TAB4",#N/A,TRUE,"GENERAL";"TAB5",#N/A,TRUE,"GENERAL"}</definedName>
    <definedName name="aqaq" localSheetId="9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 localSheetId="1">#REF!</definedName>
    <definedName name="AQW" localSheetId="2">#REF!</definedName>
    <definedName name="AQW">#REF!</definedName>
    <definedName name="ARANCEL" localSheetId="1">#REF!</definedName>
    <definedName name="ARANCEL">#REF!</definedName>
    <definedName name="AREA" localSheetId="1">#REF!</definedName>
    <definedName name="AREA">#REF!</definedName>
    <definedName name="_xlnm.Extract" localSheetId="1">#REF!</definedName>
    <definedName name="_xlnm.Extract">#REF!</definedName>
    <definedName name="_xlnm.Print_Area" localSheetId="11">'APO 22.2'!$A$1:$O$82</definedName>
    <definedName name="_xlnm.Print_Area" localSheetId="4">'APU 1.4'!$A$1:$O$80</definedName>
    <definedName name="_xlnm.Print_Area" localSheetId="10">'APU 11.1'!$A$1:$O$80</definedName>
    <definedName name="_xlnm.Print_Area" localSheetId="5">'APU 2.4'!$A$1:$O$82</definedName>
    <definedName name="_xlnm.Print_Area" localSheetId="6">'APU 6.1'!$A$1:$O$80</definedName>
    <definedName name="_xlnm.Print_Area" localSheetId="7">'APU 8.4'!$A$1:$O$82</definedName>
    <definedName name="_xlnm.Print_Area" localSheetId="8">'APU 8.5'!$A$1:$O$82</definedName>
    <definedName name="_xlnm.Print_Area" localSheetId="9">'APU 8.6 '!$A$1:$O$82</definedName>
    <definedName name="_xlnm.Print_Area" localSheetId="1">#REF!</definedName>
    <definedName name="_xlnm.Print_Area" localSheetId="2">#REF!</definedName>
    <definedName name="_xlnm.Print_Area" localSheetId="0">'PRESUPUESTO OFICIAL'!$A$1:$G$194</definedName>
    <definedName name="_xlnm.Print_Area">#REF!</definedName>
    <definedName name="AreaLimpiar">#REF!,#REF!,#REF!,#REF!,#REF!,#REF!,#REF!,#REF!,#REF!,#REF!</definedName>
    <definedName name="Areatotal" localSheetId="11">#REF!</definedName>
    <definedName name="Areatotal" localSheetId="4">#REF!</definedName>
    <definedName name="Areatotal" localSheetId="10">#REF!</definedName>
    <definedName name="Areatotal" localSheetId="5">#REF!</definedName>
    <definedName name="Areatotal" localSheetId="6">#REF!</definedName>
    <definedName name="Areatotal" localSheetId="7">#REF!</definedName>
    <definedName name="Areatotal" localSheetId="8">#REF!</definedName>
    <definedName name="Areatotal" localSheetId="9">#REF!</definedName>
    <definedName name="Areatotal" localSheetId="1">#REF!</definedName>
    <definedName name="Areatotal" localSheetId="2">#REF!</definedName>
    <definedName name="Areatotal">#REF!</definedName>
    <definedName name="Aref" localSheetId="1">#REF!</definedName>
    <definedName name="Aref">#REF!</definedName>
    <definedName name="armuve" localSheetId="11">#REF!</definedName>
    <definedName name="armuve" localSheetId="4">#REF!</definedName>
    <definedName name="armuve" localSheetId="10">#REF!</definedName>
    <definedName name="armuve" localSheetId="5">#REF!</definedName>
    <definedName name="armuve" localSheetId="6">#REF!</definedName>
    <definedName name="armuve" localSheetId="7">#REF!</definedName>
    <definedName name="armuve" localSheetId="8">#REF!</definedName>
    <definedName name="armuve" localSheetId="9">#REF!</definedName>
    <definedName name="armuve" localSheetId="1">'MEMORIAS DE CANTIDADES'!ERR</definedName>
    <definedName name="armuve" localSheetId="2">PMT!ERR</definedName>
    <definedName name="armuve">[0]!ERR</definedName>
    <definedName name="ARP" localSheetId="11">#REF!</definedName>
    <definedName name="ARP" localSheetId="4">#REF!</definedName>
    <definedName name="ARP" localSheetId="10">#REF!</definedName>
    <definedName name="ARP" localSheetId="5">#REF!</definedName>
    <definedName name="ARP" localSheetId="6">#REF!</definedName>
    <definedName name="ARP" localSheetId="7">#REF!</definedName>
    <definedName name="ARP" localSheetId="8">#REF!</definedName>
    <definedName name="ARP" localSheetId="9">#REF!</definedName>
    <definedName name="ARP" localSheetId="1">#REF!</definedName>
    <definedName name="ARP" localSheetId="2">#REF!</definedName>
    <definedName name="ARP">#REF!</definedName>
    <definedName name="ARS" localSheetId="1">#REF!</definedName>
    <definedName name="ARS">#REF!</definedName>
    <definedName name="as" localSheetId="11">#REF!</definedName>
    <definedName name="as" localSheetId="4">#REF!</definedName>
    <definedName name="as" localSheetId="10">#REF!</definedName>
    <definedName name="as" localSheetId="5">#REF!</definedName>
    <definedName name="as" localSheetId="6">#REF!</definedName>
    <definedName name="as" localSheetId="7">#REF!</definedName>
    <definedName name="as" localSheetId="8">#REF!</definedName>
    <definedName name="as" localSheetId="9">#REF!</definedName>
    <definedName name="as" localSheetId="1">'MEMORIAS DE CANTIDADES'!ERR</definedName>
    <definedName name="as" localSheetId="2">PMT!ERR</definedName>
    <definedName name="as">[0]!ERR</definedName>
    <definedName name="ASB">#REF!</definedName>
    <definedName name="ASD" localSheetId="11" hidden="1">{"via1",#N/A,TRUE,"general";"via2",#N/A,TRUE,"general";"via3",#N/A,TRUE,"general"}</definedName>
    <definedName name="ASD" localSheetId="4" hidden="1">{"via1",#N/A,TRUE,"general";"via2",#N/A,TRUE,"general";"via3",#N/A,TRUE,"general"}</definedName>
    <definedName name="ASD" localSheetId="10" hidden="1">{"via1",#N/A,TRUE,"general";"via2",#N/A,TRUE,"general";"via3",#N/A,TRUE,"general"}</definedName>
    <definedName name="ASD" localSheetId="5" hidden="1">{"via1",#N/A,TRUE,"general";"via2",#N/A,TRUE,"general";"via3",#N/A,TRUE,"general"}</definedName>
    <definedName name="ASD" localSheetId="6" hidden="1">{"via1",#N/A,TRUE,"general";"via2",#N/A,TRUE,"general";"via3",#N/A,TRUE,"general"}</definedName>
    <definedName name="ASD" localSheetId="7" hidden="1">{"via1",#N/A,TRUE,"general";"via2",#N/A,TRUE,"general";"via3",#N/A,TRUE,"general"}</definedName>
    <definedName name="ASD" localSheetId="8" hidden="1">{"via1",#N/A,TRUE,"general";"via2",#N/A,TRUE,"general";"via3",#N/A,TRUE,"general"}</definedName>
    <definedName name="ASD" localSheetId="9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1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localSheetId="10" hidden="1">{"via1",#N/A,TRUE,"general";"via2",#N/A,TRUE,"general";"via3",#N/A,TRUE,"general"}</definedName>
    <definedName name="ASDA" localSheetId="5" hidden="1">{"via1",#N/A,TRUE,"general";"via2",#N/A,TRUE,"general";"via3",#N/A,TRUE,"general"}</definedName>
    <definedName name="ASDA" localSheetId="6" hidden="1">{"via1",#N/A,TRUE,"general";"via2",#N/A,TRUE,"general";"via3",#N/A,TRUE,"general"}</definedName>
    <definedName name="ASDA" localSheetId="7" hidden="1">{"via1",#N/A,TRUE,"general";"via2",#N/A,TRUE,"general";"via3",#N/A,TRUE,"general"}</definedName>
    <definedName name="ASDA" localSheetId="8" hidden="1">{"via1",#N/A,TRUE,"general";"via2",#N/A,TRUE,"general";"via3",#N/A,TRUE,"general"}</definedName>
    <definedName name="ASDA" localSheetId="9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1" hidden="1">{"TAB1",#N/A,TRUE,"GENERAL";"TAB2",#N/A,TRUE,"GENERAL";"TAB3",#N/A,TRUE,"GENERAL";"TAB4",#N/A,TRUE,"GENERAL";"TAB5",#N/A,TRUE,"GENERAL"}</definedName>
    <definedName name="asdasd" localSheetId="4" hidden="1">{"TAB1",#N/A,TRUE,"GENERAL";"TAB2",#N/A,TRUE,"GENERAL";"TAB3",#N/A,TRUE,"GENERAL";"TAB4",#N/A,TRUE,"GENERAL";"TAB5",#N/A,TRUE,"GENERAL"}</definedName>
    <definedName name="asdasd" localSheetId="10" hidden="1">{"TAB1",#N/A,TRUE,"GENERAL";"TAB2",#N/A,TRUE,"GENERAL";"TAB3",#N/A,TRUE,"GENERAL";"TAB4",#N/A,TRUE,"GENERAL";"TAB5",#N/A,TRUE,"GENERAL"}</definedName>
    <definedName name="asdasd" localSheetId="5" hidden="1">{"TAB1",#N/A,TRUE,"GENERAL";"TAB2",#N/A,TRUE,"GENERAL";"TAB3",#N/A,TRUE,"GENERAL";"TAB4",#N/A,TRUE,"GENERAL";"TAB5",#N/A,TRUE,"GENERAL"}</definedName>
    <definedName name="asdasd" localSheetId="6" hidden="1">{"TAB1",#N/A,TRUE,"GENERAL";"TAB2",#N/A,TRUE,"GENERAL";"TAB3",#N/A,TRUE,"GENERAL";"TAB4",#N/A,TRUE,"GENERAL";"TAB5",#N/A,TRUE,"GENERAL"}</definedName>
    <definedName name="asdasd" localSheetId="7" hidden="1">{"TAB1",#N/A,TRUE,"GENERAL";"TAB2",#N/A,TRUE,"GENERAL";"TAB3",#N/A,TRUE,"GENERAL";"TAB4",#N/A,TRUE,"GENERAL";"TAB5",#N/A,TRUE,"GENERAL"}</definedName>
    <definedName name="asdasd" localSheetId="8" hidden="1">{"TAB1",#N/A,TRUE,"GENERAL";"TAB2",#N/A,TRUE,"GENERAL";"TAB3",#N/A,TRUE,"GENERAL";"TAB4",#N/A,TRUE,"GENERAL";"TAB5",#N/A,TRUE,"GENERAL"}</definedName>
    <definedName name="asdasd" localSheetId="9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1" hidden="1">{"via1",#N/A,TRUE,"general";"via2",#N/A,TRUE,"general";"via3",#N/A,TRUE,"general"}</definedName>
    <definedName name="asdf" localSheetId="4" hidden="1">{"via1",#N/A,TRUE,"general";"via2",#N/A,TRUE,"general";"via3",#N/A,TRUE,"general"}</definedName>
    <definedName name="asdf" localSheetId="10" hidden="1">{"via1",#N/A,TRUE,"general";"via2",#N/A,TRUE,"general";"via3",#N/A,TRUE,"general"}</definedName>
    <definedName name="asdf" localSheetId="5" hidden="1">{"via1",#N/A,TRUE,"general";"via2",#N/A,TRUE,"general";"via3",#N/A,TRUE,"general"}</definedName>
    <definedName name="asdf" localSheetId="6" hidden="1">{"via1",#N/A,TRUE,"general";"via2",#N/A,TRUE,"general";"via3",#N/A,TRUE,"general"}</definedName>
    <definedName name="asdf" localSheetId="7" hidden="1">{"via1",#N/A,TRUE,"general";"via2",#N/A,TRUE,"general";"via3",#N/A,TRUE,"general"}</definedName>
    <definedName name="asdf" localSheetId="8" hidden="1">{"via1",#N/A,TRUE,"general";"via2",#N/A,TRUE,"general";"via3",#N/A,TRUE,"general"}</definedName>
    <definedName name="asdf" localSheetId="9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1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localSheetId="10" hidden="1">{"via1",#N/A,TRUE,"general";"via2",#N/A,TRUE,"general";"via3",#N/A,TRUE,"general"}</definedName>
    <definedName name="asdfa" localSheetId="5" hidden="1">{"via1",#N/A,TRUE,"general";"via2",#N/A,TRUE,"general";"via3",#N/A,TRUE,"general"}</definedName>
    <definedName name="asdfa" localSheetId="6" hidden="1">{"via1",#N/A,TRUE,"general";"via2",#N/A,TRUE,"general";"via3",#N/A,TRUE,"general"}</definedName>
    <definedName name="asdfa" localSheetId="7" hidden="1">{"via1",#N/A,TRUE,"general";"via2",#N/A,TRUE,"general";"via3",#N/A,TRUE,"general"}</definedName>
    <definedName name="asdfa" localSheetId="8" hidden="1">{"via1",#N/A,TRUE,"general";"via2",#N/A,TRUE,"general";"via3",#N/A,TRUE,"general"}</definedName>
    <definedName name="asdfa" localSheetId="9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" localSheetId="11">#REF!</definedName>
    <definedName name="ASDFGHJK" localSheetId="4">#REF!</definedName>
    <definedName name="ASDFGHJK" localSheetId="10">#REF!</definedName>
    <definedName name="ASDFGHJK" localSheetId="5">#REF!</definedName>
    <definedName name="ASDFGHJK" localSheetId="6">#REF!</definedName>
    <definedName name="ASDFGHJK" localSheetId="7">#REF!</definedName>
    <definedName name="ASDFGHJK" localSheetId="8">#REF!</definedName>
    <definedName name="ASDFGHJK" localSheetId="9">#REF!</definedName>
    <definedName name="ASDFGHJK" localSheetId="1">#REF!</definedName>
    <definedName name="ASDFGHJK" localSheetId="2">#REF!</definedName>
    <definedName name="ASDFGHJK">#REF!</definedName>
    <definedName name="ASDFGHJKLÑ" localSheetId="11">#REF!</definedName>
    <definedName name="ASDFGHJKLÑ" localSheetId="4">#REF!</definedName>
    <definedName name="ASDFGHJKLÑ" localSheetId="10">#REF!</definedName>
    <definedName name="ASDFGHJKLÑ" localSheetId="5">#REF!</definedName>
    <definedName name="ASDFGHJKLÑ" localSheetId="6">#REF!</definedName>
    <definedName name="ASDFGHJKLÑ" localSheetId="7">#REF!</definedName>
    <definedName name="ASDFGHJKLÑ" localSheetId="8">#REF!</definedName>
    <definedName name="ASDFGHJKLÑ" localSheetId="9">#REF!</definedName>
    <definedName name="ASDFGHJKLÑ" localSheetId="1">'MEMORIAS DE CANTIDADES'!ERR</definedName>
    <definedName name="ASDFGHJKLÑ" localSheetId="2">PMT!ERR</definedName>
    <definedName name="ASDFGHJKLÑ">[0]!ERR</definedName>
    <definedName name="asfasd" localSheetId="11" hidden="1">{"via1",#N/A,TRUE,"general";"via2",#N/A,TRUE,"general";"via3",#N/A,TRUE,"general"}</definedName>
    <definedName name="asfasd" localSheetId="4" hidden="1">{"via1",#N/A,TRUE,"general";"via2",#N/A,TRUE,"general";"via3",#N/A,TRUE,"general"}</definedName>
    <definedName name="asfasd" localSheetId="10" hidden="1">{"via1",#N/A,TRUE,"general";"via2",#N/A,TRUE,"general";"via3",#N/A,TRUE,"general"}</definedName>
    <definedName name="asfasd" localSheetId="5" hidden="1">{"via1",#N/A,TRUE,"general";"via2",#N/A,TRUE,"general";"via3",#N/A,TRUE,"general"}</definedName>
    <definedName name="asfasd" localSheetId="6" hidden="1">{"via1",#N/A,TRUE,"general";"via2",#N/A,TRUE,"general";"via3",#N/A,TRUE,"general"}</definedName>
    <definedName name="asfasd" localSheetId="7" hidden="1">{"via1",#N/A,TRUE,"general";"via2",#N/A,TRUE,"general";"via3",#N/A,TRUE,"general"}</definedName>
    <definedName name="asfasd" localSheetId="8" hidden="1">{"via1",#N/A,TRUE,"general";"via2",#N/A,TRUE,"general";"via3",#N/A,TRUE,"general"}</definedName>
    <definedName name="asfasd" localSheetId="9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1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localSheetId="10" hidden="1">{"via1",#N/A,TRUE,"general";"via2",#N/A,TRUE,"general";"via3",#N/A,TRUE,"general"}</definedName>
    <definedName name="asfasdl" localSheetId="5" hidden="1">{"via1",#N/A,TRUE,"general";"via2",#N/A,TRUE,"general";"via3",#N/A,TRUE,"general"}</definedName>
    <definedName name="asfasdl" localSheetId="6" hidden="1">{"via1",#N/A,TRUE,"general";"via2",#N/A,TRUE,"general";"via3",#N/A,TRUE,"general"}</definedName>
    <definedName name="asfasdl" localSheetId="7" hidden="1">{"via1",#N/A,TRUE,"general";"via2",#N/A,TRUE,"general";"via3",#N/A,TRUE,"general"}</definedName>
    <definedName name="asfasdl" localSheetId="8" hidden="1">{"via1",#N/A,TRUE,"general";"via2",#N/A,TRUE,"general";"via3",#N/A,TRUE,"general"}</definedName>
    <definedName name="asfasdl" localSheetId="9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11" hidden="1">{#N/A,#N/A,TRUE,"INGENIERIA";#N/A,#N/A,TRUE,"COMPRAS";#N/A,#N/A,TRUE,"DIRECCION";#N/A,#N/A,TRUE,"RESUMEN"}</definedName>
    <definedName name="asfdfe" localSheetId="4" hidden="1">{#N/A,#N/A,TRUE,"INGENIERIA";#N/A,#N/A,TRUE,"COMPRAS";#N/A,#N/A,TRUE,"DIRECCION";#N/A,#N/A,TRUE,"RESUMEN"}</definedName>
    <definedName name="asfdfe" localSheetId="10" hidden="1">{#N/A,#N/A,TRUE,"INGENIERIA";#N/A,#N/A,TRUE,"COMPRAS";#N/A,#N/A,TRUE,"DIRECCION";#N/A,#N/A,TRUE,"RESUMEN"}</definedName>
    <definedName name="asfdfe" localSheetId="5" hidden="1">{#N/A,#N/A,TRUE,"INGENIERIA";#N/A,#N/A,TRUE,"COMPRAS";#N/A,#N/A,TRUE,"DIRECCION";#N/A,#N/A,TRUE,"RESUMEN"}</definedName>
    <definedName name="asfdfe" localSheetId="6" hidden="1">{#N/A,#N/A,TRUE,"INGENIERIA";#N/A,#N/A,TRUE,"COMPRAS";#N/A,#N/A,TRUE,"DIRECCION";#N/A,#N/A,TRUE,"RESUMEN"}</definedName>
    <definedName name="asfdfe" localSheetId="7" hidden="1">{#N/A,#N/A,TRUE,"INGENIERIA";#N/A,#N/A,TRUE,"COMPRAS";#N/A,#N/A,TRUE,"DIRECCION";#N/A,#N/A,TRUE,"RESUMEN"}</definedName>
    <definedName name="asfdfe" localSheetId="8" hidden="1">{#N/A,#N/A,TRUE,"INGENIERIA";#N/A,#N/A,TRUE,"COMPRAS";#N/A,#N/A,TRUE,"DIRECCION";#N/A,#N/A,TRUE,"RESUMEN"}</definedName>
    <definedName name="asfdfe" localSheetId="9" hidden="1">{#N/A,#N/A,TRUE,"INGENIERIA";#N/A,#N/A,TRUE,"COMPRAS";#N/A,#N/A,TRUE,"DIRECCION";#N/A,#N/A,TRUE,"RESUMEN"}</definedName>
    <definedName name="asfdfe" localSheetId="1" hidden="1">{#N/A,#N/A,TRUE,"INGENIERIA";#N/A,#N/A,TRUE,"COMPRAS";#N/A,#N/A,TRUE,"DIRECCION";#N/A,#N/A,TRUE,"RESUMEN"}</definedName>
    <definedName name="asfdfe" localSheetId="2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1" hidden="1">{"TAB1",#N/A,TRUE,"GENERAL";"TAB2",#N/A,TRUE,"GENERAL";"TAB3",#N/A,TRUE,"GENERAL";"TAB4",#N/A,TRUE,"GENERAL";"TAB5",#N/A,TRUE,"GENERAL"}</definedName>
    <definedName name="asff" localSheetId="4" hidden="1">{"TAB1",#N/A,TRUE,"GENERAL";"TAB2",#N/A,TRUE,"GENERAL";"TAB3",#N/A,TRUE,"GENERAL";"TAB4",#N/A,TRUE,"GENERAL";"TAB5",#N/A,TRUE,"GENERAL"}</definedName>
    <definedName name="asff" localSheetId="10" hidden="1">{"TAB1",#N/A,TRUE,"GENERAL";"TAB2",#N/A,TRUE,"GENERAL";"TAB3",#N/A,TRUE,"GENERAL";"TAB4",#N/A,TRUE,"GENERAL";"TAB5",#N/A,TRUE,"GENERAL"}</definedName>
    <definedName name="asff" localSheetId="5" hidden="1">{"TAB1",#N/A,TRUE,"GENERAL";"TAB2",#N/A,TRUE,"GENERAL";"TAB3",#N/A,TRUE,"GENERAL";"TAB4",#N/A,TRUE,"GENERAL";"TAB5",#N/A,TRUE,"GENERAL"}</definedName>
    <definedName name="asff" localSheetId="6" hidden="1">{"TAB1",#N/A,TRUE,"GENERAL";"TAB2",#N/A,TRUE,"GENERAL";"TAB3",#N/A,TRUE,"GENERAL";"TAB4",#N/A,TRUE,"GENERAL";"TAB5",#N/A,TRUE,"GENERAL"}</definedName>
    <definedName name="asff" localSheetId="7" hidden="1">{"TAB1",#N/A,TRUE,"GENERAL";"TAB2",#N/A,TRUE,"GENERAL";"TAB3",#N/A,TRUE,"GENERAL";"TAB4",#N/A,TRUE,"GENERAL";"TAB5",#N/A,TRUE,"GENERAL"}</definedName>
    <definedName name="asff" localSheetId="8" hidden="1">{"TAB1",#N/A,TRUE,"GENERAL";"TAB2",#N/A,TRUE,"GENERAL";"TAB3",#N/A,TRUE,"GENERAL";"TAB4",#N/A,TRUE,"GENERAL";"TAB5",#N/A,TRUE,"GENERAL"}</definedName>
    <definedName name="asff" localSheetId="9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1" hidden="1">{"via1",#N/A,TRUE,"general";"via2",#N/A,TRUE,"general";"via3",#N/A,TRUE,"general"}</definedName>
    <definedName name="asfghjoi" localSheetId="4" hidden="1">{"via1",#N/A,TRUE,"general";"via2",#N/A,TRUE,"general";"via3",#N/A,TRUE,"general"}</definedName>
    <definedName name="asfghjoi" localSheetId="10" hidden="1">{"via1",#N/A,TRUE,"general";"via2",#N/A,TRUE,"general";"via3",#N/A,TRUE,"general"}</definedName>
    <definedName name="asfghjoi" localSheetId="5" hidden="1">{"via1",#N/A,TRUE,"general";"via2",#N/A,TRUE,"general";"via3",#N/A,TRUE,"general"}</definedName>
    <definedName name="asfghjoi" localSheetId="6" hidden="1">{"via1",#N/A,TRUE,"general";"via2",#N/A,TRUE,"general";"via3",#N/A,TRUE,"general"}</definedName>
    <definedName name="asfghjoi" localSheetId="7" hidden="1">{"via1",#N/A,TRUE,"general";"via2",#N/A,TRUE,"general";"via3",#N/A,TRUE,"general"}</definedName>
    <definedName name="asfghjoi" localSheetId="8" hidden="1">{"via1",#N/A,TRUE,"general";"via2",#N/A,TRUE,"general";"via3",#N/A,TRUE,"general"}</definedName>
    <definedName name="asfghjoi" localSheetId="9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1" hidden="1">{"TAB1",#N/A,TRUE,"GENERAL";"TAB2",#N/A,TRUE,"GENERAL";"TAB3",#N/A,TRUE,"GENERAL";"TAB4",#N/A,TRUE,"GENERAL";"TAB5",#N/A,TRUE,"GENERAL"}</definedName>
    <definedName name="asojkdr" localSheetId="4" hidden="1">{"TAB1",#N/A,TRUE,"GENERAL";"TAB2",#N/A,TRUE,"GENERAL";"TAB3",#N/A,TRUE,"GENERAL";"TAB4",#N/A,TRUE,"GENERAL";"TAB5",#N/A,TRUE,"GENERAL"}</definedName>
    <definedName name="asojkdr" localSheetId="10" hidden="1">{"TAB1",#N/A,TRUE,"GENERAL";"TAB2",#N/A,TRUE,"GENERAL";"TAB3",#N/A,TRUE,"GENERAL";"TAB4",#N/A,TRUE,"GENERAL";"TAB5",#N/A,TRUE,"GENERAL"}</definedName>
    <definedName name="asojkdr" localSheetId="5" hidden="1">{"TAB1",#N/A,TRUE,"GENERAL";"TAB2",#N/A,TRUE,"GENERAL";"TAB3",#N/A,TRUE,"GENERAL";"TAB4",#N/A,TRUE,"GENERAL";"TAB5",#N/A,TRUE,"GENERAL"}</definedName>
    <definedName name="asojkdr" localSheetId="6" hidden="1">{"TAB1",#N/A,TRUE,"GENERAL";"TAB2",#N/A,TRUE,"GENERAL";"TAB3",#N/A,TRUE,"GENERAL";"TAB4",#N/A,TRUE,"GENERAL";"TAB5",#N/A,TRUE,"GENERAL"}</definedName>
    <definedName name="asojkdr" localSheetId="7" hidden="1">{"TAB1",#N/A,TRUE,"GENERAL";"TAB2",#N/A,TRUE,"GENERAL";"TAB3",#N/A,TRUE,"GENERAL";"TAB4",#N/A,TRUE,"GENERAL";"TAB5",#N/A,TRUE,"GENERAL"}</definedName>
    <definedName name="asojkdr" localSheetId="8" hidden="1">{"TAB1",#N/A,TRUE,"GENERAL";"TAB2",#N/A,TRUE,"GENERAL";"TAB3",#N/A,TRUE,"GENERAL";"TAB4",#N/A,TRUE,"GENERAL";"TAB5",#N/A,TRUE,"GENERAL"}</definedName>
    <definedName name="asojkdr" localSheetId="9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#REF!</definedName>
    <definedName name="auto1" localSheetId="11">#REF!</definedName>
    <definedName name="auto1" localSheetId="4">#REF!</definedName>
    <definedName name="auto1" localSheetId="10">#REF!</definedName>
    <definedName name="auto1" localSheetId="5">#REF!</definedName>
    <definedName name="auto1" localSheetId="6">#REF!</definedName>
    <definedName name="auto1" localSheetId="7">#REF!</definedName>
    <definedName name="auto1" localSheetId="8">#REF!</definedName>
    <definedName name="auto1" localSheetId="9">#REF!</definedName>
    <definedName name="auto1" localSheetId="1">#REF!</definedName>
    <definedName name="auto1" localSheetId="2">#REF!</definedName>
    <definedName name="auto1">#REF!</definedName>
    <definedName name="auto123" localSheetId="1">#REF!</definedName>
    <definedName name="auto123">#REF!</definedName>
    <definedName name="auto2" localSheetId="1">#REF!</definedName>
    <definedName name="auto2">#REF!</definedName>
    <definedName name="AUTOMOTOR" localSheetId="1">#REF!</definedName>
    <definedName name="AUTOMOTOR">#REF!</definedName>
    <definedName name="AUTOMOTOR1" localSheetId="1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ance_por_item" localSheetId="11">#REF!,#REF!,#REF!,#REF!,#REF!,#REF!,#REF!,#REF!,#REF!,#REF!,#REF!,#REF!,#REF!,#REF!,#REF!,#REF!,#REF!,#REF!</definedName>
    <definedName name="Avance_por_item" localSheetId="4">#REF!,#REF!,#REF!,#REF!,#REF!,#REF!,#REF!,#REF!,#REF!,#REF!,#REF!,#REF!,#REF!,#REF!,#REF!,#REF!,#REF!,#REF!</definedName>
    <definedName name="Avance_por_item" localSheetId="10">#REF!,#REF!,#REF!,#REF!,#REF!,#REF!,#REF!,#REF!,#REF!,#REF!,#REF!,#REF!,#REF!,#REF!,#REF!,#REF!,#REF!,#REF!</definedName>
    <definedName name="Avance_por_item" localSheetId="5">#REF!,#REF!,#REF!,#REF!,#REF!,#REF!,#REF!,#REF!,#REF!,#REF!,#REF!,#REF!,#REF!,#REF!,#REF!,#REF!,#REF!,#REF!</definedName>
    <definedName name="Avance_por_item" localSheetId="6">#REF!,#REF!,#REF!,#REF!,#REF!,#REF!,#REF!,#REF!,#REF!,#REF!,#REF!,#REF!,#REF!,#REF!,#REF!,#REF!,#REF!,#REF!</definedName>
    <definedName name="Avance_por_item" localSheetId="7">#REF!,#REF!,#REF!,#REF!,#REF!,#REF!,#REF!,#REF!,#REF!,#REF!,#REF!,#REF!,#REF!,#REF!,#REF!,#REF!,#REF!,#REF!</definedName>
    <definedName name="Avance_por_item" localSheetId="8">#REF!,#REF!,#REF!,#REF!,#REF!,#REF!,#REF!,#REF!,#REF!,#REF!,#REF!,#REF!,#REF!,#REF!,#REF!,#REF!,#REF!,#REF!</definedName>
    <definedName name="Avance_por_item" localSheetId="9">#REF!,#REF!,#REF!,#REF!,#REF!,#REF!,#REF!,#REF!,#REF!,#REF!,#REF!,#REF!,#REF!,#REF!,#REF!,#REF!,#REF!,#REF!</definedName>
    <definedName name="Avance_por_item" localSheetId="1">#REF!,#REF!,#REF!,#REF!,#REF!,#REF!,#REF!,#REF!,#REF!,#REF!,#REF!,#REF!,#REF!,#REF!,#REF!,#REF!,#REF!,#REF!</definedName>
    <definedName name="Avance_por_item" localSheetId="2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1">#REF!</definedName>
    <definedName name="AW" localSheetId="4">#REF!</definedName>
    <definedName name="AW" localSheetId="10">#REF!</definedName>
    <definedName name="AW" localSheetId="5">#REF!</definedName>
    <definedName name="AW" localSheetId="6">#REF!</definedName>
    <definedName name="AW" localSheetId="7">#REF!</definedName>
    <definedName name="AW" localSheetId="8">#REF!</definedName>
    <definedName name="AW" localSheetId="9">#REF!</definedName>
    <definedName name="AW" localSheetId="1">#REF!</definedName>
    <definedName name="AW" localSheetId="2">#REF!</definedName>
    <definedName name="AW">#REF!</definedName>
    <definedName name="AWASCSDF" localSheetId="1">#REF!</definedName>
    <definedName name="AWASCSDF">#REF!</definedName>
    <definedName name="AYUDANTE" localSheetId="1">#REF!</definedName>
    <definedName name="AYUDANTE">#REF!</definedName>
    <definedName name="AYUDATE" localSheetId="1">#REF!</definedName>
    <definedName name="AYUDATE">#REF!</definedName>
    <definedName name="azaz" localSheetId="11" hidden="1">{"TAB1",#N/A,TRUE,"GENERAL";"TAB2",#N/A,TRUE,"GENERAL";"TAB3",#N/A,TRUE,"GENERAL";"TAB4",#N/A,TRUE,"GENERAL";"TAB5",#N/A,TRUE,"GENERAL"}</definedName>
    <definedName name="azaz" localSheetId="4" hidden="1">{"TAB1",#N/A,TRUE,"GENERAL";"TAB2",#N/A,TRUE,"GENERAL";"TAB3",#N/A,TRUE,"GENERAL";"TAB4",#N/A,TRUE,"GENERAL";"TAB5",#N/A,TRUE,"GENERAL"}</definedName>
    <definedName name="azaz" localSheetId="10" hidden="1">{"TAB1",#N/A,TRUE,"GENERAL";"TAB2",#N/A,TRUE,"GENERAL";"TAB3",#N/A,TRUE,"GENERAL";"TAB4",#N/A,TRUE,"GENERAL";"TAB5",#N/A,TRUE,"GENERAL"}</definedName>
    <definedName name="azaz" localSheetId="5" hidden="1">{"TAB1",#N/A,TRUE,"GENERAL";"TAB2",#N/A,TRUE,"GENERAL";"TAB3",#N/A,TRUE,"GENERAL";"TAB4",#N/A,TRUE,"GENERAL";"TAB5",#N/A,TRUE,"GENERAL"}</definedName>
    <definedName name="azaz" localSheetId="6" hidden="1">{"TAB1",#N/A,TRUE,"GENERAL";"TAB2",#N/A,TRUE,"GENERAL";"TAB3",#N/A,TRUE,"GENERAL";"TAB4",#N/A,TRUE,"GENERAL";"TAB5",#N/A,TRUE,"GENERAL"}</definedName>
    <definedName name="azaz" localSheetId="7" hidden="1">{"TAB1",#N/A,TRUE,"GENERAL";"TAB2",#N/A,TRUE,"GENERAL";"TAB3",#N/A,TRUE,"GENERAL";"TAB4",#N/A,TRUE,"GENERAL";"TAB5",#N/A,TRUE,"GENERAL"}</definedName>
    <definedName name="azaz" localSheetId="8" hidden="1">{"TAB1",#N/A,TRUE,"GENERAL";"TAB2",#N/A,TRUE,"GENERAL";"TAB3",#N/A,TRUE,"GENERAL";"TAB4",#N/A,TRUE,"GENERAL";"TAB5",#N/A,TRUE,"GENERAL"}</definedName>
    <definedName name="azaz" localSheetId="9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1" hidden="1">{"via1",#N/A,TRUE,"general";"via2",#N/A,TRUE,"general";"via3",#N/A,TRUE,"general"}</definedName>
    <definedName name="B" localSheetId="4" hidden="1">{"via1",#N/A,TRUE,"general";"via2",#N/A,TRUE,"general";"via3",#N/A,TRUE,"general"}</definedName>
    <definedName name="B" localSheetId="10" hidden="1">{"via1",#N/A,TRUE,"general";"via2",#N/A,TRUE,"general";"via3",#N/A,TRUE,"general"}</definedName>
    <definedName name="B" localSheetId="5" hidden="1">{"via1",#N/A,TRUE,"general";"via2",#N/A,TRUE,"general";"via3",#N/A,TRUE,"general"}</definedName>
    <definedName name="B" localSheetId="6" hidden="1">{"via1",#N/A,TRUE,"general";"via2",#N/A,TRUE,"general";"via3",#N/A,TRUE,"general"}</definedName>
    <definedName name="B" localSheetId="7" hidden="1">{"via1",#N/A,TRUE,"general";"via2",#N/A,TRUE,"general";"via3",#N/A,TRUE,"general"}</definedName>
    <definedName name="B" localSheetId="8" hidden="1">{"via1",#N/A,TRUE,"general";"via2",#N/A,TRUE,"general";"via3",#N/A,TRUE,"general"}</definedName>
    <definedName name="B" localSheetId="9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#REF!</definedName>
    <definedName name="Base" localSheetId="11">#REF!</definedName>
    <definedName name="Base" localSheetId="4">#REF!</definedName>
    <definedName name="Base" localSheetId="10">#REF!</definedName>
    <definedName name="Base" localSheetId="5">#REF!</definedName>
    <definedName name="Base" localSheetId="6">#REF!</definedName>
    <definedName name="Base" localSheetId="7">#REF!</definedName>
    <definedName name="Base" localSheetId="8">#REF!</definedName>
    <definedName name="Base" localSheetId="9">#REF!</definedName>
    <definedName name="Base" localSheetId="1">#REF!</definedName>
    <definedName name="Base" localSheetId="2">#REF!</definedName>
    <definedName name="Base">#REF!</definedName>
    <definedName name="Base_datos_IM" localSheetId="1">#REF!</definedName>
    <definedName name="Base_datos_IM">#REF!</definedName>
    <definedName name="base1" localSheetId="1">#REF!</definedName>
    <definedName name="base1">#REF!</definedName>
    <definedName name="base2" localSheetId="1">#REF!</definedName>
    <definedName name="base2">#REF!</definedName>
    <definedName name="basedatos">#REF!</definedName>
    <definedName name="_xlnm.Database" localSheetId="11">#REF!</definedName>
    <definedName name="_xlnm.Database" localSheetId="4">#REF!</definedName>
    <definedName name="_xlnm.Database" localSheetId="10">#REF!</definedName>
    <definedName name="_xlnm.Database" localSheetId="5">#REF!</definedName>
    <definedName name="_xlnm.Database" localSheetId="6">#REF!</definedName>
    <definedName name="_xlnm.Database" localSheetId="7">#REF!</definedName>
    <definedName name="_xlnm.Database" localSheetId="8">#REF!</definedName>
    <definedName name="_xlnm.Database" localSheetId="9">#REF!</definedName>
    <definedName name="_xlnm.Database" localSheetId="1">#REF!</definedName>
    <definedName name="_xlnm.Database" localSheetId="2">#REF!</definedName>
    <definedName name="_xlnm.Database">#REF!</definedName>
    <definedName name="BaseDeDatos1" localSheetId="1">#REF!</definedName>
    <definedName name="BaseDeDatos1">#REF!</definedName>
    <definedName name="basep">#REF!</definedName>
    <definedName name="Basica_Centro_costo_2001" localSheetId="11">#REF!</definedName>
    <definedName name="Basica_Centro_costo_2001" localSheetId="4">#REF!</definedName>
    <definedName name="Basica_Centro_costo_2001" localSheetId="10">#REF!</definedName>
    <definedName name="Basica_Centro_costo_2001" localSheetId="5">#REF!</definedName>
    <definedName name="Basica_Centro_costo_2001" localSheetId="6">#REF!</definedName>
    <definedName name="Basica_Centro_costo_2001" localSheetId="7">#REF!</definedName>
    <definedName name="Basica_Centro_costo_2001" localSheetId="8">#REF!</definedName>
    <definedName name="Basica_Centro_costo_2001" localSheetId="9">#REF!</definedName>
    <definedName name="Basica_Centro_costo_2001" localSheetId="1">#REF!</definedName>
    <definedName name="Basica_Centro_costo_2001" localSheetId="2">#REF!</definedName>
    <definedName name="Basica_Centro_costo_2001">#REF!</definedName>
    <definedName name="Basica_Facturacion_2001" localSheetId="1">#REF!</definedName>
    <definedName name="Basica_Facturacion_2001">#REF!</definedName>
    <definedName name="Basica_Reserva_2001" localSheetId="1">#REF!</definedName>
    <definedName name="Basica_Reserva_2001">#REF!</definedName>
    <definedName name="Básico" localSheetId="1">#REF!</definedName>
    <definedName name="Básico">#REF!</definedName>
    <definedName name="BB" localSheetId="11">#REF!</definedName>
    <definedName name="BB" localSheetId="4">#REF!</definedName>
    <definedName name="BB" localSheetId="10">#REF!</definedName>
    <definedName name="BB" localSheetId="5">#REF!</definedName>
    <definedName name="BB" localSheetId="6">#REF!</definedName>
    <definedName name="BB" localSheetId="7">#REF!</definedName>
    <definedName name="BB" localSheetId="8">#REF!</definedName>
    <definedName name="BB" localSheetId="9">#REF!</definedName>
    <definedName name="BB" localSheetId="1">'MEMORIAS DE CANTIDADES'!ERR</definedName>
    <definedName name="BB" localSheetId="2">PMT!ERR</definedName>
    <definedName name="BB">[0]!ERR</definedName>
    <definedName name="bbbbbb" localSheetId="11" hidden="1">{"via1",#N/A,TRUE,"general";"via2",#N/A,TRUE,"general";"via3",#N/A,TRUE,"general"}</definedName>
    <definedName name="bbbbbb" localSheetId="4" hidden="1">{"via1",#N/A,TRUE,"general";"via2",#N/A,TRUE,"general";"via3",#N/A,TRUE,"general"}</definedName>
    <definedName name="bbbbbb" localSheetId="10" hidden="1">{"via1",#N/A,TRUE,"general";"via2",#N/A,TRUE,"general";"via3",#N/A,TRUE,"general"}</definedName>
    <definedName name="bbbbbb" localSheetId="5" hidden="1">{"via1",#N/A,TRUE,"general";"via2",#N/A,TRUE,"general";"via3",#N/A,TRUE,"general"}</definedName>
    <definedName name="bbbbbb" localSheetId="6" hidden="1">{"via1",#N/A,TRUE,"general";"via2",#N/A,TRUE,"general";"via3",#N/A,TRUE,"general"}</definedName>
    <definedName name="bbbbbb" localSheetId="7" hidden="1">{"via1",#N/A,TRUE,"general";"via2",#N/A,TRUE,"general";"via3",#N/A,TRUE,"general"}</definedName>
    <definedName name="bbbbbb" localSheetId="8" hidden="1">{"via1",#N/A,TRUE,"general";"via2",#N/A,TRUE,"general";"via3",#N/A,TRUE,"general"}</definedName>
    <definedName name="bbbbbb" localSheetId="9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1" hidden="1">{"TAB1",#N/A,TRUE,"GENERAL";"TAB2",#N/A,TRUE,"GENERAL";"TAB3",#N/A,TRUE,"GENERAL";"TAB4",#N/A,TRUE,"GENERAL";"TAB5",#N/A,TRUE,"GENERAL"}</definedName>
    <definedName name="bbbbbh" localSheetId="4" hidden="1">{"TAB1",#N/A,TRUE,"GENERAL";"TAB2",#N/A,TRUE,"GENERAL";"TAB3",#N/A,TRUE,"GENERAL";"TAB4",#N/A,TRUE,"GENERAL";"TAB5",#N/A,TRUE,"GENERAL"}</definedName>
    <definedName name="bbbbbh" localSheetId="10" hidden="1">{"TAB1",#N/A,TRUE,"GENERAL";"TAB2",#N/A,TRUE,"GENERAL";"TAB3",#N/A,TRUE,"GENERAL";"TAB4",#N/A,TRUE,"GENERAL";"TAB5",#N/A,TRUE,"GENERAL"}</definedName>
    <definedName name="bbbbbh" localSheetId="5" hidden="1">{"TAB1",#N/A,TRUE,"GENERAL";"TAB2",#N/A,TRUE,"GENERAL";"TAB3",#N/A,TRUE,"GENERAL";"TAB4",#N/A,TRUE,"GENERAL";"TAB5",#N/A,TRUE,"GENERAL"}</definedName>
    <definedName name="bbbbbh" localSheetId="6" hidden="1">{"TAB1",#N/A,TRUE,"GENERAL";"TAB2",#N/A,TRUE,"GENERAL";"TAB3",#N/A,TRUE,"GENERAL";"TAB4",#N/A,TRUE,"GENERAL";"TAB5",#N/A,TRUE,"GENERAL"}</definedName>
    <definedName name="bbbbbh" localSheetId="7" hidden="1">{"TAB1",#N/A,TRUE,"GENERAL";"TAB2",#N/A,TRUE,"GENERAL";"TAB3",#N/A,TRUE,"GENERAL";"TAB4",#N/A,TRUE,"GENERAL";"TAB5",#N/A,TRUE,"GENERAL"}</definedName>
    <definedName name="bbbbbh" localSheetId="8" hidden="1">{"TAB1",#N/A,TRUE,"GENERAL";"TAB2",#N/A,TRUE,"GENERAL";"TAB3",#N/A,TRUE,"GENERAL";"TAB4",#N/A,TRUE,"GENERAL";"TAB5",#N/A,TRUE,"GENERAL"}</definedName>
    <definedName name="bbbbbh" localSheetId="9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1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localSheetId="10" hidden="1">{"TAB1",#N/A,TRUE,"GENERAL";"TAB2",#N/A,TRUE,"GENERAL";"TAB3",#N/A,TRUE,"GENERAL";"TAB4",#N/A,TRUE,"GENERAL";"TAB5",#N/A,TRUE,"GENERAL"}</definedName>
    <definedName name="bbd" localSheetId="5" hidden="1">{"TAB1",#N/A,TRUE,"GENERAL";"TAB2",#N/A,TRUE,"GENERAL";"TAB3",#N/A,TRUE,"GENERAL";"TAB4",#N/A,TRUE,"GENERAL";"TAB5",#N/A,TRUE,"GENERAL"}</definedName>
    <definedName name="bbd" localSheetId="6" hidden="1">{"TAB1",#N/A,TRUE,"GENERAL";"TAB2",#N/A,TRUE,"GENERAL";"TAB3",#N/A,TRUE,"GENERAL";"TAB4",#N/A,TRUE,"GENERAL";"TAB5",#N/A,TRUE,"GENERAL"}</definedName>
    <definedName name="bbd" localSheetId="7" hidden="1">{"TAB1",#N/A,TRUE,"GENERAL";"TAB2",#N/A,TRUE,"GENERAL";"TAB3",#N/A,TRUE,"GENERAL";"TAB4",#N/A,TRUE,"GENERAL";"TAB5",#N/A,TRUE,"GENERAL"}</definedName>
    <definedName name="bbd" localSheetId="8" hidden="1">{"TAB1",#N/A,TRUE,"GENERAL";"TAB2",#N/A,TRUE,"GENERAL";"TAB3",#N/A,TRUE,"GENERAL";"TAB4",#N/A,TRUE,"GENERAL";"TAB5",#N/A,TRUE,"GENERAL"}</definedName>
    <definedName name="bbd" localSheetId="9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1">#REF!</definedName>
    <definedName name="BC" localSheetId="2">#REF!</definedName>
    <definedName name="BC">#REF!</definedName>
    <definedName name="BCXBDFG" localSheetId="11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localSheetId="10" hidden="1">{"TAB1",#N/A,TRUE,"GENERAL";"TAB2",#N/A,TRUE,"GENERAL";"TAB3",#N/A,TRUE,"GENERAL";"TAB4",#N/A,TRUE,"GENERAL";"TAB5",#N/A,TRUE,"GENERAL"}</definedName>
    <definedName name="BCXBDFG" localSheetId="5" hidden="1">{"TAB1",#N/A,TRUE,"GENERAL";"TAB2",#N/A,TRUE,"GENERAL";"TAB3",#N/A,TRUE,"GENERAL";"TAB4",#N/A,TRUE,"GENERAL";"TAB5",#N/A,TRUE,"GENERAL"}</definedName>
    <definedName name="BCXBDFG" localSheetId="6" hidden="1">{"TAB1",#N/A,TRUE,"GENERAL";"TAB2",#N/A,TRUE,"GENERAL";"TAB3",#N/A,TRUE,"GENERAL";"TAB4",#N/A,TRUE,"GENERAL";"TAB5",#N/A,TRUE,"GENERAL"}</definedName>
    <definedName name="BCXBDFG" localSheetId="7" hidden="1">{"TAB1",#N/A,TRUE,"GENERAL";"TAB2",#N/A,TRUE,"GENERAL";"TAB3",#N/A,TRUE,"GENERAL";"TAB4",#N/A,TRUE,"GENERAL";"TAB5",#N/A,TRUE,"GENERAL"}</definedName>
    <definedName name="BCXBDFG" localSheetId="8" hidden="1">{"TAB1",#N/A,TRUE,"GENERAL";"TAB2",#N/A,TRUE,"GENERAL";"TAB3",#N/A,TRUE,"GENERAL";"TAB4",#N/A,TRUE,"GENERAL";"TAB5",#N/A,TRUE,"GENERAL"}</definedName>
    <definedName name="BCXBDFG" localSheetId="9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 localSheetId="1">#REF!</definedName>
    <definedName name="BDD" localSheetId="2">#REF!</definedName>
    <definedName name="BDD">#REF!</definedName>
    <definedName name="BDFB" localSheetId="11" hidden="1">{"via1",#N/A,TRUE,"general";"via2",#N/A,TRUE,"general";"via3",#N/A,TRUE,"general"}</definedName>
    <definedName name="BDFB" localSheetId="4" hidden="1">{"via1",#N/A,TRUE,"general";"via2",#N/A,TRUE,"general";"via3",#N/A,TRUE,"general"}</definedName>
    <definedName name="BDFB" localSheetId="10" hidden="1">{"via1",#N/A,TRUE,"general";"via2",#N/A,TRUE,"general";"via3",#N/A,TRUE,"general"}</definedName>
    <definedName name="BDFB" localSheetId="5" hidden="1">{"via1",#N/A,TRUE,"general";"via2",#N/A,TRUE,"general";"via3",#N/A,TRUE,"general"}</definedName>
    <definedName name="BDFB" localSheetId="6" hidden="1">{"via1",#N/A,TRUE,"general";"via2",#N/A,TRUE,"general";"via3",#N/A,TRUE,"general"}</definedName>
    <definedName name="BDFB" localSheetId="7" hidden="1">{"via1",#N/A,TRUE,"general";"via2",#N/A,TRUE,"general";"via3",#N/A,TRUE,"general"}</definedName>
    <definedName name="BDFB" localSheetId="8" hidden="1">{"via1",#N/A,TRUE,"general";"via2",#N/A,TRUE,"general";"via3",#N/A,TRUE,"general"}</definedName>
    <definedName name="BDFB" localSheetId="9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1" hidden="1">{"TAB1",#N/A,TRUE,"GENERAL";"TAB2",#N/A,TRUE,"GENERAL";"TAB3",#N/A,TRUE,"GENERAL";"TAB4",#N/A,TRUE,"GENERAL";"TAB5",#N/A,TRUE,"GENERAL"}</definedName>
    <definedName name="BDFGDG" localSheetId="4" hidden="1">{"TAB1",#N/A,TRUE,"GENERAL";"TAB2",#N/A,TRUE,"GENERAL";"TAB3",#N/A,TRUE,"GENERAL";"TAB4",#N/A,TRUE,"GENERAL";"TAB5",#N/A,TRUE,"GENERAL"}</definedName>
    <definedName name="BDFGDG" localSheetId="10" hidden="1">{"TAB1",#N/A,TRUE,"GENERAL";"TAB2",#N/A,TRUE,"GENERAL";"TAB3",#N/A,TRUE,"GENERAL";"TAB4",#N/A,TRUE,"GENERAL";"TAB5",#N/A,TRUE,"GENERAL"}</definedName>
    <definedName name="BDFGDG" localSheetId="5" hidden="1">{"TAB1",#N/A,TRUE,"GENERAL";"TAB2",#N/A,TRUE,"GENERAL";"TAB3",#N/A,TRUE,"GENERAL";"TAB4",#N/A,TRUE,"GENERAL";"TAB5",#N/A,TRUE,"GENERAL"}</definedName>
    <definedName name="BDFGDG" localSheetId="6" hidden="1">{"TAB1",#N/A,TRUE,"GENERAL";"TAB2",#N/A,TRUE,"GENERAL";"TAB3",#N/A,TRUE,"GENERAL";"TAB4",#N/A,TRUE,"GENERAL";"TAB5",#N/A,TRUE,"GENERAL"}</definedName>
    <definedName name="BDFGDG" localSheetId="7" hidden="1">{"TAB1",#N/A,TRUE,"GENERAL";"TAB2",#N/A,TRUE,"GENERAL";"TAB3",#N/A,TRUE,"GENERAL";"TAB4",#N/A,TRUE,"GENERAL";"TAB5",#N/A,TRUE,"GENERAL"}</definedName>
    <definedName name="BDFGDG" localSheetId="8" hidden="1">{"TAB1",#N/A,TRUE,"GENERAL";"TAB2",#N/A,TRUE,"GENERAL";"TAB3",#N/A,TRUE,"GENERAL";"TAB4",#N/A,TRUE,"GENERAL";"TAB5",#N/A,TRUE,"GENERAL"}</definedName>
    <definedName name="BDFGDG" localSheetId="9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1" hidden="1">{"TAB1",#N/A,TRUE,"GENERAL";"TAB2",#N/A,TRUE,"GENERAL";"TAB3",#N/A,TRUE,"GENERAL";"TAB4",#N/A,TRUE,"GENERAL";"TAB5",#N/A,TRUE,"GENERAL"}</definedName>
    <definedName name="be" localSheetId="4" hidden="1">{"TAB1",#N/A,TRUE,"GENERAL";"TAB2",#N/A,TRUE,"GENERAL";"TAB3",#N/A,TRUE,"GENERAL";"TAB4",#N/A,TRUE,"GENERAL";"TAB5",#N/A,TRUE,"GENERAL"}</definedName>
    <definedName name="be" localSheetId="10" hidden="1">{"TAB1",#N/A,TRUE,"GENERAL";"TAB2",#N/A,TRUE,"GENERAL";"TAB3",#N/A,TRUE,"GENERAL";"TAB4",#N/A,TRUE,"GENERAL";"TAB5",#N/A,TRUE,"GENERAL"}</definedName>
    <definedName name="be" localSheetId="5" hidden="1">{"TAB1",#N/A,TRUE,"GENERAL";"TAB2",#N/A,TRUE,"GENERAL";"TAB3",#N/A,TRUE,"GENERAL";"TAB4",#N/A,TRUE,"GENERAL";"TAB5",#N/A,TRUE,"GENERAL"}</definedName>
    <definedName name="be" localSheetId="6" hidden="1">{"TAB1",#N/A,TRUE,"GENERAL";"TAB2",#N/A,TRUE,"GENERAL";"TAB3",#N/A,TRUE,"GENERAL";"TAB4",#N/A,TRUE,"GENERAL";"TAB5",#N/A,TRUE,"GENERAL"}</definedName>
    <definedName name="be" localSheetId="7" hidden="1">{"TAB1",#N/A,TRUE,"GENERAL";"TAB2",#N/A,TRUE,"GENERAL";"TAB3",#N/A,TRUE,"GENERAL";"TAB4",#N/A,TRUE,"GENERAL";"TAB5",#N/A,TRUE,"GENERAL"}</definedName>
    <definedName name="be" localSheetId="8" hidden="1">{"TAB1",#N/A,TRUE,"GENERAL";"TAB2",#N/A,TRUE,"GENERAL";"TAB3",#N/A,TRUE,"GENERAL";"TAB4",#N/A,TRUE,"GENERAL";"TAB5",#N/A,TRUE,"GENERAL"}</definedName>
    <definedName name="be" localSheetId="9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1">#REF!</definedName>
    <definedName name="Beg_Bal" localSheetId="2">#REF!</definedName>
    <definedName name="Beg_Bal">#REF!</definedName>
    <definedName name="BENEF.UNIT." localSheetId="1">#REF!</definedName>
    <definedName name="BENEF.UNIT.">#REF!</definedName>
    <definedName name="bfnfv" localSheetId="11" hidden="1">{"TAB1",#N/A,TRUE,"GENERAL";"TAB2",#N/A,TRUE,"GENERAL";"TAB3",#N/A,TRUE,"GENERAL";"TAB4",#N/A,TRUE,"GENERAL";"TAB5",#N/A,TRUE,"GENERAL"}</definedName>
    <definedName name="bfnfv" localSheetId="4" hidden="1">{"TAB1",#N/A,TRUE,"GENERAL";"TAB2",#N/A,TRUE,"GENERAL";"TAB3",#N/A,TRUE,"GENERAL";"TAB4",#N/A,TRUE,"GENERAL";"TAB5",#N/A,TRUE,"GENERAL"}</definedName>
    <definedName name="bfnfv" localSheetId="10" hidden="1">{"TAB1",#N/A,TRUE,"GENERAL";"TAB2",#N/A,TRUE,"GENERAL";"TAB3",#N/A,TRUE,"GENERAL";"TAB4",#N/A,TRUE,"GENERAL";"TAB5",#N/A,TRUE,"GENERAL"}</definedName>
    <definedName name="bfnfv" localSheetId="5" hidden="1">{"TAB1",#N/A,TRUE,"GENERAL";"TAB2",#N/A,TRUE,"GENERAL";"TAB3",#N/A,TRUE,"GENERAL";"TAB4",#N/A,TRUE,"GENERAL";"TAB5",#N/A,TRUE,"GENERAL"}</definedName>
    <definedName name="bfnfv" localSheetId="6" hidden="1">{"TAB1",#N/A,TRUE,"GENERAL";"TAB2",#N/A,TRUE,"GENERAL";"TAB3",#N/A,TRUE,"GENERAL";"TAB4",#N/A,TRUE,"GENERAL";"TAB5",#N/A,TRUE,"GENERAL"}</definedName>
    <definedName name="bfnfv" localSheetId="7" hidden="1">{"TAB1",#N/A,TRUE,"GENERAL";"TAB2",#N/A,TRUE,"GENERAL";"TAB3",#N/A,TRUE,"GENERAL";"TAB4",#N/A,TRUE,"GENERAL";"TAB5",#N/A,TRUE,"GENERAL"}</definedName>
    <definedName name="bfnfv" localSheetId="8" hidden="1">{"TAB1",#N/A,TRUE,"GENERAL";"TAB2",#N/A,TRUE,"GENERAL";"TAB3",#N/A,TRUE,"GENERAL";"TAB4",#N/A,TRUE,"GENERAL";"TAB5",#N/A,TRUE,"GENERAL"}</definedName>
    <definedName name="bfnfv" localSheetId="9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1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localSheetId="10" hidden="1">{"TAB1",#N/A,TRUE,"GENERAL";"TAB2",#N/A,TRUE,"GENERAL";"TAB3",#N/A,TRUE,"GENERAL";"TAB4",#N/A,TRUE,"GENERAL";"TAB5",#N/A,TRUE,"GENERAL"}</definedName>
    <definedName name="bgb" localSheetId="5" hidden="1">{"TAB1",#N/A,TRUE,"GENERAL";"TAB2",#N/A,TRUE,"GENERAL";"TAB3",#N/A,TRUE,"GENERAL";"TAB4",#N/A,TRUE,"GENERAL";"TAB5",#N/A,TRUE,"GENERAL"}</definedName>
    <definedName name="bgb" localSheetId="6" hidden="1">{"TAB1",#N/A,TRUE,"GENERAL";"TAB2",#N/A,TRUE,"GENERAL";"TAB3",#N/A,TRUE,"GENERAL";"TAB4",#N/A,TRUE,"GENERAL";"TAB5",#N/A,TRUE,"GENERAL"}</definedName>
    <definedName name="bgb" localSheetId="7" hidden="1">{"TAB1",#N/A,TRUE,"GENERAL";"TAB2",#N/A,TRUE,"GENERAL";"TAB3",#N/A,TRUE,"GENERAL";"TAB4",#N/A,TRUE,"GENERAL";"TAB5",#N/A,TRUE,"GENERAL"}</definedName>
    <definedName name="bgb" localSheetId="8" hidden="1">{"TAB1",#N/A,TRUE,"GENERAL";"TAB2",#N/A,TRUE,"GENERAL";"TAB3",#N/A,TRUE,"GENERAL";"TAB4",#N/A,TRUE,"GENERAL";"TAB5",#N/A,TRUE,"GENERAL"}</definedName>
    <definedName name="bgb" localSheetId="9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1" hidden="1">{"via1",#N/A,TRUE,"general";"via2",#N/A,TRUE,"general";"via3",#N/A,TRUE,"general"}</definedName>
    <definedName name="BGDGFRT" localSheetId="4" hidden="1">{"via1",#N/A,TRUE,"general";"via2",#N/A,TRUE,"general";"via3",#N/A,TRUE,"general"}</definedName>
    <definedName name="BGDGFRT" localSheetId="10" hidden="1">{"via1",#N/A,TRUE,"general";"via2",#N/A,TRUE,"general";"via3",#N/A,TRUE,"general"}</definedName>
    <definedName name="BGDGFRT" localSheetId="5" hidden="1">{"via1",#N/A,TRUE,"general";"via2",#N/A,TRUE,"general";"via3",#N/A,TRUE,"general"}</definedName>
    <definedName name="BGDGFRT" localSheetId="6" hidden="1">{"via1",#N/A,TRUE,"general";"via2",#N/A,TRUE,"general";"via3",#N/A,TRUE,"general"}</definedName>
    <definedName name="BGDGFRT" localSheetId="7" hidden="1">{"via1",#N/A,TRUE,"general";"via2",#N/A,TRUE,"general";"via3",#N/A,TRUE,"general"}</definedName>
    <definedName name="BGDGFRT" localSheetId="8" hidden="1">{"via1",#N/A,TRUE,"general";"via2",#N/A,TRUE,"general";"via3",#N/A,TRUE,"general"}</definedName>
    <definedName name="BGDGFRT" localSheetId="9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1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localSheetId="10" hidden="1">{"via1",#N/A,TRUE,"general";"via2",#N/A,TRUE,"general";"via3",#N/A,TRUE,"general"}</definedName>
    <definedName name="BGFBFH" localSheetId="5" hidden="1">{"via1",#N/A,TRUE,"general";"via2",#N/A,TRUE,"general";"via3",#N/A,TRUE,"general"}</definedName>
    <definedName name="BGFBFH" localSheetId="6" hidden="1">{"via1",#N/A,TRUE,"general";"via2",#N/A,TRUE,"general";"via3",#N/A,TRUE,"general"}</definedName>
    <definedName name="BGFBFH" localSheetId="7" hidden="1">{"via1",#N/A,TRUE,"general";"via2",#N/A,TRUE,"general";"via3",#N/A,TRUE,"general"}</definedName>
    <definedName name="BGFBFH" localSheetId="8" hidden="1">{"via1",#N/A,TRUE,"general";"via2",#N/A,TRUE,"general";"via3",#N/A,TRUE,"general"}</definedName>
    <definedName name="BGFBFH" localSheetId="9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 localSheetId="1">#REF!</definedName>
    <definedName name="BGT" localSheetId="2">#REF!</definedName>
    <definedName name="BGT">#REF!</definedName>
    <definedName name="bgvfcdx" localSheetId="11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localSheetId="10" hidden="1">{"via1",#N/A,TRUE,"general";"via2",#N/A,TRUE,"general";"via3",#N/A,TRUE,"general"}</definedName>
    <definedName name="bgvfcdx" localSheetId="5" hidden="1">{"via1",#N/A,TRUE,"general";"via2",#N/A,TRUE,"general";"via3",#N/A,TRUE,"general"}</definedName>
    <definedName name="bgvfcdx" localSheetId="6" hidden="1">{"via1",#N/A,TRUE,"general";"via2",#N/A,TRUE,"general";"via3",#N/A,TRUE,"general"}</definedName>
    <definedName name="bgvfcdx" localSheetId="7" hidden="1">{"via1",#N/A,TRUE,"general";"via2",#N/A,TRUE,"general";"via3",#N/A,TRUE,"general"}</definedName>
    <definedName name="bgvfcdx" localSheetId="8" hidden="1">{"via1",#N/A,TRUE,"general";"via2",#N/A,TRUE,"general";"via3",#N/A,TRUE,"general"}</definedName>
    <definedName name="bgvfcdx" localSheetId="9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 localSheetId="1">#REF!</definedName>
    <definedName name="BHT_F" localSheetId="2">#REF!</definedName>
    <definedName name="BHT_F">#REF!</definedName>
    <definedName name="bi" localSheetId="1">#REF!</definedName>
    <definedName name="bi">#REF!</definedName>
    <definedName name="blActividadesDiarias" localSheetId="1">#REF!</definedName>
    <definedName name="blActividadesDiarias">#REF!</definedName>
    <definedName name="blCantidades" localSheetId="1">#REF!</definedName>
    <definedName name="blCantidades">#REF!</definedName>
    <definedName name="blCantidades1" localSheetId="1">#REF!</definedName>
    <definedName name="blCantidades1">#REF!</definedName>
    <definedName name="blCantidades2" localSheetId="1">#REF!</definedName>
    <definedName name="blCantidades2">#REF!</definedName>
    <definedName name="blComentarioInf1" localSheetId="1">#REF!</definedName>
    <definedName name="blComentarioInf1">#REF!</definedName>
    <definedName name="blComentarioInf2" localSheetId="1">#REF!</definedName>
    <definedName name="blComentarioInf2">#REF!</definedName>
    <definedName name="blEjecutado">#REF!</definedName>
    <definedName name="blEjecutadoPorcen">#REF!</definedName>
    <definedName name="blEqCantiInf1" localSheetId="11">#REF!</definedName>
    <definedName name="blEqCantiInf1" localSheetId="4">#REF!</definedName>
    <definedName name="blEqCantiInf1" localSheetId="10">#REF!</definedName>
    <definedName name="blEqCantiInf1" localSheetId="5">#REF!</definedName>
    <definedName name="blEqCantiInf1" localSheetId="6">#REF!</definedName>
    <definedName name="blEqCantiInf1" localSheetId="7">#REF!</definedName>
    <definedName name="blEqCantiInf1" localSheetId="8">#REF!</definedName>
    <definedName name="blEqCantiInf1" localSheetId="9">#REF!</definedName>
    <definedName name="blEqCantiInf1" localSheetId="1">#REF!</definedName>
    <definedName name="blEqCantiInf1" localSheetId="2">#REF!</definedName>
    <definedName name="blEqCantiInf1">#REF!</definedName>
    <definedName name="blEqCantiInf2" localSheetId="1">#REF!</definedName>
    <definedName name="blEqCantiInf2">#REF!</definedName>
    <definedName name="blEqClaseInf1" localSheetId="1">#REF!</definedName>
    <definedName name="blEqClaseInf1">#REF!</definedName>
    <definedName name="blEqClaseInf2" localSheetId="1">#REF!</definedName>
    <definedName name="blEqClaseInf2">#REF!</definedName>
    <definedName name="blEqTiemiInf1" localSheetId="1">#REF!</definedName>
    <definedName name="blEqTiemiInf1">#REF!</definedName>
    <definedName name="blEqTiemiInf2" localSheetId="1">#REF!</definedName>
    <definedName name="blEqTiemiInf2">#REF!</definedName>
    <definedName name="blFechaInforme" localSheetId="1">#REF!</definedName>
    <definedName name="blFechaInforme">#REF!</definedName>
    <definedName name="blFechaInicio" localSheetId="1">#REF!</definedName>
    <definedName name="blFechaInicio">#REF!</definedName>
    <definedName name="blFisico" localSheetId="1">#REF!</definedName>
    <definedName name="blFisico">#REF!</definedName>
    <definedName name="blHoraEqInf1" localSheetId="1">#REF!</definedName>
    <definedName name="blHoraEqInf1">#REF!</definedName>
    <definedName name="blHoraEqInf2" localSheetId="1">#REF!</definedName>
    <definedName name="blHoraEqInf2">#REF!</definedName>
    <definedName name="blHoraPerIntInf" localSheetId="1">#REF!</definedName>
    <definedName name="blHoraPerIntInf">#REF!</definedName>
    <definedName name="blHoraPerObraInf" localSheetId="1">#REF!</definedName>
    <definedName name="blHoraPerObraInf">#REF!</definedName>
    <definedName name="blHorasLluviaInf" localSheetId="1">#REF!</definedName>
    <definedName name="blHorasLluviaInf">#REF!</definedName>
    <definedName name="blImagen1" localSheetId="1">#REF!</definedName>
    <definedName name="blImagen1">#REF!</definedName>
    <definedName name="blImagen2" localSheetId="1">#REF!</definedName>
    <definedName name="blImagen2">#REF!</definedName>
    <definedName name="blNombreArchivo" localSheetId="1">#REF!</definedName>
    <definedName name="blNombreArchivo">#REF!</definedName>
    <definedName name="blObservacionesInf" localSheetId="1">#REF!</definedName>
    <definedName name="blObservacionesInf">#REF!</definedName>
    <definedName name="blPDT" localSheetId="1">#REF!</definedName>
    <definedName name="blPDT">#REF!</definedName>
    <definedName name="blPerAdmiCantInf" localSheetId="1">#REF!</definedName>
    <definedName name="blPerAdmiCantInf">#REF!</definedName>
    <definedName name="blPerAdmiTiemInf" localSheetId="1">#REF!</definedName>
    <definedName name="blPerAdmiTiemInf">#REF!</definedName>
    <definedName name="blPerObraCantInf" localSheetId="1">#REF!</definedName>
    <definedName name="blPerObraCantInf">#REF!</definedName>
    <definedName name="blPerObraTiemInf" localSheetId="1">#REF!</definedName>
    <definedName name="blPerObraTiemInf">#REF!</definedName>
    <definedName name="blPersonalAdminInf" localSheetId="1">#REF!</definedName>
    <definedName name="blPersonalAdminInf">#REF!</definedName>
    <definedName name="blPersonalObraInf" localSheetId="1">#REF!</definedName>
    <definedName name="blPersonalObraInf">#REF!</definedName>
    <definedName name="BLPH1" localSheetId="1" hidden="1">#REF!</definedName>
    <definedName name="BLPH1" hidden="1">#REF!</definedName>
    <definedName name="blProgramadoPesos">#REF!</definedName>
    <definedName name="blReferenciaInforme" localSheetId="11">#REF!</definedName>
    <definedName name="blReferenciaInforme" localSheetId="4">#REF!</definedName>
    <definedName name="blReferenciaInforme" localSheetId="10">#REF!</definedName>
    <definedName name="blReferenciaInforme" localSheetId="5">#REF!</definedName>
    <definedName name="blReferenciaInforme" localSheetId="6">#REF!</definedName>
    <definedName name="blReferenciaInforme" localSheetId="7">#REF!</definedName>
    <definedName name="blReferenciaInforme" localSheetId="8">#REF!</definedName>
    <definedName name="blReferenciaInforme" localSheetId="9">#REF!</definedName>
    <definedName name="blReferenciaInforme" localSheetId="1">#REF!</definedName>
    <definedName name="blReferenciaInforme" localSheetId="2">#REF!</definedName>
    <definedName name="blReferenciaInforme">#REF!</definedName>
    <definedName name="bn" localSheetId="1">#REF!</definedName>
    <definedName name="bn">#REF!</definedName>
    <definedName name="Bombas" localSheetId="1">#REF!</definedName>
    <definedName name="Bombas">#REF!</definedName>
    <definedName name="BONO" localSheetId="1">#REF!</definedName>
    <definedName name="BONO">#REF!</definedName>
    <definedName name="BORDER1">#REF!</definedName>
    <definedName name="BORDET" localSheetId="11">#REF!</definedName>
    <definedName name="BORDET" localSheetId="4">#REF!</definedName>
    <definedName name="BORDET" localSheetId="10">#REF!</definedName>
    <definedName name="BORDET" localSheetId="5">#REF!</definedName>
    <definedName name="BORDET" localSheetId="6">#REF!</definedName>
    <definedName name="BORDET" localSheetId="7">#REF!</definedName>
    <definedName name="BORDET" localSheetId="8">#REF!</definedName>
    <definedName name="BORDET" localSheetId="9">#REF!</definedName>
    <definedName name="BORDET" localSheetId="1">#REF!</definedName>
    <definedName name="BORDET" localSheetId="2">#REF!</definedName>
    <definedName name="BORDET">#REF!</definedName>
    <definedName name="BORSHE" localSheetId="11">#REF!</definedName>
    <definedName name="BORSHE" localSheetId="4">#REF!</definedName>
    <definedName name="BORSHE" localSheetId="10">#REF!</definedName>
    <definedName name="BORSHE" localSheetId="5">#REF!</definedName>
    <definedName name="BORSHE" localSheetId="6">#REF!</definedName>
    <definedName name="BORSHE" localSheetId="7">#REF!</definedName>
    <definedName name="BORSHE" localSheetId="8">#REF!</definedName>
    <definedName name="BORSHE" localSheetId="9">#REF!</definedName>
    <definedName name="BORSHE" localSheetId="1">#REF!</definedName>
    <definedName name="BORSHE" localSheetId="2">#REF!</definedName>
    <definedName name="BORSHE">#REF!</definedName>
    <definedName name="BORSUM">#REF!</definedName>
    <definedName name="boxes" localSheetId="11">#REF!</definedName>
    <definedName name="boxes" localSheetId="4">#REF!</definedName>
    <definedName name="boxes" localSheetId="10">#REF!</definedName>
    <definedName name="boxes" localSheetId="5">#REF!</definedName>
    <definedName name="boxes" localSheetId="6">#REF!</definedName>
    <definedName name="boxes" localSheetId="7">#REF!</definedName>
    <definedName name="boxes" localSheetId="8">#REF!</definedName>
    <definedName name="boxes" localSheetId="9">#REF!</definedName>
    <definedName name="boxes" localSheetId="1">#REF!</definedName>
    <definedName name="boxes" localSheetId="2">#REF!</definedName>
    <definedName name="boxes">#REF!</definedName>
    <definedName name="BQ" localSheetId="1">#REF!</definedName>
    <definedName name="BQ">#REF!</definedName>
    <definedName name="br" localSheetId="11" hidden="1">{"TAB1",#N/A,TRUE,"GENERAL";"TAB2",#N/A,TRUE,"GENERAL";"TAB3",#N/A,TRUE,"GENERAL";"TAB4",#N/A,TRUE,"GENERAL";"TAB5",#N/A,TRUE,"GENERAL"}</definedName>
    <definedName name="br" localSheetId="4" hidden="1">{"TAB1",#N/A,TRUE,"GENERAL";"TAB2",#N/A,TRUE,"GENERAL";"TAB3",#N/A,TRUE,"GENERAL";"TAB4",#N/A,TRUE,"GENERAL";"TAB5",#N/A,TRUE,"GENERAL"}</definedName>
    <definedName name="br" localSheetId="10" hidden="1">{"TAB1",#N/A,TRUE,"GENERAL";"TAB2",#N/A,TRUE,"GENERAL";"TAB3",#N/A,TRUE,"GENERAL";"TAB4",#N/A,TRUE,"GENERAL";"TAB5",#N/A,TRUE,"GENERAL"}</definedName>
    <definedName name="br" localSheetId="5" hidden="1">{"TAB1",#N/A,TRUE,"GENERAL";"TAB2",#N/A,TRUE,"GENERAL";"TAB3",#N/A,TRUE,"GENERAL";"TAB4",#N/A,TRUE,"GENERAL";"TAB5",#N/A,TRUE,"GENERAL"}</definedName>
    <definedName name="br" localSheetId="6" hidden="1">{"TAB1",#N/A,TRUE,"GENERAL";"TAB2",#N/A,TRUE,"GENERAL";"TAB3",#N/A,TRUE,"GENERAL";"TAB4",#N/A,TRUE,"GENERAL";"TAB5",#N/A,TRUE,"GENERAL"}</definedName>
    <definedName name="br" localSheetId="7" hidden="1">{"TAB1",#N/A,TRUE,"GENERAL";"TAB2",#N/A,TRUE,"GENERAL";"TAB3",#N/A,TRUE,"GENERAL";"TAB4",#N/A,TRUE,"GENERAL";"TAB5",#N/A,TRUE,"GENERAL"}</definedName>
    <definedName name="br" localSheetId="8" hidden="1">{"TAB1",#N/A,TRUE,"GENERAL";"TAB2",#N/A,TRUE,"GENERAL";"TAB3",#N/A,TRUE,"GENERAL";"TAB4",#N/A,TRUE,"GENERAL";"TAB5",#N/A,TRUE,"GENERAL"}</definedName>
    <definedName name="br" localSheetId="9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 localSheetId="1">#REF!</definedName>
    <definedName name="BREAKER" localSheetId="2">#REF!</definedName>
    <definedName name="BREAKER">#REF!</definedName>
    <definedName name="BREAKERS" localSheetId="1">#REF!</definedName>
    <definedName name="BREAKERS">#REF!</definedName>
    <definedName name="Breakers_Switches" localSheetId="1">#REF!</definedName>
    <definedName name="Breakers_Switches">#REF!</definedName>
    <definedName name="Breakers_y_Switches" localSheetId="1">#REF!</definedName>
    <definedName name="Breakers_y_Switches">#REF!</definedName>
    <definedName name="bsb" localSheetId="11" hidden="1">{"via1",#N/A,TRUE,"general";"via2",#N/A,TRUE,"general";"via3",#N/A,TRUE,"general"}</definedName>
    <definedName name="bsb" localSheetId="4" hidden="1">{"via1",#N/A,TRUE,"general";"via2",#N/A,TRUE,"general";"via3",#N/A,TRUE,"general"}</definedName>
    <definedName name="bsb" localSheetId="10" hidden="1">{"via1",#N/A,TRUE,"general";"via2",#N/A,TRUE,"general";"via3",#N/A,TRUE,"general"}</definedName>
    <definedName name="bsb" localSheetId="5" hidden="1">{"via1",#N/A,TRUE,"general";"via2",#N/A,TRUE,"general";"via3",#N/A,TRUE,"general"}</definedName>
    <definedName name="bsb" localSheetId="6" hidden="1">{"via1",#N/A,TRUE,"general";"via2",#N/A,TRUE,"general";"via3",#N/A,TRUE,"general"}</definedName>
    <definedName name="bsb" localSheetId="7" hidden="1">{"via1",#N/A,TRUE,"general";"via2",#N/A,TRUE,"general";"via3",#N/A,TRUE,"general"}</definedName>
    <definedName name="bsb" localSheetId="8" hidden="1">{"via1",#N/A,TRUE,"general";"via2",#N/A,TRUE,"general";"via3",#N/A,TRUE,"general"}</definedName>
    <definedName name="bsb" localSheetId="9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1" hidden="1">{"TAB1",#N/A,TRUE,"GENERAL";"TAB2",#N/A,TRUE,"GENERAL";"TAB3",#N/A,TRUE,"GENERAL";"TAB4",#N/A,TRUE,"GENERAL";"TAB5",#N/A,TRUE,"GENERAL"}</definedName>
    <definedName name="bspoi" localSheetId="4" hidden="1">{"TAB1",#N/A,TRUE,"GENERAL";"TAB2",#N/A,TRUE,"GENERAL";"TAB3",#N/A,TRUE,"GENERAL";"TAB4",#N/A,TRUE,"GENERAL";"TAB5",#N/A,TRUE,"GENERAL"}</definedName>
    <definedName name="bspoi" localSheetId="10" hidden="1">{"TAB1",#N/A,TRUE,"GENERAL";"TAB2",#N/A,TRUE,"GENERAL";"TAB3",#N/A,TRUE,"GENERAL";"TAB4",#N/A,TRUE,"GENERAL";"TAB5",#N/A,TRUE,"GENERAL"}</definedName>
    <definedName name="bspoi" localSheetId="5" hidden="1">{"TAB1",#N/A,TRUE,"GENERAL";"TAB2",#N/A,TRUE,"GENERAL";"TAB3",#N/A,TRUE,"GENERAL";"TAB4",#N/A,TRUE,"GENERAL";"TAB5",#N/A,TRUE,"GENERAL"}</definedName>
    <definedName name="bspoi" localSheetId="6" hidden="1">{"TAB1",#N/A,TRUE,"GENERAL";"TAB2",#N/A,TRUE,"GENERAL";"TAB3",#N/A,TRUE,"GENERAL";"TAB4",#N/A,TRUE,"GENERAL";"TAB5",#N/A,TRUE,"GENERAL"}</definedName>
    <definedName name="bspoi" localSheetId="7" hidden="1">{"TAB1",#N/A,TRUE,"GENERAL";"TAB2",#N/A,TRUE,"GENERAL";"TAB3",#N/A,TRUE,"GENERAL";"TAB4",#N/A,TRUE,"GENERAL";"TAB5",#N/A,TRUE,"GENERAL"}</definedName>
    <definedName name="bspoi" localSheetId="8" hidden="1">{"TAB1",#N/A,TRUE,"GENERAL";"TAB2",#N/A,TRUE,"GENERAL";"TAB3",#N/A,TRUE,"GENERAL";"TAB4",#N/A,TRUE,"GENERAL";"TAB5",#N/A,TRUE,"GENERAL"}</definedName>
    <definedName name="bspoi" localSheetId="9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 localSheetId="11">#REF!</definedName>
    <definedName name="BSW" localSheetId="4">#REF!</definedName>
    <definedName name="BSW" localSheetId="10">#REF!</definedName>
    <definedName name="BSW" localSheetId="5">#REF!</definedName>
    <definedName name="BSW" localSheetId="6">#REF!</definedName>
    <definedName name="BSW" localSheetId="7">#REF!</definedName>
    <definedName name="BSW" localSheetId="8">#REF!</definedName>
    <definedName name="BSW" localSheetId="9">#REF!</definedName>
    <definedName name="BSW">#REF!</definedName>
    <definedName name="bt" localSheetId="11" hidden="1">{"via1",#N/A,TRUE,"general";"via2",#N/A,TRUE,"general";"via3",#N/A,TRUE,"general"}</definedName>
    <definedName name="bt" localSheetId="4" hidden="1">{"via1",#N/A,TRUE,"general";"via2",#N/A,TRUE,"general";"via3",#N/A,TRUE,"general"}</definedName>
    <definedName name="bt" localSheetId="10" hidden="1">{"via1",#N/A,TRUE,"general";"via2",#N/A,TRUE,"general";"via3",#N/A,TRUE,"general"}</definedName>
    <definedName name="bt" localSheetId="5" hidden="1">{"via1",#N/A,TRUE,"general";"via2",#N/A,TRUE,"general";"via3",#N/A,TRUE,"general"}</definedName>
    <definedName name="bt" localSheetId="6" hidden="1">{"via1",#N/A,TRUE,"general";"via2",#N/A,TRUE,"general";"via3",#N/A,TRUE,"general"}</definedName>
    <definedName name="bt" localSheetId="7" hidden="1">{"via1",#N/A,TRUE,"general";"via2",#N/A,TRUE,"general";"via3",#N/A,TRUE,"general"}</definedName>
    <definedName name="bt" localSheetId="8" hidden="1">{"via1",#N/A,TRUE,"general";"via2",#N/A,TRUE,"general";"via3",#N/A,TRUE,"general"}</definedName>
    <definedName name="bt" localSheetId="9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FBATB" localSheetId="11">#REF!</definedName>
    <definedName name="BTFBATB" localSheetId="4">#REF!</definedName>
    <definedName name="BTFBATB" localSheetId="10">#REF!</definedName>
    <definedName name="BTFBATB" localSheetId="5">#REF!</definedName>
    <definedName name="BTFBATB" localSheetId="6">#REF!</definedName>
    <definedName name="BTFBATB" localSheetId="7">#REF!</definedName>
    <definedName name="BTFBATB" localSheetId="8">#REF!</definedName>
    <definedName name="BTFBATB" localSheetId="9">#REF!</definedName>
    <definedName name="BTFBATB" localSheetId="1">#REF!</definedName>
    <definedName name="BTFBATB" localSheetId="2">#REF!</definedName>
    <definedName name="BTFBATB">#REF!</definedName>
    <definedName name="BTYJHTR" localSheetId="11" hidden="1">{"TAB1",#N/A,TRUE,"GENERAL";"TAB2",#N/A,TRUE,"GENERAL";"TAB3",#N/A,TRUE,"GENERAL";"TAB4",#N/A,TRUE,"GENERAL";"TAB5",#N/A,TRUE,"GENERAL"}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localSheetId="10" hidden="1">{"TAB1",#N/A,TRUE,"GENERAL";"TAB2",#N/A,TRUE,"GENERAL";"TAB3",#N/A,TRUE,"GENERAL";"TAB4",#N/A,TRUE,"GENERAL";"TAB5",#N/A,TRUE,"GENERAL"}</definedName>
    <definedName name="BTYJHTR" localSheetId="5" hidden="1">{"TAB1",#N/A,TRUE,"GENERAL";"TAB2",#N/A,TRUE,"GENERAL";"TAB3",#N/A,TRUE,"GENERAL";"TAB4",#N/A,TRUE,"GENERAL";"TAB5",#N/A,TRUE,"GENERAL"}</definedName>
    <definedName name="BTYJHTR" localSheetId="6" hidden="1">{"TAB1",#N/A,TRUE,"GENERAL";"TAB2",#N/A,TRUE,"GENERAL";"TAB3",#N/A,TRUE,"GENERAL";"TAB4",#N/A,TRUE,"GENERAL";"TAB5",#N/A,TRUE,"GENERAL"}</definedName>
    <definedName name="BTYJHTR" localSheetId="7" hidden="1">{"TAB1",#N/A,TRUE,"GENERAL";"TAB2",#N/A,TRUE,"GENERAL";"TAB3",#N/A,TRUE,"GENERAL";"TAB4",#N/A,TRUE,"GENERAL";"TAB5",#N/A,TRUE,"GENERAL"}</definedName>
    <definedName name="BTYJHTR" localSheetId="8" hidden="1">{"TAB1",#N/A,TRUE,"GENERAL";"TAB2",#N/A,TRUE,"GENERAL";"TAB3",#N/A,TRUE,"GENERAL";"TAB4",#N/A,TRUE,"GENERAL";"TAB5",#N/A,TRUE,"GENERAL"}</definedName>
    <definedName name="BTYJHTR" localSheetId="9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vbc" localSheetId="11" hidden="1">{"TAB1",#N/A,TRUE,"GENERAL";"TAB2",#N/A,TRUE,"GENERAL";"TAB3",#N/A,TRUE,"GENERAL";"TAB4",#N/A,TRUE,"GENERAL";"TAB5",#N/A,TRUE,"GENERAL"}</definedName>
    <definedName name="bvbc" localSheetId="4" hidden="1">{"TAB1",#N/A,TRUE,"GENERAL";"TAB2",#N/A,TRUE,"GENERAL";"TAB3",#N/A,TRUE,"GENERAL";"TAB4",#N/A,TRUE,"GENERAL";"TAB5",#N/A,TRUE,"GENERAL"}</definedName>
    <definedName name="bvbc" localSheetId="10" hidden="1">{"TAB1",#N/A,TRUE,"GENERAL";"TAB2",#N/A,TRUE,"GENERAL";"TAB3",#N/A,TRUE,"GENERAL";"TAB4",#N/A,TRUE,"GENERAL";"TAB5",#N/A,TRUE,"GENERAL"}</definedName>
    <definedName name="bvbc" localSheetId="5" hidden="1">{"TAB1",#N/A,TRUE,"GENERAL";"TAB2",#N/A,TRUE,"GENERAL";"TAB3",#N/A,TRUE,"GENERAL";"TAB4",#N/A,TRUE,"GENERAL";"TAB5",#N/A,TRUE,"GENERAL"}</definedName>
    <definedName name="bvbc" localSheetId="6" hidden="1">{"TAB1",#N/A,TRUE,"GENERAL";"TAB2",#N/A,TRUE,"GENERAL";"TAB3",#N/A,TRUE,"GENERAL";"TAB4",#N/A,TRUE,"GENERAL";"TAB5",#N/A,TRUE,"GENERAL"}</definedName>
    <definedName name="bvbc" localSheetId="7" hidden="1">{"TAB1",#N/A,TRUE,"GENERAL";"TAB2",#N/A,TRUE,"GENERAL";"TAB3",#N/A,TRUE,"GENERAL";"TAB4",#N/A,TRUE,"GENERAL";"TAB5",#N/A,TRUE,"GENERAL"}</definedName>
    <definedName name="bvbc" localSheetId="8" hidden="1">{"TAB1",#N/A,TRUE,"GENERAL";"TAB2",#N/A,TRUE,"GENERAL";"TAB3",#N/A,TRUE,"GENERAL";"TAB4",#N/A,TRUE,"GENERAL";"TAB5",#N/A,TRUE,"GENERAL"}</definedName>
    <definedName name="bvbc" localSheetId="9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1" hidden="1">{"via1",#N/A,TRUE,"general";"via2",#N/A,TRUE,"general";"via3",#N/A,TRUE,"general"}</definedName>
    <definedName name="bvcb" localSheetId="4" hidden="1">{"via1",#N/A,TRUE,"general";"via2",#N/A,TRUE,"general";"via3",#N/A,TRUE,"general"}</definedName>
    <definedName name="bvcb" localSheetId="10" hidden="1">{"via1",#N/A,TRUE,"general";"via2",#N/A,TRUE,"general";"via3",#N/A,TRUE,"general"}</definedName>
    <definedName name="bvcb" localSheetId="5" hidden="1">{"via1",#N/A,TRUE,"general";"via2",#N/A,TRUE,"general";"via3",#N/A,TRUE,"general"}</definedName>
    <definedName name="bvcb" localSheetId="6" hidden="1">{"via1",#N/A,TRUE,"general";"via2",#N/A,TRUE,"general";"via3",#N/A,TRUE,"general"}</definedName>
    <definedName name="bvcb" localSheetId="7" hidden="1">{"via1",#N/A,TRUE,"general";"via2",#N/A,TRUE,"general";"via3",#N/A,TRUE,"general"}</definedName>
    <definedName name="bvcb" localSheetId="8" hidden="1">{"via1",#N/A,TRUE,"general";"via2",#N/A,TRUE,"general";"via3",#N/A,TRUE,"general"}</definedName>
    <definedName name="bvcb" localSheetId="9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1" hidden="1">{"via1",#N/A,TRUE,"general";"via2",#N/A,TRUE,"general";"via3",#N/A,TRUE,"general"}</definedName>
    <definedName name="bvn" localSheetId="4" hidden="1">{"via1",#N/A,TRUE,"general";"via2",#N/A,TRUE,"general";"via3",#N/A,TRUE,"general"}</definedName>
    <definedName name="bvn" localSheetId="10" hidden="1">{"via1",#N/A,TRUE,"general";"via2",#N/A,TRUE,"general";"via3",#N/A,TRUE,"general"}</definedName>
    <definedName name="bvn" localSheetId="5" hidden="1">{"via1",#N/A,TRUE,"general";"via2",#N/A,TRUE,"general";"via3",#N/A,TRUE,"general"}</definedName>
    <definedName name="bvn" localSheetId="6" hidden="1">{"via1",#N/A,TRUE,"general";"via2",#N/A,TRUE,"general";"via3",#N/A,TRUE,"general"}</definedName>
    <definedName name="bvn" localSheetId="7" hidden="1">{"via1",#N/A,TRUE,"general";"via2",#N/A,TRUE,"general";"via3",#N/A,TRUE,"general"}</definedName>
    <definedName name="bvn" localSheetId="8" hidden="1">{"via1",#N/A,TRUE,"general";"via2",#N/A,TRUE,"general";"via3",#N/A,TRUE,"general"}</definedName>
    <definedName name="bvn" localSheetId="9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1" hidden="1">{"via1",#N/A,TRUE,"general";"via2",#N/A,TRUE,"general";"via3",#N/A,TRUE,"general"}</definedName>
    <definedName name="by" localSheetId="4" hidden="1">{"via1",#N/A,TRUE,"general";"via2",#N/A,TRUE,"general";"via3",#N/A,TRUE,"general"}</definedName>
    <definedName name="by" localSheetId="10" hidden="1">{"via1",#N/A,TRUE,"general";"via2",#N/A,TRUE,"general";"via3",#N/A,TRUE,"general"}</definedName>
    <definedName name="by" localSheetId="5" hidden="1">{"via1",#N/A,TRUE,"general";"via2",#N/A,TRUE,"general";"via3",#N/A,TRUE,"general"}</definedName>
    <definedName name="by" localSheetId="6" hidden="1">{"via1",#N/A,TRUE,"general";"via2",#N/A,TRUE,"general";"via3",#N/A,TRUE,"general"}</definedName>
    <definedName name="by" localSheetId="7" hidden="1">{"via1",#N/A,TRUE,"general";"via2",#N/A,TRUE,"general";"via3",#N/A,TRUE,"general"}</definedName>
    <definedName name="by" localSheetId="8" hidden="1">{"via1",#N/A,TRUE,"general";"via2",#N/A,TRUE,"general";"via3",#N/A,TRUE,"general"}</definedName>
    <definedName name="by" localSheetId="9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1">#REF!</definedName>
    <definedName name="C._C." localSheetId="2">#REF!</definedName>
    <definedName name="C._C.">#REF!</definedName>
    <definedName name="C_" localSheetId="1">#REF!</definedName>
    <definedName name="C_">#REF!</definedName>
    <definedName name="CA" localSheetId="1">#REF!</definedName>
    <definedName name="CA">#REF!</definedName>
    <definedName name="Cableado" localSheetId="1">#REF!</definedName>
    <definedName name="Cableado">#REF!</definedName>
    <definedName name="CajDol1" localSheetId="1">#REF!</definedName>
    <definedName name="CajDol1">#REF!</definedName>
    <definedName name="CajDol10" localSheetId="1">#REF!</definedName>
    <definedName name="CajDol10">#REF!</definedName>
    <definedName name="CajDol11" localSheetId="1">#REF!</definedName>
    <definedName name="CajDol11">#REF!</definedName>
    <definedName name="CajDol12" localSheetId="1">#REF!</definedName>
    <definedName name="CajDol12">#REF!</definedName>
    <definedName name="CajDol2" localSheetId="1">#REF!</definedName>
    <definedName name="CajDol2">#REF!</definedName>
    <definedName name="CajDol3" localSheetId="1">#REF!</definedName>
    <definedName name="CajDol3">#REF!</definedName>
    <definedName name="CajDol4" localSheetId="1">#REF!</definedName>
    <definedName name="CajDol4">#REF!</definedName>
    <definedName name="CajDol5" localSheetId="1">#REF!</definedName>
    <definedName name="CajDol5">#REF!</definedName>
    <definedName name="CajDol6" localSheetId="1">#REF!</definedName>
    <definedName name="CajDol6">#REF!</definedName>
    <definedName name="CajDol7" localSheetId="1">#REF!</definedName>
    <definedName name="CajDol7">#REF!</definedName>
    <definedName name="CajDol8" localSheetId="1">#REF!</definedName>
    <definedName name="CajDol8">#REF!</definedName>
    <definedName name="CajDol9" localSheetId="1">#REF!</definedName>
    <definedName name="CajDol9">#REF!</definedName>
    <definedName name="CAMPO" localSheetId="1">#REF!</definedName>
    <definedName name="CAMPO">#REF!</definedName>
    <definedName name="CANT" localSheetId="1">#REF!</definedName>
    <definedName name="CANT">#REF!</definedName>
    <definedName name="cantidad" localSheetId="11">#REF!,#REF!,#REF!,#REF!,#REF!,#REF!,#REF!,#REF!,#REF!,#REF!,#REF!,#REF!,#REF!,#REF!,#REF!,#REF!</definedName>
    <definedName name="cantidad" localSheetId="4">#REF!,#REF!,#REF!,#REF!,#REF!,#REF!,#REF!,#REF!,#REF!,#REF!,#REF!,#REF!,#REF!,#REF!,#REF!,#REF!</definedName>
    <definedName name="cantidad" localSheetId="10">#REF!,#REF!,#REF!,#REF!,#REF!,#REF!,#REF!,#REF!,#REF!,#REF!,#REF!,#REF!,#REF!,#REF!,#REF!,#REF!</definedName>
    <definedName name="cantidad" localSheetId="5">#REF!,#REF!,#REF!,#REF!,#REF!,#REF!,#REF!,#REF!,#REF!,#REF!,#REF!,#REF!,#REF!,#REF!,#REF!,#REF!</definedName>
    <definedName name="cantidad" localSheetId="6">#REF!,#REF!,#REF!,#REF!,#REF!,#REF!,#REF!,#REF!,#REF!,#REF!,#REF!,#REF!,#REF!,#REF!,#REF!,#REF!</definedName>
    <definedName name="cantidad" localSheetId="7">#REF!,#REF!,#REF!,#REF!,#REF!,#REF!,#REF!,#REF!,#REF!,#REF!,#REF!,#REF!,#REF!,#REF!,#REF!,#REF!</definedName>
    <definedName name="cantidad" localSheetId="8">#REF!,#REF!,#REF!,#REF!,#REF!,#REF!,#REF!,#REF!,#REF!,#REF!,#REF!,#REF!,#REF!,#REF!,#REF!,#REF!</definedName>
    <definedName name="cantidad" localSheetId="9">#REF!,#REF!,#REF!,#REF!,#REF!,#REF!,#REF!,#REF!,#REF!,#REF!,#REF!,#REF!,#REF!,#REF!,#REF!,#REF!</definedName>
    <definedName name="cantidad" localSheetId="1">#REF!,#REF!,#REF!,#REF!,#REF!,#REF!,#REF!,#REF!,#REF!,#REF!,#REF!,#REF!,#REF!,#REF!,#REF!,#REF!</definedName>
    <definedName name="cantidad" localSheetId="2">#REF!,#REF!,#REF!,#REF!,#REF!,#REF!,#REF!,#REF!,#REF!,#REF!,#REF!,#REF!,#REF!,#REF!,#REF!,#REF!</definedName>
    <definedName name="cantidad">#REF!,#REF!,#REF!,#REF!,#REF!,#REF!,#REF!,#REF!,#REF!,#REF!,#REF!,#REF!,#REF!,#REF!,#REF!,#REF!</definedName>
    <definedName name="CAP" localSheetId="11">#REF!</definedName>
    <definedName name="CAP" localSheetId="4">#REF!</definedName>
    <definedName name="CAP" localSheetId="10">#REF!</definedName>
    <definedName name="CAP" localSheetId="5">#REF!</definedName>
    <definedName name="CAP" localSheetId="6">#REF!</definedName>
    <definedName name="CAP" localSheetId="7">#REF!</definedName>
    <definedName name="CAP" localSheetId="8">#REF!</definedName>
    <definedName name="CAP" localSheetId="9">#REF!</definedName>
    <definedName name="CAP" localSheetId="1">#REF!</definedName>
    <definedName name="CAP" localSheetId="2">#REF!</definedName>
    <definedName name="CAP">#REF!</definedName>
    <definedName name="CAPAC._HSE" localSheetId="1">#REF!</definedName>
    <definedName name="CAPAC._HSE">#REF!</definedName>
    <definedName name="CARGA" localSheetId="1">#REF!</definedName>
    <definedName name="CARGA">#REF!</definedName>
    <definedName name="CARGOS" localSheetId="1">#REF!</definedName>
    <definedName name="CARGOS">#REF!</definedName>
    <definedName name="carlos" localSheetId="11">MODULO10.auto_abrir</definedName>
    <definedName name="carlos" localSheetId="4">MODULO10.auto_abrir</definedName>
    <definedName name="carlos" localSheetId="10">MODULO10.auto_abrir</definedName>
    <definedName name="carlos" localSheetId="5">MODULO10.auto_abrir</definedName>
    <definedName name="carlos" localSheetId="6">MODULO10.auto_abrir</definedName>
    <definedName name="carlos" localSheetId="7">MODULO10.auto_abrir</definedName>
    <definedName name="carlos" localSheetId="8">MODULO10.auto_abrir</definedName>
    <definedName name="carlos" localSheetId="9">MODULO10.auto_abrir</definedName>
    <definedName name="carlos" localSheetId="1">MODULO10.auto_abrir</definedName>
    <definedName name="carlos" localSheetId="2">MODULO10.auto_abrir</definedName>
    <definedName name="carlos" localSheetId="0">MODULO10.auto_abrir</definedName>
    <definedName name="carlos">MODULO10.auto_abrir</definedName>
    <definedName name="CBLES" localSheetId="11">#REF!</definedName>
    <definedName name="CBLES" localSheetId="4">#REF!</definedName>
    <definedName name="CBLES" localSheetId="10">#REF!</definedName>
    <definedName name="CBLES" localSheetId="5">#REF!</definedName>
    <definedName name="CBLES" localSheetId="6">#REF!</definedName>
    <definedName name="CBLES" localSheetId="7">#REF!</definedName>
    <definedName name="CBLES" localSheetId="8">#REF!</definedName>
    <definedName name="CBLES" localSheetId="9">#REF!</definedName>
    <definedName name="CBLES" localSheetId="1">#REF!</definedName>
    <definedName name="CBLES" localSheetId="2">#REF!</definedName>
    <definedName name="CBLES">#REF!</definedName>
    <definedName name="CBLES1" localSheetId="1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localSheetId="11" hidden="1">{"TAB1",#N/A,TRUE,"GENERAL";"TAB2",#N/A,TRUE,"GENERAL";"TAB3",#N/A,TRUE,"GENERAL";"TAB4",#N/A,TRUE,"GENERAL";"TAB5",#N/A,TRUE,"GENERAL"}</definedName>
    <definedName name="ccccc" localSheetId="4" hidden="1">{"TAB1",#N/A,TRUE,"GENERAL";"TAB2",#N/A,TRUE,"GENERAL";"TAB3",#N/A,TRUE,"GENERAL";"TAB4",#N/A,TRUE,"GENERAL";"TAB5",#N/A,TRUE,"GENERAL"}</definedName>
    <definedName name="ccccc" localSheetId="10" hidden="1">{"TAB1",#N/A,TRUE,"GENERAL";"TAB2",#N/A,TRUE,"GENERAL";"TAB3",#N/A,TRUE,"GENERAL";"TAB4",#N/A,TRUE,"GENERAL";"TAB5",#N/A,TRUE,"GENERAL"}</definedName>
    <definedName name="ccccc" localSheetId="5" hidden="1">{"TAB1",#N/A,TRUE,"GENERAL";"TAB2",#N/A,TRUE,"GENERAL";"TAB3",#N/A,TRUE,"GENERAL";"TAB4",#N/A,TRUE,"GENERAL";"TAB5",#N/A,TRUE,"GENERAL"}</definedName>
    <definedName name="ccccc" localSheetId="6" hidden="1">{"TAB1",#N/A,TRUE,"GENERAL";"TAB2",#N/A,TRUE,"GENERAL";"TAB3",#N/A,TRUE,"GENERAL";"TAB4",#N/A,TRUE,"GENERAL";"TAB5",#N/A,TRUE,"GENERAL"}</definedName>
    <definedName name="ccccc" localSheetId="7" hidden="1">{"TAB1",#N/A,TRUE,"GENERAL";"TAB2",#N/A,TRUE,"GENERAL";"TAB3",#N/A,TRUE,"GENERAL";"TAB4",#N/A,TRUE,"GENERAL";"TAB5",#N/A,TRUE,"GENERAL"}</definedName>
    <definedName name="ccccc" localSheetId="8" hidden="1">{"TAB1",#N/A,TRUE,"GENERAL";"TAB2",#N/A,TRUE,"GENERAL";"TAB3",#N/A,TRUE,"GENERAL";"TAB4",#N/A,TRUE,"GENERAL";"TAB5",#N/A,TRUE,"GENERAL"}</definedName>
    <definedName name="ccccc" localSheetId="9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 localSheetId="11">#REF!</definedName>
    <definedName name="CCT" localSheetId="4">#REF!</definedName>
    <definedName name="CCT" localSheetId="10">#REF!</definedName>
    <definedName name="CCT" localSheetId="5">#REF!</definedName>
    <definedName name="CCT" localSheetId="6">#REF!</definedName>
    <definedName name="CCT" localSheetId="7">#REF!</definedName>
    <definedName name="CCT" localSheetId="8">#REF!</definedName>
    <definedName name="CCT" localSheetId="9">#REF!</definedName>
    <definedName name="CCT" localSheetId="1">#REF!</definedName>
    <definedName name="CCT" localSheetId="2">#REF!</definedName>
    <definedName name="CCT">#REF!</definedName>
    <definedName name="ccto210" localSheetId="1">#REF!</definedName>
    <definedName name="ccto210">#REF!</definedName>
    <definedName name="cd">#REF!</definedName>
    <definedName name="cdcdc" localSheetId="11" hidden="1">{"via1",#N/A,TRUE,"general";"via2",#N/A,TRUE,"general";"via3",#N/A,TRUE,"general"}</definedName>
    <definedName name="cdcdc" localSheetId="4" hidden="1">{"via1",#N/A,TRUE,"general";"via2",#N/A,TRUE,"general";"via3",#N/A,TRUE,"general"}</definedName>
    <definedName name="cdcdc" localSheetId="10" hidden="1">{"via1",#N/A,TRUE,"general";"via2",#N/A,TRUE,"general";"via3",#N/A,TRUE,"general"}</definedName>
    <definedName name="cdcdc" localSheetId="5" hidden="1">{"via1",#N/A,TRUE,"general";"via2",#N/A,TRUE,"general";"via3",#N/A,TRUE,"general"}</definedName>
    <definedName name="cdcdc" localSheetId="6" hidden="1">{"via1",#N/A,TRUE,"general";"via2",#N/A,TRUE,"general";"via3",#N/A,TRUE,"general"}</definedName>
    <definedName name="cdcdc" localSheetId="7" hidden="1">{"via1",#N/A,TRUE,"general";"via2",#N/A,TRUE,"general";"via3",#N/A,TRUE,"general"}</definedName>
    <definedName name="cdcdc" localSheetId="8" hidden="1">{"via1",#N/A,TRUE,"general";"via2",#N/A,TRUE,"general";"via3",#N/A,TRUE,"general"}</definedName>
    <definedName name="cdcdc" localSheetId="9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#REF!</definedName>
    <definedName name="CDE" localSheetId="11">#REF!</definedName>
    <definedName name="CDE" localSheetId="4">#REF!</definedName>
    <definedName name="CDE" localSheetId="10">#REF!</definedName>
    <definedName name="CDE" localSheetId="5">#REF!</definedName>
    <definedName name="CDE" localSheetId="6">#REF!</definedName>
    <definedName name="CDE" localSheetId="7">#REF!</definedName>
    <definedName name="CDE" localSheetId="8">#REF!</definedName>
    <definedName name="CDE" localSheetId="9">#REF!</definedName>
    <definedName name="CDE" localSheetId="1">#REF!</definedName>
    <definedName name="CDE" localSheetId="2">#REF!</definedName>
    <definedName name="CDE">#REF!</definedName>
    <definedName name="cdfgrtfd" localSheetId="1" hidden="1">#REF!</definedName>
    <definedName name="cdfgrtfd" hidden="1">#REF!</definedName>
    <definedName name="ceerf" localSheetId="11" hidden="1">{"TAB1",#N/A,TRUE,"GENERAL";"TAB2",#N/A,TRUE,"GENERAL";"TAB3",#N/A,TRUE,"GENERAL";"TAB4",#N/A,TRUE,"GENERAL";"TAB5",#N/A,TRUE,"GENERAL"}</definedName>
    <definedName name="ceerf" localSheetId="4" hidden="1">{"TAB1",#N/A,TRUE,"GENERAL";"TAB2",#N/A,TRUE,"GENERAL";"TAB3",#N/A,TRUE,"GENERAL";"TAB4",#N/A,TRUE,"GENERAL";"TAB5",#N/A,TRUE,"GENERAL"}</definedName>
    <definedName name="ceerf" localSheetId="10" hidden="1">{"TAB1",#N/A,TRUE,"GENERAL";"TAB2",#N/A,TRUE,"GENERAL";"TAB3",#N/A,TRUE,"GENERAL";"TAB4",#N/A,TRUE,"GENERAL";"TAB5",#N/A,TRUE,"GENERAL"}</definedName>
    <definedName name="ceerf" localSheetId="5" hidden="1">{"TAB1",#N/A,TRUE,"GENERAL";"TAB2",#N/A,TRUE,"GENERAL";"TAB3",#N/A,TRUE,"GENERAL";"TAB4",#N/A,TRUE,"GENERAL";"TAB5",#N/A,TRUE,"GENERAL"}</definedName>
    <definedName name="ceerf" localSheetId="6" hidden="1">{"TAB1",#N/A,TRUE,"GENERAL";"TAB2",#N/A,TRUE,"GENERAL";"TAB3",#N/A,TRUE,"GENERAL";"TAB4",#N/A,TRUE,"GENERAL";"TAB5",#N/A,TRUE,"GENERAL"}</definedName>
    <definedName name="ceerf" localSheetId="7" hidden="1">{"TAB1",#N/A,TRUE,"GENERAL";"TAB2",#N/A,TRUE,"GENERAL";"TAB3",#N/A,TRUE,"GENERAL";"TAB4",#N/A,TRUE,"GENERAL";"TAB5",#N/A,TRUE,"GENERAL"}</definedName>
    <definedName name="ceerf" localSheetId="8" hidden="1">{"TAB1",#N/A,TRUE,"GENERAL";"TAB2",#N/A,TRUE,"GENERAL";"TAB3",#N/A,TRUE,"GENERAL";"TAB4",#N/A,TRUE,"GENERAL";"TAB5",#N/A,TRUE,"GENERAL"}</definedName>
    <definedName name="ceerf" localSheetId="9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GDI01" localSheetId="1">#REF!</definedName>
    <definedName name="CGDI01" localSheetId="2">#REF!</definedName>
    <definedName name="CGDI01">#REF!</definedName>
    <definedName name="CGDI02" localSheetId="1">#REF!</definedName>
    <definedName name="CGDI02" localSheetId="2">#REF!</definedName>
    <definedName name="CGDI02">#REF!</definedName>
    <definedName name="CGDI03" localSheetId="1">#REF!</definedName>
    <definedName name="CGDI03">#REF!</definedName>
    <definedName name="CGDI04" localSheetId="1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 localSheetId="11">#REF!</definedName>
    <definedName name="Ch" localSheetId="4">#REF!</definedName>
    <definedName name="Ch" localSheetId="10">#REF!</definedName>
    <definedName name="Ch" localSheetId="5">#REF!</definedName>
    <definedName name="Ch" localSheetId="6">#REF!</definedName>
    <definedName name="Ch" localSheetId="7">#REF!</definedName>
    <definedName name="Ch" localSheetId="8">#REF!</definedName>
    <definedName name="Ch" localSheetId="9">#REF!</definedName>
    <definedName name="Ch" localSheetId="1">#REF!</definedName>
    <definedName name="Ch" localSheetId="2">#REF!</definedName>
    <definedName name="Ch">#REF!</definedName>
    <definedName name="CHK_PU" localSheetId="11">#REF!</definedName>
    <definedName name="CHK_PU" localSheetId="4">#REF!</definedName>
    <definedName name="CHK_PU" localSheetId="10">#REF!</definedName>
    <definedName name="CHK_PU" localSheetId="5">#REF!</definedName>
    <definedName name="CHK_PU" localSheetId="6">#REF!</definedName>
    <definedName name="CHK_PU" localSheetId="7">#REF!</definedName>
    <definedName name="CHK_PU" localSheetId="8">#REF!</definedName>
    <definedName name="CHK_PU" localSheetId="9">#REF!</definedName>
    <definedName name="CHK_PU" localSheetId="1">#REF!</definedName>
    <definedName name="CHK_PU" localSheetId="2">#REF!</definedName>
    <definedName name="CHK_PU">#REF!</definedName>
    <definedName name="CHP" localSheetId="11">#REF!</definedName>
    <definedName name="CHP" localSheetId="4">#REF!</definedName>
    <definedName name="CHP" localSheetId="10">#REF!</definedName>
    <definedName name="CHP" localSheetId="5">#REF!</definedName>
    <definedName name="CHP" localSheetId="6">#REF!</definedName>
    <definedName name="CHP" localSheetId="7">#REF!</definedName>
    <definedName name="CHP" localSheetId="8">#REF!</definedName>
    <definedName name="CHP" localSheetId="9">#REF!</definedName>
    <definedName name="CHP" localSheetId="1">#REF!</definedName>
    <definedName name="CHP" localSheetId="2">#REF!</definedName>
    <definedName name="CHP">#REF!</definedName>
    <definedName name="CISNEROS" localSheetId="1">#REF!</definedName>
    <definedName name="CISNEROS">#REF!</definedName>
    <definedName name="cjsa" localSheetId="1" hidden="1">#REF!</definedName>
    <definedName name="cjsa" hidden="1">#REF!</definedName>
    <definedName name="CL" localSheetId="1">#REF!</definedName>
    <definedName name="CL">#REF!</definedName>
    <definedName name="cmf">#REF!</definedName>
    <definedName name="CMIBLE" localSheetId="11">#REF!</definedName>
    <definedName name="CMIBLE" localSheetId="4">#REF!</definedName>
    <definedName name="CMIBLE" localSheetId="10">#REF!</definedName>
    <definedName name="CMIBLE" localSheetId="5">#REF!</definedName>
    <definedName name="CMIBLE" localSheetId="6">#REF!</definedName>
    <definedName name="CMIBLE" localSheetId="7">#REF!</definedName>
    <definedName name="CMIBLE" localSheetId="8">#REF!</definedName>
    <definedName name="CMIBLE" localSheetId="9">#REF!</definedName>
    <definedName name="CMIBLE" localSheetId="1">#REF!</definedName>
    <definedName name="CMIBLE" localSheetId="2">#REF!</definedName>
    <definedName name="CMIBLE">#REF!</definedName>
    <definedName name="CMIBLE1" localSheetId="1">#REF!</definedName>
    <definedName name="CMIBLE1">#REF!</definedName>
    <definedName name="Cod" localSheetId="1">#REF!</definedName>
    <definedName name="Cod">#REF!</definedName>
    <definedName name="CodActEco">#REF!</definedName>
    <definedName name="codigo" localSheetId="11">#REF!,#REF!</definedName>
    <definedName name="codigo" localSheetId="4">#REF!,#REF!</definedName>
    <definedName name="codigo" localSheetId="10">#REF!,#REF!</definedName>
    <definedName name="codigo" localSheetId="5">#REF!,#REF!</definedName>
    <definedName name="codigo" localSheetId="6">#REF!,#REF!</definedName>
    <definedName name="codigo" localSheetId="7">#REF!,#REF!</definedName>
    <definedName name="codigo" localSheetId="8">#REF!,#REF!</definedName>
    <definedName name="codigo" localSheetId="9">#REF!,#REF!</definedName>
    <definedName name="codigo" localSheetId="1">#REF!,#REF!</definedName>
    <definedName name="codigo" localSheetId="2">#REF!,#REF!</definedName>
    <definedName name="codigo">#REF!,#REF!</definedName>
    <definedName name="CodigoInversion" localSheetId="11">#REF!</definedName>
    <definedName name="CodigoInversion" localSheetId="4">#REF!</definedName>
    <definedName name="CodigoInversion" localSheetId="10">#REF!</definedName>
    <definedName name="CodigoInversion" localSheetId="5">#REF!</definedName>
    <definedName name="CodigoInversion" localSheetId="6">#REF!</definedName>
    <definedName name="CodigoInversion" localSheetId="7">#REF!</definedName>
    <definedName name="CodigoInversion" localSheetId="8">#REF!</definedName>
    <definedName name="CodigoInversion" localSheetId="9">#REF!</definedName>
    <definedName name="CodigoInversion" localSheetId="1">#REF!</definedName>
    <definedName name="CodigoInversion" localSheetId="2">#REF!</definedName>
    <definedName name="CodigoInversion">#REF!</definedName>
    <definedName name="CodigoProyecto" localSheetId="1">#REF!</definedName>
    <definedName name="CodigoProyecto">#REF!</definedName>
    <definedName name="Codigos" localSheetId="1">#REF!</definedName>
    <definedName name="Codigos">#REF!</definedName>
    <definedName name="CODOS" localSheetId="1">#REF!</definedName>
    <definedName name="CODOS">#REF!</definedName>
    <definedName name="cogvsiruj">#REF!</definedName>
    <definedName name="COLON" localSheetId="11">#REF!</definedName>
    <definedName name="COLON" localSheetId="4">#REF!</definedName>
    <definedName name="COLON" localSheetId="10">#REF!</definedName>
    <definedName name="COLON" localSheetId="5">#REF!</definedName>
    <definedName name="COLON" localSheetId="6">#REF!</definedName>
    <definedName name="COLON" localSheetId="7">#REF!</definedName>
    <definedName name="COLON" localSheetId="8">#REF!</definedName>
    <definedName name="COLON" localSheetId="9">#REF!</definedName>
    <definedName name="COLON" localSheetId="1">#REF!</definedName>
    <definedName name="COLON" localSheetId="2">#REF!</definedName>
    <definedName name="COLON">#REF!</definedName>
    <definedName name="ColTap">#REF!</definedName>
    <definedName name="Com">#REF!</definedName>
    <definedName name="COMIDA" localSheetId="11">#REF!</definedName>
    <definedName name="COMIDA" localSheetId="4">#REF!</definedName>
    <definedName name="COMIDA" localSheetId="10">#REF!</definedName>
    <definedName name="COMIDA" localSheetId="5">#REF!</definedName>
    <definedName name="COMIDA" localSheetId="6">#REF!</definedName>
    <definedName name="COMIDA" localSheetId="7">#REF!</definedName>
    <definedName name="COMIDA" localSheetId="8">#REF!</definedName>
    <definedName name="COMIDA" localSheetId="9">#REF!</definedName>
    <definedName name="COMIDA" localSheetId="1">#REF!</definedName>
    <definedName name="COMIDA" localSheetId="2">#REF!</definedName>
    <definedName name="COMIDA">#REF!</definedName>
    <definedName name="Compresores" localSheetId="1">#REF!</definedName>
    <definedName name="Compresores">#REF!</definedName>
    <definedName name="ConseqCat">0</definedName>
    <definedName name="ConseqForMitRisk">3</definedName>
    <definedName name="CONT">#REF!</definedName>
    <definedName name="Contratante">#REF!</definedName>
    <definedName name="CONTRATO">#REF!</definedName>
    <definedName name="COPIA" localSheetId="11">#REF!</definedName>
    <definedName name="COPIA" localSheetId="4">#REF!</definedName>
    <definedName name="COPIA" localSheetId="10">#REF!</definedName>
    <definedName name="COPIA" localSheetId="5">#REF!</definedName>
    <definedName name="COPIA" localSheetId="6">#REF!</definedName>
    <definedName name="COPIA" localSheetId="7">#REF!</definedName>
    <definedName name="COPIA" localSheetId="8">#REF!</definedName>
    <definedName name="COPIA" localSheetId="9">#REF!</definedName>
    <definedName name="COPIA" localSheetId="1">'MEMORIAS DE CANTIDADES'!ERR</definedName>
    <definedName name="COPIA" localSheetId="2">PMT!ERR</definedName>
    <definedName name="COPIA">[0]!ERR</definedName>
    <definedName name="COPIA1" localSheetId="11">#REF!</definedName>
    <definedName name="COPIA1" localSheetId="4">#REF!</definedName>
    <definedName name="COPIA1" localSheetId="10">#REF!</definedName>
    <definedName name="COPIA1" localSheetId="5">#REF!</definedName>
    <definedName name="COPIA1" localSheetId="6">#REF!</definedName>
    <definedName name="COPIA1" localSheetId="7">#REF!</definedName>
    <definedName name="COPIA1" localSheetId="8">#REF!</definedName>
    <definedName name="COPIA1" localSheetId="9">#REF!</definedName>
    <definedName name="COPIA1" localSheetId="1">#REF!</definedName>
    <definedName name="COPIA1" localSheetId="2">#REF!</definedName>
    <definedName name="COPIA1">#REF!</definedName>
    <definedName name="COPIA2" localSheetId="1">#REF!</definedName>
    <definedName name="COPIA2">#REF!</definedName>
    <definedName name="copiao4" localSheetId="11">#REF!</definedName>
    <definedName name="copiao4" localSheetId="4">#REF!</definedName>
    <definedName name="copiao4" localSheetId="10">#REF!</definedName>
    <definedName name="copiao4" localSheetId="5">#REF!</definedName>
    <definedName name="copiao4" localSheetId="6">#REF!</definedName>
    <definedName name="copiao4" localSheetId="7">#REF!</definedName>
    <definedName name="copiao4" localSheetId="8">#REF!</definedName>
    <definedName name="copiao4" localSheetId="9">#REF!</definedName>
    <definedName name="copiao4" localSheetId="1">'MEMORIAS DE CANTIDADES'!ERR</definedName>
    <definedName name="copiao4" localSheetId="2">PMT!ERR</definedName>
    <definedName name="copiao4">[0]!ERR</definedName>
    <definedName name="corri" localSheetId="11">#REF!</definedName>
    <definedName name="corri" localSheetId="4">#REF!</definedName>
    <definedName name="corri" localSheetId="10">#REF!</definedName>
    <definedName name="corri" localSheetId="5">#REF!</definedName>
    <definedName name="corri" localSheetId="6">#REF!</definedName>
    <definedName name="corri" localSheetId="7">#REF!</definedName>
    <definedName name="corri" localSheetId="8">#REF!</definedName>
    <definedName name="corri" localSheetId="9">#REF!</definedName>
    <definedName name="corri" localSheetId="1">'MEMORIAS DE CANTIDADES'!ERR</definedName>
    <definedName name="corri" localSheetId="2">PMT!ERR</definedName>
    <definedName name="corri">[0]!ERR</definedName>
    <definedName name="COSTO_FRENTE">#REF!</definedName>
    <definedName name="costo2" localSheetId="11" hidden="1">#REF!</definedName>
    <definedName name="costo2" localSheetId="4" hidden="1">#REF!</definedName>
    <definedName name="costo2" localSheetId="10" hidden="1">#REF!</definedName>
    <definedName name="costo2" localSheetId="5" hidden="1">#REF!</definedName>
    <definedName name="costo2" localSheetId="6" hidden="1">#REF!</definedName>
    <definedName name="costo2" localSheetId="7" hidden="1">#REF!</definedName>
    <definedName name="costo2" localSheetId="8" hidden="1">#REF!</definedName>
    <definedName name="costo2" localSheetId="9" hidden="1">#REF!</definedName>
    <definedName name="costo2" localSheetId="1" hidden="1">#REF!</definedName>
    <definedName name="costo2" localSheetId="2" hidden="1">#REF!</definedName>
    <definedName name="costo2" hidden="1">#REF!</definedName>
    <definedName name="COSTODIRECTO" localSheetId="1">#REF!</definedName>
    <definedName name="COSTODIRECTO">#REF!</definedName>
    <definedName name="COSTOS" localSheetId="1">#REF!</definedName>
    <definedName name="COSTOS">#REF!</definedName>
    <definedName name="CRIT" localSheetId="11">#REF!</definedName>
    <definedName name="CRIT" localSheetId="4">#REF!</definedName>
    <definedName name="CRIT" localSheetId="10">#REF!</definedName>
    <definedName name="CRIT" localSheetId="5">#REF!</definedName>
    <definedName name="CRIT" localSheetId="6">#REF!</definedName>
    <definedName name="CRIT" localSheetId="7">#REF!</definedName>
    <definedName name="CRIT" localSheetId="8">#REF!</definedName>
    <definedName name="CRIT" localSheetId="9">#REF!</definedName>
    <definedName name="CRIT" localSheetId="1">#REF!</definedName>
    <definedName name="CRIT" localSheetId="2">#REF!</definedName>
    <definedName name="CRIT">#REF!</definedName>
    <definedName name="CRIT_APIAY" localSheetId="1">#REF!</definedName>
    <definedName name="CRIT_APIAY">#REF!</definedName>
    <definedName name="CRIT_CHICHI" localSheetId="1">#REF!</definedName>
    <definedName name="CRIT_CHICHI">#REF!</definedName>
    <definedName name="CRIT_CHICHI1" localSheetId="1">#REF!</definedName>
    <definedName name="CRIT_CHICHI1">#REF!</definedName>
    <definedName name="CRIT_DOL" localSheetId="1">#REF!</definedName>
    <definedName name="CRIT_DOL">#REF!</definedName>
    <definedName name="CRIT_DOL1" localSheetId="1">#REF!</definedName>
    <definedName name="CRIT_DOL1">#REF!</definedName>
    <definedName name="CRIT1" localSheetId="1">#REF!</definedName>
    <definedName name="CRIT1">#REF!</definedName>
    <definedName name="Criteria_MI">#REF!</definedName>
    <definedName name="Criterios_IM" localSheetId="1">#REF!</definedName>
    <definedName name="Criterios_IM" localSheetId="2">#REF!</definedName>
    <definedName name="Criterios_IM">#REF!</definedName>
    <definedName name="Criticidad">#REF!</definedName>
    <definedName name="cs" localSheetId="11">#REF!</definedName>
    <definedName name="cs" localSheetId="4">#REF!</definedName>
    <definedName name="cs" localSheetId="10">#REF!</definedName>
    <definedName name="cs" localSheetId="5">#REF!</definedName>
    <definedName name="cs" localSheetId="6">#REF!</definedName>
    <definedName name="cs" localSheetId="7">#REF!</definedName>
    <definedName name="cs" localSheetId="8">#REF!</definedName>
    <definedName name="cs" localSheetId="9">#REF!</definedName>
    <definedName name="cs" localSheetId="1">#REF!</definedName>
    <definedName name="cs" localSheetId="2">#REF!</definedName>
    <definedName name="cs">#REF!</definedName>
    <definedName name="CS_AVG_SIZE" localSheetId="1">#REF!</definedName>
    <definedName name="CS_AVG_SIZE">#REF!</definedName>
    <definedName name="CS_WELDING" localSheetId="1">#REF!</definedName>
    <definedName name="CS_WELDING">#REF!</definedName>
    <definedName name="CTA" localSheetId="1">#REF!</definedName>
    <definedName name="CTA">#REF!</definedName>
    <definedName name="CTE" localSheetId="1">#REF!</definedName>
    <definedName name="CTE">#REF!</definedName>
    <definedName name="CTR">#REF!</definedName>
    <definedName name="CTRPAG">#REF!</definedName>
    <definedName name="CUADRILLA" localSheetId="1">#REF!</definedName>
    <definedName name="CUADRILLA">#REF!</definedName>
    <definedName name="CUAL" localSheetId="11">#REF!</definedName>
    <definedName name="CUAL" localSheetId="4">#REF!</definedName>
    <definedName name="CUAL" localSheetId="10">#REF!</definedName>
    <definedName name="CUAL" localSheetId="5">#REF!</definedName>
    <definedName name="CUAL" localSheetId="6">#REF!</definedName>
    <definedName name="CUAL" localSheetId="7">#REF!</definedName>
    <definedName name="CUAL" localSheetId="8">#REF!</definedName>
    <definedName name="CUAL" localSheetId="9">#REF!</definedName>
    <definedName name="CUAL" localSheetId="1">'MEMORIAS DE CANTIDADES'!ERR</definedName>
    <definedName name="CUAL" localSheetId="2">PMT!ERR</definedName>
    <definedName name="CUAL">[0]!ERR</definedName>
    <definedName name="CUBS" localSheetId="11">#REF!</definedName>
    <definedName name="CUBS" localSheetId="4">#REF!</definedName>
    <definedName name="CUBS" localSheetId="10">#REF!</definedName>
    <definedName name="CUBS" localSheetId="5">#REF!</definedName>
    <definedName name="CUBS" localSheetId="6">#REF!</definedName>
    <definedName name="CUBS" localSheetId="7">#REF!</definedName>
    <definedName name="CUBS" localSheetId="8">#REF!</definedName>
    <definedName name="CUBS" localSheetId="9">#REF!</definedName>
    <definedName name="CUBS" localSheetId="1">#REF!</definedName>
    <definedName name="CUBS" localSheetId="2">#REF!</definedName>
    <definedName name="CUBS">#REF!</definedName>
    <definedName name="CUNET" localSheetId="11" hidden="1">{"via1",#N/A,TRUE,"general";"via2",#N/A,TRUE,"general";"via3",#N/A,TRUE,"general"}</definedName>
    <definedName name="CUNET" localSheetId="4" hidden="1">{"via1",#N/A,TRUE,"general";"via2",#N/A,TRUE,"general";"via3",#N/A,TRUE,"general"}</definedName>
    <definedName name="CUNET" localSheetId="10" hidden="1">{"via1",#N/A,TRUE,"general";"via2",#N/A,TRUE,"general";"via3",#N/A,TRUE,"general"}</definedName>
    <definedName name="CUNET" localSheetId="5" hidden="1">{"via1",#N/A,TRUE,"general";"via2",#N/A,TRUE,"general";"via3",#N/A,TRUE,"general"}</definedName>
    <definedName name="CUNET" localSheetId="6" hidden="1">{"via1",#N/A,TRUE,"general";"via2",#N/A,TRUE,"general";"via3",#N/A,TRUE,"general"}</definedName>
    <definedName name="CUNET" localSheetId="7" hidden="1">{"via1",#N/A,TRUE,"general";"via2",#N/A,TRUE,"general";"via3",#N/A,TRUE,"general"}</definedName>
    <definedName name="CUNET" localSheetId="8" hidden="1">{"via1",#N/A,TRUE,"general";"via2",#N/A,TRUE,"general";"via3",#N/A,TRUE,"general"}</definedName>
    <definedName name="CUNET" localSheetId="9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1">#REF!</definedName>
    <definedName name="Customize" localSheetId="4">#REF!</definedName>
    <definedName name="Customize" localSheetId="10">#REF!</definedName>
    <definedName name="Customize" localSheetId="5">#REF!</definedName>
    <definedName name="Customize" localSheetId="6">#REF!</definedName>
    <definedName name="Customize" localSheetId="7">#REF!</definedName>
    <definedName name="Customize" localSheetId="8">#REF!</definedName>
    <definedName name="Customize" localSheetId="9">#REF!</definedName>
    <definedName name="Customize" localSheetId="0">#REF!</definedName>
    <definedName name="Customize">#REF!</definedName>
    <definedName name="cv" localSheetId="11">#REF!</definedName>
    <definedName name="cv" localSheetId="4">#REF!</definedName>
    <definedName name="cv" localSheetId="10">#REF!</definedName>
    <definedName name="cv" localSheetId="5">#REF!</definedName>
    <definedName name="cv" localSheetId="6">#REF!</definedName>
    <definedName name="cv" localSheetId="7">#REF!</definedName>
    <definedName name="cv" localSheetId="8">#REF!</definedName>
    <definedName name="cv" localSheetId="9">#REF!</definedName>
    <definedName name="cv" localSheetId="1">#REF!</definedName>
    <definedName name="cv" localSheetId="2">#REF!</definedName>
    <definedName name="cv">#REF!</definedName>
    <definedName name="CVa">#REF!</definedName>
    <definedName name="cvbcvbf" localSheetId="11" hidden="1">{#N/A,#N/A,TRUE,"INGENIERIA";#N/A,#N/A,TRUE,"COMPRAS";#N/A,#N/A,TRUE,"DIRECCION";#N/A,#N/A,TRUE,"RESUMEN"}</definedName>
    <definedName name="cvbcvbf" localSheetId="4" hidden="1">{#N/A,#N/A,TRUE,"INGENIERIA";#N/A,#N/A,TRUE,"COMPRAS";#N/A,#N/A,TRUE,"DIRECCION";#N/A,#N/A,TRUE,"RESUMEN"}</definedName>
    <definedName name="cvbcvbf" localSheetId="10" hidden="1">{#N/A,#N/A,TRUE,"INGENIERIA";#N/A,#N/A,TRUE,"COMPRAS";#N/A,#N/A,TRUE,"DIRECCION";#N/A,#N/A,TRUE,"RESUMEN"}</definedName>
    <definedName name="cvbcvbf" localSheetId="5" hidden="1">{#N/A,#N/A,TRUE,"INGENIERIA";#N/A,#N/A,TRUE,"COMPRAS";#N/A,#N/A,TRUE,"DIRECCION";#N/A,#N/A,TRUE,"RESUMEN"}</definedName>
    <definedName name="cvbcvbf" localSheetId="6" hidden="1">{#N/A,#N/A,TRUE,"INGENIERIA";#N/A,#N/A,TRUE,"COMPRAS";#N/A,#N/A,TRUE,"DIRECCION";#N/A,#N/A,TRUE,"RESUMEN"}</definedName>
    <definedName name="cvbcvbf" localSheetId="7" hidden="1">{#N/A,#N/A,TRUE,"INGENIERIA";#N/A,#N/A,TRUE,"COMPRAS";#N/A,#N/A,TRUE,"DIRECCION";#N/A,#N/A,TRUE,"RESUMEN"}</definedName>
    <definedName name="cvbcvbf" localSheetId="8" hidden="1">{#N/A,#N/A,TRUE,"INGENIERIA";#N/A,#N/A,TRUE,"COMPRAS";#N/A,#N/A,TRUE,"DIRECCION";#N/A,#N/A,TRUE,"RESUMEN"}</definedName>
    <definedName name="cvbcvbf" localSheetId="9" hidden="1">{#N/A,#N/A,TRUE,"INGENIERIA";#N/A,#N/A,TRUE,"COMPRAS";#N/A,#N/A,TRUE,"DIRECCION";#N/A,#N/A,TRUE,"RESUMEN"}</definedName>
    <definedName name="cvbcvbf" localSheetId="1" hidden="1">{#N/A,#N/A,TRUE,"INGENIERIA";#N/A,#N/A,TRUE,"COMPRAS";#N/A,#N/A,TRUE,"DIRECCION";#N/A,#N/A,TRUE,"RESUMEN"}</definedName>
    <definedName name="cvbcvbf" localSheetId="2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BNFGNGFN" localSheetId="11">#REF!</definedName>
    <definedName name="CVBNFGNGFN" localSheetId="4">#REF!</definedName>
    <definedName name="CVBNFGNGFN" localSheetId="10">#REF!</definedName>
    <definedName name="CVBNFGNGFN" localSheetId="5">#REF!</definedName>
    <definedName name="CVBNFGNGFN" localSheetId="6">#REF!</definedName>
    <definedName name="CVBNFGNGFN" localSheetId="7">#REF!</definedName>
    <definedName name="CVBNFGNGFN" localSheetId="8">#REF!</definedName>
    <definedName name="CVBNFGNGFN" localSheetId="9">#REF!</definedName>
    <definedName name="CVBNFGNGFN" localSheetId="1">#REF!</definedName>
    <definedName name="CVBNFGNGFN" localSheetId="2">#REF!</definedName>
    <definedName name="CVBNFGNGFN">#REF!</definedName>
    <definedName name="cvfvd" localSheetId="11" hidden="1">{"via1",#N/A,TRUE,"general";"via2",#N/A,TRUE,"general";"via3",#N/A,TRUE,"general"}</definedName>
    <definedName name="cvfvd" localSheetId="4" hidden="1">{"via1",#N/A,TRUE,"general";"via2",#N/A,TRUE,"general";"via3",#N/A,TRUE,"general"}</definedName>
    <definedName name="cvfvd" localSheetId="10" hidden="1">{"via1",#N/A,TRUE,"general";"via2",#N/A,TRUE,"general";"via3",#N/A,TRUE,"general"}</definedName>
    <definedName name="cvfvd" localSheetId="5" hidden="1">{"via1",#N/A,TRUE,"general";"via2",#N/A,TRUE,"general";"via3",#N/A,TRUE,"general"}</definedName>
    <definedName name="cvfvd" localSheetId="6" hidden="1">{"via1",#N/A,TRUE,"general";"via2",#N/A,TRUE,"general";"via3",#N/A,TRUE,"general"}</definedName>
    <definedName name="cvfvd" localSheetId="7" hidden="1">{"via1",#N/A,TRUE,"general";"via2",#N/A,TRUE,"general";"via3",#N/A,TRUE,"general"}</definedName>
    <definedName name="cvfvd" localSheetId="8" hidden="1">{"via1",#N/A,TRUE,"general";"via2",#N/A,TRUE,"general";"via3",#N/A,TRUE,"general"}</definedName>
    <definedName name="cvfvd" localSheetId="9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1" hidden="1">{"TAB1",#N/A,TRUE,"GENERAL";"TAB2",#N/A,TRUE,"GENERAL";"TAB3",#N/A,TRUE,"GENERAL";"TAB4",#N/A,TRUE,"GENERAL";"TAB5",#N/A,TRUE,"GENERAL"}</definedName>
    <definedName name="cvn" localSheetId="4" hidden="1">{"TAB1",#N/A,TRUE,"GENERAL";"TAB2",#N/A,TRUE,"GENERAL";"TAB3",#N/A,TRUE,"GENERAL";"TAB4",#N/A,TRUE,"GENERAL";"TAB5",#N/A,TRUE,"GENERAL"}</definedName>
    <definedName name="cvn" localSheetId="10" hidden="1">{"TAB1",#N/A,TRUE,"GENERAL";"TAB2",#N/A,TRUE,"GENERAL";"TAB3",#N/A,TRUE,"GENERAL";"TAB4",#N/A,TRUE,"GENERAL";"TAB5",#N/A,TRUE,"GENERAL"}</definedName>
    <definedName name="cvn" localSheetId="5" hidden="1">{"TAB1",#N/A,TRUE,"GENERAL";"TAB2",#N/A,TRUE,"GENERAL";"TAB3",#N/A,TRUE,"GENERAL";"TAB4",#N/A,TRUE,"GENERAL";"TAB5",#N/A,TRUE,"GENERAL"}</definedName>
    <definedName name="cvn" localSheetId="6" hidden="1">{"TAB1",#N/A,TRUE,"GENERAL";"TAB2",#N/A,TRUE,"GENERAL";"TAB3",#N/A,TRUE,"GENERAL";"TAB4",#N/A,TRUE,"GENERAL";"TAB5",#N/A,TRUE,"GENERAL"}</definedName>
    <definedName name="cvn" localSheetId="7" hidden="1">{"TAB1",#N/A,TRUE,"GENERAL";"TAB2",#N/A,TRUE,"GENERAL";"TAB3",#N/A,TRUE,"GENERAL";"TAB4",#N/A,TRUE,"GENERAL";"TAB5",#N/A,TRUE,"GENERAL"}</definedName>
    <definedName name="cvn" localSheetId="8" hidden="1">{"TAB1",#N/A,TRUE,"GENERAL";"TAB2",#N/A,TRUE,"GENERAL";"TAB3",#N/A,TRUE,"GENERAL";"TAB4",#N/A,TRUE,"GENERAL";"TAB5",#N/A,TRUE,"GENERAL"}</definedName>
    <definedName name="cvn" localSheetId="9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1" hidden="1">{"via1",#N/A,TRUE,"general";"via2",#N/A,TRUE,"general";"via3",#N/A,TRUE,"general"}</definedName>
    <definedName name="CVXC" localSheetId="4" hidden="1">{"via1",#N/A,TRUE,"general";"via2",#N/A,TRUE,"general";"via3",#N/A,TRUE,"general"}</definedName>
    <definedName name="CVXC" localSheetId="10" hidden="1">{"via1",#N/A,TRUE,"general";"via2",#N/A,TRUE,"general";"via3",#N/A,TRUE,"general"}</definedName>
    <definedName name="CVXC" localSheetId="5" hidden="1">{"via1",#N/A,TRUE,"general";"via2",#N/A,TRUE,"general";"via3",#N/A,TRUE,"general"}</definedName>
    <definedName name="CVXC" localSheetId="6" hidden="1">{"via1",#N/A,TRUE,"general";"via2",#N/A,TRUE,"general";"via3",#N/A,TRUE,"general"}</definedName>
    <definedName name="CVXC" localSheetId="7" hidden="1">{"via1",#N/A,TRUE,"general";"via2",#N/A,TRUE,"general";"via3",#N/A,TRUE,"general"}</definedName>
    <definedName name="CVXC" localSheetId="8" hidden="1">{"via1",#N/A,TRUE,"general";"via2",#N/A,TRUE,"general";"via3",#N/A,TRUE,"general"}</definedName>
    <definedName name="CVXC" localSheetId="9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1" hidden="1">{"TAB1",#N/A,TRUE,"GENERAL";"TAB2",#N/A,TRUE,"GENERAL";"TAB3",#N/A,TRUE,"GENERAL";"TAB4",#N/A,TRUE,"GENERAL";"TAB5",#N/A,TRUE,"GENERAL"}</definedName>
    <definedName name="d" localSheetId="4" hidden="1">{"TAB1",#N/A,TRUE,"GENERAL";"TAB2",#N/A,TRUE,"GENERAL";"TAB3",#N/A,TRUE,"GENERAL";"TAB4",#N/A,TRUE,"GENERAL";"TAB5",#N/A,TRUE,"GENERAL"}</definedName>
    <definedName name="d" localSheetId="10" hidden="1">{"TAB1",#N/A,TRUE,"GENERAL";"TAB2",#N/A,TRUE,"GENERAL";"TAB3",#N/A,TRUE,"GENERAL";"TAB4",#N/A,TRUE,"GENERAL";"TAB5",#N/A,TRUE,"GENERAL"}</definedName>
    <definedName name="d" localSheetId="5" hidden="1">{"TAB1",#N/A,TRUE,"GENERAL";"TAB2",#N/A,TRUE,"GENERAL";"TAB3",#N/A,TRUE,"GENERAL";"TAB4",#N/A,TRUE,"GENERAL";"TAB5",#N/A,TRUE,"GENERAL"}</definedName>
    <definedName name="d" localSheetId="6" hidden="1">{"TAB1",#N/A,TRUE,"GENERAL";"TAB2",#N/A,TRUE,"GENERAL";"TAB3",#N/A,TRUE,"GENERAL";"TAB4",#N/A,TRUE,"GENERAL";"TAB5",#N/A,TRUE,"GENERAL"}</definedName>
    <definedName name="d" localSheetId="7" hidden="1">{"TAB1",#N/A,TRUE,"GENERAL";"TAB2",#N/A,TRUE,"GENERAL";"TAB3",#N/A,TRUE,"GENERAL";"TAB4",#N/A,TRUE,"GENERAL";"TAB5",#N/A,TRUE,"GENERAL"}</definedName>
    <definedName name="d" localSheetId="8" hidden="1">{"TAB1",#N/A,TRUE,"GENERAL";"TAB2",#N/A,TRUE,"GENERAL";"TAB3",#N/A,TRUE,"GENERAL";"TAB4",#N/A,TRUE,"GENERAL";"TAB5",#N/A,TRUE,"GENERAL"}</definedName>
    <definedName name="d" localSheetId="9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 localSheetId="1">#REF!</definedName>
    <definedName name="D_1" localSheetId="2">#REF!</definedName>
    <definedName name="D_1">#REF!</definedName>
    <definedName name="DAFT" localSheetId="1">#REF!</definedName>
    <definedName name="DAFT">#REF!</definedName>
    <definedName name="DANODO" localSheetId="1">#REF!</definedName>
    <definedName name="DANODO">#REF!</definedName>
    <definedName name="DANODOF" localSheetId="1">#REF!</definedName>
    <definedName name="DANODOF">#REF!</definedName>
    <definedName name="DANODOFT" localSheetId="1">#REF!</definedName>
    <definedName name="DANODOFT">#REF!</definedName>
    <definedName name="dario">#REF!</definedName>
    <definedName name="DASD" localSheetId="11" hidden="1">{"TAB1",#N/A,TRUE,"GENERAL";"TAB2",#N/A,TRUE,"GENERAL";"TAB3",#N/A,TRUE,"GENERAL";"TAB4",#N/A,TRUE,"GENERAL";"TAB5",#N/A,TRUE,"GENERAL"}</definedName>
    <definedName name="DASD" localSheetId="4" hidden="1">{"TAB1",#N/A,TRUE,"GENERAL";"TAB2",#N/A,TRUE,"GENERAL";"TAB3",#N/A,TRUE,"GENERAL";"TAB4",#N/A,TRUE,"GENERAL";"TAB5",#N/A,TRUE,"GENERAL"}</definedName>
    <definedName name="DASD" localSheetId="10" hidden="1">{"TAB1",#N/A,TRUE,"GENERAL";"TAB2",#N/A,TRUE,"GENERAL";"TAB3",#N/A,TRUE,"GENERAL";"TAB4",#N/A,TRUE,"GENERAL";"TAB5",#N/A,TRUE,"GENERAL"}</definedName>
    <definedName name="DASD" localSheetId="5" hidden="1">{"TAB1",#N/A,TRUE,"GENERAL";"TAB2",#N/A,TRUE,"GENERAL";"TAB3",#N/A,TRUE,"GENERAL";"TAB4",#N/A,TRUE,"GENERAL";"TAB5",#N/A,TRUE,"GENERAL"}</definedName>
    <definedName name="DASD" localSheetId="6" hidden="1">{"TAB1",#N/A,TRUE,"GENERAL";"TAB2",#N/A,TRUE,"GENERAL";"TAB3",#N/A,TRUE,"GENERAL";"TAB4",#N/A,TRUE,"GENERAL";"TAB5",#N/A,TRUE,"GENERAL"}</definedName>
    <definedName name="DASD" localSheetId="7" hidden="1">{"TAB1",#N/A,TRUE,"GENERAL";"TAB2",#N/A,TRUE,"GENERAL";"TAB3",#N/A,TRUE,"GENERAL";"TAB4",#N/A,TRUE,"GENERAL";"TAB5",#N/A,TRUE,"GENERAL"}</definedName>
    <definedName name="DASD" localSheetId="8" hidden="1">{"TAB1",#N/A,TRUE,"GENERAL";"TAB2",#N/A,TRUE,"GENERAL";"TAB3",#N/A,TRUE,"GENERAL";"TAB4",#N/A,TRUE,"GENERAL";"TAB5",#N/A,TRUE,"GENERAL"}</definedName>
    <definedName name="DASD" localSheetId="9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 localSheetId="1">#REF!</definedName>
    <definedName name="Data" localSheetId="2">#REF!</definedName>
    <definedName name="Data">#REF!</definedName>
    <definedName name="data1" localSheetId="1">#REF!</definedName>
    <definedName name="data1">#REF!</definedName>
    <definedName name="data10" localSheetId="1">#REF!</definedName>
    <definedName name="data10">#REF!</definedName>
    <definedName name="data11" localSheetId="1">#REF!</definedName>
    <definedName name="data11">#REF!</definedName>
    <definedName name="data12" localSheetId="1">#REF!</definedName>
    <definedName name="data12">#REF!</definedName>
    <definedName name="data13" localSheetId="1">#REF!</definedName>
    <definedName name="data13">#REF!</definedName>
    <definedName name="data14" localSheetId="1">#REF!</definedName>
    <definedName name="data14">#REF!</definedName>
    <definedName name="data15" localSheetId="1">#REF!</definedName>
    <definedName name="data15">#REF!</definedName>
    <definedName name="data16" localSheetId="1">#REF!</definedName>
    <definedName name="data16">#REF!</definedName>
    <definedName name="data17" localSheetId="1">#REF!</definedName>
    <definedName name="data17">#REF!</definedName>
    <definedName name="data18" localSheetId="1">#REF!</definedName>
    <definedName name="data18">#REF!</definedName>
    <definedName name="data19" localSheetId="1">#REF!</definedName>
    <definedName name="data19">#REF!</definedName>
    <definedName name="data2" localSheetId="1">#REF!</definedName>
    <definedName name="data2">#REF!</definedName>
    <definedName name="data20" localSheetId="1">#REF!</definedName>
    <definedName name="data20">#REF!</definedName>
    <definedName name="data21" localSheetId="1">#REF!</definedName>
    <definedName name="data21">#REF!</definedName>
    <definedName name="data22" localSheetId="1">#REF!</definedName>
    <definedName name="data22">#REF!</definedName>
    <definedName name="data23" localSheetId="1">#REF!</definedName>
    <definedName name="data23">#REF!</definedName>
    <definedName name="data24" localSheetId="1">#REF!</definedName>
    <definedName name="data24">#REF!</definedName>
    <definedName name="data25" localSheetId="1">#REF!</definedName>
    <definedName name="data25">#REF!</definedName>
    <definedName name="data26" localSheetId="1">#REF!</definedName>
    <definedName name="data26">#REF!</definedName>
    <definedName name="data27" localSheetId="1">#REF!</definedName>
    <definedName name="data27">#REF!</definedName>
    <definedName name="data28" localSheetId="1">#REF!</definedName>
    <definedName name="data28">#REF!</definedName>
    <definedName name="data29" localSheetId="1">#REF!</definedName>
    <definedName name="data29">#REF!</definedName>
    <definedName name="data3" localSheetId="1">#REF!</definedName>
    <definedName name="data3">#REF!</definedName>
    <definedName name="data30" localSheetId="1">#REF!</definedName>
    <definedName name="data30">#REF!</definedName>
    <definedName name="data31" localSheetId="1">#REF!</definedName>
    <definedName name="data31">#REF!</definedName>
    <definedName name="data32" localSheetId="1">#REF!</definedName>
    <definedName name="data32">#REF!</definedName>
    <definedName name="data33" localSheetId="1">#REF!</definedName>
    <definedName name="data33">#REF!</definedName>
    <definedName name="data34" localSheetId="1">#REF!</definedName>
    <definedName name="data34">#REF!</definedName>
    <definedName name="data35" localSheetId="1">#REF!</definedName>
    <definedName name="data35">#REF!</definedName>
    <definedName name="data36" localSheetId="1">#REF!</definedName>
    <definedName name="data36">#REF!</definedName>
    <definedName name="data37" localSheetId="1">#REF!</definedName>
    <definedName name="data37">#REF!</definedName>
    <definedName name="data38" localSheetId="1">#REF!</definedName>
    <definedName name="data38">#REF!</definedName>
    <definedName name="data39" localSheetId="1">#REF!</definedName>
    <definedName name="data39">#REF!</definedName>
    <definedName name="data4" localSheetId="1">#REF!</definedName>
    <definedName name="data4">#REF!</definedName>
    <definedName name="data40" localSheetId="1">#REF!</definedName>
    <definedName name="data40">#REF!</definedName>
    <definedName name="data41" localSheetId="1">#REF!</definedName>
    <definedName name="data41">#REF!</definedName>
    <definedName name="data42" localSheetId="1">#REF!</definedName>
    <definedName name="data42">#REF!</definedName>
    <definedName name="data43" localSheetId="1">#REF!</definedName>
    <definedName name="data43">#REF!</definedName>
    <definedName name="data44" localSheetId="1">#REF!</definedName>
    <definedName name="data44">#REF!</definedName>
    <definedName name="data45" localSheetId="1">#REF!</definedName>
    <definedName name="data45">#REF!</definedName>
    <definedName name="data46" localSheetId="1">#REF!</definedName>
    <definedName name="data46">#REF!</definedName>
    <definedName name="data47" localSheetId="1">#REF!</definedName>
    <definedName name="data47">#REF!</definedName>
    <definedName name="data48" localSheetId="1">#REF!</definedName>
    <definedName name="data48">#REF!</definedName>
    <definedName name="data49" localSheetId="1">#REF!</definedName>
    <definedName name="data49">#REF!</definedName>
    <definedName name="data5" localSheetId="1">#REF!</definedName>
    <definedName name="data5">#REF!</definedName>
    <definedName name="data50" localSheetId="1">#REF!</definedName>
    <definedName name="data50">#REF!</definedName>
    <definedName name="data51" localSheetId="1">#REF!</definedName>
    <definedName name="data51">#REF!</definedName>
    <definedName name="data52" localSheetId="1">#REF!</definedName>
    <definedName name="data52">#REF!</definedName>
    <definedName name="data53" localSheetId="1">#REF!</definedName>
    <definedName name="data53">#REF!</definedName>
    <definedName name="data54" localSheetId="1">#REF!</definedName>
    <definedName name="data54">#REF!</definedName>
    <definedName name="data55" localSheetId="1">#REF!</definedName>
    <definedName name="data55">#REF!</definedName>
    <definedName name="data56" localSheetId="1">#REF!</definedName>
    <definedName name="data56">#REF!</definedName>
    <definedName name="data57" localSheetId="1">#REF!</definedName>
    <definedName name="data57">#REF!</definedName>
    <definedName name="data58" localSheetId="1">#REF!</definedName>
    <definedName name="data58">#REF!</definedName>
    <definedName name="data59" localSheetId="1">#REF!</definedName>
    <definedName name="data59">#REF!</definedName>
    <definedName name="data6" localSheetId="1">#REF!</definedName>
    <definedName name="data6">#REF!</definedName>
    <definedName name="data60" localSheetId="1">#REF!</definedName>
    <definedName name="data60">#REF!</definedName>
    <definedName name="data61" localSheetId="1">#REF!</definedName>
    <definedName name="data61">#REF!</definedName>
    <definedName name="data62" localSheetId="1">#REF!</definedName>
    <definedName name="data62">#REF!</definedName>
    <definedName name="data63" localSheetId="1">#REF!</definedName>
    <definedName name="data63">#REF!</definedName>
    <definedName name="data64" localSheetId="1">#REF!</definedName>
    <definedName name="data64">#REF!</definedName>
    <definedName name="data65" localSheetId="1">#REF!</definedName>
    <definedName name="data65">#REF!</definedName>
    <definedName name="data66" localSheetId="1">#REF!</definedName>
    <definedName name="data66">#REF!</definedName>
    <definedName name="data67" localSheetId="1">#REF!</definedName>
    <definedName name="data67">#REF!</definedName>
    <definedName name="data68" localSheetId="1">#REF!</definedName>
    <definedName name="data68">#REF!</definedName>
    <definedName name="data69" localSheetId="1">#REF!</definedName>
    <definedName name="data69">#REF!</definedName>
    <definedName name="data7" localSheetId="1">#REF!</definedName>
    <definedName name="data7">#REF!</definedName>
    <definedName name="data70" localSheetId="1">#REF!</definedName>
    <definedName name="data70">#REF!</definedName>
    <definedName name="data8" localSheetId="1">#REF!</definedName>
    <definedName name="data8">#REF!</definedName>
    <definedName name="data9" localSheetId="1">#REF!</definedName>
    <definedName name="data9">#REF!</definedName>
    <definedName name="Database" localSheetId="1">#REF!</definedName>
    <definedName name="Database">#REF!</definedName>
    <definedName name="Database_MI">#REF!</definedName>
    <definedName name="DATO1">#REF!</definedName>
    <definedName name="datos" localSheetId="11">#REF!</definedName>
    <definedName name="datos" localSheetId="4">#REF!</definedName>
    <definedName name="datos" localSheetId="10">#REF!</definedName>
    <definedName name="datos" localSheetId="5">#REF!</definedName>
    <definedName name="datos" localSheetId="6">#REF!</definedName>
    <definedName name="datos" localSheetId="7">#REF!</definedName>
    <definedName name="datos" localSheetId="8">#REF!</definedName>
    <definedName name="datos" localSheetId="9">#REF!</definedName>
    <definedName name="datos" localSheetId="1">#REF!</definedName>
    <definedName name="datos" localSheetId="2">#REF!</definedName>
    <definedName name="datos">#REF!</definedName>
    <definedName name="DBASE1" localSheetId="1">#REF!</definedName>
    <definedName name="DBASE1">#REF!</definedName>
    <definedName name="DBASE2" localSheetId="1">#REF!</definedName>
    <definedName name="DBASE2">#REF!</definedName>
    <definedName name="DBASE3" localSheetId="1">#REF!</definedName>
    <definedName name="DBASE3">#REF!</definedName>
    <definedName name="dbfdfbi" localSheetId="11" hidden="1">{"TAB1",#N/A,TRUE,"GENERAL";"TAB2",#N/A,TRUE,"GENERAL";"TAB3",#N/A,TRUE,"GENERAL";"TAB4",#N/A,TRUE,"GENERAL";"TAB5",#N/A,TRUE,"GENERAL"}</definedName>
    <definedName name="dbfdfbi" localSheetId="4" hidden="1">{"TAB1",#N/A,TRUE,"GENERAL";"TAB2",#N/A,TRUE,"GENERAL";"TAB3",#N/A,TRUE,"GENERAL";"TAB4",#N/A,TRUE,"GENERAL";"TAB5",#N/A,TRUE,"GENERAL"}</definedName>
    <definedName name="dbfdfbi" localSheetId="10" hidden="1">{"TAB1",#N/A,TRUE,"GENERAL";"TAB2",#N/A,TRUE,"GENERAL";"TAB3",#N/A,TRUE,"GENERAL";"TAB4",#N/A,TRUE,"GENERAL";"TAB5",#N/A,TRUE,"GENERAL"}</definedName>
    <definedName name="dbfdfbi" localSheetId="5" hidden="1">{"TAB1",#N/A,TRUE,"GENERAL";"TAB2",#N/A,TRUE,"GENERAL";"TAB3",#N/A,TRUE,"GENERAL";"TAB4",#N/A,TRUE,"GENERAL";"TAB5",#N/A,TRUE,"GENERAL"}</definedName>
    <definedName name="dbfdfbi" localSheetId="6" hidden="1">{"TAB1",#N/A,TRUE,"GENERAL";"TAB2",#N/A,TRUE,"GENERAL";"TAB3",#N/A,TRUE,"GENERAL";"TAB4",#N/A,TRUE,"GENERAL";"TAB5",#N/A,TRUE,"GENERAL"}</definedName>
    <definedName name="dbfdfbi" localSheetId="7" hidden="1">{"TAB1",#N/A,TRUE,"GENERAL";"TAB2",#N/A,TRUE,"GENERAL";"TAB3",#N/A,TRUE,"GENERAL";"TAB4",#N/A,TRUE,"GENERAL";"TAB5",#N/A,TRUE,"GENERAL"}</definedName>
    <definedName name="dbfdfbi" localSheetId="8" hidden="1">{"TAB1",#N/A,TRUE,"GENERAL";"TAB2",#N/A,TRUE,"GENERAL";"TAB3",#N/A,TRUE,"GENERAL";"TAB4",#N/A,TRUE,"GENERAL";"TAB5",#N/A,TRUE,"GENERAL"}</definedName>
    <definedName name="dbfdfbi" localSheetId="9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 localSheetId="2">#REF!</definedName>
    <definedName name="Dbgcm">#REF!</definedName>
    <definedName name="dc" localSheetId="1">#REF!</definedName>
    <definedName name="dc">#REF!</definedName>
    <definedName name="Dcacm" localSheetId="1">#REF!</definedName>
    <definedName name="Dcacm">#REF!</definedName>
    <definedName name="DCI" localSheetId="1">#REF!</definedName>
    <definedName name="DCI">#REF!</definedName>
    <definedName name="DCI1_1" localSheetId="1">#REF!</definedName>
    <definedName name="DCI1_1">#REF!</definedName>
    <definedName name="DCI1_1_1" localSheetId="1">#REF!</definedName>
    <definedName name="DCI1_1_1">#REF!</definedName>
    <definedName name="DCI1_1_2" localSheetId="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 localSheetId="11">#REF!</definedName>
    <definedName name="DCorriente" localSheetId="4">#REF!</definedName>
    <definedName name="DCorriente" localSheetId="10">#REF!</definedName>
    <definedName name="DCorriente" localSheetId="5">#REF!</definedName>
    <definedName name="DCorriente" localSheetId="6">#REF!</definedName>
    <definedName name="DCorriente" localSheetId="7">#REF!</definedName>
    <definedName name="DCorriente" localSheetId="8">#REF!</definedName>
    <definedName name="DCorriente" localSheetId="9">#REF!</definedName>
    <definedName name="DCorriente" localSheetId="1">#REF!</definedName>
    <definedName name="DCorriente" localSheetId="2">#REF!</definedName>
    <definedName name="DCorriente">#REF!</definedName>
    <definedName name="Dcorriente1" localSheetId="11">#REF!</definedName>
    <definedName name="Dcorriente1" localSheetId="4">#REF!</definedName>
    <definedName name="Dcorriente1" localSheetId="10">#REF!</definedName>
    <definedName name="Dcorriente1" localSheetId="5">#REF!</definedName>
    <definedName name="Dcorriente1" localSheetId="6">#REF!</definedName>
    <definedName name="Dcorriente1" localSheetId="7">#REF!</definedName>
    <definedName name="Dcorriente1" localSheetId="8">#REF!</definedName>
    <definedName name="Dcorriente1" localSheetId="9">#REF!</definedName>
    <definedName name="Dcorriente1" localSheetId="1">#REF!</definedName>
    <definedName name="Dcorriente1" localSheetId="2">#REF!</definedName>
    <definedName name="Dcorriente1">#REF!</definedName>
    <definedName name="DCSDCTV" localSheetId="11" hidden="1">{"via1",#N/A,TRUE,"general";"via2",#N/A,TRUE,"general";"via3",#N/A,TRUE,"general"}</definedName>
    <definedName name="DCSDCTV" localSheetId="4" hidden="1">{"via1",#N/A,TRUE,"general";"via2",#N/A,TRUE,"general";"via3",#N/A,TRUE,"general"}</definedName>
    <definedName name="DCSDCTV" localSheetId="10" hidden="1">{"via1",#N/A,TRUE,"general";"via2",#N/A,TRUE,"general";"via3",#N/A,TRUE,"general"}</definedName>
    <definedName name="DCSDCTV" localSheetId="5" hidden="1">{"via1",#N/A,TRUE,"general";"via2",#N/A,TRUE,"general";"via3",#N/A,TRUE,"general"}</definedName>
    <definedName name="DCSDCTV" localSheetId="6" hidden="1">{"via1",#N/A,TRUE,"general";"via2",#N/A,TRUE,"general";"via3",#N/A,TRUE,"general"}</definedName>
    <definedName name="DCSDCTV" localSheetId="7" hidden="1">{"via1",#N/A,TRUE,"general";"via2",#N/A,TRUE,"general";"via3",#N/A,TRUE,"general"}</definedName>
    <definedName name="DCSDCTV" localSheetId="8" hidden="1">{"via1",#N/A,TRUE,"general";"via2",#N/A,TRUE,"general";"via3",#N/A,TRUE,"general"}</definedName>
    <definedName name="DCSDCTV" localSheetId="9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 localSheetId="2">#REF!</definedName>
    <definedName name="dd">#REF!</definedName>
    <definedName name="ddd" localSheetId="11" hidden="1">{"via1",#N/A,TRUE,"general";"via2",#N/A,TRUE,"general";"via3",#N/A,TRUE,"general"}</definedName>
    <definedName name="ddd" localSheetId="4" hidden="1">{"via1",#N/A,TRUE,"general";"via2",#N/A,TRUE,"general";"via3",#N/A,TRUE,"general"}</definedName>
    <definedName name="ddd" localSheetId="10" hidden="1">{"via1",#N/A,TRUE,"general";"via2",#N/A,TRUE,"general";"via3",#N/A,TRUE,"general"}</definedName>
    <definedName name="ddd" localSheetId="5" hidden="1">{"via1",#N/A,TRUE,"general";"via2",#N/A,TRUE,"general";"via3",#N/A,TRUE,"general"}</definedName>
    <definedName name="ddd" localSheetId="6" hidden="1">{"via1",#N/A,TRUE,"general";"via2",#N/A,TRUE,"general";"via3",#N/A,TRUE,"general"}</definedName>
    <definedName name="ddd" localSheetId="7" hidden="1">{"via1",#N/A,TRUE,"general";"via2",#N/A,TRUE,"general";"via3",#N/A,TRUE,"general"}</definedName>
    <definedName name="ddd" localSheetId="8" hidden="1">{"via1",#N/A,TRUE,"general";"via2",#N/A,TRUE,"general";"via3",#N/A,TRUE,"general"}</definedName>
    <definedName name="ddd" localSheetId="9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11" hidden="1">{#N/A,#N/A,FALSE,"Estatico";#N/A,#N/A,FALSE,"Tuberia";#N/A,#N/A,FALSE,"Instrumentación";#N/A,#N/A,FALSE,"Mecanica";#N/A,#N/A,FALSE,"Electrico";#N/A,#N/A,FALSE,"Ofic.Civiles"}</definedName>
    <definedName name="DDDD" localSheetId="4" hidden="1">{#N/A,#N/A,FALSE,"Estatico";#N/A,#N/A,FALSE,"Tuberia";#N/A,#N/A,FALSE,"Instrumentación";#N/A,#N/A,FALSE,"Mecanica";#N/A,#N/A,FALSE,"Electrico";#N/A,#N/A,FALSE,"Ofic.Civiles"}</definedName>
    <definedName name="DDDD" localSheetId="10" hidden="1">{#N/A,#N/A,FALSE,"Estatico";#N/A,#N/A,FALSE,"Tuberia";#N/A,#N/A,FALSE,"Instrumentación";#N/A,#N/A,FALSE,"Mecanica";#N/A,#N/A,FALSE,"Electrico";#N/A,#N/A,FALSE,"Ofic.Civiles"}</definedName>
    <definedName name="DDDD" localSheetId="5" hidden="1">{#N/A,#N/A,FALSE,"Estatico";#N/A,#N/A,FALSE,"Tuberia";#N/A,#N/A,FALSE,"Instrumentación";#N/A,#N/A,FALSE,"Mecanica";#N/A,#N/A,FALSE,"Electrico";#N/A,#N/A,FALSE,"Ofic.Civiles"}</definedName>
    <definedName name="DDDD" localSheetId="6" hidden="1">{#N/A,#N/A,FALSE,"Estatico";#N/A,#N/A,FALSE,"Tuberia";#N/A,#N/A,FALSE,"Instrumentación";#N/A,#N/A,FALSE,"Mecanica";#N/A,#N/A,FALSE,"Electrico";#N/A,#N/A,FALSE,"Ofic.Civiles"}</definedName>
    <definedName name="DDDD" localSheetId="7" hidden="1">{#N/A,#N/A,FALSE,"Estatico";#N/A,#N/A,FALSE,"Tuberia";#N/A,#N/A,FALSE,"Instrumentación";#N/A,#N/A,FALSE,"Mecanica";#N/A,#N/A,FALSE,"Electrico";#N/A,#N/A,FALSE,"Ofic.Civiles"}</definedName>
    <definedName name="DDDD" localSheetId="8" hidden="1">{#N/A,#N/A,FALSE,"Estatico";#N/A,#N/A,FALSE,"Tuberia";#N/A,#N/A,FALSE,"Instrumentación";#N/A,#N/A,FALSE,"Mecanica";#N/A,#N/A,FALSE,"Electrico";#N/A,#N/A,FALSE,"Ofic.Civiles"}</definedName>
    <definedName name="DDDD" localSheetId="9" hidden="1">{#N/A,#N/A,FALSE,"Estatico";#N/A,#N/A,FALSE,"Tuberia";#N/A,#N/A,FALSE,"Instrumentación";#N/A,#N/A,FALSE,"Mecanica";#N/A,#N/A,FALSE,"Electrico";#N/A,#N/A,FALSE,"Ofic.Civiles"}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localSheetId="2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11" hidden="1">{#N/A,#N/A,FALSE,"orthoflow";#N/A,#N/A,FALSE,"Miscelaneos";#N/A,#N/A,FALSE,"Instrumentacio";#N/A,#N/A,FALSE,"Electrico";#N/A,#N/A,FALSE,"Valv. Seguridad"}</definedName>
    <definedName name="DDDDDDD" localSheetId="4" hidden="1">{#N/A,#N/A,FALSE,"orthoflow";#N/A,#N/A,FALSE,"Miscelaneos";#N/A,#N/A,FALSE,"Instrumentacio";#N/A,#N/A,FALSE,"Electrico";#N/A,#N/A,FALSE,"Valv. Seguridad"}</definedName>
    <definedName name="DDDDDDD" localSheetId="10" hidden="1">{#N/A,#N/A,FALSE,"orthoflow";#N/A,#N/A,FALSE,"Miscelaneos";#N/A,#N/A,FALSE,"Instrumentacio";#N/A,#N/A,FALSE,"Electrico";#N/A,#N/A,FALSE,"Valv. Seguridad"}</definedName>
    <definedName name="DDDDDDD" localSheetId="5" hidden="1">{#N/A,#N/A,FALSE,"orthoflow";#N/A,#N/A,FALSE,"Miscelaneos";#N/A,#N/A,FALSE,"Instrumentacio";#N/A,#N/A,FALSE,"Electrico";#N/A,#N/A,FALSE,"Valv. Seguridad"}</definedName>
    <definedName name="DDDDDDD" localSheetId="6" hidden="1">{#N/A,#N/A,FALSE,"orthoflow";#N/A,#N/A,FALSE,"Miscelaneos";#N/A,#N/A,FALSE,"Instrumentacio";#N/A,#N/A,FALSE,"Electrico";#N/A,#N/A,FALSE,"Valv. Seguridad"}</definedName>
    <definedName name="DDDDDDD" localSheetId="7" hidden="1">{#N/A,#N/A,FALSE,"orthoflow";#N/A,#N/A,FALSE,"Miscelaneos";#N/A,#N/A,FALSE,"Instrumentacio";#N/A,#N/A,FALSE,"Electrico";#N/A,#N/A,FALSE,"Valv. Seguridad"}</definedName>
    <definedName name="DDDDDDD" localSheetId="8" hidden="1">{#N/A,#N/A,FALSE,"orthoflow";#N/A,#N/A,FALSE,"Miscelaneos";#N/A,#N/A,FALSE,"Instrumentacio";#N/A,#N/A,FALSE,"Electrico";#N/A,#N/A,FALSE,"Valv. Seguridad"}</definedName>
    <definedName name="DDDDDDD" localSheetId="9" hidden="1">{#N/A,#N/A,FALSE,"orthoflow";#N/A,#N/A,FALSE,"Miscelaneos";#N/A,#N/A,FALSE,"Instrumentacio";#N/A,#N/A,FALSE,"Electrico";#N/A,#N/A,FALSE,"Valv. Seguridad"}</definedName>
    <definedName name="DDDDDDD" localSheetId="1" hidden="1">{#N/A,#N/A,FALSE,"orthoflow";#N/A,#N/A,FALSE,"Miscelaneos";#N/A,#N/A,FALSE,"Instrumentacio";#N/A,#N/A,FALSE,"Electrico";#N/A,#N/A,FALSE,"Valv. Seguridad"}</definedName>
    <definedName name="DDDDDDD" localSheetId="2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11" hidden="1">{"via1",#N/A,TRUE,"general";"via2",#N/A,TRUE,"general";"via3",#N/A,TRUE,"general"}</definedName>
    <definedName name="ddddt" localSheetId="4" hidden="1">{"via1",#N/A,TRUE,"general";"via2",#N/A,TRUE,"general";"via3",#N/A,TRUE,"general"}</definedName>
    <definedName name="ddddt" localSheetId="10" hidden="1">{"via1",#N/A,TRUE,"general";"via2",#N/A,TRUE,"general";"via3",#N/A,TRUE,"general"}</definedName>
    <definedName name="ddddt" localSheetId="5" hidden="1">{"via1",#N/A,TRUE,"general";"via2",#N/A,TRUE,"general";"via3",#N/A,TRUE,"general"}</definedName>
    <definedName name="ddddt" localSheetId="6" hidden="1">{"via1",#N/A,TRUE,"general";"via2",#N/A,TRUE,"general";"via3",#N/A,TRUE,"general"}</definedName>
    <definedName name="ddddt" localSheetId="7" hidden="1">{"via1",#N/A,TRUE,"general";"via2",#N/A,TRUE,"general";"via3",#N/A,TRUE,"general"}</definedName>
    <definedName name="ddddt" localSheetId="8" hidden="1">{"via1",#N/A,TRUE,"general";"via2",#N/A,TRUE,"general";"via3",#N/A,TRUE,"general"}</definedName>
    <definedName name="ddddt" localSheetId="9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1" hidden="1">{"TAB1",#N/A,TRUE,"GENERAL";"TAB2",#N/A,TRUE,"GENERAL";"TAB3",#N/A,TRUE,"GENERAL";"TAB4",#N/A,TRUE,"GENERAL";"TAB5",#N/A,TRUE,"GENERAL"}</definedName>
    <definedName name="ddewdw" localSheetId="4" hidden="1">{"TAB1",#N/A,TRUE,"GENERAL";"TAB2",#N/A,TRUE,"GENERAL";"TAB3",#N/A,TRUE,"GENERAL";"TAB4",#N/A,TRUE,"GENERAL";"TAB5",#N/A,TRUE,"GENERAL"}</definedName>
    <definedName name="ddewdw" localSheetId="10" hidden="1">{"TAB1",#N/A,TRUE,"GENERAL";"TAB2",#N/A,TRUE,"GENERAL";"TAB3",#N/A,TRUE,"GENERAL";"TAB4",#N/A,TRUE,"GENERAL";"TAB5",#N/A,TRUE,"GENERAL"}</definedName>
    <definedName name="ddewdw" localSheetId="5" hidden="1">{"TAB1",#N/A,TRUE,"GENERAL";"TAB2",#N/A,TRUE,"GENERAL";"TAB3",#N/A,TRUE,"GENERAL";"TAB4",#N/A,TRUE,"GENERAL";"TAB5",#N/A,TRUE,"GENERAL"}</definedName>
    <definedName name="ddewdw" localSheetId="6" hidden="1">{"TAB1",#N/A,TRUE,"GENERAL";"TAB2",#N/A,TRUE,"GENERAL";"TAB3",#N/A,TRUE,"GENERAL";"TAB4",#N/A,TRUE,"GENERAL";"TAB5",#N/A,TRUE,"GENERAL"}</definedName>
    <definedName name="ddewdw" localSheetId="7" hidden="1">{"TAB1",#N/A,TRUE,"GENERAL";"TAB2",#N/A,TRUE,"GENERAL";"TAB3",#N/A,TRUE,"GENERAL";"TAB4",#N/A,TRUE,"GENERAL";"TAB5",#N/A,TRUE,"GENERAL"}</definedName>
    <definedName name="ddewdw" localSheetId="8" hidden="1">{"TAB1",#N/A,TRUE,"GENERAL";"TAB2",#N/A,TRUE,"GENERAL";"TAB3",#N/A,TRUE,"GENERAL";"TAB4",#N/A,TRUE,"GENERAL";"TAB5",#N/A,TRUE,"GENERAL"}</definedName>
    <definedName name="ddewdw" localSheetId="9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1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localSheetId="10" hidden="1">{"TAB1",#N/A,TRUE,"GENERAL";"TAB2",#N/A,TRUE,"GENERAL";"TAB3",#N/A,TRUE,"GENERAL";"TAB4",#N/A,TRUE,"GENERAL";"TAB5",#N/A,TRUE,"GENERAL"}</definedName>
    <definedName name="ddfdh" localSheetId="5" hidden="1">{"TAB1",#N/A,TRUE,"GENERAL";"TAB2",#N/A,TRUE,"GENERAL";"TAB3",#N/A,TRUE,"GENERAL";"TAB4",#N/A,TRUE,"GENERAL";"TAB5",#N/A,TRUE,"GENERAL"}</definedName>
    <definedName name="ddfdh" localSheetId="6" hidden="1">{"TAB1",#N/A,TRUE,"GENERAL";"TAB2",#N/A,TRUE,"GENERAL";"TAB3",#N/A,TRUE,"GENERAL";"TAB4",#N/A,TRUE,"GENERAL";"TAB5",#N/A,TRUE,"GENERAL"}</definedName>
    <definedName name="ddfdh" localSheetId="7" hidden="1">{"TAB1",#N/A,TRUE,"GENERAL";"TAB2",#N/A,TRUE,"GENERAL";"TAB3",#N/A,TRUE,"GENERAL";"TAB4",#N/A,TRUE,"GENERAL";"TAB5",#N/A,TRUE,"GENERAL"}</definedName>
    <definedName name="ddfdh" localSheetId="8" hidden="1">{"TAB1",#N/A,TRUE,"GENERAL";"TAB2",#N/A,TRUE,"GENERAL";"TAB3",#N/A,TRUE,"GENERAL";"TAB4",#N/A,TRUE,"GENERAL";"TAB5",#N/A,TRUE,"GENERAL"}</definedName>
    <definedName name="ddfdh" localSheetId="9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1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localSheetId="10" hidden="1">{"TAB1",#N/A,TRUE,"GENERAL";"TAB2",#N/A,TRUE,"GENERAL";"TAB3",#N/A,TRUE,"GENERAL";"TAB4",#N/A,TRUE,"GENERAL";"TAB5",#N/A,TRUE,"GENERAL"}</definedName>
    <definedName name="DDGSDP" localSheetId="5" hidden="1">{"TAB1",#N/A,TRUE,"GENERAL";"TAB2",#N/A,TRUE,"GENERAL";"TAB3",#N/A,TRUE,"GENERAL";"TAB4",#N/A,TRUE,"GENERAL";"TAB5",#N/A,TRUE,"GENERAL"}</definedName>
    <definedName name="DDGSDP" localSheetId="6" hidden="1">{"TAB1",#N/A,TRUE,"GENERAL";"TAB2",#N/A,TRUE,"GENERAL";"TAB3",#N/A,TRUE,"GENERAL";"TAB4",#N/A,TRUE,"GENERAL";"TAB5",#N/A,TRUE,"GENERAL"}</definedName>
    <definedName name="DDGSDP" localSheetId="7" hidden="1">{"TAB1",#N/A,TRUE,"GENERAL";"TAB2",#N/A,TRUE,"GENERAL";"TAB3",#N/A,TRUE,"GENERAL";"TAB4",#N/A,TRUE,"GENERAL";"TAB5",#N/A,TRUE,"GENERAL"}</definedName>
    <definedName name="DDGSDP" localSheetId="8" hidden="1">{"TAB1",#N/A,TRUE,"GENERAL";"TAB2",#N/A,TRUE,"GENERAL";"TAB3",#N/A,TRUE,"GENERAL";"TAB4",#N/A,TRUE,"GENERAL";"TAB5",#N/A,TRUE,"GENERAL"}</definedName>
    <definedName name="DDGSDP" localSheetId="9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ded" localSheetId="11" hidden="1">{"TAB1",#N/A,TRUE,"GENERAL";"TAB2",#N/A,TRUE,"GENERAL";"TAB3",#N/A,TRUE,"GENERAL";"TAB4",#N/A,TRUE,"GENERAL";"TAB5",#N/A,TRUE,"GENERAL"}</definedName>
    <definedName name="deded" localSheetId="4" hidden="1">{"TAB1",#N/A,TRUE,"GENERAL";"TAB2",#N/A,TRUE,"GENERAL";"TAB3",#N/A,TRUE,"GENERAL";"TAB4",#N/A,TRUE,"GENERAL";"TAB5",#N/A,TRUE,"GENERAL"}</definedName>
    <definedName name="deded" localSheetId="10" hidden="1">{"TAB1",#N/A,TRUE,"GENERAL";"TAB2",#N/A,TRUE,"GENERAL";"TAB3",#N/A,TRUE,"GENERAL";"TAB4",#N/A,TRUE,"GENERAL";"TAB5",#N/A,TRUE,"GENERAL"}</definedName>
    <definedName name="deded" localSheetId="5" hidden="1">{"TAB1",#N/A,TRUE,"GENERAL";"TAB2",#N/A,TRUE,"GENERAL";"TAB3",#N/A,TRUE,"GENERAL";"TAB4",#N/A,TRUE,"GENERAL";"TAB5",#N/A,TRUE,"GENERAL"}</definedName>
    <definedName name="deded" localSheetId="6" hidden="1">{"TAB1",#N/A,TRUE,"GENERAL";"TAB2",#N/A,TRUE,"GENERAL";"TAB3",#N/A,TRUE,"GENERAL";"TAB4",#N/A,TRUE,"GENERAL";"TAB5",#N/A,TRUE,"GENERAL"}</definedName>
    <definedName name="deded" localSheetId="7" hidden="1">{"TAB1",#N/A,TRUE,"GENERAL";"TAB2",#N/A,TRUE,"GENERAL";"TAB3",#N/A,TRUE,"GENERAL";"TAB4",#N/A,TRUE,"GENERAL";"TAB5",#N/A,TRUE,"GENERAL"}</definedName>
    <definedName name="deded" localSheetId="8" hidden="1">{"TAB1",#N/A,TRUE,"GENERAL";"TAB2",#N/A,TRUE,"GENERAL";"TAB3",#N/A,TRUE,"GENERAL";"TAB4",#N/A,TRUE,"GENERAL";"TAB5",#N/A,TRUE,"GENERAL"}</definedName>
    <definedName name="deded" localSheetId="9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1" hidden="1">{"via1",#N/A,TRUE,"general";"via2",#N/A,TRUE,"general";"via3",#N/A,TRUE,"general"}</definedName>
    <definedName name="defd" localSheetId="4" hidden="1">{"via1",#N/A,TRUE,"general";"via2",#N/A,TRUE,"general";"via3",#N/A,TRUE,"general"}</definedName>
    <definedName name="defd" localSheetId="10" hidden="1">{"via1",#N/A,TRUE,"general";"via2",#N/A,TRUE,"general";"via3",#N/A,TRUE,"general"}</definedName>
    <definedName name="defd" localSheetId="5" hidden="1">{"via1",#N/A,TRUE,"general";"via2",#N/A,TRUE,"general";"via3",#N/A,TRUE,"general"}</definedName>
    <definedName name="defd" localSheetId="6" hidden="1">{"via1",#N/A,TRUE,"general";"via2",#N/A,TRUE,"general";"via3",#N/A,TRUE,"general"}</definedName>
    <definedName name="defd" localSheetId="7" hidden="1">{"via1",#N/A,TRUE,"general";"via2",#N/A,TRUE,"general";"via3",#N/A,TRUE,"general"}</definedName>
    <definedName name="defd" localSheetId="8" hidden="1">{"via1",#N/A,TRUE,"general";"via2",#N/A,TRUE,"general";"via3",#N/A,TRUE,"general"}</definedName>
    <definedName name="defd" localSheetId="9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1">#REF!</definedName>
    <definedName name="demanto" localSheetId="2">#REF!</definedName>
    <definedName name="demanto">#REF!</definedName>
    <definedName name="DEMOLICIÓN">#REF!</definedName>
    <definedName name="DEP_VPR_GRM" localSheetId="11">#REF!</definedName>
    <definedName name="DEP_VPR_GRM" localSheetId="4">#REF!</definedName>
    <definedName name="DEP_VPR_GRM" localSheetId="10">#REF!</definedName>
    <definedName name="DEP_VPR_GRM" localSheetId="5">#REF!</definedName>
    <definedName name="DEP_VPR_GRM" localSheetId="6">#REF!</definedName>
    <definedName name="DEP_VPR_GRM" localSheetId="7">#REF!</definedName>
    <definedName name="DEP_VPR_GRM" localSheetId="8">#REF!</definedName>
    <definedName name="DEP_VPR_GRM" localSheetId="9">#REF!</definedName>
    <definedName name="DEP_VPR_GRM" localSheetId="1">#REF!</definedName>
    <definedName name="DEP_VPR_GRM" localSheetId="2">#REF!</definedName>
    <definedName name="DEP_VPR_GRM">#REF!</definedName>
    <definedName name="DEP_VPR_GRN" localSheetId="1">#REF!</definedName>
    <definedName name="DEP_VPR_GRN">#REF!</definedName>
    <definedName name="DEP_VPR_GRS" localSheetId="1">#REF!</definedName>
    <definedName name="DEP_VPR_GRS">#REF!</definedName>
    <definedName name="DEP_VPR_GTP" localSheetId="1">#REF!</definedName>
    <definedName name="DEP_VPR_GTP">#REF!</definedName>
    <definedName name="DEP_VPR_NA" localSheetId="1">#REF!</definedName>
    <definedName name="DEP_VPR_NA">#REF!</definedName>
    <definedName name="DEPEND">#REF!</definedName>
    <definedName name="DEPENDENCIA">#REF!</definedName>
    <definedName name="DEPENDENCIAS">#REF!</definedName>
    <definedName name="DERFE" localSheetId="11">#REF!</definedName>
    <definedName name="DERFE" localSheetId="4">#REF!</definedName>
    <definedName name="DERFE" localSheetId="10">#REF!</definedName>
    <definedName name="DERFE" localSheetId="5">#REF!</definedName>
    <definedName name="DERFE" localSheetId="6">#REF!</definedName>
    <definedName name="DERFE" localSheetId="7">#REF!</definedName>
    <definedName name="DERFE" localSheetId="8">#REF!</definedName>
    <definedName name="DERFE" localSheetId="9">#REF!</definedName>
    <definedName name="DERFE" localSheetId="1">#REF!</definedName>
    <definedName name="DERFE" localSheetId="2">#REF!</definedName>
    <definedName name="DERFE">#REF!</definedName>
    <definedName name="desarrolladas">#REF!,#REF!,#REF!,#REF!</definedName>
    <definedName name="DESCUNMI" localSheetId="11">#REF!</definedName>
    <definedName name="DESCUNMI" localSheetId="4">#REF!</definedName>
    <definedName name="DESCUNMI" localSheetId="10">#REF!</definedName>
    <definedName name="DESCUNMI" localSheetId="5">#REF!</definedName>
    <definedName name="DESCUNMI" localSheetId="6">#REF!</definedName>
    <definedName name="DESCUNMI" localSheetId="7">#REF!</definedName>
    <definedName name="DESCUNMI" localSheetId="8">#REF!</definedName>
    <definedName name="DESCUNMI" localSheetId="9">#REF!</definedName>
    <definedName name="DESCUNMI" localSheetId="1">#REF!</definedName>
    <definedName name="DESCUNMI" localSheetId="2">#REF!</definedName>
    <definedName name="DESCUNMI">#REF!</definedName>
    <definedName name="DEST_ART" localSheetId="11">#REF!</definedName>
    <definedName name="DEST_ART" localSheetId="4">#REF!</definedName>
    <definedName name="DEST_ART" localSheetId="10">#REF!</definedName>
    <definedName name="DEST_ART" localSheetId="5">#REF!</definedName>
    <definedName name="DEST_ART" localSheetId="6">#REF!</definedName>
    <definedName name="DEST_ART" localSheetId="7">#REF!</definedName>
    <definedName name="DEST_ART" localSheetId="8">#REF!</definedName>
    <definedName name="DEST_ART" localSheetId="9">#REF!</definedName>
    <definedName name="DEST_ART" localSheetId="1">#REF!</definedName>
    <definedName name="DEST_ART" localSheetId="2">#REF!</definedName>
    <definedName name="DEST_ART">#REF!</definedName>
    <definedName name="DESTCOD" localSheetId="1">#REF!</definedName>
    <definedName name="DESTCOD" localSheetId="2">#REF!</definedName>
    <definedName name="DESTCOD">#REF!</definedName>
    <definedName name="DESTFG" localSheetId="1">#REF!</definedName>
    <definedName name="DESTFG">#REF!</definedName>
    <definedName name="DESTQTY" localSheetId="1">#REF!</definedName>
    <definedName name="DESTQTY">#REF!</definedName>
    <definedName name="DETAIL" localSheetId="11">#REF!</definedName>
    <definedName name="DETAIL" localSheetId="4">#REF!</definedName>
    <definedName name="DETAIL" localSheetId="10">#REF!</definedName>
    <definedName name="DETAIL" localSheetId="5">#REF!</definedName>
    <definedName name="DETAIL" localSheetId="6">#REF!</definedName>
    <definedName name="DETAIL" localSheetId="7">#REF!</definedName>
    <definedName name="DETAIL" localSheetId="8">#REF!</definedName>
    <definedName name="DETAIL" localSheetId="9">#REF!</definedName>
    <definedName name="DETAIL" localSheetId="1">#REF!</definedName>
    <definedName name="DETAIL" localSheetId="2">#REF!</definedName>
    <definedName name="DETAIL">#REF!</definedName>
    <definedName name="Detalle_Reserva" localSheetId="1">#REF!</definedName>
    <definedName name="Detalle_Reserva">#REF!</definedName>
    <definedName name="DEX" localSheetId="1">#REF!</definedName>
    <definedName name="DEX">#REF!</definedName>
    <definedName name="DF" localSheetId="1">#REF!</definedName>
    <definedName name="DF">#REF!</definedName>
    <definedName name="dfa" localSheetId="11" hidden="1">{"TAB1",#N/A,TRUE,"GENERAL";"TAB2",#N/A,TRUE,"GENERAL";"TAB3",#N/A,TRUE,"GENERAL";"TAB4",#N/A,TRUE,"GENERAL";"TAB5",#N/A,TRUE,"GENERAL"}</definedName>
    <definedName name="dfa" localSheetId="4" hidden="1">{"TAB1",#N/A,TRUE,"GENERAL";"TAB2",#N/A,TRUE,"GENERAL";"TAB3",#N/A,TRUE,"GENERAL";"TAB4",#N/A,TRUE,"GENERAL";"TAB5",#N/A,TRUE,"GENERAL"}</definedName>
    <definedName name="dfa" localSheetId="10" hidden="1">{"TAB1",#N/A,TRUE,"GENERAL";"TAB2",#N/A,TRUE,"GENERAL";"TAB3",#N/A,TRUE,"GENERAL";"TAB4",#N/A,TRUE,"GENERAL";"TAB5",#N/A,TRUE,"GENERAL"}</definedName>
    <definedName name="dfa" localSheetId="5" hidden="1">{"TAB1",#N/A,TRUE,"GENERAL";"TAB2",#N/A,TRUE,"GENERAL";"TAB3",#N/A,TRUE,"GENERAL";"TAB4",#N/A,TRUE,"GENERAL";"TAB5",#N/A,TRUE,"GENERAL"}</definedName>
    <definedName name="dfa" localSheetId="6" hidden="1">{"TAB1",#N/A,TRUE,"GENERAL";"TAB2",#N/A,TRUE,"GENERAL";"TAB3",#N/A,TRUE,"GENERAL";"TAB4",#N/A,TRUE,"GENERAL";"TAB5",#N/A,TRUE,"GENERAL"}</definedName>
    <definedName name="dfa" localSheetId="7" hidden="1">{"TAB1",#N/A,TRUE,"GENERAL";"TAB2",#N/A,TRUE,"GENERAL";"TAB3",#N/A,TRUE,"GENERAL";"TAB4",#N/A,TRUE,"GENERAL";"TAB5",#N/A,TRUE,"GENERAL"}</definedName>
    <definedName name="dfa" localSheetId="8" hidden="1">{"TAB1",#N/A,TRUE,"GENERAL";"TAB2",#N/A,TRUE,"GENERAL";"TAB3",#N/A,TRUE,"GENERAL";"TAB4",#N/A,TRUE,"GENERAL";"TAB5",#N/A,TRUE,"GENERAL"}</definedName>
    <definedName name="dfa" localSheetId="9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1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localSheetId="10" hidden="1">{"TAB1",#N/A,TRUE,"GENERAL";"TAB2",#N/A,TRUE,"GENERAL";"TAB3",#N/A,TRUE,"GENERAL";"TAB4",#N/A,TRUE,"GENERAL";"TAB5",#N/A,TRUE,"GENERAL"}</definedName>
    <definedName name="dfasd" localSheetId="5" hidden="1">{"TAB1",#N/A,TRUE,"GENERAL";"TAB2",#N/A,TRUE,"GENERAL";"TAB3",#N/A,TRUE,"GENERAL";"TAB4",#N/A,TRUE,"GENERAL";"TAB5",#N/A,TRUE,"GENERAL"}</definedName>
    <definedName name="dfasd" localSheetId="6" hidden="1">{"TAB1",#N/A,TRUE,"GENERAL";"TAB2",#N/A,TRUE,"GENERAL";"TAB3",#N/A,TRUE,"GENERAL";"TAB4",#N/A,TRUE,"GENERAL";"TAB5",#N/A,TRUE,"GENERAL"}</definedName>
    <definedName name="dfasd" localSheetId="7" hidden="1">{"TAB1",#N/A,TRUE,"GENERAL";"TAB2",#N/A,TRUE,"GENERAL";"TAB3",#N/A,TRUE,"GENERAL";"TAB4",#N/A,TRUE,"GENERAL";"TAB5",#N/A,TRUE,"GENERAL"}</definedName>
    <definedName name="dfasd" localSheetId="8" hidden="1">{"TAB1",#N/A,TRUE,"GENERAL";"TAB2",#N/A,TRUE,"GENERAL";"TAB3",#N/A,TRUE,"GENERAL";"TAB4",#N/A,TRUE,"GENERAL";"TAB5",#N/A,TRUE,"GENERAL"}</definedName>
    <definedName name="dfasd" localSheetId="9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1" hidden="1">{"via1",#N/A,TRUE,"general";"via2",#N/A,TRUE,"general";"via3",#N/A,TRUE,"general"}</definedName>
    <definedName name="DFBNJ" localSheetId="4" hidden="1">{"via1",#N/A,TRUE,"general";"via2",#N/A,TRUE,"general";"via3",#N/A,TRUE,"general"}</definedName>
    <definedName name="DFBNJ" localSheetId="10" hidden="1">{"via1",#N/A,TRUE,"general";"via2",#N/A,TRUE,"general";"via3",#N/A,TRUE,"general"}</definedName>
    <definedName name="DFBNJ" localSheetId="5" hidden="1">{"via1",#N/A,TRUE,"general";"via2",#N/A,TRUE,"general";"via3",#N/A,TRUE,"general"}</definedName>
    <definedName name="DFBNJ" localSheetId="6" hidden="1">{"via1",#N/A,TRUE,"general";"via2",#N/A,TRUE,"general";"via3",#N/A,TRUE,"general"}</definedName>
    <definedName name="DFBNJ" localSheetId="7" hidden="1">{"via1",#N/A,TRUE,"general";"via2",#N/A,TRUE,"general";"via3",#N/A,TRUE,"general"}</definedName>
    <definedName name="DFBNJ" localSheetId="8" hidden="1">{"via1",#N/A,TRUE,"general";"via2",#N/A,TRUE,"general";"via3",#N/A,TRUE,"general"}</definedName>
    <definedName name="DFBNJ" localSheetId="9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1" hidden="1">{"TAB1",#N/A,TRUE,"GENERAL";"TAB2",#N/A,TRUE,"GENERAL";"TAB3",#N/A,TRUE,"GENERAL";"TAB4",#N/A,TRUE,"GENERAL";"TAB5",#N/A,TRUE,"GENERAL"}</definedName>
    <definedName name="dfds" localSheetId="4" hidden="1">{"TAB1",#N/A,TRUE,"GENERAL";"TAB2",#N/A,TRUE,"GENERAL";"TAB3",#N/A,TRUE,"GENERAL";"TAB4",#N/A,TRUE,"GENERAL";"TAB5",#N/A,TRUE,"GENERAL"}</definedName>
    <definedName name="dfds" localSheetId="10" hidden="1">{"TAB1",#N/A,TRUE,"GENERAL";"TAB2",#N/A,TRUE,"GENERAL";"TAB3",#N/A,TRUE,"GENERAL";"TAB4",#N/A,TRUE,"GENERAL";"TAB5",#N/A,TRUE,"GENERAL"}</definedName>
    <definedName name="dfds" localSheetId="5" hidden="1">{"TAB1",#N/A,TRUE,"GENERAL";"TAB2",#N/A,TRUE,"GENERAL";"TAB3",#N/A,TRUE,"GENERAL";"TAB4",#N/A,TRUE,"GENERAL";"TAB5",#N/A,TRUE,"GENERAL"}</definedName>
    <definedName name="dfds" localSheetId="6" hidden="1">{"TAB1",#N/A,TRUE,"GENERAL";"TAB2",#N/A,TRUE,"GENERAL";"TAB3",#N/A,TRUE,"GENERAL";"TAB4",#N/A,TRUE,"GENERAL";"TAB5",#N/A,TRUE,"GENERAL"}</definedName>
    <definedName name="dfds" localSheetId="7" hidden="1">{"TAB1",#N/A,TRUE,"GENERAL";"TAB2",#N/A,TRUE,"GENERAL";"TAB3",#N/A,TRUE,"GENERAL";"TAB4",#N/A,TRUE,"GENERAL";"TAB5",#N/A,TRUE,"GENERAL"}</definedName>
    <definedName name="dfds" localSheetId="8" hidden="1">{"TAB1",#N/A,TRUE,"GENERAL";"TAB2",#N/A,TRUE,"GENERAL";"TAB3",#N/A,TRUE,"GENERAL";"TAB4",#N/A,TRUE,"GENERAL";"TAB5",#N/A,TRUE,"GENERAL"}</definedName>
    <definedName name="dfds" localSheetId="9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1" hidden="1">{"via1",#N/A,TRUE,"general";"via2",#N/A,TRUE,"general";"via3",#N/A,TRUE,"general"}</definedName>
    <definedName name="dfdsfi" localSheetId="4" hidden="1">{"via1",#N/A,TRUE,"general";"via2",#N/A,TRUE,"general";"via3",#N/A,TRUE,"general"}</definedName>
    <definedName name="dfdsfi" localSheetId="10" hidden="1">{"via1",#N/A,TRUE,"general";"via2",#N/A,TRUE,"general";"via3",#N/A,TRUE,"general"}</definedName>
    <definedName name="dfdsfi" localSheetId="5" hidden="1">{"via1",#N/A,TRUE,"general";"via2",#N/A,TRUE,"general";"via3",#N/A,TRUE,"general"}</definedName>
    <definedName name="dfdsfi" localSheetId="6" hidden="1">{"via1",#N/A,TRUE,"general";"via2",#N/A,TRUE,"general";"via3",#N/A,TRUE,"general"}</definedName>
    <definedName name="dfdsfi" localSheetId="7" hidden="1">{"via1",#N/A,TRUE,"general";"via2",#N/A,TRUE,"general";"via3",#N/A,TRUE,"general"}</definedName>
    <definedName name="dfdsfi" localSheetId="8" hidden="1">{"via1",#N/A,TRUE,"general";"via2",#N/A,TRUE,"general";"via3",#N/A,TRUE,"general"}</definedName>
    <definedName name="dfdsfi" localSheetId="9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1" hidden="1">{"TAB1",#N/A,TRUE,"GENERAL";"TAB2",#N/A,TRUE,"GENERAL";"TAB3",#N/A,TRUE,"GENERAL";"TAB4",#N/A,TRUE,"GENERAL";"TAB5",#N/A,TRUE,"GENERAL"}</definedName>
    <definedName name="dffffe" localSheetId="4" hidden="1">{"TAB1",#N/A,TRUE,"GENERAL";"TAB2",#N/A,TRUE,"GENERAL";"TAB3",#N/A,TRUE,"GENERAL";"TAB4",#N/A,TRUE,"GENERAL";"TAB5",#N/A,TRUE,"GENERAL"}</definedName>
    <definedName name="dffffe" localSheetId="10" hidden="1">{"TAB1",#N/A,TRUE,"GENERAL";"TAB2",#N/A,TRUE,"GENERAL";"TAB3",#N/A,TRUE,"GENERAL";"TAB4",#N/A,TRUE,"GENERAL";"TAB5",#N/A,TRUE,"GENERAL"}</definedName>
    <definedName name="dffffe" localSheetId="5" hidden="1">{"TAB1",#N/A,TRUE,"GENERAL";"TAB2",#N/A,TRUE,"GENERAL";"TAB3",#N/A,TRUE,"GENERAL";"TAB4",#N/A,TRUE,"GENERAL";"TAB5",#N/A,TRUE,"GENERAL"}</definedName>
    <definedName name="dffffe" localSheetId="6" hidden="1">{"TAB1",#N/A,TRUE,"GENERAL";"TAB2",#N/A,TRUE,"GENERAL";"TAB3",#N/A,TRUE,"GENERAL";"TAB4",#N/A,TRUE,"GENERAL";"TAB5",#N/A,TRUE,"GENERAL"}</definedName>
    <definedName name="dffffe" localSheetId="7" hidden="1">{"TAB1",#N/A,TRUE,"GENERAL";"TAB2",#N/A,TRUE,"GENERAL";"TAB3",#N/A,TRUE,"GENERAL";"TAB4",#N/A,TRUE,"GENERAL";"TAB5",#N/A,TRUE,"GENERAL"}</definedName>
    <definedName name="dffffe" localSheetId="8" hidden="1">{"TAB1",#N/A,TRUE,"GENERAL";"TAB2",#N/A,TRUE,"GENERAL";"TAB3",#N/A,TRUE,"GENERAL";"TAB4",#N/A,TRUE,"GENERAL";"TAB5",#N/A,TRUE,"GENERAL"}</definedName>
    <definedName name="dffffe" localSheetId="9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1" hidden="1">{"via1",#N/A,TRUE,"general";"via2",#N/A,TRUE,"general";"via3",#N/A,TRUE,"general"}</definedName>
    <definedName name="DFG" localSheetId="4" hidden="1">{"via1",#N/A,TRUE,"general";"via2",#N/A,TRUE,"general";"via3",#N/A,TRUE,"general"}</definedName>
    <definedName name="DFG" localSheetId="10" hidden="1">{"via1",#N/A,TRUE,"general";"via2",#N/A,TRUE,"general";"via3",#N/A,TRUE,"general"}</definedName>
    <definedName name="DFG" localSheetId="5" hidden="1">{"via1",#N/A,TRUE,"general";"via2",#N/A,TRUE,"general";"via3",#N/A,TRUE,"general"}</definedName>
    <definedName name="DFG" localSheetId="6" hidden="1">{"via1",#N/A,TRUE,"general";"via2",#N/A,TRUE,"general";"via3",#N/A,TRUE,"general"}</definedName>
    <definedName name="DFG" localSheetId="7" hidden="1">{"via1",#N/A,TRUE,"general";"via2",#N/A,TRUE,"general";"via3",#N/A,TRUE,"general"}</definedName>
    <definedName name="DFG" localSheetId="8" hidden="1">{"via1",#N/A,TRUE,"general";"via2",#N/A,TRUE,"general";"via3",#N/A,TRUE,"general"}</definedName>
    <definedName name="DFG" localSheetId="9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1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localSheetId="10" hidden="1">{"via1",#N/A,TRUE,"general";"via2",#N/A,TRUE,"general";"via3",#N/A,TRUE,"general"}</definedName>
    <definedName name="DFGBHJ" localSheetId="5" hidden="1">{"via1",#N/A,TRUE,"general";"via2",#N/A,TRUE,"general";"via3",#N/A,TRUE,"general"}</definedName>
    <definedName name="DFGBHJ" localSheetId="6" hidden="1">{"via1",#N/A,TRUE,"general";"via2",#N/A,TRUE,"general";"via3",#N/A,TRUE,"general"}</definedName>
    <definedName name="DFGBHJ" localSheetId="7" hidden="1">{"via1",#N/A,TRUE,"general";"via2",#N/A,TRUE,"general";"via3",#N/A,TRUE,"general"}</definedName>
    <definedName name="DFGBHJ" localSheetId="8" hidden="1">{"via1",#N/A,TRUE,"general";"via2",#N/A,TRUE,"general";"via3",#N/A,TRUE,"general"}</definedName>
    <definedName name="DFGBHJ" localSheetId="9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1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localSheetId="10" hidden="1">{"via1",#N/A,TRUE,"general";"via2",#N/A,TRUE,"general";"via3",#N/A,TRUE,"general"}</definedName>
    <definedName name="DFGDFG" localSheetId="5" hidden="1">{"via1",#N/A,TRUE,"general";"via2",#N/A,TRUE,"general";"via3",#N/A,TRUE,"general"}</definedName>
    <definedName name="DFGDFG" localSheetId="6" hidden="1">{"via1",#N/A,TRUE,"general";"via2",#N/A,TRUE,"general";"via3",#N/A,TRUE,"general"}</definedName>
    <definedName name="DFGDFG" localSheetId="7" hidden="1">{"via1",#N/A,TRUE,"general";"via2",#N/A,TRUE,"general";"via3",#N/A,TRUE,"general"}</definedName>
    <definedName name="DFGDFG" localSheetId="8" hidden="1">{"via1",#N/A,TRUE,"general";"via2",#N/A,TRUE,"general";"via3",#N/A,TRUE,"general"}</definedName>
    <definedName name="DFGDFG" localSheetId="9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1" hidden="1">{"TAB1",#N/A,TRUE,"GENERAL";"TAB2",#N/A,TRUE,"GENERAL";"TAB3",#N/A,TRUE,"GENERAL";"TAB4",#N/A,TRUE,"GENERAL";"TAB5",#N/A,TRUE,"GENERAL"}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localSheetId="10" hidden="1">{"TAB1",#N/A,TRUE,"GENERAL";"TAB2",#N/A,TRUE,"GENERAL";"TAB3",#N/A,TRUE,"GENERAL";"TAB4",#N/A,TRUE,"GENERAL";"TAB5",#N/A,TRUE,"GENERAL"}</definedName>
    <definedName name="DFGDYYB" localSheetId="5" hidden="1">{"TAB1",#N/A,TRUE,"GENERAL";"TAB2",#N/A,TRUE,"GENERAL";"TAB3",#N/A,TRUE,"GENERAL";"TAB4",#N/A,TRUE,"GENERAL";"TAB5",#N/A,TRUE,"GENERAL"}</definedName>
    <definedName name="DFGDYYB" localSheetId="6" hidden="1">{"TAB1",#N/A,TRUE,"GENERAL";"TAB2",#N/A,TRUE,"GENERAL";"TAB3",#N/A,TRUE,"GENERAL";"TAB4",#N/A,TRUE,"GENERAL";"TAB5",#N/A,TRUE,"GENERAL"}</definedName>
    <definedName name="DFGDYYB" localSheetId="7" hidden="1">{"TAB1",#N/A,TRUE,"GENERAL";"TAB2",#N/A,TRUE,"GENERAL";"TAB3",#N/A,TRUE,"GENERAL";"TAB4",#N/A,TRUE,"GENERAL";"TAB5",#N/A,TRUE,"GENERAL"}</definedName>
    <definedName name="DFGDYYB" localSheetId="8" hidden="1">{"TAB1",#N/A,TRUE,"GENERAL";"TAB2",#N/A,TRUE,"GENERAL";"TAB3",#N/A,TRUE,"GENERAL";"TAB4",#N/A,TRUE,"GENERAL";"TAB5",#N/A,TRUE,"GENERAL"}</definedName>
    <definedName name="DFGDYYB" localSheetId="9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1" hidden="1">{"via1",#N/A,TRUE,"general";"via2",#N/A,TRUE,"general";"via3",#N/A,TRUE,"general"}</definedName>
    <definedName name="dfgf" localSheetId="4" hidden="1">{"via1",#N/A,TRUE,"general";"via2",#N/A,TRUE,"general";"via3",#N/A,TRUE,"general"}</definedName>
    <definedName name="dfgf" localSheetId="10" hidden="1">{"via1",#N/A,TRUE,"general";"via2",#N/A,TRUE,"general";"via3",#N/A,TRUE,"general"}</definedName>
    <definedName name="dfgf" localSheetId="5" hidden="1">{"via1",#N/A,TRUE,"general";"via2",#N/A,TRUE,"general";"via3",#N/A,TRUE,"general"}</definedName>
    <definedName name="dfgf" localSheetId="6" hidden="1">{"via1",#N/A,TRUE,"general";"via2",#N/A,TRUE,"general";"via3",#N/A,TRUE,"general"}</definedName>
    <definedName name="dfgf" localSheetId="7" hidden="1">{"via1",#N/A,TRUE,"general";"via2",#N/A,TRUE,"general";"via3",#N/A,TRUE,"general"}</definedName>
    <definedName name="dfgf" localSheetId="8" hidden="1">{"via1",#N/A,TRUE,"general";"via2",#N/A,TRUE,"general";"via3",#N/A,TRUE,"general"}</definedName>
    <definedName name="dfgf" localSheetId="9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1" hidden="1">{"TAB1",#N/A,TRUE,"GENERAL";"TAB2",#N/A,TRUE,"GENERAL";"TAB3",#N/A,TRUE,"GENERAL";"TAB4",#N/A,TRUE,"GENERAL";"TAB5",#N/A,TRUE,"GENERAL"}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localSheetId="10" hidden="1">{"TAB1",#N/A,TRUE,"GENERAL";"TAB2",#N/A,TRUE,"GENERAL";"TAB3",#N/A,TRUE,"GENERAL";"TAB4",#N/A,TRUE,"GENERAL";"TAB5",#N/A,TRUE,"GENERAL"}</definedName>
    <definedName name="DFGFBOP" localSheetId="5" hidden="1">{"TAB1",#N/A,TRUE,"GENERAL";"TAB2",#N/A,TRUE,"GENERAL";"TAB3",#N/A,TRUE,"GENERAL";"TAB4",#N/A,TRUE,"GENERAL";"TAB5",#N/A,TRUE,"GENERAL"}</definedName>
    <definedName name="DFGFBOP" localSheetId="6" hidden="1">{"TAB1",#N/A,TRUE,"GENERAL";"TAB2",#N/A,TRUE,"GENERAL";"TAB3",#N/A,TRUE,"GENERAL";"TAB4",#N/A,TRUE,"GENERAL";"TAB5",#N/A,TRUE,"GENERAL"}</definedName>
    <definedName name="DFGFBOP" localSheetId="7" hidden="1">{"TAB1",#N/A,TRUE,"GENERAL";"TAB2",#N/A,TRUE,"GENERAL";"TAB3",#N/A,TRUE,"GENERAL";"TAB4",#N/A,TRUE,"GENERAL";"TAB5",#N/A,TRUE,"GENERAL"}</definedName>
    <definedName name="DFGFBOP" localSheetId="8" hidden="1">{"TAB1",#N/A,TRUE,"GENERAL";"TAB2",#N/A,TRUE,"GENERAL";"TAB3",#N/A,TRUE,"GENERAL";"TAB4",#N/A,TRUE,"GENERAL";"TAB5",#N/A,TRUE,"GENERAL"}</definedName>
    <definedName name="DFGFBOP" localSheetId="9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1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localSheetId="10" hidden="1">{"TAB1",#N/A,TRUE,"GENERAL";"TAB2",#N/A,TRUE,"GENERAL";"TAB3",#N/A,TRUE,"GENERAL";"TAB4",#N/A,TRUE,"GENERAL";"TAB5",#N/A,TRUE,"GENERAL"}</definedName>
    <definedName name="DFGFDG" localSheetId="5" hidden="1">{"TAB1",#N/A,TRUE,"GENERAL";"TAB2",#N/A,TRUE,"GENERAL";"TAB3",#N/A,TRUE,"GENERAL";"TAB4",#N/A,TRUE,"GENERAL";"TAB5",#N/A,TRUE,"GENERAL"}</definedName>
    <definedName name="DFGFDG" localSheetId="6" hidden="1">{"TAB1",#N/A,TRUE,"GENERAL";"TAB2",#N/A,TRUE,"GENERAL";"TAB3",#N/A,TRUE,"GENERAL";"TAB4",#N/A,TRUE,"GENERAL";"TAB5",#N/A,TRUE,"GENERAL"}</definedName>
    <definedName name="DFGFDG" localSheetId="7" hidden="1">{"TAB1",#N/A,TRUE,"GENERAL";"TAB2",#N/A,TRUE,"GENERAL";"TAB3",#N/A,TRUE,"GENERAL";"TAB4",#N/A,TRUE,"GENERAL";"TAB5",#N/A,TRUE,"GENERAL"}</definedName>
    <definedName name="DFGFDG" localSheetId="8" hidden="1">{"TAB1",#N/A,TRUE,"GENERAL";"TAB2",#N/A,TRUE,"GENERAL";"TAB3",#N/A,TRUE,"GENERAL";"TAB4",#N/A,TRUE,"GENERAL";"TAB5",#N/A,TRUE,"GENERAL"}</definedName>
    <definedName name="DFGFDG" localSheetId="9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1" hidden="1">{"TAB1",#N/A,TRUE,"GENERAL";"TAB2",#N/A,TRUE,"GENERAL";"TAB3",#N/A,TRUE,"GENERAL";"TAB4",#N/A,TRUE,"GENERAL";"TAB5",#N/A,TRUE,"GENERAL"}</definedName>
    <definedName name="DFGV" localSheetId="4" hidden="1">{"TAB1",#N/A,TRUE,"GENERAL";"TAB2",#N/A,TRUE,"GENERAL";"TAB3",#N/A,TRUE,"GENERAL";"TAB4",#N/A,TRUE,"GENERAL";"TAB5",#N/A,TRUE,"GENERAL"}</definedName>
    <definedName name="DFGV" localSheetId="10" hidden="1">{"TAB1",#N/A,TRUE,"GENERAL";"TAB2",#N/A,TRUE,"GENERAL";"TAB3",#N/A,TRUE,"GENERAL";"TAB4",#N/A,TRUE,"GENERAL";"TAB5",#N/A,TRUE,"GENERAL"}</definedName>
    <definedName name="DFGV" localSheetId="5" hidden="1">{"TAB1",#N/A,TRUE,"GENERAL";"TAB2",#N/A,TRUE,"GENERAL";"TAB3",#N/A,TRUE,"GENERAL";"TAB4",#N/A,TRUE,"GENERAL";"TAB5",#N/A,TRUE,"GENERAL"}</definedName>
    <definedName name="DFGV" localSheetId="6" hidden="1">{"TAB1",#N/A,TRUE,"GENERAL";"TAB2",#N/A,TRUE,"GENERAL";"TAB3",#N/A,TRUE,"GENERAL";"TAB4",#N/A,TRUE,"GENERAL";"TAB5",#N/A,TRUE,"GENERAL"}</definedName>
    <definedName name="DFGV" localSheetId="7" hidden="1">{"TAB1",#N/A,TRUE,"GENERAL";"TAB2",#N/A,TRUE,"GENERAL";"TAB3",#N/A,TRUE,"GENERAL";"TAB4",#N/A,TRUE,"GENERAL";"TAB5",#N/A,TRUE,"GENERAL"}</definedName>
    <definedName name="DFGV" localSheetId="8" hidden="1">{"TAB1",#N/A,TRUE,"GENERAL";"TAB2",#N/A,TRUE,"GENERAL";"TAB3",#N/A,TRUE,"GENERAL";"TAB4",#N/A,TRUE,"GENERAL";"TAB5",#N/A,TRUE,"GENERAL"}</definedName>
    <definedName name="DFGV" localSheetId="9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1" hidden="1">{"TAB1",#N/A,TRUE,"GENERAL";"TAB2",#N/A,TRUE,"GENERAL";"TAB3",#N/A,TRUE,"GENERAL";"TAB4",#N/A,TRUE,"GENERAL";"TAB5",#N/A,TRUE,"GENERAL"}</definedName>
    <definedName name="dfgypuj" localSheetId="4" hidden="1">{"TAB1",#N/A,TRUE,"GENERAL";"TAB2",#N/A,TRUE,"GENERAL";"TAB3",#N/A,TRUE,"GENERAL";"TAB4",#N/A,TRUE,"GENERAL";"TAB5",#N/A,TRUE,"GENERAL"}</definedName>
    <definedName name="dfgypuj" localSheetId="10" hidden="1">{"TAB1",#N/A,TRUE,"GENERAL";"TAB2",#N/A,TRUE,"GENERAL";"TAB3",#N/A,TRUE,"GENERAL";"TAB4",#N/A,TRUE,"GENERAL";"TAB5",#N/A,TRUE,"GENERAL"}</definedName>
    <definedName name="dfgypuj" localSheetId="5" hidden="1">{"TAB1",#N/A,TRUE,"GENERAL";"TAB2",#N/A,TRUE,"GENERAL";"TAB3",#N/A,TRUE,"GENERAL";"TAB4",#N/A,TRUE,"GENERAL";"TAB5",#N/A,TRUE,"GENERAL"}</definedName>
    <definedName name="dfgypuj" localSheetId="6" hidden="1">{"TAB1",#N/A,TRUE,"GENERAL";"TAB2",#N/A,TRUE,"GENERAL";"TAB3",#N/A,TRUE,"GENERAL";"TAB4",#N/A,TRUE,"GENERAL";"TAB5",#N/A,TRUE,"GENERAL"}</definedName>
    <definedName name="dfgypuj" localSheetId="7" hidden="1">{"TAB1",#N/A,TRUE,"GENERAL";"TAB2",#N/A,TRUE,"GENERAL";"TAB3",#N/A,TRUE,"GENERAL";"TAB4",#N/A,TRUE,"GENERAL";"TAB5",#N/A,TRUE,"GENERAL"}</definedName>
    <definedName name="dfgypuj" localSheetId="8" hidden="1">{"TAB1",#N/A,TRUE,"GENERAL";"TAB2",#N/A,TRUE,"GENERAL";"TAB3",#N/A,TRUE,"GENERAL";"TAB4",#N/A,TRUE,"GENERAL";"TAB5",#N/A,TRUE,"GENERAL"}</definedName>
    <definedName name="dfgypuj" localSheetId="9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1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localSheetId="10" hidden="1">{"TAB1",#N/A,TRUE,"GENERAL";"TAB2",#N/A,TRUE,"GENERAL";"TAB3",#N/A,TRUE,"GENERAL";"TAB4",#N/A,TRUE,"GENERAL";"TAB5",#N/A,TRUE,"GENERAL"}</definedName>
    <definedName name="dfh" localSheetId="5" hidden="1">{"TAB1",#N/A,TRUE,"GENERAL";"TAB2",#N/A,TRUE,"GENERAL";"TAB3",#N/A,TRUE,"GENERAL";"TAB4",#N/A,TRUE,"GENERAL";"TAB5",#N/A,TRUE,"GENERAL"}</definedName>
    <definedName name="dfh" localSheetId="6" hidden="1">{"TAB1",#N/A,TRUE,"GENERAL";"TAB2",#N/A,TRUE,"GENERAL";"TAB3",#N/A,TRUE,"GENERAL";"TAB4",#N/A,TRUE,"GENERAL";"TAB5",#N/A,TRUE,"GENERAL"}</definedName>
    <definedName name="dfh" localSheetId="7" hidden="1">{"TAB1",#N/A,TRUE,"GENERAL";"TAB2",#N/A,TRUE,"GENERAL";"TAB3",#N/A,TRUE,"GENERAL";"TAB4",#N/A,TRUE,"GENERAL";"TAB5",#N/A,TRUE,"GENERAL"}</definedName>
    <definedName name="dfh" localSheetId="8" hidden="1">{"TAB1",#N/A,TRUE,"GENERAL";"TAB2",#N/A,TRUE,"GENERAL";"TAB3",#N/A,TRUE,"GENERAL";"TAB4",#N/A,TRUE,"GENERAL";"TAB5",#N/A,TRUE,"GENERAL"}</definedName>
    <definedName name="dfh" localSheetId="9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1" hidden="1">{"via1",#N/A,TRUE,"general";"via2",#N/A,TRUE,"general";"via3",#N/A,TRUE,"general"}</definedName>
    <definedName name="dfhdr" localSheetId="4" hidden="1">{"via1",#N/A,TRUE,"general";"via2",#N/A,TRUE,"general";"via3",#N/A,TRUE,"general"}</definedName>
    <definedName name="dfhdr" localSheetId="10" hidden="1">{"via1",#N/A,TRUE,"general";"via2",#N/A,TRUE,"general";"via3",#N/A,TRUE,"general"}</definedName>
    <definedName name="dfhdr" localSheetId="5" hidden="1">{"via1",#N/A,TRUE,"general";"via2",#N/A,TRUE,"general";"via3",#N/A,TRUE,"general"}</definedName>
    <definedName name="dfhdr" localSheetId="6" hidden="1">{"via1",#N/A,TRUE,"general";"via2",#N/A,TRUE,"general";"via3",#N/A,TRUE,"general"}</definedName>
    <definedName name="dfhdr" localSheetId="7" hidden="1">{"via1",#N/A,TRUE,"general";"via2",#N/A,TRUE,"general";"via3",#N/A,TRUE,"general"}</definedName>
    <definedName name="dfhdr" localSheetId="8" hidden="1">{"via1",#N/A,TRUE,"general";"via2",#N/A,TRUE,"general";"via3",#N/A,TRUE,"general"}</definedName>
    <definedName name="dfhdr" localSheetId="9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1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localSheetId="10" hidden="1">{"via1",#N/A,TRUE,"general";"via2",#N/A,TRUE,"general";"via3",#N/A,TRUE,"general"}</definedName>
    <definedName name="dfhgh" localSheetId="5" hidden="1">{"via1",#N/A,TRUE,"general";"via2",#N/A,TRUE,"general";"via3",#N/A,TRUE,"general"}</definedName>
    <definedName name="dfhgh" localSheetId="6" hidden="1">{"via1",#N/A,TRUE,"general";"via2",#N/A,TRUE,"general";"via3",#N/A,TRUE,"general"}</definedName>
    <definedName name="dfhgh" localSheetId="7" hidden="1">{"via1",#N/A,TRUE,"general";"via2",#N/A,TRUE,"general";"via3",#N/A,TRUE,"general"}</definedName>
    <definedName name="dfhgh" localSheetId="8" hidden="1">{"via1",#N/A,TRUE,"general";"via2",#N/A,TRUE,"general";"via3",#N/A,TRUE,"general"}</definedName>
    <definedName name="dfhgh" localSheetId="9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1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localSheetId="10" hidden="1">{"via1",#N/A,TRUE,"general";"via2",#N/A,TRUE,"general";"via3",#N/A,TRUE,"general"}</definedName>
    <definedName name="dfj" localSheetId="5" hidden="1">{"via1",#N/A,TRUE,"general";"via2",#N/A,TRUE,"general";"via3",#N/A,TRUE,"general"}</definedName>
    <definedName name="dfj" localSheetId="6" hidden="1">{"via1",#N/A,TRUE,"general";"via2",#N/A,TRUE,"general";"via3",#N/A,TRUE,"general"}</definedName>
    <definedName name="dfj" localSheetId="7" hidden="1">{"via1",#N/A,TRUE,"general";"via2",#N/A,TRUE,"general";"via3",#N/A,TRUE,"general"}</definedName>
    <definedName name="dfj" localSheetId="8" hidden="1">{"via1",#N/A,TRUE,"general";"via2",#N/A,TRUE,"general";"via3",#N/A,TRUE,"general"}</definedName>
    <definedName name="dfj" localSheetId="9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11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localSheetId="10" hidden="1">{"via1",#N/A,TRUE,"general";"via2",#N/A,TRUE,"general";"via3",#N/A,TRUE,"general"}</definedName>
    <definedName name="DFRFRF" localSheetId="5" hidden="1">{"via1",#N/A,TRUE,"general";"via2",#N/A,TRUE,"general";"via3",#N/A,TRUE,"general"}</definedName>
    <definedName name="DFRFRF" localSheetId="6" hidden="1">{"via1",#N/A,TRUE,"general";"via2",#N/A,TRUE,"general";"via3",#N/A,TRUE,"general"}</definedName>
    <definedName name="DFRFRF" localSheetId="7" hidden="1">{"via1",#N/A,TRUE,"general";"via2",#N/A,TRUE,"general";"via3",#N/A,TRUE,"general"}</definedName>
    <definedName name="DFRFRF" localSheetId="8" hidden="1">{"via1",#N/A,TRUE,"general";"via2",#N/A,TRUE,"general";"via3",#N/A,TRUE,"general"}</definedName>
    <definedName name="DFRFRF" localSheetId="9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1" hidden="1">{"via1",#N/A,TRUE,"general";"via2",#N/A,TRUE,"general";"via3",#N/A,TRUE,"general"}</definedName>
    <definedName name="DFVUI" localSheetId="4" hidden="1">{"via1",#N/A,TRUE,"general";"via2",#N/A,TRUE,"general";"via3",#N/A,TRUE,"general"}</definedName>
    <definedName name="DFVUI" localSheetId="10" hidden="1">{"via1",#N/A,TRUE,"general";"via2",#N/A,TRUE,"general";"via3",#N/A,TRUE,"general"}</definedName>
    <definedName name="DFVUI" localSheetId="5" hidden="1">{"via1",#N/A,TRUE,"general";"via2",#N/A,TRUE,"general";"via3",#N/A,TRUE,"general"}</definedName>
    <definedName name="DFVUI" localSheetId="6" hidden="1">{"via1",#N/A,TRUE,"general";"via2",#N/A,TRUE,"general";"via3",#N/A,TRUE,"general"}</definedName>
    <definedName name="DFVUI" localSheetId="7" hidden="1">{"via1",#N/A,TRUE,"general";"via2",#N/A,TRUE,"general";"via3",#N/A,TRUE,"general"}</definedName>
    <definedName name="DFVUI" localSheetId="8" hidden="1">{"via1",#N/A,TRUE,"general";"via2",#N/A,TRUE,"general";"via3",#N/A,TRUE,"general"}</definedName>
    <definedName name="DFVUI" localSheetId="9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1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localSheetId="10" hidden="1">{"via1",#N/A,TRUE,"general";"via2",#N/A,TRUE,"general";"via3",#N/A,TRUE,"general"}</definedName>
    <definedName name="dg" localSheetId="5" hidden="1">{"via1",#N/A,TRUE,"general";"via2",#N/A,TRUE,"general";"via3",#N/A,TRUE,"general"}</definedName>
    <definedName name="dg" localSheetId="6" hidden="1">{"via1",#N/A,TRUE,"general";"via2",#N/A,TRUE,"general";"via3",#N/A,TRUE,"general"}</definedName>
    <definedName name="dg" localSheetId="7" hidden="1">{"via1",#N/A,TRUE,"general";"via2",#N/A,TRUE,"general";"via3",#N/A,TRUE,"general"}</definedName>
    <definedName name="dg" localSheetId="8" hidden="1">{"via1",#N/A,TRUE,"general";"via2",#N/A,TRUE,"general";"via3",#N/A,TRUE,"general"}</definedName>
    <definedName name="dg" localSheetId="9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1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localSheetId="10" hidden="1">{"via1",#N/A,TRUE,"general";"via2",#N/A,TRUE,"general";"via3",#N/A,TRUE,"general"}</definedName>
    <definedName name="dgdgr" localSheetId="5" hidden="1">{"via1",#N/A,TRUE,"general";"via2",#N/A,TRUE,"general";"via3",#N/A,TRUE,"general"}</definedName>
    <definedName name="dgdgr" localSheetId="6" hidden="1">{"via1",#N/A,TRUE,"general";"via2",#N/A,TRUE,"general";"via3",#N/A,TRUE,"general"}</definedName>
    <definedName name="dgdgr" localSheetId="7" hidden="1">{"via1",#N/A,TRUE,"general";"via2",#N/A,TRUE,"general";"via3",#N/A,TRUE,"general"}</definedName>
    <definedName name="dgdgr" localSheetId="8" hidden="1">{"via1",#N/A,TRUE,"general";"via2",#N/A,TRUE,"general";"via3",#N/A,TRUE,"general"}</definedName>
    <definedName name="dgdgr" localSheetId="9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1" hidden="1">{"TAB1",#N/A,TRUE,"GENERAL";"TAB2",#N/A,TRUE,"GENERAL";"TAB3",#N/A,TRUE,"GENERAL";"TAB4",#N/A,TRUE,"GENERAL";"TAB5",#N/A,TRUE,"GENERAL"}</definedName>
    <definedName name="dgfd" localSheetId="4" hidden="1">{"TAB1",#N/A,TRUE,"GENERAL";"TAB2",#N/A,TRUE,"GENERAL";"TAB3",#N/A,TRUE,"GENERAL";"TAB4",#N/A,TRUE,"GENERAL";"TAB5",#N/A,TRUE,"GENERAL"}</definedName>
    <definedName name="dgfd" localSheetId="10" hidden="1">{"TAB1",#N/A,TRUE,"GENERAL";"TAB2",#N/A,TRUE,"GENERAL";"TAB3",#N/A,TRUE,"GENERAL";"TAB4",#N/A,TRUE,"GENERAL";"TAB5",#N/A,TRUE,"GENERAL"}</definedName>
    <definedName name="dgfd" localSheetId="5" hidden="1">{"TAB1",#N/A,TRUE,"GENERAL";"TAB2",#N/A,TRUE,"GENERAL";"TAB3",#N/A,TRUE,"GENERAL";"TAB4",#N/A,TRUE,"GENERAL";"TAB5",#N/A,TRUE,"GENERAL"}</definedName>
    <definedName name="dgfd" localSheetId="6" hidden="1">{"TAB1",#N/A,TRUE,"GENERAL";"TAB2",#N/A,TRUE,"GENERAL";"TAB3",#N/A,TRUE,"GENERAL";"TAB4",#N/A,TRUE,"GENERAL";"TAB5",#N/A,TRUE,"GENERAL"}</definedName>
    <definedName name="dgfd" localSheetId="7" hidden="1">{"TAB1",#N/A,TRUE,"GENERAL";"TAB2",#N/A,TRUE,"GENERAL";"TAB3",#N/A,TRUE,"GENERAL";"TAB4",#N/A,TRUE,"GENERAL";"TAB5",#N/A,TRUE,"GENERAL"}</definedName>
    <definedName name="dgfd" localSheetId="8" hidden="1">{"TAB1",#N/A,TRUE,"GENERAL";"TAB2",#N/A,TRUE,"GENERAL";"TAB3",#N/A,TRUE,"GENERAL";"TAB4",#N/A,TRUE,"GENERAL";"TAB5",#N/A,TRUE,"GENERAL"}</definedName>
    <definedName name="dgfd" localSheetId="9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1" hidden="1">{"via1",#N/A,TRUE,"general";"via2",#N/A,TRUE,"general";"via3",#N/A,TRUE,"general"}</definedName>
    <definedName name="DGFDFVSDF" localSheetId="4" hidden="1">{"via1",#N/A,TRUE,"general";"via2",#N/A,TRUE,"general";"via3",#N/A,TRUE,"general"}</definedName>
    <definedName name="DGFDFVSDF" localSheetId="10" hidden="1">{"via1",#N/A,TRUE,"general";"via2",#N/A,TRUE,"general";"via3",#N/A,TRUE,"general"}</definedName>
    <definedName name="DGFDFVSDF" localSheetId="5" hidden="1">{"via1",#N/A,TRUE,"general";"via2",#N/A,TRUE,"general";"via3",#N/A,TRUE,"general"}</definedName>
    <definedName name="DGFDFVSDF" localSheetId="6" hidden="1">{"via1",#N/A,TRUE,"general";"via2",#N/A,TRUE,"general";"via3",#N/A,TRUE,"general"}</definedName>
    <definedName name="DGFDFVSDF" localSheetId="7" hidden="1">{"via1",#N/A,TRUE,"general";"via2",#N/A,TRUE,"general";"via3",#N/A,TRUE,"general"}</definedName>
    <definedName name="DGFDFVSDF" localSheetId="8" hidden="1">{"via1",#N/A,TRUE,"general";"via2",#N/A,TRUE,"general";"via3",#N/A,TRUE,"general"}</definedName>
    <definedName name="DGFDFVSDF" localSheetId="9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1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localSheetId="10" hidden="1">{"via1",#N/A,TRUE,"general";"via2",#N/A,TRUE,"general";"via3",#N/A,TRUE,"general"}</definedName>
    <definedName name="dgfdg" localSheetId="5" hidden="1">{"via1",#N/A,TRUE,"general";"via2",#N/A,TRUE,"general";"via3",#N/A,TRUE,"general"}</definedName>
    <definedName name="dgfdg" localSheetId="6" hidden="1">{"via1",#N/A,TRUE,"general";"via2",#N/A,TRUE,"general";"via3",#N/A,TRUE,"general"}</definedName>
    <definedName name="dgfdg" localSheetId="7" hidden="1">{"via1",#N/A,TRUE,"general";"via2",#N/A,TRUE,"general";"via3",#N/A,TRUE,"general"}</definedName>
    <definedName name="dgfdg" localSheetId="8" hidden="1">{"via1",#N/A,TRUE,"general";"via2",#N/A,TRUE,"general";"via3",#N/A,TRUE,"general"}</definedName>
    <definedName name="dgfdg" localSheetId="9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1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localSheetId="10" hidden="1">{"via1",#N/A,TRUE,"general";"via2",#N/A,TRUE,"general";"via3",#N/A,TRUE,"general"}</definedName>
    <definedName name="DGFG" localSheetId="5" hidden="1">{"via1",#N/A,TRUE,"general";"via2",#N/A,TRUE,"general";"via3",#N/A,TRUE,"general"}</definedName>
    <definedName name="DGFG" localSheetId="6" hidden="1">{"via1",#N/A,TRUE,"general";"via2",#N/A,TRUE,"general";"via3",#N/A,TRUE,"general"}</definedName>
    <definedName name="DGFG" localSheetId="7" hidden="1">{"via1",#N/A,TRUE,"general";"via2",#N/A,TRUE,"general";"via3",#N/A,TRUE,"general"}</definedName>
    <definedName name="DGFG" localSheetId="8" hidden="1">{"via1",#N/A,TRUE,"general";"via2",#N/A,TRUE,"general";"via3",#N/A,TRUE,"general"}</definedName>
    <definedName name="DGFG" localSheetId="9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1" hidden="1">{"TAB1",#N/A,TRUE,"GENERAL";"TAB2",#N/A,TRUE,"GENERAL";"TAB3",#N/A,TRUE,"GENERAL";"TAB4",#N/A,TRUE,"GENERAL";"TAB5",#N/A,TRUE,"GENERAL"}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localSheetId="10" hidden="1">{"TAB1",#N/A,TRUE,"GENERAL";"TAB2",#N/A,TRUE,"GENERAL";"TAB3",#N/A,TRUE,"GENERAL";"TAB4",#N/A,TRUE,"GENERAL";"TAB5",#N/A,TRUE,"GENERAL"}</definedName>
    <definedName name="dgfsado" localSheetId="5" hidden="1">{"TAB1",#N/A,TRUE,"GENERAL";"TAB2",#N/A,TRUE,"GENERAL";"TAB3",#N/A,TRUE,"GENERAL";"TAB4",#N/A,TRUE,"GENERAL";"TAB5",#N/A,TRUE,"GENERAL"}</definedName>
    <definedName name="dgfsado" localSheetId="6" hidden="1">{"TAB1",#N/A,TRUE,"GENERAL";"TAB2",#N/A,TRUE,"GENERAL";"TAB3",#N/A,TRUE,"GENERAL";"TAB4",#N/A,TRUE,"GENERAL";"TAB5",#N/A,TRUE,"GENERAL"}</definedName>
    <definedName name="dgfsado" localSheetId="7" hidden="1">{"TAB1",#N/A,TRUE,"GENERAL";"TAB2",#N/A,TRUE,"GENERAL";"TAB3",#N/A,TRUE,"GENERAL";"TAB4",#N/A,TRUE,"GENERAL";"TAB5",#N/A,TRUE,"GENERAL"}</definedName>
    <definedName name="dgfsado" localSheetId="8" hidden="1">{"TAB1",#N/A,TRUE,"GENERAL";"TAB2",#N/A,TRUE,"GENERAL";"TAB3",#N/A,TRUE,"GENERAL";"TAB4",#N/A,TRUE,"GENERAL";"TAB5",#N/A,TRUE,"GENERAL"}</definedName>
    <definedName name="dgfsado" localSheetId="9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11" hidden="1">{"TAB1",#N/A,TRUE,"GENERAL";"TAB2",#N/A,TRUE,"GENERAL";"TAB3",#N/A,TRUE,"GENERAL";"TAB4",#N/A,TRUE,"GENERAL";"TAB5",#N/A,TRUE,"GENERAL"}</definedName>
    <definedName name="dgrdeb" localSheetId="4" hidden="1">{"TAB1",#N/A,TRUE,"GENERAL";"TAB2",#N/A,TRUE,"GENERAL";"TAB3",#N/A,TRUE,"GENERAL";"TAB4",#N/A,TRUE,"GENERAL";"TAB5",#N/A,TRUE,"GENERAL"}</definedName>
    <definedName name="dgrdeb" localSheetId="10" hidden="1">{"TAB1",#N/A,TRUE,"GENERAL";"TAB2",#N/A,TRUE,"GENERAL";"TAB3",#N/A,TRUE,"GENERAL";"TAB4",#N/A,TRUE,"GENERAL";"TAB5",#N/A,TRUE,"GENERAL"}</definedName>
    <definedName name="dgrdeb" localSheetId="5" hidden="1">{"TAB1",#N/A,TRUE,"GENERAL";"TAB2",#N/A,TRUE,"GENERAL";"TAB3",#N/A,TRUE,"GENERAL";"TAB4",#N/A,TRUE,"GENERAL";"TAB5",#N/A,TRUE,"GENERAL"}</definedName>
    <definedName name="dgrdeb" localSheetId="6" hidden="1">{"TAB1",#N/A,TRUE,"GENERAL";"TAB2",#N/A,TRUE,"GENERAL";"TAB3",#N/A,TRUE,"GENERAL";"TAB4",#N/A,TRUE,"GENERAL";"TAB5",#N/A,TRUE,"GENERAL"}</definedName>
    <definedName name="dgrdeb" localSheetId="7" hidden="1">{"TAB1",#N/A,TRUE,"GENERAL";"TAB2",#N/A,TRUE,"GENERAL";"TAB3",#N/A,TRUE,"GENERAL";"TAB4",#N/A,TRUE,"GENERAL";"TAB5",#N/A,TRUE,"GENERAL"}</definedName>
    <definedName name="dgrdeb" localSheetId="8" hidden="1">{"TAB1",#N/A,TRUE,"GENERAL";"TAB2",#N/A,TRUE,"GENERAL";"TAB3",#N/A,TRUE,"GENERAL";"TAB4",#N/A,TRUE,"GENERAL";"TAB5",#N/A,TRUE,"GENERAL"}</definedName>
    <definedName name="dgrdeb" localSheetId="9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1" hidden="1">{"via1",#N/A,TRUE,"general";"via2",#N/A,TRUE,"general";"via3",#N/A,TRUE,"general"}</definedName>
    <definedName name="dgreg" localSheetId="4" hidden="1">{"via1",#N/A,TRUE,"general";"via2",#N/A,TRUE,"general";"via3",#N/A,TRUE,"general"}</definedName>
    <definedName name="dgreg" localSheetId="10" hidden="1">{"via1",#N/A,TRUE,"general";"via2",#N/A,TRUE,"general";"via3",#N/A,TRUE,"general"}</definedName>
    <definedName name="dgreg" localSheetId="5" hidden="1">{"via1",#N/A,TRUE,"general";"via2",#N/A,TRUE,"general";"via3",#N/A,TRUE,"general"}</definedName>
    <definedName name="dgreg" localSheetId="6" hidden="1">{"via1",#N/A,TRUE,"general";"via2",#N/A,TRUE,"general";"via3",#N/A,TRUE,"general"}</definedName>
    <definedName name="dgreg" localSheetId="7" hidden="1">{"via1",#N/A,TRUE,"general";"via2",#N/A,TRUE,"general";"via3",#N/A,TRUE,"general"}</definedName>
    <definedName name="dgreg" localSheetId="8" hidden="1">{"via1",#N/A,TRUE,"general";"via2",#N/A,TRUE,"general";"via3",#N/A,TRUE,"general"}</definedName>
    <definedName name="dgreg" localSheetId="9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1" hidden="1">{"via1",#N/A,TRUE,"general";"via2",#N/A,TRUE,"general";"via3",#N/A,TRUE,"general"}</definedName>
    <definedName name="DH" localSheetId="4" hidden="1">{"via1",#N/A,TRUE,"general";"via2",#N/A,TRUE,"general";"via3",#N/A,TRUE,"general"}</definedName>
    <definedName name="DH" localSheetId="10" hidden="1">{"via1",#N/A,TRUE,"general";"via2",#N/A,TRUE,"general";"via3",#N/A,TRUE,"general"}</definedName>
    <definedName name="DH" localSheetId="5" hidden="1">{"via1",#N/A,TRUE,"general";"via2",#N/A,TRUE,"general";"via3",#N/A,TRUE,"general"}</definedName>
    <definedName name="DH" localSheetId="6" hidden="1">{"via1",#N/A,TRUE,"general";"via2",#N/A,TRUE,"general";"via3",#N/A,TRUE,"general"}</definedName>
    <definedName name="DH" localSheetId="7" hidden="1">{"via1",#N/A,TRUE,"general";"via2",#N/A,TRUE,"general";"via3",#N/A,TRUE,"general"}</definedName>
    <definedName name="DH" localSheetId="8" hidden="1">{"via1",#N/A,TRUE,"general";"via2",#N/A,TRUE,"general";"via3",#N/A,TRUE,"general"}</definedName>
    <definedName name="DH" localSheetId="9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1" hidden="1">{"TAB1",#N/A,TRUE,"GENERAL";"TAB2",#N/A,TRUE,"GENERAL";"TAB3",#N/A,TRUE,"GENERAL";"TAB4",#N/A,TRUE,"GENERAL";"TAB5",#N/A,TRUE,"GENERAL"}</definedName>
    <definedName name="dhdth" localSheetId="4" hidden="1">{"TAB1",#N/A,TRUE,"GENERAL";"TAB2",#N/A,TRUE,"GENERAL";"TAB3",#N/A,TRUE,"GENERAL";"TAB4",#N/A,TRUE,"GENERAL";"TAB5",#N/A,TRUE,"GENERAL"}</definedName>
    <definedName name="dhdth" localSheetId="10" hidden="1">{"TAB1",#N/A,TRUE,"GENERAL";"TAB2",#N/A,TRUE,"GENERAL";"TAB3",#N/A,TRUE,"GENERAL";"TAB4",#N/A,TRUE,"GENERAL";"TAB5",#N/A,TRUE,"GENERAL"}</definedName>
    <definedName name="dhdth" localSheetId="5" hidden="1">{"TAB1",#N/A,TRUE,"GENERAL";"TAB2",#N/A,TRUE,"GENERAL";"TAB3",#N/A,TRUE,"GENERAL";"TAB4",#N/A,TRUE,"GENERAL";"TAB5",#N/A,TRUE,"GENERAL"}</definedName>
    <definedName name="dhdth" localSheetId="6" hidden="1">{"TAB1",#N/A,TRUE,"GENERAL";"TAB2",#N/A,TRUE,"GENERAL";"TAB3",#N/A,TRUE,"GENERAL";"TAB4",#N/A,TRUE,"GENERAL";"TAB5",#N/A,TRUE,"GENERAL"}</definedName>
    <definedName name="dhdth" localSheetId="7" hidden="1">{"TAB1",#N/A,TRUE,"GENERAL";"TAB2",#N/A,TRUE,"GENERAL";"TAB3",#N/A,TRUE,"GENERAL";"TAB4",#N/A,TRUE,"GENERAL";"TAB5",#N/A,TRUE,"GENERAL"}</definedName>
    <definedName name="dhdth" localSheetId="8" hidden="1">{"TAB1",#N/A,TRUE,"GENERAL";"TAB2",#N/A,TRUE,"GENERAL";"TAB3",#N/A,TRUE,"GENERAL";"TAB4",#N/A,TRUE,"GENERAL";"TAB5",#N/A,TRUE,"GENERAL"}</definedName>
    <definedName name="dhdth" localSheetId="9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1" hidden="1">{"via1",#N/A,TRUE,"general";"via2",#N/A,TRUE,"general";"via3",#N/A,TRUE,"general"}</definedName>
    <definedName name="dhgh" localSheetId="4" hidden="1">{"via1",#N/A,TRUE,"general";"via2",#N/A,TRUE,"general";"via3",#N/A,TRUE,"general"}</definedName>
    <definedName name="dhgh" localSheetId="10" hidden="1">{"via1",#N/A,TRUE,"general";"via2",#N/A,TRUE,"general";"via3",#N/A,TRUE,"general"}</definedName>
    <definedName name="dhgh" localSheetId="5" hidden="1">{"via1",#N/A,TRUE,"general";"via2",#N/A,TRUE,"general";"via3",#N/A,TRUE,"general"}</definedName>
    <definedName name="dhgh" localSheetId="6" hidden="1">{"via1",#N/A,TRUE,"general";"via2",#N/A,TRUE,"general";"via3",#N/A,TRUE,"general"}</definedName>
    <definedName name="dhgh" localSheetId="7" hidden="1">{"via1",#N/A,TRUE,"general";"via2",#N/A,TRUE,"general";"via3",#N/A,TRUE,"general"}</definedName>
    <definedName name="dhgh" localSheetId="8" hidden="1">{"via1",#N/A,TRUE,"general";"via2",#N/A,TRUE,"general";"via3",#N/A,TRUE,"general"}</definedName>
    <definedName name="dhgh" localSheetId="9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#REF!</definedName>
    <definedName name="Diámetro" localSheetId="11">#REF!</definedName>
    <definedName name="Diámetro" localSheetId="4">#REF!</definedName>
    <definedName name="Diámetro" localSheetId="10">#REF!</definedName>
    <definedName name="Diámetro" localSheetId="5">#REF!</definedName>
    <definedName name="Diámetro" localSheetId="6">#REF!</definedName>
    <definedName name="Diámetro" localSheetId="7">#REF!</definedName>
    <definedName name="Diámetro" localSheetId="8">#REF!</definedName>
    <definedName name="Diámetro" localSheetId="9">#REF!</definedName>
    <definedName name="Diámetro" localSheetId="1">#REF!</definedName>
    <definedName name="Diámetro" localSheetId="2">#REF!</definedName>
    <definedName name="Diámetro">#REF!</definedName>
    <definedName name="diámetroft" localSheetId="1">#REF!</definedName>
    <definedName name="diámetroft">#REF!</definedName>
    <definedName name="diametros" localSheetId="1">#REF!</definedName>
    <definedName name="diametros">#REF!</definedName>
    <definedName name="diferencia" localSheetId="11">#REF!,#REF!,#REF!,#REF!,#REF!,#REF!,#REF!,#REF!,#REF!,#REF!</definedName>
    <definedName name="diferencia" localSheetId="4">#REF!,#REF!,#REF!,#REF!,#REF!,#REF!,#REF!,#REF!,#REF!,#REF!</definedName>
    <definedName name="diferencia" localSheetId="10">#REF!,#REF!,#REF!,#REF!,#REF!,#REF!,#REF!,#REF!,#REF!,#REF!</definedName>
    <definedName name="diferencia" localSheetId="5">#REF!,#REF!,#REF!,#REF!,#REF!,#REF!,#REF!,#REF!,#REF!,#REF!</definedName>
    <definedName name="diferencia" localSheetId="6">#REF!,#REF!,#REF!,#REF!,#REF!,#REF!,#REF!,#REF!,#REF!,#REF!</definedName>
    <definedName name="diferencia" localSheetId="7">#REF!,#REF!,#REF!,#REF!,#REF!,#REF!,#REF!,#REF!,#REF!,#REF!</definedName>
    <definedName name="diferencia" localSheetId="8">#REF!,#REF!,#REF!,#REF!,#REF!,#REF!,#REF!,#REF!,#REF!,#REF!</definedName>
    <definedName name="diferencia" localSheetId="9">#REF!,#REF!,#REF!,#REF!,#REF!,#REF!,#REF!,#REF!,#REF!,#REF!</definedName>
    <definedName name="diferencia" localSheetId="1">#REF!,#REF!,#REF!,#REF!,#REF!,#REF!,#REF!,#REF!,#REF!,#REF!</definedName>
    <definedName name="diferencia" localSheetId="2">#REF!,#REF!,#REF!,#REF!,#REF!,#REF!,#REF!,#REF!,#REF!,#REF!</definedName>
    <definedName name="diferencia">#REF!,#REF!,#REF!,#REF!,#REF!,#REF!,#REF!,#REF!,#REF!,#REF!</definedName>
    <definedName name="DIJ" localSheetId="11">#REF!</definedName>
    <definedName name="DIJ" localSheetId="4">#REF!</definedName>
    <definedName name="DIJ" localSheetId="10">#REF!</definedName>
    <definedName name="DIJ" localSheetId="5">#REF!</definedName>
    <definedName name="DIJ" localSheetId="6">#REF!</definedName>
    <definedName name="DIJ" localSheetId="7">#REF!</definedName>
    <definedName name="DIJ" localSheetId="8">#REF!</definedName>
    <definedName name="DIJ" localSheetId="9">#REF!</definedName>
    <definedName name="DIJ" localSheetId="1">#REF!</definedName>
    <definedName name="DIJ" localSheetId="2">#REF!</definedName>
    <definedName name="DIJ">#REF!</definedName>
    <definedName name="DIJ1_1" localSheetId="1">#REF!</definedName>
    <definedName name="DIJ1_1">#REF!</definedName>
    <definedName name="DIJ1_1_1" localSheetId="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splay_area_2" localSheetId="11">#REF!</definedName>
    <definedName name="display_area_2" localSheetId="4">#REF!</definedName>
    <definedName name="display_area_2" localSheetId="10">#REF!</definedName>
    <definedName name="display_area_2" localSheetId="5">#REF!</definedName>
    <definedName name="display_area_2" localSheetId="6">#REF!</definedName>
    <definedName name="display_area_2" localSheetId="7">#REF!</definedName>
    <definedName name="display_area_2" localSheetId="8">#REF!</definedName>
    <definedName name="display_area_2" localSheetId="9">#REF!</definedName>
    <definedName name="display_area_2" localSheetId="1">#REF!</definedName>
    <definedName name="display_area_2" localSheetId="2">#REF!</definedName>
    <definedName name="display_area_2">#REF!</definedName>
    <definedName name="djdytj" localSheetId="11" hidden="1">{"TAB1",#N/A,TRUE,"GENERAL";"TAB2",#N/A,TRUE,"GENERAL";"TAB3",#N/A,TRUE,"GENERAL";"TAB4",#N/A,TRUE,"GENERAL";"TAB5",#N/A,TRUE,"GENERAL"}</definedName>
    <definedName name="djdytj" localSheetId="4" hidden="1">{"TAB1",#N/A,TRUE,"GENERAL";"TAB2",#N/A,TRUE,"GENERAL";"TAB3",#N/A,TRUE,"GENERAL";"TAB4",#N/A,TRUE,"GENERAL";"TAB5",#N/A,TRUE,"GENERAL"}</definedName>
    <definedName name="djdytj" localSheetId="10" hidden="1">{"TAB1",#N/A,TRUE,"GENERAL";"TAB2",#N/A,TRUE,"GENERAL";"TAB3",#N/A,TRUE,"GENERAL";"TAB4",#N/A,TRUE,"GENERAL";"TAB5",#N/A,TRUE,"GENERAL"}</definedName>
    <definedName name="djdytj" localSheetId="5" hidden="1">{"TAB1",#N/A,TRUE,"GENERAL";"TAB2",#N/A,TRUE,"GENERAL";"TAB3",#N/A,TRUE,"GENERAL";"TAB4",#N/A,TRUE,"GENERAL";"TAB5",#N/A,TRUE,"GENERAL"}</definedName>
    <definedName name="djdytj" localSheetId="6" hidden="1">{"TAB1",#N/A,TRUE,"GENERAL";"TAB2",#N/A,TRUE,"GENERAL";"TAB3",#N/A,TRUE,"GENERAL";"TAB4",#N/A,TRUE,"GENERAL";"TAB5",#N/A,TRUE,"GENERAL"}</definedName>
    <definedName name="djdytj" localSheetId="7" hidden="1">{"TAB1",#N/A,TRUE,"GENERAL";"TAB2",#N/A,TRUE,"GENERAL";"TAB3",#N/A,TRUE,"GENERAL";"TAB4",#N/A,TRUE,"GENERAL";"TAB5",#N/A,TRUE,"GENERAL"}</definedName>
    <definedName name="djdytj" localSheetId="8" hidden="1">{"TAB1",#N/A,TRUE,"GENERAL";"TAB2",#N/A,TRUE,"GENERAL";"TAB3",#N/A,TRUE,"GENERAL";"TAB4",#N/A,TRUE,"GENERAL";"TAB5",#N/A,TRUE,"GENERAL"}</definedName>
    <definedName name="djdytj" localSheetId="9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 localSheetId="1">#REF!</definedName>
    <definedName name="DMxUS" localSheetId="2">#REF!</definedName>
    <definedName name="DMxUS">#REF!</definedName>
    <definedName name="do" localSheetId="1">#REF!</definedName>
    <definedName name="do">#REF!</definedName>
    <definedName name="dolar" localSheetId="1">#REF!</definedName>
    <definedName name="dolar">#REF!</definedName>
    <definedName name="DOLLAR">#REF!</definedName>
    <definedName name="DOTACIÓN" localSheetId="11">#REF!</definedName>
    <definedName name="DOTACIÓN" localSheetId="4">#REF!</definedName>
    <definedName name="DOTACIÓN" localSheetId="10">#REF!</definedName>
    <definedName name="DOTACIÓN" localSheetId="5">#REF!</definedName>
    <definedName name="DOTACIÓN" localSheetId="6">#REF!</definedName>
    <definedName name="DOTACIÓN" localSheetId="7">#REF!</definedName>
    <definedName name="DOTACIÓN" localSheetId="8">#REF!</definedName>
    <definedName name="DOTACIÓN" localSheetId="9">#REF!</definedName>
    <definedName name="DOTACIÓN" localSheetId="1">#REF!</definedName>
    <definedName name="DOTACIÓN" localSheetId="2">#REF!</definedName>
    <definedName name="DOTACIÓN">#REF!</definedName>
    <definedName name="DPI" localSheetId="11">#REF!</definedName>
    <definedName name="DPI" localSheetId="4">#REF!</definedName>
    <definedName name="DPI" localSheetId="10">#REF!</definedName>
    <definedName name="DPI" localSheetId="5">#REF!</definedName>
    <definedName name="DPI" localSheetId="6">#REF!</definedName>
    <definedName name="DPI" localSheetId="7">#REF!</definedName>
    <definedName name="DPI" localSheetId="8">#REF!</definedName>
    <definedName name="DPI" localSheetId="9">#REF!</definedName>
    <definedName name="DPI" localSheetId="1">#REF!</definedName>
    <definedName name="DPI" localSheetId="2">#REF!</definedName>
    <definedName name="DPI">#REF!</definedName>
    <definedName name="DPI1_1" localSheetId="1">#REF!</definedName>
    <definedName name="DPI1_1" localSheetId="2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11" hidden="1">{"via1",#N/A,TRUE,"general";"via2",#N/A,TRUE,"general";"via3",#N/A,TRUE,"general"}</definedName>
    <definedName name="dry" localSheetId="4" hidden="1">{"via1",#N/A,TRUE,"general";"via2",#N/A,TRUE,"general";"via3",#N/A,TRUE,"general"}</definedName>
    <definedName name="dry" localSheetId="10" hidden="1">{"via1",#N/A,TRUE,"general";"via2",#N/A,TRUE,"general";"via3",#N/A,TRUE,"general"}</definedName>
    <definedName name="dry" localSheetId="5" hidden="1">{"via1",#N/A,TRUE,"general";"via2",#N/A,TRUE,"general";"via3",#N/A,TRUE,"general"}</definedName>
    <definedName name="dry" localSheetId="6" hidden="1">{"via1",#N/A,TRUE,"general";"via2",#N/A,TRUE,"general";"via3",#N/A,TRUE,"general"}</definedName>
    <definedName name="dry" localSheetId="7" hidden="1">{"via1",#N/A,TRUE,"general";"via2",#N/A,TRUE,"general";"via3",#N/A,TRUE,"general"}</definedName>
    <definedName name="dry" localSheetId="8" hidden="1">{"via1",#N/A,TRUE,"general";"via2",#N/A,TRUE,"general";"via3",#N/A,TRUE,"general"}</definedName>
    <definedName name="dry" localSheetId="9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D" localSheetId="11" hidden="1">{"via1",#N/A,TRUE,"general";"via2",#N/A,TRUE,"general";"via3",#N/A,TRUE,"general"}</definedName>
    <definedName name="DSAD" localSheetId="4" hidden="1">{"via1",#N/A,TRUE,"general";"via2",#N/A,TRUE,"general";"via3",#N/A,TRUE,"general"}</definedName>
    <definedName name="DSAD" localSheetId="10" hidden="1">{"via1",#N/A,TRUE,"general";"via2",#N/A,TRUE,"general";"via3",#N/A,TRUE,"general"}</definedName>
    <definedName name="DSAD" localSheetId="5" hidden="1">{"via1",#N/A,TRUE,"general";"via2",#N/A,TRUE,"general";"via3",#N/A,TRUE,"general"}</definedName>
    <definedName name="DSAD" localSheetId="6" hidden="1">{"via1",#N/A,TRUE,"general";"via2",#N/A,TRUE,"general";"via3",#N/A,TRUE,"general"}</definedName>
    <definedName name="DSAD" localSheetId="7" hidden="1">{"via1",#N/A,TRUE,"general";"via2",#N/A,TRUE,"general";"via3",#N/A,TRUE,"general"}</definedName>
    <definedName name="DSAD" localSheetId="8" hidden="1">{"via1",#N/A,TRUE,"general";"via2",#N/A,TRUE,"general";"via3",#N/A,TRUE,"general"}</definedName>
    <definedName name="DSAD" localSheetId="9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1" hidden="1">{"TAB1",#N/A,TRUE,"GENERAL";"TAB2",#N/A,TRUE,"GENERAL";"TAB3",#N/A,TRUE,"GENERAL";"TAB4",#N/A,TRUE,"GENERAL";"TAB5",#N/A,TRUE,"GENERAL"}</definedName>
    <definedName name="dsadfp" localSheetId="4" hidden="1">{"TAB1",#N/A,TRUE,"GENERAL";"TAB2",#N/A,TRUE,"GENERAL";"TAB3",#N/A,TRUE,"GENERAL";"TAB4",#N/A,TRUE,"GENERAL";"TAB5",#N/A,TRUE,"GENERAL"}</definedName>
    <definedName name="dsadfp" localSheetId="10" hidden="1">{"TAB1",#N/A,TRUE,"GENERAL";"TAB2",#N/A,TRUE,"GENERAL";"TAB3",#N/A,TRUE,"GENERAL";"TAB4",#N/A,TRUE,"GENERAL";"TAB5",#N/A,TRUE,"GENERAL"}</definedName>
    <definedName name="dsadfp" localSheetId="5" hidden="1">{"TAB1",#N/A,TRUE,"GENERAL";"TAB2",#N/A,TRUE,"GENERAL";"TAB3",#N/A,TRUE,"GENERAL";"TAB4",#N/A,TRUE,"GENERAL";"TAB5",#N/A,TRUE,"GENERAL"}</definedName>
    <definedName name="dsadfp" localSheetId="6" hidden="1">{"TAB1",#N/A,TRUE,"GENERAL";"TAB2",#N/A,TRUE,"GENERAL";"TAB3",#N/A,TRUE,"GENERAL";"TAB4",#N/A,TRUE,"GENERAL";"TAB5",#N/A,TRUE,"GENERAL"}</definedName>
    <definedName name="dsadfp" localSheetId="7" hidden="1">{"TAB1",#N/A,TRUE,"GENERAL";"TAB2",#N/A,TRUE,"GENERAL";"TAB3",#N/A,TRUE,"GENERAL";"TAB4",#N/A,TRUE,"GENERAL";"TAB5",#N/A,TRUE,"GENERAL"}</definedName>
    <definedName name="dsadfp" localSheetId="8" hidden="1">{"TAB1",#N/A,TRUE,"GENERAL";"TAB2",#N/A,TRUE,"GENERAL";"TAB3",#N/A,TRUE,"GENERAL";"TAB4",#N/A,TRUE,"GENERAL";"TAB5",#N/A,TRUE,"GENERAL"}</definedName>
    <definedName name="dsadfp" localSheetId="9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 localSheetId="2">#REF!</definedName>
    <definedName name="Dsbcm">#REF!</definedName>
    <definedName name="DsctoFondo">#REF!</definedName>
    <definedName name="DsctoPension">#REF!</definedName>
    <definedName name="DsctoSalud">#REF!</definedName>
    <definedName name="DSD" localSheetId="11" hidden="1">{"via1",#N/A,TRUE,"general";"via2",#N/A,TRUE,"general";"via3",#N/A,TRUE,"general"}</definedName>
    <definedName name="DSD" localSheetId="4" hidden="1">{"via1",#N/A,TRUE,"general";"via2",#N/A,TRUE,"general";"via3",#N/A,TRUE,"general"}</definedName>
    <definedName name="DSD" localSheetId="10" hidden="1">{"via1",#N/A,TRUE,"general";"via2",#N/A,TRUE,"general";"via3",#N/A,TRUE,"general"}</definedName>
    <definedName name="DSD" localSheetId="5" hidden="1">{"via1",#N/A,TRUE,"general";"via2",#N/A,TRUE,"general";"via3",#N/A,TRUE,"general"}</definedName>
    <definedName name="DSD" localSheetId="6" hidden="1">{"via1",#N/A,TRUE,"general";"via2",#N/A,TRUE,"general";"via3",#N/A,TRUE,"general"}</definedName>
    <definedName name="DSD" localSheetId="7" hidden="1">{"via1",#N/A,TRUE,"general";"via2",#N/A,TRUE,"general";"via3",#N/A,TRUE,"general"}</definedName>
    <definedName name="DSD" localSheetId="8" hidden="1">{"via1",#N/A,TRUE,"general";"via2",#N/A,TRUE,"general";"via3",#N/A,TRUE,"general"}</definedName>
    <definedName name="DSD" localSheetId="9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1" hidden="1">{"TAB1",#N/A,TRUE,"GENERAL";"TAB2",#N/A,TRUE,"GENERAL";"TAB3",#N/A,TRUE,"GENERAL";"TAB4",#N/A,TRUE,"GENERAL";"TAB5",#N/A,TRUE,"GENERAL"}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localSheetId="10" hidden="1">{"TAB1",#N/A,TRUE,"GENERAL";"TAB2",#N/A,TRUE,"GENERAL";"TAB3",#N/A,TRUE,"GENERAL";"TAB4",#N/A,TRUE,"GENERAL";"TAB5",#N/A,TRUE,"GENERAL"}</definedName>
    <definedName name="dsdads4" localSheetId="5" hidden="1">{"TAB1",#N/A,TRUE,"GENERAL";"TAB2",#N/A,TRUE,"GENERAL";"TAB3",#N/A,TRUE,"GENERAL";"TAB4",#N/A,TRUE,"GENERAL";"TAB5",#N/A,TRUE,"GENERAL"}</definedName>
    <definedName name="dsdads4" localSheetId="6" hidden="1">{"TAB1",#N/A,TRUE,"GENERAL";"TAB2",#N/A,TRUE,"GENERAL";"TAB3",#N/A,TRUE,"GENERAL";"TAB4",#N/A,TRUE,"GENERAL";"TAB5",#N/A,TRUE,"GENERAL"}</definedName>
    <definedName name="dsdads4" localSheetId="7" hidden="1">{"TAB1",#N/A,TRUE,"GENERAL";"TAB2",#N/A,TRUE,"GENERAL";"TAB3",#N/A,TRUE,"GENERAL";"TAB4",#N/A,TRUE,"GENERAL";"TAB5",#N/A,TRUE,"GENERAL"}</definedName>
    <definedName name="dsdads4" localSheetId="8" hidden="1">{"TAB1",#N/A,TRUE,"GENERAL";"TAB2",#N/A,TRUE,"GENERAL";"TAB3",#N/A,TRUE,"GENERAL";"TAB4",#N/A,TRUE,"GENERAL";"TAB5",#N/A,TRUE,"GENERAL"}</definedName>
    <definedName name="dsdads4" localSheetId="9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1" hidden="1">{"via1",#N/A,TRUE,"general";"via2",#N/A,TRUE,"general";"via3",#N/A,TRUE,"general"}</definedName>
    <definedName name="DSF" localSheetId="4" hidden="1">{"via1",#N/A,TRUE,"general";"via2",#N/A,TRUE,"general";"via3",#N/A,TRUE,"general"}</definedName>
    <definedName name="DSF" localSheetId="10" hidden="1">{"via1",#N/A,TRUE,"general";"via2",#N/A,TRUE,"general";"via3",#N/A,TRUE,"general"}</definedName>
    <definedName name="DSF" localSheetId="5" hidden="1">{"via1",#N/A,TRUE,"general";"via2",#N/A,TRUE,"general";"via3",#N/A,TRUE,"general"}</definedName>
    <definedName name="DSF" localSheetId="6" hidden="1">{"via1",#N/A,TRUE,"general";"via2",#N/A,TRUE,"general";"via3",#N/A,TRUE,"general"}</definedName>
    <definedName name="DSF" localSheetId="7" hidden="1">{"via1",#N/A,TRUE,"general";"via2",#N/A,TRUE,"general";"via3",#N/A,TRUE,"general"}</definedName>
    <definedName name="DSF" localSheetId="8" hidden="1">{"via1",#N/A,TRUE,"general";"via2",#N/A,TRUE,"general";"via3",#N/A,TRUE,"general"}</definedName>
    <definedName name="DSF" localSheetId="9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1" hidden="1">{"TAB1",#N/A,TRUE,"GENERAL";"TAB2",#N/A,TRUE,"GENERAL";"TAB3",#N/A,TRUE,"GENERAL";"TAB4",#N/A,TRUE,"GENERAL";"TAB5",#N/A,TRUE,"GENERAL"}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localSheetId="10" hidden="1">{"TAB1",#N/A,TRUE,"GENERAL";"TAB2",#N/A,TRUE,"GENERAL";"TAB3",#N/A,TRUE,"GENERAL";"TAB4",#N/A,TRUE,"GENERAL";"TAB5",#N/A,TRUE,"GENERAL"}</definedName>
    <definedName name="DSFCVTY" localSheetId="5" hidden="1">{"TAB1",#N/A,TRUE,"GENERAL";"TAB2",#N/A,TRUE,"GENERAL";"TAB3",#N/A,TRUE,"GENERAL";"TAB4",#N/A,TRUE,"GENERAL";"TAB5",#N/A,TRUE,"GENERAL"}</definedName>
    <definedName name="DSFCVTY" localSheetId="6" hidden="1">{"TAB1",#N/A,TRUE,"GENERAL";"TAB2",#N/A,TRUE,"GENERAL";"TAB3",#N/A,TRUE,"GENERAL";"TAB4",#N/A,TRUE,"GENERAL";"TAB5",#N/A,TRUE,"GENERAL"}</definedName>
    <definedName name="DSFCVTY" localSheetId="7" hidden="1">{"TAB1",#N/A,TRUE,"GENERAL";"TAB2",#N/A,TRUE,"GENERAL";"TAB3",#N/A,TRUE,"GENERAL";"TAB4",#N/A,TRUE,"GENERAL";"TAB5",#N/A,TRUE,"GENERAL"}</definedName>
    <definedName name="DSFCVTY" localSheetId="8" hidden="1">{"TAB1",#N/A,TRUE,"GENERAL";"TAB2",#N/A,TRUE,"GENERAL";"TAB3",#N/A,TRUE,"GENERAL";"TAB4",#N/A,TRUE,"GENERAL";"TAB5",#N/A,TRUE,"GENERAL"}</definedName>
    <definedName name="DSFCVTY" localSheetId="9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1" hidden="1">{"via1",#N/A,TRUE,"general";"via2",#N/A,TRUE,"general";"via3",#N/A,TRUE,"general"}</definedName>
    <definedName name="dsfg" localSheetId="4" hidden="1">{"via1",#N/A,TRUE,"general";"via2",#N/A,TRUE,"general";"via3",#N/A,TRUE,"general"}</definedName>
    <definedName name="dsfg" localSheetId="10" hidden="1">{"via1",#N/A,TRUE,"general";"via2",#N/A,TRUE,"general";"via3",#N/A,TRUE,"general"}</definedName>
    <definedName name="dsfg" localSheetId="5" hidden="1">{"via1",#N/A,TRUE,"general";"via2",#N/A,TRUE,"general";"via3",#N/A,TRUE,"general"}</definedName>
    <definedName name="dsfg" localSheetId="6" hidden="1">{"via1",#N/A,TRUE,"general";"via2",#N/A,TRUE,"general";"via3",#N/A,TRUE,"general"}</definedName>
    <definedName name="dsfg" localSheetId="7" hidden="1">{"via1",#N/A,TRUE,"general";"via2",#N/A,TRUE,"general";"via3",#N/A,TRUE,"general"}</definedName>
    <definedName name="dsfg" localSheetId="8" hidden="1">{"via1",#N/A,TRUE,"general";"via2",#N/A,TRUE,"general";"via3",#N/A,TRUE,"general"}</definedName>
    <definedName name="dsfg" localSheetId="9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1" hidden="1">{"TAB1",#N/A,TRUE,"GENERAL";"TAB2",#N/A,TRUE,"GENERAL";"TAB3",#N/A,TRUE,"GENERAL";"TAB4",#N/A,TRUE,"GENERAL";"TAB5",#N/A,TRUE,"GENERAL"}</definedName>
    <definedName name="dsfhgfdh" localSheetId="4" hidden="1">{"TAB1",#N/A,TRUE,"GENERAL";"TAB2",#N/A,TRUE,"GENERAL";"TAB3",#N/A,TRUE,"GENERAL";"TAB4",#N/A,TRUE,"GENERAL";"TAB5",#N/A,TRUE,"GENERAL"}</definedName>
    <definedName name="dsfhgfdh" localSheetId="10" hidden="1">{"TAB1",#N/A,TRUE,"GENERAL";"TAB2",#N/A,TRUE,"GENERAL";"TAB3",#N/A,TRUE,"GENERAL";"TAB4",#N/A,TRUE,"GENERAL";"TAB5",#N/A,TRUE,"GENERAL"}</definedName>
    <definedName name="dsfhgfdh" localSheetId="5" hidden="1">{"TAB1",#N/A,TRUE,"GENERAL";"TAB2",#N/A,TRUE,"GENERAL";"TAB3",#N/A,TRUE,"GENERAL";"TAB4",#N/A,TRUE,"GENERAL";"TAB5",#N/A,TRUE,"GENERAL"}</definedName>
    <definedName name="dsfhgfdh" localSheetId="6" hidden="1">{"TAB1",#N/A,TRUE,"GENERAL";"TAB2",#N/A,TRUE,"GENERAL";"TAB3",#N/A,TRUE,"GENERAL";"TAB4",#N/A,TRUE,"GENERAL";"TAB5",#N/A,TRUE,"GENERAL"}</definedName>
    <definedName name="dsfhgfdh" localSheetId="7" hidden="1">{"TAB1",#N/A,TRUE,"GENERAL";"TAB2",#N/A,TRUE,"GENERAL";"TAB3",#N/A,TRUE,"GENERAL";"TAB4",#N/A,TRUE,"GENERAL";"TAB5",#N/A,TRUE,"GENERAL"}</definedName>
    <definedName name="dsfhgfdh" localSheetId="8" hidden="1">{"TAB1",#N/A,TRUE,"GENERAL";"TAB2",#N/A,TRUE,"GENERAL";"TAB3",#N/A,TRUE,"GENERAL";"TAB4",#N/A,TRUE,"GENERAL";"TAB5",#N/A,TRUE,"GENERAL"}</definedName>
    <definedName name="dsfhgfdh" localSheetId="9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1" hidden="1">{"via1",#N/A,TRUE,"general";"via2",#N/A,TRUE,"general";"via3",#N/A,TRUE,"general"}</definedName>
    <definedName name="dsfsdf" localSheetId="4" hidden="1">{"via1",#N/A,TRUE,"general";"via2",#N/A,TRUE,"general";"via3",#N/A,TRUE,"general"}</definedName>
    <definedName name="dsfsdf" localSheetId="10" hidden="1">{"via1",#N/A,TRUE,"general";"via2",#N/A,TRUE,"general";"via3",#N/A,TRUE,"general"}</definedName>
    <definedName name="dsfsdf" localSheetId="5" hidden="1">{"via1",#N/A,TRUE,"general";"via2",#N/A,TRUE,"general";"via3",#N/A,TRUE,"general"}</definedName>
    <definedName name="dsfsdf" localSheetId="6" hidden="1">{"via1",#N/A,TRUE,"general";"via2",#N/A,TRUE,"general";"via3",#N/A,TRUE,"general"}</definedName>
    <definedName name="dsfsdf" localSheetId="7" hidden="1">{"via1",#N/A,TRUE,"general";"via2",#N/A,TRUE,"general";"via3",#N/A,TRUE,"general"}</definedName>
    <definedName name="dsfsdf" localSheetId="8" hidden="1">{"via1",#N/A,TRUE,"general";"via2",#N/A,TRUE,"general";"via3",#N/A,TRUE,"general"}</definedName>
    <definedName name="dsfsdf" localSheetId="9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1" hidden="1">{"TAB1",#N/A,TRUE,"GENERAL";"TAB2",#N/A,TRUE,"GENERAL";"TAB3",#N/A,TRUE,"GENERAL";"TAB4",#N/A,TRUE,"GENERAL";"TAB5",#N/A,TRUE,"GENERAL"}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localSheetId="10" hidden="1">{"TAB1",#N/A,TRUE,"GENERAL";"TAB2",#N/A,TRUE,"GENERAL";"TAB3",#N/A,TRUE,"GENERAL";"TAB4",#N/A,TRUE,"GENERAL";"TAB5",#N/A,TRUE,"GENERAL"}</definedName>
    <definedName name="DSFSDFCXV" localSheetId="5" hidden="1">{"TAB1",#N/A,TRUE,"GENERAL";"TAB2",#N/A,TRUE,"GENERAL";"TAB3",#N/A,TRUE,"GENERAL";"TAB4",#N/A,TRUE,"GENERAL";"TAB5",#N/A,TRUE,"GENERAL"}</definedName>
    <definedName name="DSFSDFCXV" localSheetId="6" hidden="1">{"TAB1",#N/A,TRUE,"GENERAL";"TAB2",#N/A,TRUE,"GENERAL";"TAB3",#N/A,TRUE,"GENERAL";"TAB4",#N/A,TRUE,"GENERAL";"TAB5",#N/A,TRUE,"GENERAL"}</definedName>
    <definedName name="DSFSDFCXV" localSheetId="7" hidden="1">{"TAB1",#N/A,TRUE,"GENERAL";"TAB2",#N/A,TRUE,"GENERAL";"TAB3",#N/A,TRUE,"GENERAL";"TAB4",#N/A,TRUE,"GENERAL";"TAB5",#N/A,TRUE,"GENERAL"}</definedName>
    <definedName name="DSFSDFCXV" localSheetId="8" hidden="1">{"TAB1",#N/A,TRUE,"GENERAL";"TAB2",#N/A,TRUE,"GENERAL";"TAB3",#N/A,TRUE,"GENERAL";"TAB4",#N/A,TRUE,"GENERAL";"TAB5",#N/A,TRUE,"GENERAL"}</definedName>
    <definedName name="DSFSDFCXV" localSheetId="9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1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localSheetId="10" hidden="1">{"TAB1",#N/A,TRUE,"GENERAL";"TAB2",#N/A,TRUE,"GENERAL";"TAB3",#N/A,TRUE,"GENERAL";"TAB4",#N/A,TRUE,"GENERAL";"TAB5",#N/A,TRUE,"GENERAL"}</definedName>
    <definedName name="dsfsvm" localSheetId="5" hidden="1">{"TAB1",#N/A,TRUE,"GENERAL";"TAB2",#N/A,TRUE,"GENERAL";"TAB3",#N/A,TRUE,"GENERAL";"TAB4",#N/A,TRUE,"GENERAL";"TAB5",#N/A,TRUE,"GENERAL"}</definedName>
    <definedName name="dsfsvm" localSheetId="6" hidden="1">{"TAB1",#N/A,TRUE,"GENERAL";"TAB2",#N/A,TRUE,"GENERAL";"TAB3",#N/A,TRUE,"GENERAL";"TAB4",#N/A,TRUE,"GENERAL";"TAB5",#N/A,TRUE,"GENERAL"}</definedName>
    <definedName name="dsfsvm" localSheetId="7" hidden="1">{"TAB1",#N/A,TRUE,"GENERAL";"TAB2",#N/A,TRUE,"GENERAL";"TAB3",#N/A,TRUE,"GENERAL";"TAB4",#N/A,TRUE,"GENERAL";"TAB5",#N/A,TRUE,"GENERAL"}</definedName>
    <definedName name="dsfsvm" localSheetId="8" hidden="1">{"TAB1",#N/A,TRUE,"GENERAL";"TAB2",#N/A,TRUE,"GENERAL";"TAB3",#N/A,TRUE,"GENERAL";"TAB4",#N/A,TRUE,"GENERAL";"TAB5",#N/A,TRUE,"GENERAL"}</definedName>
    <definedName name="dsfsvm" localSheetId="9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1" hidden="1">{"via1",#N/A,TRUE,"general";"via2",#N/A,TRUE,"general";"via3",#N/A,TRUE,"general"}</definedName>
    <definedName name="dsftbv" localSheetId="4" hidden="1">{"via1",#N/A,TRUE,"general";"via2",#N/A,TRUE,"general";"via3",#N/A,TRUE,"general"}</definedName>
    <definedName name="dsftbv" localSheetId="10" hidden="1">{"via1",#N/A,TRUE,"general";"via2",#N/A,TRUE,"general";"via3",#N/A,TRUE,"general"}</definedName>
    <definedName name="dsftbv" localSheetId="5" hidden="1">{"via1",#N/A,TRUE,"general";"via2",#N/A,TRUE,"general";"via3",#N/A,TRUE,"general"}</definedName>
    <definedName name="dsftbv" localSheetId="6" hidden="1">{"via1",#N/A,TRUE,"general";"via2",#N/A,TRUE,"general";"via3",#N/A,TRUE,"general"}</definedName>
    <definedName name="dsftbv" localSheetId="7" hidden="1">{"via1",#N/A,TRUE,"general";"via2",#N/A,TRUE,"general";"via3",#N/A,TRUE,"general"}</definedName>
    <definedName name="dsftbv" localSheetId="8" hidden="1">{"via1",#N/A,TRUE,"general";"via2",#N/A,TRUE,"general";"via3",#N/A,TRUE,"general"}</definedName>
    <definedName name="dsftbv" localSheetId="9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GRDH" localSheetId="11">#REF!</definedName>
    <definedName name="DSGRDH" localSheetId="4">#REF!</definedName>
    <definedName name="DSGRDH" localSheetId="10">#REF!</definedName>
    <definedName name="DSGRDH" localSheetId="5">#REF!</definedName>
    <definedName name="DSGRDH" localSheetId="6">#REF!</definedName>
    <definedName name="DSGRDH" localSheetId="7">#REF!</definedName>
    <definedName name="DSGRDH" localSheetId="8">#REF!</definedName>
    <definedName name="DSGRDH" localSheetId="9">#REF!</definedName>
    <definedName name="DSGRDH" localSheetId="1">#REF!</definedName>
    <definedName name="DSGRDH" localSheetId="2">#REF!</definedName>
    <definedName name="DSGRDH">#REF!</definedName>
    <definedName name="DSP" localSheetId="11">#REF!</definedName>
    <definedName name="DSP" localSheetId="4">#REF!</definedName>
    <definedName name="DSP" localSheetId="10">#REF!</definedName>
    <definedName name="DSP" localSheetId="5">#REF!</definedName>
    <definedName name="DSP" localSheetId="6">#REF!</definedName>
    <definedName name="DSP" localSheetId="7">#REF!</definedName>
    <definedName name="DSP" localSheetId="8">#REF!</definedName>
    <definedName name="DSP" localSheetId="9">#REF!</definedName>
    <definedName name="DSP" localSheetId="1">#REF!</definedName>
    <definedName name="DSP" localSheetId="2">#REF!</definedName>
    <definedName name="DSP">#REF!</definedName>
    <definedName name="DSP1_1" localSheetId="1">#REF!</definedName>
    <definedName name="DSP1_1" localSheetId="2">#REF!</definedName>
    <definedName name="DSP1_1">#REF!</definedName>
    <definedName name="DSP1_1_1">#REF!</definedName>
    <definedName name="dt" localSheetId="11">#REF!</definedName>
    <definedName name="dt" localSheetId="4">#REF!</definedName>
    <definedName name="dt" localSheetId="10">#REF!</definedName>
    <definedName name="dt" localSheetId="5">#REF!</definedName>
    <definedName name="dt" localSheetId="6">#REF!</definedName>
    <definedName name="dt" localSheetId="7">#REF!</definedName>
    <definedName name="dt" localSheetId="8">#REF!</definedName>
    <definedName name="dt" localSheetId="9">#REF!</definedName>
    <definedName name="dt" localSheetId="1">#REF!</definedName>
    <definedName name="dt" localSheetId="2">#REF!</definedName>
    <definedName name="dt">#REF!</definedName>
    <definedName name="dtrhj" localSheetId="11" hidden="1">{"via1",#N/A,TRUE,"general";"via2",#N/A,TRUE,"general";"via3",#N/A,TRUE,"general"}</definedName>
    <definedName name="dtrhj" localSheetId="4" hidden="1">{"via1",#N/A,TRUE,"general";"via2",#N/A,TRUE,"general";"via3",#N/A,TRUE,"general"}</definedName>
    <definedName name="dtrhj" localSheetId="10" hidden="1">{"via1",#N/A,TRUE,"general";"via2",#N/A,TRUE,"general";"via3",#N/A,TRUE,"general"}</definedName>
    <definedName name="dtrhj" localSheetId="5" hidden="1">{"via1",#N/A,TRUE,"general";"via2",#N/A,TRUE,"general";"via3",#N/A,TRUE,"general"}</definedName>
    <definedName name="dtrhj" localSheetId="6" hidden="1">{"via1",#N/A,TRUE,"general";"via2",#N/A,TRUE,"general";"via3",#N/A,TRUE,"general"}</definedName>
    <definedName name="dtrhj" localSheetId="7" hidden="1">{"via1",#N/A,TRUE,"general";"via2",#N/A,TRUE,"general";"via3",#N/A,TRUE,"general"}</definedName>
    <definedName name="dtrhj" localSheetId="8" hidden="1">{"via1",#N/A,TRUE,"general";"via2",#N/A,TRUE,"general";"via3",#N/A,TRUE,"general"}</definedName>
    <definedName name="dtrhj" localSheetId="9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VDFRBRF" localSheetId="11">#REF!</definedName>
    <definedName name="DVDFRBRF" localSheetId="4">#REF!</definedName>
    <definedName name="DVDFRBRF" localSheetId="10">#REF!</definedName>
    <definedName name="DVDFRBRF" localSheetId="5">#REF!</definedName>
    <definedName name="DVDFRBRF" localSheetId="6">#REF!</definedName>
    <definedName name="DVDFRBRF" localSheetId="7">#REF!</definedName>
    <definedName name="DVDFRBRF" localSheetId="8">#REF!</definedName>
    <definedName name="DVDFRBRF" localSheetId="9">#REF!</definedName>
    <definedName name="DVDFRBRF" localSheetId="1">#REF!</definedName>
    <definedName name="DVDFRBRF" localSheetId="2">#REF!</definedName>
    <definedName name="DVDFRBRF">#REF!</definedName>
    <definedName name="DVDSGRG" localSheetId="11">#REF!</definedName>
    <definedName name="DVDSGRG" localSheetId="4">#REF!</definedName>
    <definedName name="DVDSGRG" localSheetId="10">#REF!</definedName>
    <definedName name="DVDSGRG" localSheetId="5">#REF!</definedName>
    <definedName name="DVDSGRG" localSheetId="6">#REF!</definedName>
    <definedName name="DVDSGRG" localSheetId="7">#REF!</definedName>
    <definedName name="DVDSGRG" localSheetId="8">#REF!</definedName>
    <definedName name="DVDSGRG" localSheetId="9">#REF!</definedName>
    <definedName name="DVDSGRG" localSheetId="1">#REF!</definedName>
    <definedName name="DVDSGRG">#REF!</definedName>
    <definedName name="DVFSDGRGR" localSheetId="11">#REF!</definedName>
    <definedName name="DVFSDGRGR" localSheetId="4">#REF!</definedName>
    <definedName name="DVFSDGRGR" localSheetId="10">#REF!</definedName>
    <definedName name="DVFSDGRGR" localSheetId="5">#REF!</definedName>
    <definedName name="DVFSDGRGR" localSheetId="6">#REF!</definedName>
    <definedName name="DVFSDGRGR" localSheetId="7">#REF!</definedName>
    <definedName name="DVFSDGRGR" localSheetId="8">#REF!</definedName>
    <definedName name="DVFSDGRGR" localSheetId="9">#REF!</definedName>
    <definedName name="DVFSDGRGR" localSheetId="1">#REF!</definedName>
    <definedName name="DVFSDGRGR">#REF!</definedName>
    <definedName name="DVSXVD" localSheetId="1">#REF!</definedName>
    <definedName name="DVSXVD">#REF!</definedName>
    <definedName name="dxfgg" localSheetId="11" hidden="1">{"via1",#N/A,TRUE,"general";"via2",#N/A,TRUE,"general";"via3",#N/A,TRUE,"general"}</definedName>
    <definedName name="dxfgg" localSheetId="4" hidden="1">{"via1",#N/A,TRUE,"general";"via2",#N/A,TRUE,"general";"via3",#N/A,TRUE,"general"}</definedName>
    <definedName name="dxfgg" localSheetId="10" hidden="1">{"via1",#N/A,TRUE,"general";"via2",#N/A,TRUE,"general";"via3",#N/A,TRUE,"general"}</definedName>
    <definedName name="dxfgg" localSheetId="5" hidden="1">{"via1",#N/A,TRUE,"general";"via2",#N/A,TRUE,"general";"via3",#N/A,TRUE,"general"}</definedName>
    <definedName name="dxfgg" localSheetId="6" hidden="1">{"via1",#N/A,TRUE,"general";"via2",#N/A,TRUE,"general";"via3",#N/A,TRUE,"general"}</definedName>
    <definedName name="dxfgg" localSheetId="7" hidden="1">{"via1",#N/A,TRUE,"general";"via2",#N/A,TRUE,"general";"via3",#N/A,TRUE,"general"}</definedName>
    <definedName name="dxfgg" localSheetId="8" hidden="1">{"via1",#N/A,TRUE,"general";"via2",#N/A,TRUE,"general";"via3",#N/A,TRUE,"general"}</definedName>
    <definedName name="dxfgg" localSheetId="9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1">#REF!</definedName>
    <definedName name="E" localSheetId="2">#REF!</definedName>
    <definedName name="E">#REF!</definedName>
    <definedName name="e3e33" localSheetId="11" hidden="1">{"via1",#N/A,TRUE,"general";"via2",#N/A,TRUE,"general";"via3",#N/A,TRUE,"general"}</definedName>
    <definedName name="e3e33" localSheetId="4" hidden="1">{"via1",#N/A,TRUE,"general";"via2",#N/A,TRUE,"general";"via3",#N/A,TRUE,"general"}</definedName>
    <definedName name="e3e33" localSheetId="10" hidden="1">{"via1",#N/A,TRUE,"general";"via2",#N/A,TRUE,"general";"via3",#N/A,TRUE,"general"}</definedName>
    <definedName name="e3e33" localSheetId="5" hidden="1">{"via1",#N/A,TRUE,"general";"via2",#N/A,TRUE,"general";"via3",#N/A,TRUE,"general"}</definedName>
    <definedName name="e3e33" localSheetId="6" hidden="1">{"via1",#N/A,TRUE,"general";"via2",#N/A,TRUE,"general";"via3",#N/A,TRUE,"general"}</definedName>
    <definedName name="e3e33" localSheetId="7" hidden="1">{"via1",#N/A,TRUE,"general";"via2",#N/A,TRUE,"general";"via3",#N/A,TRUE,"general"}</definedName>
    <definedName name="e3e33" localSheetId="8" hidden="1">{"via1",#N/A,TRUE,"general";"via2",#N/A,TRUE,"general";"via3",#N/A,TRUE,"general"}</definedName>
    <definedName name="e3e33" localSheetId="9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#REF!</definedName>
    <definedName name="ECP1_1">#REF!</definedName>
    <definedName name="ECP1_1_1">#REF!</definedName>
    <definedName name="EDC" localSheetId="11">#REF!</definedName>
    <definedName name="EDC" localSheetId="4">#REF!</definedName>
    <definedName name="EDC" localSheetId="10">#REF!</definedName>
    <definedName name="EDC" localSheetId="5">#REF!</definedName>
    <definedName name="EDC" localSheetId="6">#REF!</definedName>
    <definedName name="EDC" localSheetId="7">#REF!</definedName>
    <definedName name="EDC" localSheetId="8">#REF!</definedName>
    <definedName name="EDC" localSheetId="9">#REF!</definedName>
    <definedName name="EDC" localSheetId="1">#REF!</definedName>
    <definedName name="EDC" localSheetId="2">#REF!</definedName>
    <definedName name="EDC">#REF!</definedName>
    <definedName name="EDEDWSWQA" localSheetId="11" hidden="1">{"TAB1",#N/A,TRUE,"GENERAL";"TAB2",#N/A,TRUE,"GENERAL";"TAB3",#N/A,TRUE,"GENERAL";"TAB4",#N/A,TRUE,"GENERAL";"TAB5",#N/A,TRUE,"GENERAL"}</definedName>
    <definedName name="EDEDWSWQA" localSheetId="4" hidden="1">{"TAB1",#N/A,TRUE,"GENERAL";"TAB2",#N/A,TRUE,"GENERAL";"TAB3",#N/A,TRUE,"GENERAL";"TAB4",#N/A,TRUE,"GENERAL";"TAB5",#N/A,TRUE,"GENERAL"}</definedName>
    <definedName name="EDEDWSWQA" localSheetId="10" hidden="1">{"TAB1",#N/A,TRUE,"GENERAL";"TAB2",#N/A,TRUE,"GENERAL";"TAB3",#N/A,TRUE,"GENERAL";"TAB4",#N/A,TRUE,"GENERAL";"TAB5",#N/A,TRUE,"GENERAL"}</definedName>
    <definedName name="EDEDWSWQA" localSheetId="5" hidden="1">{"TAB1",#N/A,TRUE,"GENERAL";"TAB2",#N/A,TRUE,"GENERAL";"TAB3",#N/A,TRUE,"GENERAL";"TAB4",#N/A,TRUE,"GENERAL";"TAB5",#N/A,TRUE,"GENERAL"}</definedName>
    <definedName name="EDEDWSWQA" localSheetId="6" hidden="1">{"TAB1",#N/A,TRUE,"GENERAL";"TAB2",#N/A,TRUE,"GENERAL";"TAB3",#N/A,TRUE,"GENERAL";"TAB4",#N/A,TRUE,"GENERAL";"TAB5",#N/A,TRUE,"GENERAL"}</definedName>
    <definedName name="EDEDWSWQA" localSheetId="7" hidden="1">{"TAB1",#N/A,TRUE,"GENERAL";"TAB2",#N/A,TRUE,"GENERAL";"TAB3",#N/A,TRUE,"GENERAL";"TAB4",#N/A,TRUE,"GENERAL";"TAB5",#N/A,TRUE,"GENERAL"}</definedName>
    <definedName name="EDEDWSWQA" localSheetId="8" hidden="1">{"TAB1",#N/A,TRUE,"GENERAL";"TAB2",#N/A,TRUE,"GENERAL";"TAB3",#N/A,TRUE,"GENERAL";"TAB4",#N/A,TRUE,"GENERAL";"TAB5",#N/A,TRUE,"GENERAL"}</definedName>
    <definedName name="EDEDWSWQA" localSheetId="9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1" hidden="1">{"via1",#N/A,TRUE,"general";"via2",#N/A,TRUE,"general";"via3",#N/A,TRUE,"general"}</definedName>
    <definedName name="edgfhmn" localSheetId="4" hidden="1">{"via1",#N/A,TRUE,"general";"via2",#N/A,TRUE,"general";"via3",#N/A,TRUE,"general"}</definedName>
    <definedName name="edgfhmn" localSheetId="10" hidden="1">{"via1",#N/A,TRUE,"general";"via2",#N/A,TRUE,"general";"via3",#N/A,TRUE,"general"}</definedName>
    <definedName name="edgfhmn" localSheetId="5" hidden="1">{"via1",#N/A,TRUE,"general";"via2",#N/A,TRUE,"general";"via3",#N/A,TRUE,"general"}</definedName>
    <definedName name="edgfhmn" localSheetId="6" hidden="1">{"via1",#N/A,TRUE,"general";"via2",#N/A,TRUE,"general";"via3",#N/A,TRUE,"general"}</definedName>
    <definedName name="edgfhmn" localSheetId="7" hidden="1">{"via1",#N/A,TRUE,"general";"via2",#N/A,TRUE,"general";"via3",#N/A,TRUE,"general"}</definedName>
    <definedName name="edgfhmn" localSheetId="8" hidden="1">{"via1",#N/A,TRUE,"general";"via2",#N/A,TRUE,"general";"via3",#N/A,TRUE,"general"}</definedName>
    <definedName name="edgfhmn" localSheetId="9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1">#REF!</definedName>
    <definedName name="EE" localSheetId="4">#REF!</definedName>
    <definedName name="EE" localSheetId="10">#REF!</definedName>
    <definedName name="EE" localSheetId="5">#REF!</definedName>
    <definedName name="EE" localSheetId="6">#REF!</definedName>
    <definedName name="EE" localSheetId="7">#REF!</definedName>
    <definedName name="EE" localSheetId="8">#REF!</definedName>
    <definedName name="EE" localSheetId="9">#REF!</definedName>
    <definedName name="EE" localSheetId="1">'MEMORIAS DE CANTIDADES'!ERR</definedName>
    <definedName name="EE" localSheetId="2">PMT!ERR</definedName>
    <definedName name="EE">[0]!ERR</definedName>
    <definedName name="eeedfr" localSheetId="11" hidden="1">{"TAB1",#N/A,TRUE,"GENERAL";"TAB2",#N/A,TRUE,"GENERAL";"TAB3",#N/A,TRUE,"GENERAL";"TAB4",#N/A,TRUE,"GENERAL";"TAB5",#N/A,TRUE,"GENERAL"}</definedName>
    <definedName name="eeedfr" localSheetId="4" hidden="1">{"TAB1",#N/A,TRUE,"GENERAL";"TAB2",#N/A,TRUE,"GENERAL";"TAB3",#N/A,TRUE,"GENERAL";"TAB4",#N/A,TRUE,"GENERAL";"TAB5",#N/A,TRUE,"GENERAL"}</definedName>
    <definedName name="eeedfr" localSheetId="10" hidden="1">{"TAB1",#N/A,TRUE,"GENERAL";"TAB2",#N/A,TRUE,"GENERAL";"TAB3",#N/A,TRUE,"GENERAL";"TAB4",#N/A,TRUE,"GENERAL";"TAB5",#N/A,TRUE,"GENERAL"}</definedName>
    <definedName name="eeedfr" localSheetId="5" hidden="1">{"TAB1",#N/A,TRUE,"GENERAL";"TAB2",#N/A,TRUE,"GENERAL";"TAB3",#N/A,TRUE,"GENERAL";"TAB4",#N/A,TRUE,"GENERAL";"TAB5",#N/A,TRUE,"GENERAL"}</definedName>
    <definedName name="eeedfr" localSheetId="6" hidden="1">{"TAB1",#N/A,TRUE,"GENERAL";"TAB2",#N/A,TRUE,"GENERAL";"TAB3",#N/A,TRUE,"GENERAL";"TAB4",#N/A,TRUE,"GENERAL";"TAB5",#N/A,TRUE,"GENERAL"}</definedName>
    <definedName name="eeedfr" localSheetId="7" hidden="1">{"TAB1",#N/A,TRUE,"GENERAL";"TAB2",#N/A,TRUE,"GENERAL";"TAB3",#N/A,TRUE,"GENERAL";"TAB4",#N/A,TRUE,"GENERAL";"TAB5",#N/A,TRUE,"GENERAL"}</definedName>
    <definedName name="eeedfr" localSheetId="8" hidden="1">{"TAB1",#N/A,TRUE,"GENERAL";"TAB2",#N/A,TRUE,"GENERAL";"TAB3",#N/A,TRUE,"GENERAL";"TAB4",#N/A,TRUE,"GENERAL";"TAB5",#N/A,TRUE,"GENERAL"}</definedName>
    <definedName name="eeedfr" localSheetId="9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1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localSheetId="10" hidden="1">{"TAB1",#N/A,TRUE,"GENERAL";"TAB2",#N/A,TRUE,"GENERAL";"TAB3",#N/A,TRUE,"GENERAL";"TAB4",#N/A,TRUE,"GENERAL";"TAB5",#N/A,TRUE,"GENERAL"}</definedName>
    <definedName name="eeeeer" localSheetId="5" hidden="1">{"TAB1",#N/A,TRUE,"GENERAL";"TAB2",#N/A,TRUE,"GENERAL";"TAB3",#N/A,TRUE,"GENERAL";"TAB4",#N/A,TRUE,"GENERAL";"TAB5",#N/A,TRUE,"GENERAL"}</definedName>
    <definedName name="eeeeer" localSheetId="6" hidden="1">{"TAB1",#N/A,TRUE,"GENERAL";"TAB2",#N/A,TRUE,"GENERAL";"TAB3",#N/A,TRUE,"GENERAL";"TAB4",#N/A,TRUE,"GENERAL";"TAB5",#N/A,TRUE,"GENERAL"}</definedName>
    <definedName name="eeeeer" localSheetId="7" hidden="1">{"TAB1",#N/A,TRUE,"GENERAL";"TAB2",#N/A,TRUE,"GENERAL";"TAB3",#N/A,TRUE,"GENERAL";"TAB4",#N/A,TRUE,"GENERAL";"TAB5",#N/A,TRUE,"GENERAL"}</definedName>
    <definedName name="eeeeer" localSheetId="8" hidden="1">{"TAB1",#N/A,TRUE,"GENERAL";"TAB2",#N/A,TRUE,"GENERAL";"TAB3",#N/A,TRUE,"GENERAL";"TAB4",#N/A,TRUE,"GENERAL";"TAB5",#N/A,TRUE,"GENERAL"}</definedName>
    <definedName name="eeeeer" localSheetId="9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1" hidden="1">{"via1",#N/A,TRUE,"general";"via2",#N/A,TRUE,"general";"via3",#N/A,TRUE,"general"}</definedName>
    <definedName name="eeerfd" localSheetId="4" hidden="1">{"via1",#N/A,TRUE,"general";"via2",#N/A,TRUE,"general";"via3",#N/A,TRUE,"general"}</definedName>
    <definedName name="eeerfd" localSheetId="10" hidden="1">{"via1",#N/A,TRUE,"general";"via2",#N/A,TRUE,"general";"via3",#N/A,TRUE,"general"}</definedName>
    <definedName name="eeerfd" localSheetId="5" hidden="1">{"via1",#N/A,TRUE,"general";"via2",#N/A,TRUE,"general";"via3",#N/A,TRUE,"general"}</definedName>
    <definedName name="eeerfd" localSheetId="6" hidden="1">{"via1",#N/A,TRUE,"general";"via2",#N/A,TRUE,"general";"via3",#N/A,TRUE,"general"}</definedName>
    <definedName name="eeerfd" localSheetId="7" hidden="1">{"via1",#N/A,TRUE,"general";"via2",#N/A,TRUE,"general";"via3",#N/A,TRUE,"general"}</definedName>
    <definedName name="eeerfd" localSheetId="8" hidden="1">{"via1",#N/A,TRUE,"general";"via2",#N/A,TRUE,"general";"via3",#N/A,TRUE,"general"}</definedName>
    <definedName name="eeerfd" localSheetId="9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1">#REF!</definedName>
    <definedName name="EF" localSheetId="2">#REF!</definedName>
    <definedName name="EF">#REF!</definedName>
    <definedName name="EFA" localSheetId="1">#REF!</definedName>
    <definedName name="EFA">#REF!</definedName>
    <definedName name="EFDV" localSheetId="1">#REF!</definedName>
    <definedName name="EFDV">#REF!</definedName>
    <definedName name="efef" localSheetId="11" hidden="1">{"TAB1",#N/A,TRUE,"GENERAL";"TAB2",#N/A,TRUE,"GENERAL";"TAB3",#N/A,TRUE,"GENERAL";"TAB4",#N/A,TRUE,"GENERAL";"TAB5",#N/A,TRUE,"GENERAL"}</definedName>
    <definedName name="efef" localSheetId="4" hidden="1">{"TAB1",#N/A,TRUE,"GENERAL";"TAB2",#N/A,TRUE,"GENERAL";"TAB3",#N/A,TRUE,"GENERAL";"TAB4",#N/A,TRUE,"GENERAL";"TAB5",#N/A,TRUE,"GENERAL"}</definedName>
    <definedName name="efef" localSheetId="10" hidden="1">{"TAB1",#N/A,TRUE,"GENERAL";"TAB2",#N/A,TRUE,"GENERAL";"TAB3",#N/A,TRUE,"GENERAL";"TAB4",#N/A,TRUE,"GENERAL";"TAB5",#N/A,TRUE,"GENERAL"}</definedName>
    <definedName name="efef" localSheetId="5" hidden="1">{"TAB1",#N/A,TRUE,"GENERAL";"TAB2",#N/A,TRUE,"GENERAL";"TAB3",#N/A,TRUE,"GENERAL";"TAB4",#N/A,TRUE,"GENERAL";"TAB5",#N/A,TRUE,"GENERAL"}</definedName>
    <definedName name="efef" localSheetId="6" hidden="1">{"TAB1",#N/A,TRUE,"GENERAL";"TAB2",#N/A,TRUE,"GENERAL";"TAB3",#N/A,TRUE,"GENERAL";"TAB4",#N/A,TRUE,"GENERAL";"TAB5",#N/A,TRUE,"GENERAL"}</definedName>
    <definedName name="efef" localSheetId="7" hidden="1">{"TAB1",#N/A,TRUE,"GENERAL";"TAB2",#N/A,TRUE,"GENERAL";"TAB3",#N/A,TRUE,"GENERAL";"TAB4",#N/A,TRUE,"GENERAL";"TAB5",#N/A,TRUE,"GENERAL"}</definedName>
    <definedName name="efef" localSheetId="8" hidden="1">{"TAB1",#N/A,TRUE,"GENERAL";"TAB2",#N/A,TRUE,"GENERAL";"TAB3",#N/A,TRUE,"GENERAL";"TAB4",#N/A,TRUE,"GENERAL";"TAB5",#N/A,TRUE,"GENERAL"}</definedName>
    <definedName name="efef" localSheetId="9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1" hidden="1">{"via1",#N/A,TRUE,"general";"via2",#N/A,TRUE,"general";"via3",#N/A,TRUE,"general"}</definedName>
    <definedName name="efer" localSheetId="4" hidden="1">{"via1",#N/A,TRUE,"general";"via2",#N/A,TRUE,"general";"via3",#N/A,TRUE,"general"}</definedName>
    <definedName name="efer" localSheetId="10" hidden="1">{"via1",#N/A,TRUE,"general";"via2",#N/A,TRUE,"general";"via3",#N/A,TRUE,"general"}</definedName>
    <definedName name="efer" localSheetId="5" hidden="1">{"via1",#N/A,TRUE,"general";"via2",#N/A,TRUE,"general";"via3",#N/A,TRUE,"general"}</definedName>
    <definedName name="efer" localSheetId="6" hidden="1">{"via1",#N/A,TRUE,"general";"via2",#N/A,TRUE,"general";"via3",#N/A,TRUE,"general"}</definedName>
    <definedName name="efer" localSheetId="7" hidden="1">{"via1",#N/A,TRUE,"general";"via2",#N/A,TRUE,"general";"via3",#N/A,TRUE,"general"}</definedName>
    <definedName name="efer" localSheetId="8" hidden="1">{"via1",#N/A,TRUE,"general";"via2",#N/A,TRUE,"general";"via3",#N/A,TRUE,"general"}</definedName>
    <definedName name="efer" localSheetId="9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FRUY7J">#REF!</definedName>
    <definedName name="egeg" localSheetId="11" hidden="1">{"TAB1",#N/A,TRUE,"GENERAL";"TAB2",#N/A,TRUE,"GENERAL";"TAB3",#N/A,TRUE,"GENERAL";"TAB4",#N/A,TRUE,"GENERAL";"TAB5",#N/A,TRUE,"GENERAL"}</definedName>
    <definedName name="egeg" localSheetId="4" hidden="1">{"TAB1",#N/A,TRUE,"GENERAL";"TAB2",#N/A,TRUE,"GENERAL";"TAB3",#N/A,TRUE,"GENERAL";"TAB4",#N/A,TRUE,"GENERAL";"TAB5",#N/A,TRUE,"GENERAL"}</definedName>
    <definedName name="egeg" localSheetId="10" hidden="1">{"TAB1",#N/A,TRUE,"GENERAL";"TAB2",#N/A,TRUE,"GENERAL";"TAB3",#N/A,TRUE,"GENERAL";"TAB4",#N/A,TRUE,"GENERAL";"TAB5",#N/A,TRUE,"GENERAL"}</definedName>
    <definedName name="egeg" localSheetId="5" hidden="1">{"TAB1",#N/A,TRUE,"GENERAL";"TAB2",#N/A,TRUE,"GENERAL";"TAB3",#N/A,TRUE,"GENERAL";"TAB4",#N/A,TRUE,"GENERAL";"TAB5",#N/A,TRUE,"GENERAL"}</definedName>
    <definedName name="egeg" localSheetId="6" hidden="1">{"TAB1",#N/A,TRUE,"GENERAL";"TAB2",#N/A,TRUE,"GENERAL";"TAB3",#N/A,TRUE,"GENERAL";"TAB4",#N/A,TRUE,"GENERAL";"TAB5",#N/A,TRUE,"GENERAL"}</definedName>
    <definedName name="egeg" localSheetId="7" hidden="1">{"TAB1",#N/A,TRUE,"GENERAL";"TAB2",#N/A,TRUE,"GENERAL";"TAB3",#N/A,TRUE,"GENERAL";"TAB4",#N/A,TRUE,"GENERAL";"TAB5",#N/A,TRUE,"GENERAL"}</definedName>
    <definedName name="egeg" localSheetId="8" hidden="1">{"TAB1",#N/A,TRUE,"GENERAL";"TAB2",#N/A,TRUE,"GENERAL";"TAB3",#N/A,TRUE,"GENERAL";"TAB4",#N/A,TRUE,"GENERAL";"TAB5",#N/A,TRUE,"GENERAL"}</definedName>
    <definedName name="egeg" localSheetId="9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1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localSheetId="10" hidden="1">{"TAB1",#N/A,TRUE,"GENERAL";"TAB2",#N/A,TRUE,"GENERAL";"TAB3",#N/A,TRUE,"GENERAL";"TAB4",#N/A,TRUE,"GENERAL";"TAB5",#N/A,TRUE,"GENERAL"}</definedName>
    <definedName name="egtrgthrt" localSheetId="5" hidden="1">{"TAB1",#N/A,TRUE,"GENERAL";"TAB2",#N/A,TRUE,"GENERAL";"TAB3",#N/A,TRUE,"GENERAL";"TAB4",#N/A,TRUE,"GENERAL";"TAB5",#N/A,TRUE,"GENERAL"}</definedName>
    <definedName name="egtrgthrt" localSheetId="6" hidden="1">{"TAB1",#N/A,TRUE,"GENERAL";"TAB2",#N/A,TRUE,"GENERAL";"TAB3",#N/A,TRUE,"GENERAL";"TAB4",#N/A,TRUE,"GENERAL";"TAB5",#N/A,TRUE,"GENERAL"}</definedName>
    <definedName name="egtrgthrt" localSheetId="7" hidden="1">{"TAB1",#N/A,TRUE,"GENERAL";"TAB2",#N/A,TRUE,"GENERAL";"TAB3",#N/A,TRUE,"GENERAL";"TAB4",#N/A,TRUE,"GENERAL";"TAB5",#N/A,TRUE,"GENERAL"}</definedName>
    <definedName name="egtrgthrt" localSheetId="8" hidden="1">{"TAB1",#N/A,TRUE,"GENERAL";"TAB2",#N/A,TRUE,"GENERAL";"TAB3",#N/A,TRUE,"GENERAL";"TAB4",#N/A,TRUE,"GENERAL";"TAB5",#N/A,TRUE,"GENERAL"}</definedName>
    <definedName name="egtrgthrt" localSheetId="9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IMINACIONPROYC" localSheetId="11">#REF!</definedName>
    <definedName name="ELIMINACIONPROYC" localSheetId="4">#REF!</definedName>
    <definedName name="ELIMINACIONPROYC" localSheetId="10">#REF!</definedName>
    <definedName name="ELIMINACIONPROYC" localSheetId="5">#REF!</definedName>
    <definedName name="ELIMINACIONPROYC" localSheetId="6">#REF!</definedName>
    <definedName name="ELIMINACIONPROYC" localSheetId="7">#REF!</definedName>
    <definedName name="ELIMINACIONPROYC" localSheetId="8">#REF!</definedName>
    <definedName name="ELIMINACIONPROYC" localSheetId="9">#REF!</definedName>
    <definedName name="ELIMINACIONPROYC" localSheetId="1">#REF!</definedName>
    <definedName name="ELIMINACIONPROYC" localSheetId="2">#REF!</definedName>
    <definedName name="ELIMINACIONPROYC">#REF!</definedName>
    <definedName name="emanto" localSheetId="1">#REF!</definedName>
    <definedName name="emanto">#REF!</definedName>
    <definedName name="eme" localSheetId="11">#REF!</definedName>
    <definedName name="eme" localSheetId="4">#REF!</definedName>
    <definedName name="eme" localSheetId="10">#REF!</definedName>
    <definedName name="eme" localSheetId="5">#REF!</definedName>
    <definedName name="eme" localSheetId="6">#REF!</definedName>
    <definedName name="eme" localSheetId="7">#REF!</definedName>
    <definedName name="eme" localSheetId="8">#REF!</definedName>
    <definedName name="eme" localSheetId="9">#REF!</definedName>
    <definedName name="eme" localSheetId="1">'MEMORIAS DE CANTIDADES'!ERR</definedName>
    <definedName name="eme" localSheetId="2">PMT!ERR</definedName>
    <definedName name="eme">[0]!ERR</definedName>
    <definedName name="EMPLEADO" localSheetId="11">#REF!</definedName>
    <definedName name="EMPLEADO" localSheetId="4">#REF!</definedName>
    <definedName name="EMPLEADO" localSheetId="10">#REF!</definedName>
    <definedName name="EMPLEADO" localSheetId="5">#REF!</definedName>
    <definedName name="EMPLEADO" localSheetId="6">#REF!</definedName>
    <definedName name="EMPLEADO" localSheetId="7">#REF!</definedName>
    <definedName name="EMPLEADO" localSheetId="8">#REF!</definedName>
    <definedName name="EMPLEADO" localSheetId="9">#REF!</definedName>
    <definedName name="EMPLEADO" localSheetId="1">#REF!</definedName>
    <definedName name="EMPLEADO" localSheetId="2">#REF!</definedName>
    <definedName name="EMPLEADO">#REF!</definedName>
    <definedName name="Empresa">#REF!</definedName>
    <definedName name="EMULSION" localSheetId="11">#REF!</definedName>
    <definedName name="EMULSION" localSheetId="4">#REF!</definedName>
    <definedName name="EMULSION" localSheetId="10">#REF!</definedName>
    <definedName name="EMULSION" localSheetId="5">#REF!</definedName>
    <definedName name="EMULSION" localSheetId="6">#REF!</definedName>
    <definedName name="EMULSION" localSheetId="7">#REF!</definedName>
    <definedName name="EMULSION" localSheetId="8">#REF!</definedName>
    <definedName name="EMULSION" localSheetId="9">#REF!</definedName>
    <definedName name="EMULSION" localSheetId="1">#REF!</definedName>
    <definedName name="EMULSION" localSheetId="2">#REF!</definedName>
    <definedName name="EMULSION">#REF!</definedName>
    <definedName name="End_Bal" localSheetId="1">#REF!</definedName>
    <definedName name="End_Bal">#REF!</definedName>
    <definedName name="ene" localSheetId="1">#REF!</definedName>
    <definedName name="ene">#REF!</definedName>
    <definedName name="Ensayos" localSheetId="1">#REF!</definedName>
    <definedName name="Ensayos">#REF!</definedName>
    <definedName name="ENTRADASP" localSheetId="1">#REF!</definedName>
    <definedName name="ENTRADASP">#REF!</definedName>
    <definedName name="EPECIALIDAD_SIDOE">#REF!</definedName>
    <definedName name="equipo">#REF!</definedName>
    <definedName name="EQUIPO1" localSheetId="11">#REF!</definedName>
    <definedName name="EQUIPO1" localSheetId="4">#REF!</definedName>
    <definedName name="EQUIPO1" localSheetId="10">#REF!</definedName>
    <definedName name="EQUIPO1" localSheetId="5">#REF!</definedName>
    <definedName name="EQUIPO1" localSheetId="6">#REF!</definedName>
    <definedName name="EQUIPO1" localSheetId="7">#REF!</definedName>
    <definedName name="EQUIPO1" localSheetId="8">#REF!</definedName>
    <definedName name="EQUIPO1" localSheetId="9">#REF!</definedName>
    <definedName name="EQUIPO1" localSheetId="1">#REF!</definedName>
    <definedName name="EQUIPO1" localSheetId="2">#REF!</definedName>
    <definedName name="EQUIPO1">#REF!</definedName>
    <definedName name="Equipos" localSheetId="1">#REF!</definedName>
    <definedName name="Equipos">#REF!</definedName>
    <definedName name="EQUIPOS1" localSheetId="1">#REF!</definedName>
    <definedName name="EQUIPOS1">#REF!</definedName>
    <definedName name="eqw" localSheetId="11" hidden="1">{"via1",#N/A,TRUE,"general";"via2",#N/A,TRUE,"general";"via3",#N/A,TRUE,"general"}</definedName>
    <definedName name="eqw" localSheetId="4" hidden="1">{"via1",#N/A,TRUE,"general";"via2",#N/A,TRUE,"general";"via3",#N/A,TRUE,"general"}</definedName>
    <definedName name="eqw" localSheetId="10" hidden="1">{"via1",#N/A,TRUE,"general";"via2",#N/A,TRUE,"general";"via3",#N/A,TRUE,"general"}</definedName>
    <definedName name="eqw" localSheetId="5" hidden="1">{"via1",#N/A,TRUE,"general";"via2",#N/A,TRUE,"general";"via3",#N/A,TRUE,"general"}</definedName>
    <definedName name="eqw" localSheetId="6" hidden="1">{"via1",#N/A,TRUE,"general";"via2",#N/A,TRUE,"general";"via3",#N/A,TRUE,"general"}</definedName>
    <definedName name="eqw" localSheetId="7" hidden="1">{"via1",#N/A,TRUE,"general";"via2",#N/A,TRUE,"general";"via3",#N/A,TRUE,"general"}</definedName>
    <definedName name="eqw" localSheetId="8" hidden="1">{"via1",#N/A,TRUE,"general";"via2",#N/A,TRUE,"general";"via3",#N/A,TRUE,"general"}</definedName>
    <definedName name="eqw" localSheetId="9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#REF!</definedName>
    <definedName name="erfg" localSheetId="11" hidden="1">{#N/A,#N/A,FALSE,"Hoja1";#N/A,#N/A,FALSE,"Hoja2"}</definedName>
    <definedName name="erfg" localSheetId="4" hidden="1">{#N/A,#N/A,FALSE,"Hoja1";#N/A,#N/A,FALSE,"Hoja2"}</definedName>
    <definedName name="erfg" localSheetId="10" hidden="1">{#N/A,#N/A,FALSE,"Hoja1";#N/A,#N/A,FALSE,"Hoja2"}</definedName>
    <definedName name="erfg" localSheetId="5" hidden="1">{#N/A,#N/A,FALSE,"Hoja1";#N/A,#N/A,FALSE,"Hoja2"}</definedName>
    <definedName name="erfg" localSheetId="6" hidden="1">{#N/A,#N/A,FALSE,"Hoja1";#N/A,#N/A,FALSE,"Hoja2"}</definedName>
    <definedName name="erfg" localSheetId="7" hidden="1">{#N/A,#N/A,FALSE,"Hoja1";#N/A,#N/A,FALSE,"Hoja2"}</definedName>
    <definedName name="erfg" localSheetId="8" hidden="1">{#N/A,#N/A,FALSE,"Hoja1";#N/A,#N/A,FALSE,"Hoja2"}</definedName>
    <definedName name="erfg" localSheetId="9" hidden="1">{#N/A,#N/A,FALSE,"Hoja1";#N/A,#N/A,FALSE,"Hoja2"}</definedName>
    <definedName name="erfg" localSheetId="1" hidden="1">{#N/A,#N/A,FALSE,"Hoja1";#N/A,#N/A,FALSE,"Hoja2"}</definedName>
    <definedName name="erfg" localSheetId="2" hidden="1">{#N/A,#N/A,FALSE,"Hoja1";#N/A,#N/A,FALSE,"Hoja2"}</definedName>
    <definedName name="erfg" hidden="1">{#N/A,#N/A,FALSE,"Hoja1";#N/A,#N/A,FALSE,"Hoja2"}</definedName>
    <definedName name="erg" localSheetId="11" hidden="1">{"TAB1",#N/A,TRUE,"GENERAL";"TAB2",#N/A,TRUE,"GENERAL";"TAB3",#N/A,TRUE,"GENERAL";"TAB4",#N/A,TRUE,"GENERAL";"TAB5",#N/A,TRUE,"GENERAL"}</definedName>
    <definedName name="erg" localSheetId="4" hidden="1">{"TAB1",#N/A,TRUE,"GENERAL";"TAB2",#N/A,TRUE,"GENERAL";"TAB3",#N/A,TRUE,"GENERAL";"TAB4",#N/A,TRUE,"GENERAL";"TAB5",#N/A,TRUE,"GENERAL"}</definedName>
    <definedName name="erg" localSheetId="10" hidden="1">{"TAB1",#N/A,TRUE,"GENERAL";"TAB2",#N/A,TRUE,"GENERAL";"TAB3",#N/A,TRUE,"GENERAL";"TAB4",#N/A,TRUE,"GENERAL";"TAB5",#N/A,TRUE,"GENERAL"}</definedName>
    <definedName name="erg" localSheetId="5" hidden="1">{"TAB1",#N/A,TRUE,"GENERAL";"TAB2",#N/A,TRUE,"GENERAL";"TAB3",#N/A,TRUE,"GENERAL";"TAB4",#N/A,TRUE,"GENERAL";"TAB5",#N/A,TRUE,"GENERAL"}</definedName>
    <definedName name="erg" localSheetId="6" hidden="1">{"TAB1",#N/A,TRUE,"GENERAL";"TAB2",#N/A,TRUE,"GENERAL";"TAB3",#N/A,TRUE,"GENERAL";"TAB4",#N/A,TRUE,"GENERAL";"TAB5",#N/A,TRUE,"GENERAL"}</definedName>
    <definedName name="erg" localSheetId="7" hidden="1">{"TAB1",#N/A,TRUE,"GENERAL";"TAB2",#N/A,TRUE,"GENERAL";"TAB3",#N/A,TRUE,"GENERAL";"TAB4",#N/A,TRUE,"GENERAL";"TAB5",#N/A,TRUE,"GENERAL"}</definedName>
    <definedName name="erg" localSheetId="8" hidden="1">{"TAB1",#N/A,TRUE,"GENERAL";"TAB2",#N/A,TRUE,"GENERAL";"TAB3",#N/A,TRUE,"GENERAL";"TAB4",#N/A,TRUE,"GENERAL";"TAB5",#N/A,TRUE,"GENERAL"}</definedName>
    <definedName name="erg" localSheetId="9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1" hidden="1">{"via1",#N/A,TRUE,"general";"via2",#N/A,TRUE,"general";"via3",#N/A,TRUE,"general"}</definedName>
    <definedName name="erger" localSheetId="4" hidden="1">{"via1",#N/A,TRUE,"general";"via2",#N/A,TRUE,"general";"via3",#N/A,TRUE,"general"}</definedName>
    <definedName name="erger" localSheetId="10" hidden="1">{"via1",#N/A,TRUE,"general";"via2",#N/A,TRUE,"general";"via3",#N/A,TRUE,"general"}</definedName>
    <definedName name="erger" localSheetId="5" hidden="1">{"via1",#N/A,TRUE,"general";"via2",#N/A,TRUE,"general";"via3",#N/A,TRUE,"general"}</definedName>
    <definedName name="erger" localSheetId="6" hidden="1">{"via1",#N/A,TRUE,"general";"via2",#N/A,TRUE,"general";"via3",#N/A,TRUE,"general"}</definedName>
    <definedName name="erger" localSheetId="7" hidden="1">{"via1",#N/A,TRUE,"general";"via2",#N/A,TRUE,"general";"via3",#N/A,TRUE,"general"}</definedName>
    <definedName name="erger" localSheetId="8" hidden="1">{"via1",#N/A,TRUE,"general";"via2",#N/A,TRUE,"general";"via3",#N/A,TRUE,"general"}</definedName>
    <definedName name="erger" localSheetId="9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1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localSheetId="10" hidden="1">{"via1",#N/A,TRUE,"general";"via2",#N/A,TRUE,"general";"via3",#N/A,TRUE,"general"}</definedName>
    <definedName name="ergerg" localSheetId="5" hidden="1">{"via1",#N/A,TRUE,"general";"via2",#N/A,TRUE,"general";"via3",#N/A,TRUE,"general"}</definedName>
    <definedName name="ergerg" localSheetId="6" hidden="1">{"via1",#N/A,TRUE,"general";"via2",#N/A,TRUE,"general";"via3",#N/A,TRUE,"general"}</definedName>
    <definedName name="ergerg" localSheetId="7" hidden="1">{"via1",#N/A,TRUE,"general";"via2",#N/A,TRUE,"general";"via3",#N/A,TRUE,"general"}</definedName>
    <definedName name="ergerg" localSheetId="8" hidden="1">{"via1",#N/A,TRUE,"general";"via2",#N/A,TRUE,"general";"via3",#N/A,TRUE,"general"}</definedName>
    <definedName name="ergerg" localSheetId="9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1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localSheetId="10" hidden="1">{"via1",#N/A,TRUE,"general";"via2",#N/A,TRUE,"general";"via3",#N/A,TRUE,"general"}</definedName>
    <definedName name="ergfegr" localSheetId="5" hidden="1">{"via1",#N/A,TRUE,"general";"via2",#N/A,TRUE,"general";"via3",#N/A,TRUE,"general"}</definedName>
    <definedName name="ergfegr" localSheetId="6" hidden="1">{"via1",#N/A,TRUE,"general";"via2",#N/A,TRUE,"general";"via3",#N/A,TRUE,"general"}</definedName>
    <definedName name="ergfegr" localSheetId="7" hidden="1">{"via1",#N/A,TRUE,"general";"via2",#N/A,TRUE,"general";"via3",#N/A,TRUE,"general"}</definedName>
    <definedName name="ergfegr" localSheetId="8" hidden="1">{"via1",#N/A,TRUE,"general";"via2",#N/A,TRUE,"general";"via3",#N/A,TRUE,"general"}</definedName>
    <definedName name="ergfegr" localSheetId="9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1" hidden="1">{"TAB1",#N/A,TRUE,"GENERAL";"TAB2",#N/A,TRUE,"GENERAL";"TAB3",#N/A,TRUE,"GENERAL";"TAB4",#N/A,TRUE,"GENERAL";"TAB5",#N/A,TRUE,"GENERAL"}</definedName>
    <definedName name="ergge" localSheetId="4" hidden="1">{"TAB1",#N/A,TRUE,"GENERAL";"TAB2",#N/A,TRUE,"GENERAL";"TAB3",#N/A,TRUE,"GENERAL";"TAB4",#N/A,TRUE,"GENERAL";"TAB5",#N/A,TRUE,"GENERAL"}</definedName>
    <definedName name="ergge" localSheetId="10" hidden="1">{"TAB1",#N/A,TRUE,"GENERAL";"TAB2",#N/A,TRUE,"GENERAL";"TAB3",#N/A,TRUE,"GENERAL";"TAB4",#N/A,TRUE,"GENERAL";"TAB5",#N/A,TRUE,"GENERAL"}</definedName>
    <definedName name="ergge" localSheetId="5" hidden="1">{"TAB1",#N/A,TRUE,"GENERAL";"TAB2",#N/A,TRUE,"GENERAL";"TAB3",#N/A,TRUE,"GENERAL";"TAB4",#N/A,TRUE,"GENERAL";"TAB5",#N/A,TRUE,"GENERAL"}</definedName>
    <definedName name="ergge" localSheetId="6" hidden="1">{"TAB1",#N/A,TRUE,"GENERAL";"TAB2",#N/A,TRUE,"GENERAL";"TAB3",#N/A,TRUE,"GENERAL";"TAB4",#N/A,TRUE,"GENERAL";"TAB5",#N/A,TRUE,"GENERAL"}</definedName>
    <definedName name="ergge" localSheetId="7" hidden="1">{"TAB1",#N/A,TRUE,"GENERAL";"TAB2",#N/A,TRUE,"GENERAL";"TAB3",#N/A,TRUE,"GENERAL";"TAB4",#N/A,TRUE,"GENERAL";"TAB5",#N/A,TRUE,"GENERAL"}</definedName>
    <definedName name="ergge" localSheetId="8" hidden="1">{"TAB1",#N/A,TRUE,"GENERAL";"TAB2",#N/A,TRUE,"GENERAL";"TAB3",#N/A,TRUE,"GENERAL";"TAB4",#N/A,TRUE,"GENERAL";"TAB5",#N/A,TRUE,"GENERAL"}</definedName>
    <definedName name="ergge" localSheetId="9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1" hidden="1">{"via1",#N/A,TRUE,"general";"via2",#N/A,TRUE,"general";"via3",#N/A,TRUE,"general"}</definedName>
    <definedName name="erggewg" localSheetId="4" hidden="1">{"via1",#N/A,TRUE,"general";"via2",#N/A,TRUE,"general";"via3",#N/A,TRUE,"general"}</definedName>
    <definedName name="erggewg" localSheetId="10" hidden="1">{"via1",#N/A,TRUE,"general";"via2",#N/A,TRUE,"general";"via3",#N/A,TRUE,"general"}</definedName>
    <definedName name="erggewg" localSheetId="5" hidden="1">{"via1",#N/A,TRUE,"general";"via2",#N/A,TRUE,"general";"via3",#N/A,TRUE,"general"}</definedName>
    <definedName name="erggewg" localSheetId="6" hidden="1">{"via1",#N/A,TRUE,"general";"via2",#N/A,TRUE,"general";"via3",#N/A,TRUE,"general"}</definedName>
    <definedName name="erggewg" localSheetId="7" hidden="1">{"via1",#N/A,TRUE,"general";"via2",#N/A,TRUE,"general";"via3",#N/A,TRUE,"general"}</definedName>
    <definedName name="erggewg" localSheetId="8" hidden="1">{"via1",#N/A,TRUE,"general";"via2",#N/A,TRUE,"general";"via3",#N/A,TRUE,"general"}</definedName>
    <definedName name="erggewg" localSheetId="9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1" hidden="1">{"TAB1",#N/A,TRUE,"GENERAL";"TAB2",#N/A,TRUE,"GENERAL";"TAB3",#N/A,TRUE,"GENERAL";"TAB4",#N/A,TRUE,"GENERAL";"TAB5",#N/A,TRUE,"GENERAL"}</definedName>
    <definedName name="ergreg" localSheetId="4" hidden="1">{"TAB1",#N/A,TRUE,"GENERAL";"TAB2",#N/A,TRUE,"GENERAL";"TAB3",#N/A,TRUE,"GENERAL";"TAB4",#N/A,TRUE,"GENERAL";"TAB5",#N/A,TRUE,"GENERAL"}</definedName>
    <definedName name="ergreg" localSheetId="10" hidden="1">{"TAB1",#N/A,TRUE,"GENERAL";"TAB2",#N/A,TRUE,"GENERAL";"TAB3",#N/A,TRUE,"GENERAL";"TAB4",#N/A,TRUE,"GENERAL";"TAB5",#N/A,TRUE,"GENERAL"}</definedName>
    <definedName name="ergreg" localSheetId="5" hidden="1">{"TAB1",#N/A,TRUE,"GENERAL";"TAB2",#N/A,TRUE,"GENERAL";"TAB3",#N/A,TRUE,"GENERAL";"TAB4",#N/A,TRUE,"GENERAL";"TAB5",#N/A,TRUE,"GENERAL"}</definedName>
    <definedName name="ergreg" localSheetId="6" hidden="1">{"TAB1",#N/A,TRUE,"GENERAL";"TAB2",#N/A,TRUE,"GENERAL";"TAB3",#N/A,TRUE,"GENERAL";"TAB4",#N/A,TRUE,"GENERAL";"TAB5",#N/A,TRUE,"GENERAL"}</definedName>
    <definedName name="ergreg" localSheetId="7" hidden="1">{"TAB1",#N/A,TRUE,"GENERAL";"TAB2",#N/A,TRUE,"GENERAL";"TAB3",#N/A,TRUE,"GENERAL";"TAB4",#N/A,TRUE,"GENERAL";"TAB5",#N/A,TRUE,"GENERAL"}</definedName>
    <definedName name="ergreg" localSheetId="8" hidden="1">{"TAB1",#N/A,TRUE,"GENERAL";"TAB2",#N/A,TRUE,"GENERAL";"TAB3",#N/A,TRUE,"GENERAL";"TAB4",#N/A,TRUE,"GENERAL";"TAB5",#N/A,TRUE,"GENERAL"}</definedName>
    <definedName name="ergreg" localSheetId="9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1" hidden="1">{"via1",#N/A,TRUE,"general";"via2",#N/A,TRUE,"general";"via3",#N/A,TRUE,"general"}</definedName>
    <definedName name="ergregerg" localSheetId="4" hidden="1">{"via1",#N/A,TRUE,"general";"via2",#N/A,TRUE,"general";"via3",#N/A,TRUE,"general"}</definedName>
    <definedName name="ergregerg" localSheetId="10" hidden="1">{"via1",#N/A,TRUE,"general";"via2",#N/A,TRUE,"general";"via3",#N/A,TRUE,"general"}</definedName>
    <definedName name="ergregerg" localSheetId="5" hidden="1">{"via1",#N/A,TRUE,"general";"via2",#N/A,TRUE,"general";"via3",#N/A,TRUE,"general"}</definedName>
    <definedName name="ergregerg" localSheetId="6" hidden="1">{"via1",#N/A,TRUE,"general";"via2",#N/A,TRUE,"general";"via3",#N/A,TRUE,"general"}</definedName>
    <definedName name="ergregerg" localSheetId="7" hidden="1">{"via1",#N/A,TRUE,"general";"via2",#N/A,TRUE,"general";"via3",#N/A,TRUE,"general"}</definedName>
    <definedName name="ergregerg" localSheetId="8" hidden="1">{"via1",#N/A,TRUE,"general";"via2",#N/A,TRUE,"general";"via3",#N/A,TRUE,"general"}</definedName>
    <definedName name="ergregerg" localSheetId="9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1" hidden="1">{"TAB1",#N/A,TRUE,"GENERAL";"TAB2",#N/A,TRUE,"GENERAL";"TAB3",#N/A,TRUE,"GENERAL";"TAB4",#N/A,TRUE,"GENERAL";"TAB5",#N/A,TRUE,"GENERAL"}</definedName>
    <definedName name="ergrg" localSheetId="4" hidden="1">{"TAB1",#N/A,TRUE,"GENERAL";"TAB2",#N/A,TRUE,"GENERAL";"TAB3",#N/A,TRUE,"GENERAL";"TAB4",#N/A,TRUE,"GENERAL";"TAB5",#N/A,TRUE,"GENERAL"}</definedName>
    <definedName name="ergrg" localSheetId="10" hidden="1">{"TAB1",#N/A,TRUE,"GENERAL";"TAB2",#N/A,TRUE,"GENERAL";"TAB3",#N/A,TRUE,"GENERAL";"TAB4",#N/A,TRUE,"GENERAL";"TAB5",#N/A,TRUE,"GENERAL"}</definedName>
    <definedName name="ergrg" localSheetId="5" hidden="1">{"TAB1",#N/A,TRUE,"GENERAL";"TAB2",#N/A,TRUE,"GENERAL";"TAB3",#N/A,TRUE,"GENERAL";"TAB4",#N/A,TRUE,"GENERAL";"TAB5",#N/A,TRUE,"GENERAL"}</definedName>
    <definedName name="ergrg" localSheetId="6" hidden="1">{"TAB1",#N/A,TRUE,"GENERAL";"TAB2",#N/A,TRUE,"GENERAL";"TAB3",#N/A,TRUE,"GENERAL";"TAB4",#N/A,TRUE,"GENERAL";"TAB5",#N/A,TRUE,"GENERAL"}</definedName>
    <definedName name="ergrg" localSheetId="7" hidden="1">{"TAB1",#N/A,TRUE,"GENERAL";"TAB2",#N/A,TRUE,"GENERAL";"TAB3",#N/A,TRUE,"GENERAL";"TAB4",#N/A,TRUE,"GENERAL";"TAB5",#N/A,TRUE,"GENERAL"}</definedName>
    <definedName name="ergrg" localSheetId="8" hidden="1">{"TAB1",#N/A,TRUE,"GENERAL";"TAB2",#N/A,TRUE,"GENERAL";"TAB3",#N/A,TRUE,"GENERAL";"TAB4",#N/A,TRUE,"GENERAL";"TAB5",#N/A,TRUE,"GENERAL"}</definedName>
    <definedName name="ergrg" localSheetId="9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1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localSheetId="10" hidden="1">{"TAB1",#N/A,TRUE,"GENERAL";"TAB2",#N/A,TRUE,"GENERAL";"TAB3",#N/A,TRUE,"GENERAL";"TAB4",#N/A,TRUE,"GENERAL";"TAB5",#N/A,TRUE,"GENERAL"}</definedName>
    <definedName name="ergweg" localSheetId="5" hidden="1">{"TAB1",#N/A,TRUE,"GENERAL";"TAB2",#N/A,TRUE,"GENERAL";"TAB3",#N/A,TRUE,"GENERAL";"TAB4",#N/A,TRUE,"GENERAL";"TAB5",#N/A,TRUE,"GENERAL"}</definedName>
    <definedName name="ergweg" localSheetId="6" hidden="1">{"TAB1",#N/A,TRUE,"GENERAL";"TAB2",#N/A,TRUE,"GENERAL";"TAB3",#N/A,TRUE,"GENERAL";"TAB4",#N/A,TRUE,"GENERAL";"TAB5",#N/A,TRUE,"GENERAL"}</definedName>
    <definedName name="ergweg" localSheetId="7" hidden="1">{"TAB1",#N/A,TRUE,"GENERAL";"TAB2",#N/A,TRUE,"GENERAL";"TAB3",#N/A,TRUE,"GENERAL";"TAB4",#N/A,TRUE,"GENERAL";"TAB5",#N/A,TRUE,"GENERAL"}</definedName>
    <definedName name="ergweg" localSheetId="8" hidden="1">{"TAB1",#N/A,TRUE,"GENERAL";"TAB2",#N/A,TRUE,"GENERAL";"TAB3",#N/A,TRUE,"GENERAL";"TAB4",#N/A,TRUE,"GENERAL";"TAB5",#N/A,TRUE,"GENERAL"}</definedName>
    <definedName name="ergweg" localSheetId="9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1" hidden="1">{"via1",#N/A,TRUE,"general";"via2",#N/A,TRUE,"general";"via3",#N/A,TRUE,"general"}</definedName>
    <definedName name="ergwreg" localSheetId="4" hidden="1">{"via1",#N/A,TRUE,"general";"via2",#N/A,TRUE,"general";"via3",#N/A,TRUE,"general"}</definedName>
    <definedName name="ergwreg" localSheetId="10" hidden="1">{"via1",#N/A,TRUE,"general";"via2",#N/A,TRUE,"general";"via3",#N/A,TRUE,"general"}</definedName>
    <definedName name="ergwreg" localSheetId="5" hidden="1">{"via1",#N/A,TRUE,"general";"via2",#N/A,TRUE,"general";"via3",#N/A,TRUE,"general"}</definedName>
    <definedName name="ergwreg" localSheetId="6" hidden="1">{"via1",#N/A,TRUE,"general";"via2",#N/A,TRUE,"general";"via3",#N/A,TRUE,"general"}</definedName>
    <definedName name="ergwreg" localSheetId="7" hidden="1">{"via1",#N/A,TRUE,"general";"via2",#N/A,TRUE,"general";"via3",#N/A,TRUE,"general"}</definedName>
    <definedName name="ergwreg" localSheetId="8" hidden="1">{"via1",#N/A,TRUE,"general";"via2",#N/A,TRUE,"general";"via3",#N/A,TRUE,"general"}</definedName>
    <definedName name="ergwreg" localSheetId="9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1" hidden="1">{"TAB1",#N/A,TRUE,"GENERAL";"TAB2",#N/A,TRUE,"GENERAL";"TAB3",#N/A,TRUE,"GENERAL";"TAB4",#N/A,TRUE,"GENERAL";"TAB5",#N/A,TRUE,"GENERAL"}</definedName>
    <definedName name="erheyh" localSheetId="4" hidden="1">{"TAB1",#N/A,TRUE,"GENERAL";"TAB2",#N/A,TRUE,"GENERAL";"TAB3",#N/A,TRUE,"GENERAL";"TAB4",#N/A,TRUE,"GENERAL";"TAB5",#N/A,TRUE,"GENERAL"}</definedName>
    <definedName name="erheyh" localSheetId="10" hidden="1">{"TAB1",#N/A,TRUE,"GENERAL";"TAB2",#N/A,TRUE,"GENERAL";"TAB3",#N/A,TRUE,"GENERAL";"TAB4",#N/A,TRUE,"GENERAL";"TAB5",#N/A,TRUE,"GENERAL"}</definedName>
    <definedName name="erheyh" localSheetId="5" hidden="1">{"TAB1",#N/A,TRUE,"GENERAL";"TAB2",#N/A,TRUE,"GENERAL";"TAB3",#N/A,TRUE,"GENERAL";"TAB4",#N/A,TRUE,"GENERAL";"TAB5",#N/A,TRUE,"GENERAL"}</definedName>
    <definedName name="erheyh" localSheetId="6" hidden="1">{"TAB1",#N/A,TRUE,"GENERAL";"TAB2",#N/A,TRUE,"GENERAL";"TAB3",#N/A,TRUE,"GENERAL";"TAB4",#N/A,TRUE,"GENERAL";"TAB5",#N/A,TRUE,"GENERAL"}</definedName>
    <definedName name="erheyh" localSheetId="7" hidden="1">{"TAB1",#N/A,TRUE,"GENERAL";"TAB2",#N/A,TRUE,"GENERAL";"TAB3",#N/A,TRUE,"GENERAL";"TAB4",#N/A,TRUE,"GENERAL";"TAB5",#N/A,TRUE,"GENERAL"}</definedName>
    <definedName name="erheyh" localSheetId="8" hidden="1">{"TAB1",#N/A,TRUE,"GENERAL";"TAB2",#N/A,TRUE,"GENERAL";"TAB3",#N/A,TRUE,"GENERAL";"TAB4",#N/A,TRUE,"GENERAL";"TAB5",#N/A,TRUE,"GENERAL"}</definedName>
    <definedName name="erheyh" localSheetId="9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1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1">{"TAB1",#N/A,TRUE,"GENERAL";"TAB2",#N/A,TRUE,"GENERAL";"TAB3",#N/A,TRUE,"GENERAL";"TAB4",#N/A,TRUE,"GENERAL";"TAB5",#N/A,TRUE,"GENERAL"}</definedName>
    <definedName name="ERR" localSheetId="4">{"TAB1",#N/A,TRUE,"GENERAL";"TAB2",#N/A,TRUE,"GENERAL";"TAB3",#N/A,TRUE,"GENERAL";"TAB4",#N/A,TRUE,"GENERAL";"TAB5",#N/A,TRUE,"GENERAL"}</definedName>
    <definedName name="ERR" localSheetId="10">{"TAB1",#N/A,TRUE,"GENERAL";"TAB2",#N/A,TRUE,"GENERAL";"TAB3",#N/A,TRUE,"GENERAL";"TAB4",#N/A,TRUE,"GENERAL";"TAB5",#N/A,TRUE,"GENERAL"}</definedName>
    <definedName name="ERR" localSheetId="5">{"TAB1",#N/A,TRUE,"GENERAL";"TAB2",#N/A,TRUE,"GENERAL";"TAB3",#N/A,TRUE,"GENERAL";"TAB4",#N/A,TRUE,"GENERAL";"TAB5",#N/A,TRUE,"GENERAL"}</definedName>
    <definedName name="ERR" localSheetId="6">{"TAB1",#N/A,TRUE,"GENERAL";"TAB2",#N/A,TRUE,"GENERAL";"TAB3",#N/A,TRUE,"GENERAL";"TAB4",#N/A,TRUE,"GENERAL";"TAB5",#N/A,TRUE,"GENERAL"}</definedName>
    <definedName name="ERR" localSheetId="7">{"TAB1",#N/A,TRUE,"GENERAL";"TAB2",#N/A,TRUE,"GENERAL";"TAB3",#N/A,TRUE,"GENERAL";"TAB4",#N/A,TRUE,"GENERAL";"TAB5",#N/A,TRUE,"GENERAL"}</definedName>
    <definedName name="ERR" localSheetId="8">{"TAB1",#N/A,TRUE,"GENERAL";"TAB2",#N/A,TRUE,"GENERAL";"TAB3",#N/A,TRUE,"GENERAL";"TAB4",#N/A,TRUE,"GENERAL";"TAB5",#N/A,TRUE,"GENERAL"}</definedName>
    <definedName name="ERR" localSheetId="9">{"TAB1",#N/A,TRUE,"GENERAL";"TAB2",#N/A,TRUE,"GENERAL";"TAB3",#N/A,TRUE,"GENERAL";"TAB4",#N/A,TRUE,"GENERAL";"TAB5",#N/A,TRUE,"GENERAL"}</definedName>
    <definedName name="ERR" localSheetId="1">{"TAB1",#N/A,TRUE,"GENERAL";"TAB2",#N/A,TRUE,"GENERAL";"TAB3",#N/A,TRUE,"GENERAL";"TAB4",#N/A,TRUE,"GENERAL";"TAB5",#N/A,TRUE,"GENERAL"}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 localSheetId="1">#REF!</definedName>
    <definedName name="ERRORE" localSheetId="2">#REF!</definedName>
    <definedName name="ERRORE">#REF!</definedName>
    <definedName name="ert" localSheetId="11" hidden="1">{"via1",#N/A,TRUE,"general";"via2",#N/A,TRUE,"general";"via3",#N/A,TRUE,"general"}</definedName>
    <definedName name="ert" localSheetId="4" hidden="1">{"via1",#N/A,TRUE,"general";"via2",#N/A,TRUE,"general";"via3",#N/A,TRUE,"general"}</definedName>
    <definedName name="ert" localSheetId="10" hidden="1">{"via1",#N/A,TRUE,"general";"via2",#N/A,TRUE,"general";"via3",#N/A,TRUE,"general"}</definedName>
    <definedName name="ert" localSheetId="5" hidden="1">{"via1",#N/A,TRUE,"general";"via2",#N/A,TRUE,"general";"via3",#N/A,TRUE,"general"}</definedName>
    <definedName name="ert" localSheetId="6" hidden="1">{"via1",#N/A,TRUE,"general";"via2",#N/A,TRUE,"general";"via3",#N/A,TRUE,"general"}</definedName>
    <definedName name="ert" localSheetId="7" hidden="1">{"via1",#N/A,TRUE,"general";"via2",#N/A,TRUE,"general";"via3",#N/A,TRUE,"general"}</definedName>
    <definedName name="ert" localSheetId="8" hidden="1">{"via1",#N/A,TRUE,"general";"via2",#N/A,TRUE,"general";"via3",#N/A,TRUE,"general"}</definedName>
    <definedName name="ert" localSheetId="9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1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localSheetId="10" hidden="1">{"via1",#N/A,TRUE,"general";"via2",#N/A,TRUE,"general";"via3",#N/A,TRUE,"general"}</definedName>
    <definedName name="erte" localSheetId="5" hidden="1">{"via1",#N/A,TRUE,"general";"via2",#N/A,TRUE,"general";"via3",#N/A,TRUE,"general"}</definedName>
    <definedName name="erte" localSheetId="6" hidden="1">{"via1",#N/A,TRUE,"general";"via2",#N/A,TRUE,"general";"via3",#N/A,TRUE,"general"}</definedName>
    <definedName name="erte" localSheetId="7" hidden="1">{"via1",#N/A,TRUE,"general";"via2",#N/A,TRUE,"general";"via3",#N/A,TRUE,"general"}</definedName>
    <definedName name="erte" localSheetId="8" hidden="1">{"via1",#N/A,TRUE,"general";"via2",#N/A,TRUE,"general";"via3",#N/A,TRUE,"general"}</definedName>
    <definedName name="erte" localSheetId="9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1" hidden="1">{"TAB1",#N/A,TRUE,"GENERAL";"TAB2",#N/A,TRUE,"GENERAL";"TAB3",#N/A,TRUE,"GENERAL";"TAB4",#N/A,TRUE,"GENERAL";"TAB5",#N/A,TRUE,"GENERAL"}</definedName>
    <definedName name="erter" localSheetId="4" hidden="1">{"TAB1",#N/A,TRUE,"GENERAL";"TAB2",#N/A,TRUE,"GENERAL";"TAB3",#N/A,TRUE,"GENERAL";"TAB4",#N/A,TRUE,"GENERAL";"TAB5",#N/A,TRUE,"GENERAL"}</definedName>
    <definedName name="erter" localSheetId="10" hidden="1">{"TAB1",#N/A,TRUE,"GENERAL";"TAB2",#N/A,TRUE,"GENERAL";"TAB3",#N/A,TRUE,"GENERAL";"TAB4",#N/A,TRUE,"GENERAL";"TAB5",#N/A,TRUE,"GENERAL"}</definedName>
    <definedName name="erter" localSheetId="5" hidden="1">{"TAB1",#N/A,TRUE,"GENERAL";"TAB2",#N/A,TRUE,"GENERAL";"TAB3",#N/A,TRUE,"GENERAL";"TAB4",#N/A,TRUE,"GENERAL";"TAB5",#N/A,TRUE,"GENERAL"}</definedName>
    <definedName name="erter" localSheetId="6" hidden="1">{"TAB1",#N/A,TRUE,"GENERAL";"TAB2",#N/A,TRUE,"GENERAL";"TAB3",#N/A,TRUE,"GENERAL";"TAB4",#N/A,TRUE,"GENERAL";"TAB5",#N/A,TRUE,"GENERAL"}</definedName>
    <definedName name="erter" localSheetId="7" hidden="1">{"TAB1",#N/A,TRUE,"GENERAL";"TAB2",#N/A,TRUE,"GENERAL";"TAB3",#N/A,TRUE,"GENERAL";"TAB4",#N/A,TRUE,"GENERAL";"TAB5",#N/A,TRUE,"GENERAL"}</definedName>
    <definedName name="erter" localSheetId="8" hidden="1">{"TAB1",#N/A,TRUE,"GENERAL";"TAB2",#N/A,TRUE,"GENERAL";"TAB3",#N/A,TRUE,"GENERAL";"TAB4",#N/A,TRUE,"GENERAL";"TAB5",#N/A,TRUE,"GENERAL"}</definedName>
    <definedName name="erter" localSheetId="9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1" hidden="1">{"via1",#N/A,TRUE,"general";"via2",#N/A,TRUE,"general";"via3",#N/A,TRUE,"general"}</definedName>
    <definedName name="ertert" localSheetId="4" hidden="1">{"via1",#N/A,TRUE,"general";"via2",#N/A,TRUE,"general";"via3",#N/A,TRUE,"general"}</definedName>
    <definedName name="ertert" localSheetId="10" hidden="1">{"via1",#N/A,TRUE,"general";"via2",#N/A,TRUE,"general";"via3",#N/A,TRUE,"general"}</definedName>
    <definedName name="ertert" localSheetId="5" hidden="1">{"via1",#N/A,TRUE,"general";"via2",#N/A,TRUE,"general";"via3",#N/A,TRUE,"general"}</definedName>
    <definedName name="ertert" localSheetId="6" hidden="1">{"via1",#N/A,TRUE,"general";"via2",#N/A,TRUE,"general";"via3",#N/A,TRUE,"general"}</definedName>
    <definedName name="ertert" localSheetId="7" hidden="1">{"via1",#N/A,TRUE,"general";"via2",#N/A,TRUE,"general";"via3",#N/A,TRUE,"general"}</definedName>
    <definedName name="ertert" localSheetId="8" hidden="1">{"via1",#N/A,TRUE,"general";"via2",#N/A,TRUE,"general";"via3",#N/A,TRUE,"general"}</definedName>
    <definedName name="ertert" localSheetId="9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1" hidden="1">{"TAB1",#N/A,TRUE,"GENERAL";"TAB2",#N/A,TRUE,"GENERAL";"TAB3",#N/A,TRUE,"GENERAL";"TAB4",#N/A,TRUE,"GENERAL";"TAB5",#N/A,TRUE,"GENERAL"}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localSheetId="10" hidden="1">{"TAB1",#N/A,TRUE,"GENERAL";"TAB2",#N/A,TRUE,"GENERAL";"TAB3",#N/A,TRUE,"GENERAL";"TAB4",#N/A,TRUE,"GENERAL";"TAB5",#N/A,TRUE,"GENERAL"}</definedName>
    <definedName name="ertgyhik" localSheetId="5" hidden="1">{"TAB1",#N/A,TRUE,"GENERAL";"TAB2",#N/A,TRUE,"GENERAL";"TAB3",#N/A,TRUE,"GENERAL";"TAB4",#N/A,TRUE,"GENERAL";"TAB5",#N/A,TRUE,"GENERAL"}</definedName>
    <definedName name="ertgyhik" localSheetId="6" hidden="1">{"TAB1",#N/A,TRUE,"GENERAL";"TAB2",#N/A,TRUE,"GENERAL";"TAB3",#N/A,TRUE,"GENERAL";"TAB4",#N/A,TRUE,"GENERAL";"TAB5",#N/A,TRUE,"GENERAL"}</definedName>
    <definedName name="ertgyhik" localSheetId="7" hidden="1">{"TAB1",#N/A,TRUE,"GENERAL";"TAB2",#N/A,TRUE,"GENERAL";"TAB3",#N/A,TRUE,"GENERAL";"TAB4",#N/A,TRUE,"GENERAL";"TAB5",#N/A,TRUE,"GENERAL"}</definedName>
    <definedName name="ertgyhik" localSheetId="8" hidden="1">{"TAB1",#N/A,TRUE,"GENERAL";"TAB2",#N/A,TRUE,"GENERAL";"TAB3",#N/A,TRUE,"GENERAL";"TAB4",#N/A,TRUE,"GENERAL";"TAB5",#N/A,TRUE,"GENERAL"}</definedName>
    <definedName name="ertgyhik" localSheetId="9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1" hidden="1">{"via1",#N/A,TRUE,"general";"via2",#N/A,TRUE,"general";"via3",#N/A,TRUE,"general"}</definedName>
    <definedName name="ertreb" localSheetId="4" hidden="1">{"via1",#N/A,TRUE,"general";"via2",#N/A,TRUE,"general";"via3",#N/A,TRUE,"general"}</definedName>
    <definedName name="ertreb" localSheetId="10" hidden="1">{"via1",#N/A,TRUE,"general";"via2",#N/A,TRUE,"general";"via3",#N/A,TRUE,"general"}</definedName>
    <definedName name="ertreb" localSheetId="5" hidden="1">{"via1",#N/A,TRUE,"general";"via2",#N/A,TRUE,"general";"via3",#N/A,TRUE,"general"}</definedName>
    <definedName name="ertreb" localSheetId="6" hidden="1">{"via1",#N/A,TRUE,"general";"via2",#N/A,TRUE,"general";"via3",#N/A,TRUE,"general"}</definedName>
    <definedName name="ertreb" localSheetId="7" hidden="1">{"via1",#N/A,TRUE,"general";"via2",#N/A,TRUE,"general";"via3",#N/A,TRUE,"general"}</definedName>
    <definedName name="ertreb" localSheetId="8" hidden="1">{"via1",#N/A,TRUE,"general";"via2",#N/A,TRUE,"general";"via3",#N/A,TRUE,"general"}</definedName>
    <definedName name="ertreb" localSheetId="9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1" hidden="1">{"TAB1",#N/A,TRUE,"GENERAL";"TAB2",#N/A,TRUE,"GENERAL";"TAB3",#N/A,TRUE,"GENERAL";"TAB4",#N/A,TRUE,"GENERAL";"TAB5",#N/A,TRUE,"GENERAL"}</definedName>
    <definedName name="ertret" localSheetId="4" hidden="1">{"TAB1",#N/A,TRUE,"GENERAL";"TAB2",#N/A,TRUE,"GENERAL";"TAB3",#N/A,TRUE,"GENERAL";"TAB4",#N/A,TRUE,"GENERAL";"TAB5",#N/A,TRUE,"GENERAL"}</definedName>
    <definedName name="ertret" localSheetId="10" hidden="1">{"TAB1",#N/A,TRUE,"GENERAL";"TAB2",#N/A,TRUE,"GENERAL";"TAB3",#N/A,TRUE,"GENERAL";"TAB4",#N/A,TRUE,"GENERAL";"TAB5",#N/A,TRUE,"GENERAL"}</definedName>
    <definedName name="ertret" localSheetId="5" hidden="1">{"TAB1",#N/A,TRUE,"GENERAL";"TAB2",#N/A,TRUE,"GENERAL";"TAB3",#N/A,TRUE,"GENERAL";"TAB4",#N/A,TRUE,"GENERAL";"TAB5",#N/A,TRUE,"GENERAL"}</definedName>
    <definedName name="ertret" localSheetId="6" hidden="1">{"TAB1",#N/A,TRUE,"GENERAL";"TAB2",#N/A,TRUE,"GENERAL";"TAB3",#N/A,TRUE,"GENERAL";"TAB4",#N/A,TRUE,"GENERAL";"TAB5",#N/A,TRUE,"GENERAL"}</definedName>
    <definedName name="ertret" localSheetId="7" hidden="1">{"TAB1",#N/A,TRUE,"GENERAL";"TAB2",#N/A,TRUE,"GENERAL";"TAB3",#N/A,TRUE,"GENERAL";"TAB4",#N/A,TRUE,"GENERAL";"TAB5",#N/A,TRUE,"GENERAL"}</definedName>
    <definedName name="ertret" localSheetId="8" hidden="1">{"TAB1",#N/A,TRUE,"GENERAL";"TAB2",#N/A,TRUE,"GENERAL";"TAB3",#N/A,TRUE,"GENERAL";"TAB4",#N/A,TRUE,"GENERAL";"TAB5",#N/A,TRUE,"GENERAL"}</definedName>
    <definedName name="ertret" localSheetId="9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1" hidden="1">{"via1",#N/A,TRUE,"general";"via2",#N/A,TRUE,"general";"via3",#N/A,TRUE,"general"}</definedName>
    <definedName name="erttret" localSheetId="4" hidden="1">{"via1",#N/A,TRUE,"general";"via2",#N/A,TRUE,"general";"via3",#N/A,TRUE,"general"}</definedName>
    <definedName name="erttret" localSheetId="10" hidden="1">{"via1",#N/A,TRUE,"general";"via2",#N/A,TRUE,"general";"via3",#N/A,TRUE,"general"}</definedName>
    <definedName name="erttret" localSheetId="5" hidden="1">{"via1",#N/A,TRUE,"general";"via2",#N/A,TRUE,"general";"via3",#N/A,TRUE,"general"}</definedName>
    <definedName name="erttret" localSheetId="6" hidden="1">{"via1",#N/A,TRUE,"general";"via2",#N/A,TRUE,"general";"via3",#N/A,TRUE,"general"}</definedName>
    <definedName name="erttret" localSheetId="7" hidden="1">{"via1",#N/A,TRUE,"general";"via2",#N/A,TRUE,"general";"via3",#N/A,TRUE,"general"}</definedName>
    <definedName name="erttret" localSheetId="8" hidden="1">{"via1",#N/A,TRUE,"general";"via2",#N/A,TRUE,"general";"via3",#N/A,TRUE,"general"}</definedName>
    <definedName name="erttret" localSheetId="9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1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localSheetId="10" hidden="1">{"via1",#N/A,TRUE,"general";"via2",#N/A,TRUE,"general";"via3",#N/A,TRUE,"general"}</definedName>
    <definedName name="ertuiy" localSheetId="5" hidden="1">{"via1",#N/A,TRUE,"general";"via2",#N/A,TRUE,"general";"via3",#N/A,TRUE,"general"}</definedName>
    <definedName name="ertuiy" localSheetId="6" hidden="1">{"via1",#N/A,TRUE,"general";"via2",#N/A,TRUE,"general";"via3",#N/A,TRUE,"general"}</definedName>
    <definedName name="ertuiy" localSheetId="7" hidden="1">{"via1",#N/A,TRUE,"general";"via2",#N/A,TRUE,"general";"via3",#N/A,TRUE,"general"}</definedName>
    <definedName name="ertuiy" localSheetId="8" hidden="1">{"via1",#N/A,TRUE,"general";"via2",#N/A,TRUE,"general";"via3",#N/A,TRUE,"general"}</definedName>
    <definedName name="ertuiy" localSheetId="9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1" hidden="1">{"TAB1",#N/A,TRUE,"GENERAL";"TAB2",#N/A,TRUE,"GENERAL";"TAB3",#N/A,TRUE,"GENERAL";"TAB4",#N/A,TRUE,"GENERAL";"TAB5",#N/A,TRUE,"GENERAL"}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localSheetId="10" hidden="1">{"TAB1",#N/A,TRUE,"GENERAL";"TAB2",#N/A,TRUE,"GENERAL";"TAB3",#N/A,TRUE,"GENERAL";"TAB4",#N/A,TRUE,"GENERAL";"TAB5",#N/A,TRUE,"GENERAL"}</definedName>
    <definedName name="ertwert" localSheetId="5" hidden="1">{"TAB1",#N/A,TRUE,"GENERAL";"TAB2",#N/A,TRUE,"GENERAL";"TAB3",#N/A,TRUE,"GENERAL";"TAB4",#N/A,TRUE,"GENERAL";"TAB5",#N/A,TRUE,"GENERAL"}</definedName>
    <definedName name="ertwert" localSheetId="6" hidden="1">{"TAB1",#N/A,TRUE,"GENERAL";"TAB2",#N/A,TRUE,"GENERAL";"TAB3",#N/A,TRUE,"GENERAL";"TAB4",#N/A,TRUE,"GENERAL";"TAB5",#N/A,TRUE,"GENERAL"}</definedName>
    <definedName name="ertwert" localSheetId="7" hidden="1">{"TAB1",#N/A,TRUE,"GENERAL";"TAB2",#N/A,TRUE,"GENERAL";"TAB3",#N/A,TRUE,"GENERAL";"TAB4",#N/A,TRUE,"GENERAL";"TAB5",#N/A,TRUE,"GENERAL"}</definedName>
    <definedName name="ertwert" localSheetId="8" hidden="1">{"TAB1",#N/A,TRUE,"GENERAL";"TAB2",#N/A,TRUE,"GENERAL";"TAB3",#N/A,TRUE,"GENERAL";"TAB4",#N/A,TRUE,"GENERAL";"TAB5",#N/A,TRUE,"GENERAL"}</definedName>
    <definedName name="ertwert" localSheetId="9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1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localSheetId="10" hidden="1">{"TAB1",#N/A,TRUE,"GENERAL";"TAB2",#N/A,TRUE,"GENERAL";"TAB3",#N/A,TRUE,"GENERAL";"TAB4",#N/A,TRUE,"GENERAL";"TAB5",#N/A,TRUE,"GENERAL"}</definedName>
    <definedName name="eru" localSheetId="5" hidden="1">{"TAB1",#N/A,TRUE,"GENERAL";"TAB2",#N/A,TRUE,"GENERAL";"TAB3",#N/A,TRUE,"GENERAL";"TAB4",#N/A,TRUE,"GENERAL";"TAB5",#N/A,TRUE,"GENERAL"}</definedName>
    <definedName name="eru" localSheetId="6" hidden="1">{"TAB1",#N/A,TRUE,"GENERAL";"TAB2",#N/A,TRUE,"GENERAL";"TAB3",#N/A,TRUE,"GENERAL";"TAB4",#N/A,TRUE,"GENERAL";"TAB5",#N/A,TRUE,"GENERAL"}</definedName>
    <definedName name="eru" localSheetId="7" hidden="1">{"TAB1",#N/A,TRUE,"GENERAL";"TAB2",#N/A,TRUE,"GENERAL";"TAB3",#N/A,TRUE,"GENERAL";"TAB4",#N/A,TRUE,"GENERAL";"TAB5",#N/A,TRUE,"GENERAL"}</definedName>
    <definedName name="eru" localSheetId="8" hidden="1">{"TAB1",#N/A,TRUE,"GENERAL";"TAB2",#N/A,TRUE,"GENERAL";"TAB3",#N/A,TRUE,"GENERAL";"TAB4",#N/A,TRUE,"GENERAL";"TAB5",#N/A,TRUE,"GENERAL"}</definedName>
    <definedName name="eru" localSheetId="9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1" hidden="1">{"via1",#N/A,TRUE,"general";"via2",#N/A,TRUE,"general";"via3",#N/A,TRUE,"general"}</definedName>
    <definedName name="ERV" localSheetId="4" hidden="1">{"via1",#N/A,TRUE,"general";"via2",#N/A,TRUE,"general";"via3",#N/A,TRUE,"general"}</definedName>
    <definedName name="ERV" localSheetId="10" hidden="1">{"via1",#N/A,TRUE,"general";"via2",#N/A,TRUE,"general";"via3",#N/A,TRUE,"general"}</definedName>
    <definedName name="ERV" localSheetId="5" hidden="1">{"via1",#N/A,TRUE,"general";"via2",#N/A,TRUE,"general";"via3",#N/A,TRUE,"general"}</definedName>
    <definedName name="ERV" localSheetId="6" hidden="1">{"via1",#N/A,TRUE,"general";"via2",#N/A,TRUE,"general";"via3",#N/A,TRUE,"general"}</definedName>
    <definedName name="ERV" localSheetId="7" hidden="1">{"via1",#N/A,TRUE,"general";"via2",#N/A,TRUE,"general";"via3",#N/A,TRUE,"general"}</definedName>
    <definedName name="ERV" localSheetId="8" hidden="1">{"via1",#N/A,TRUE,"general";"via2",#N/A,TRUE,"general";"via3",#N/A,TRUE,"general"}</definedName>
    <definedName name="ERV" localSheetId="9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1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localSheetId="10" hidden="1">{"via1",#N/A,TRUE,"general";"via2",#N/A,TRUE,"general";"via3",#N/A,TRUE,"general"}</definedName>
    <definedName name="erware" localSheetId="5" hidden="1">{"via1",#N/A,TRUE,"general";"via2",#N/A,TRUE,"general";"via3",#N/A,TRUE,"general"}</definedName>
    <definedName name="erware" localSheetId="6" hidden="1">{"via1",#N/A,TRUE,"general";"via2",#N/A,TRUE,"general";"via3",#N/A,TRUE,"general"}</definedName>
    <definedName name="erware" localSheetId="7" hidden="1">{"via1",#N/A,TRUE,"general";"via2",#N/A,TRUE,"general";"via3",#N/A,TRUE,"general"}</definedName>
    <definedName name="erware" localSheetId="8" hidden="1">{"via1",#N/A,TRUE,"general";"via2",#N/A,TRUE,"general";"via3",#N/A,TRUE,"general"}</definedName>
    <definedName name="erware" localSheetId="9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1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localSheetId="10" hidden="1">{"via1",#N/A,TRUE,"general";"via2",#N/A,TRUE,"general";"via3",#N/A,TRUE,"general"}</definedName>
    <definedName name="ERWER" localSheetId="5" hidden="1">{"via1",#N/A,TRUE,"general";"via2",#N/A,TRUE,"general";"via3",#N/A,TRUE,"general"}</definedName>
    <definedName name="ERWER" localSheetId="6" hidden="1">{"via1",#N/A,TRUE,"general";"via2",#N/A,TRUE,"general";"via3",#N/A,TRUE,"general"}</definedName>
    <definedName name="ERWER" localSheetId="7" hidden="1">{"via1",#N/A,TRUE,"general";"via2",#N/A,TRUE,"general";"via3",#N/A,TRUE,"general"}</definedName>
    <definedName name="ERWER" localSheetId="8" hidden="1">{"via1",#N/A,TRUE,"general";"via2",#N/A,TRUE,"general";"via3",#N/A,TRUE,"general"}</definedName>
    <definedName name="ERWER" localSheetId="9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1" hidden="1">{"TAB1",#N/A,TRUE,"GENERAL";"TAB2",#N/A,TRUE,"GENERAL";"TAB3",#N/A,TRUE,"GENERAL";"TAB4",#N/A,TRUE,"GENERAL";"TAB5",#N/A,TRUE,"GENERAL"}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localSheetId="10" hidden="1">{"TAB1",#N/A,TRUE,"GENERAL";"TAB2",#N/A,TRUE,"GENERAL";"TAB3",#N/A,TRUE,"GENERAL";"TAB4",#N/A,TRUE,"GENERAL";"TAB5",#N/A,TRUE,"GENERAL"}</definedName>
    <definedName name="erwertd" localSheetId="5" hidden="1">{"TAB1",#N/A,TRUE,"GENERAL";"TAB2",#N/A,TRUE,"GENERAL";"TAB3",#N/A,TRUE,"GENERAL";"TAB4",#N/A,TRUE,"GENERAL";"TAB5",#N/A,TRUE,"GENERAL"}</definedName>
    <definedName name="erwertd" localSheetId="6" hidden="1">{"TAB1",#N/A,TRUE,"GENERAL";"TAB2",#N/A,TRUE,"GENERAL";"TAB3",#N/A,TRUE,"GENERAL";"TAB4",#N/A,TRUE,"GENERAL";"TAB5",#N/A,TRUE,"GENERAL"}</definedName>
    <definedName name="erwertd" localSheetId="7" hidden="1">{"TAB1",#N/A,TRUE,"GENERAL";"TAB2",#N/A,TRUE,"GENERAL";"TAB3",#N/A,TRUE,"GENERAL";"TAB4",#N/A,TRUE,"GENERAL";"TAB5",#N/A,TRUE,"GENERAL"}</definedName>
    <definedName name="erwertd" localSheetId="8" hidden="1">{"TAB1",#N/A,TRUE,"GENERAL";"TAB2",#N/A,TRUE,"GENERAL";"TAB3",#N/A,TRUE,"GENERAL";"TAB4",#N/A,TRUE,"GENERAL";"TAB5",#N/A,TRUE,"GENERAL"}</definedName>
    <definedName name="erwertd" localSheetId="9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1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localSheetId="10" hidden="1">{"TAB1",#N/A,TRUE,"GENERAL";"TAB2",#N/A,TRUE,"GENERAL";"TAB3",#N/A,TRUE,"GENERAL";"TAB4",#N/A,TRUE,"GENERAL";"TAB5",#N/A,TRUE,"GENERAL"}</definedName>
    <definedName name="erwr" localSheetId="5" hidden="1">{"TAB1",#N/A,TRUE,"GENERAL";"TAB2",#N/A,TRUE,"GENERAL";"TAB3",#N/A,TRUE,"GENERAL";"TAB4",#N/A,TRUE,"GENERAL";"TAB5",#N/A,TRUE,"GENERAL"}</definedName>
    <definedName name="erwr" localSheetId="6" hidden="1">{"TAB1",#N/A,TRUE,"GENERAL";"TAB2",#N/A,TRUE,"GENERAL";"TAB3",#N/A,TRUE,"GENERAL";"TAB4",#N/A,TRUE,"GENERAL";"TAB5",#N/A,TRUE,"GENERAL"}</definedName>
    <definedName name="erwr" localSheetId="7" hidden="1">{"TAB1",#N/A,TRUE,"GENERAL";"TAB2",#N/A,TRUE,"GENERAL";"TAB3",#N/A,TRUE,"GENERAL";"TAB4",#N/A,TRUE,"GENERAL";"TAB5",#N/A,TRUE,"GENERAL"}</definedName>
    <definedName name="erwr" localSheetId="8" hidden="1">{"TAB1",#N/A,TRUE,"GENERAL";"TAB2",#N/A,TRUE,"GENERAL";"TAB3",#N/A,TRUE,"GENERAL";"TAB4",#N/A,TRUE,"GENERAL";"TAB5",#N/A,TRUE,"GENERAL"}</definedName>
    <definedName name="erwr" localSheetId="9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1" hidden="1">{"via1",#N/A,TRUE,"general";"via2",#N/A,TRUE,"general";"via3",#N/A,TRUE,"general"}</definedName>
    <definedName name="ERWRL" localSheetId="4" hidden="1">{"via1",#N/A,TRUE,"general";"via2",#N/A,TRUE,"general";"via3",#N/A,TRUE,"general"}</definedName>
    <definedName name="ERWRL" localSheetId="10" hidden="1">{"via1",#N/A,TRUE,"general";"via2",#N/A,TRUE,"general";"via3",#N/A,TRUE,"general"}</definedName>
    <definedName name="ERWRL" localSheetId="5" hidden="1">{"via1",#N/A,TRUE,"general";"via2",#N/A,TRUE,"general";"via3",#N/A,TRUE,"general"}</definedName>
    <definedName name="ERWRL" localSheetId="6" hidden="1">{"via1",#N/A,TRUE,"general";"via2",#N/A,TRUE,"general";"via3",#N/A,TRUE,"general"}</definedName>
    <definedName name="ERWRL" localSheetId="7" hidden="1">{"via1",#N/A,TRUE,"general";"via2",#N/A,TRUE,"general";"via3",#N/A,TRUE,"general"}</definedName>
    <definedName name="ERWRL" localSheetId="8" hidden="1">{"via1",#N/A,TRUE,"general";"via2",#N/A,TRUE,"general";"via3",#N/A,TRUE,"general"}</definedName>
    <definedName name="ERWRL" localSheetId="9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1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localSheetId="10" hidden="1">{"via1",#N/A,TRUE,"general";"via2",#N/A,TRUE,"general";"via3",#N/A,TRUE,"general"}</definedName>
    <definedName name="ery" localSheetId="5" hidden="1">{"via1",#N/A,TRUE,"general";"via2",#N/A,TRUE,"general";"via3",#N/A,TRUE,"general"}</definedName>
    <definedName name="ery" localSheetId="6" hidden="1">{"via1",#N/A,TRUE,"general";"via2",#N/A,TRUE,"general";"via3",#N/A,TRUE,"general"}</definedName>
    <definedName name="ery" localSheetId="7" hidden="1">{"via1",#N/A,TRUE,"general";"via2",#N/A,TRUE,"general";"via3",#N/A,TRUE,"general"}</definedName>
    <definedName name="ery" localSheetId="8" hidden="1">{"via1",#N/A,TRUE,"general";"via2",#N/A,TRUE,"general";"via3",#N/A,TRUE,"general"}</definedName>
    <definedName name="ery" localSheetId="9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1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localSheetId="10" hidden="1">{"via1",#N/A,TRUE,"general";"via2",#N/A,TRUE,"general";"via3",#N/A,TRUE,"general"}</definedName>
    <definedName name="eryhd" localSheetId="5" hidden="1">{"via1",#N/A,TRUE,"general";"via2",#N/A,TRUE,"general";"via3",#N/A,TRUE,"general"}</definedName>
    <definedName name="eryhd" localSheetId="6" hidden="1">{"via1",#N/A,TRUE,"general";"via2",#N/A,TRUE,"general";"via3",#N/A,TRUE,"general"}</definedName>
    <definedName name="eryhd" localSheetId="7" hidden="1">{"via1",#N/A,TRUE,"general";"via2",#N/A,TRUE,"general";"via3",#N/A,TRUE,"general"}</definedName>
    <definedName name="eryhd" localSheetId="8" hidden="1">{"via1",#N/A,TRUE,"general";"via2",#N/A,TRUE,"general";"via3",#N/A,TRUE,"general"}</definedName>
    <definedName name="eryhd" localSheetId="9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1" hidden="1">{"TAB1",#N/A,TRUE,"GENERAL";"TAB2",#N/A,TRUE,"GENERAL";"TAB3",#N/A,TRUE,"GENERAL";"TAB4",#N/A,TRUE,"GENERAL";"TAB5",#N/A,TRUE,"GENERAL"}</definedName>
    <definedName name="eryhdf" localSheetId="4" hidden="1">{"TAB1",#N/A,TRUE,"GENERAL";"TAB2",#N/A,TRUE,"GENERAL";"TAB3",#N/A,TRUE,"GENERAL";"TAB4",#N/A,TRUE,"GENERAL";"TAB5",#N/A,TRUE,"GENERAL"}</definedName>
    <definedName name="eryhdf" localSheetId="10" hidden="1">{"TAB1",#N/A,TRUE,"GENERAL";"TAB2",#N/A,TRUE,"GENERAL";"TAB3",#N/A,TRUE,"GENERAL";"TAB4",#N/A,TRUE,"GENERAL";"TAB5",#N/A,TRUE,"GENERAL"}</definedName>
    <definedName name="eryhdf" localSheetId="5" hidden="1">{"TAB1",#N/A,TRUE,"GENERAL";"TAB2",#N/A,TRUE,"GENERAL";"TAB3",#N/A,TRUE,"GENERAL";"TAB4",#N/A,TRUE,"GENERAL";"TAB5",#N/A,TRUE,"GENERAL"}</definedName>
    <definedName name="eryhdf" localSheetId="6" hidden="1">{"TAB1",#N/A,TRUE,"GENERAL";"TAB2",#N/A,TRUE,"GENERAL";"TAB3",#N/A,TRUE,"GENERAL";"TAB4",#N/A,TRUE,"GENERAL";"TAB5",#N/A,TRUE,"GENERAL"}</definedName>
    <definedName name="eryhdf" localSheetId="7" hidden="1">{"TAB1",#N/A,TRUE,"GENERAL";"TAB2",#N/A,TRUE,"GENERAL";"TAB3",#N/A,TRUE,"GENERAL";"TAB4",#N/A,TRUE,"GENERAL";"TAB5",#N/A,TRUE,"GENERAL"}</definedName>
    <definedName name="eryhdf" localSheetId="8" hidden="1">{"TAB1",#N/A,TRUE,"GENERAL";"TAB2",#N/A,TRUE,"GENERAL";"TAB3",#N/A,TRUE,"GENERAL";"TAB4",#N/A,TRUE,"GENERAL";"TAB5",#N/A,TRUE,"GENERAL"}</definedName>
    <definedName name="eryhdf" localSheetId="9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1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localSheetId="10" hidden="1">{"TAB1",#N/A,TRUE,"GENERAL";"TAB2",#N/A,TRUE,"GENERAL";"TAB3",#N/A,TRUE,"GENERAL";"TAB4",#N/A,TRUE,"GENERAL";"TAB5",#N/A,TRUE,"GENERAL"}</definedName>
    <definedName name="eryhk" localSheetId="5" hidden="1">{"TAB1",#N/A,TRUE,"GENERAL";"TAB2",#N/A,TRUE,"GENERAL";"TAB3",#N/A,TRUE,"GENERAL";"TAB4",#N/A,TRUE,"GENERAL";"TAB5",#N/A,TRUE,"GENERAL"}</definedName>
    <definedName name="eryhk" localSheetId="6" hidden="1">{"TAB1",#N/A,TRUE,"GENERAL";"TAB2",#N/A,TRUE,"GENERAL";"TAB3",#N/A,TRUE,"GENERAL";"TAB4",#N/A,TRUE,"GENERAL";"TAB5",#N/A,TRUE,"GENERAL"}</definedName>
    <definedName name="eryhk" localSheetId="7" hidden="1">{"TAB1",#N/A,TRUE,"GENERAL";"TAB2",#N/A,TRUE,"GENERAL";"TAB3",#N/A,TRUE,"GENERAL";"TAB4",#N/A,TRUE,"GENERAL";"TAB5",#N/A,TRUE,"GENERAL"}</definedName>
    <definedName name="eryhk" localSheetId="8" hidden="1">{"TAB1",#N/A,TRUE,"GENERAL";"TAB2",#N/A,TRUE,"GENERAL";"TAB3",#N/A,TRUE,"GENERAL";"TAB4",#N/A,TRUE,"GENERAL";"TAB5",#N/A,TRUE,"GENERAL"}</definedName>
    <definedName name="eryhk" localSheetId="9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1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localSheetId="10" hidden="1">{"TAB1",#N/A,TRUE,"GENERAL";"TAB2",#N/A,TRUE,"GENERAL";"TAB3",#N/A,TRUE,"GENERAL";"TAB4",#N/A,TRUE,"GENERAL";"TAB5",#N/A,TRUE,"GENERAL"}</definedName>
    <definedName name="eryhrf" localSheetId="5" hidden="1">{"TAB1",#N/A,TRUE,"GENERAL";"TAB2",#N/A,TRUE,"GENERAL";"TAB3",#N/A,TRUE,"GENERAL";"TAB4",#N/A,TRUE,"GENERAL";"TAB5",#N/A,TRUE,"GENERAL"}</definedName>
    <definedName name="eryhrf" localSheetId="6" hidden="1">{"TAB1",#N/A,TRUE,"GENERAL";"TAB2",#N/A,TRUE,"GENERAL";"TAB3",#N/A,TRUE,"GENERAL";"TAB4",#N/A,TRUE,"GENERAL";"TAB5",#N/A,TRUE,"GENERAL"}</definedName>
    <definedName name="eryhrf" localSheetId="7" hidden="1">{"TAB1",#N/A,TRUE,"GENERAL";"TAB2",#N/A,TRUE,"GENERAL";"TAB3",#N/A,TRUE,"GENERAL";"TAB4",#N/A,TRUE,"GENERAL";"TAB5",#N/A,TRUE,"GENERAL"}</definedName>
    <definedName name="eryhrf" localSheetId="8" hidden="1">{"TAB1",#N/A,TRUE,"GENERAL";"TAB2",#N/A,TRUE,"GENERAL";"TAB3",#N/A,TRUE,"GENERAL";"TAB4",#N/A,TRUE,"GENERAL";"TAB5",#N/A,TRUE,"GENERAL"}</definedName>
    <definedName name="eryhrf" localSheetId="9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1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localSheetId="10" hidden="1">{"TAB1",#N/A,TRUE,"GENERAL";"TAB2",#N/A,TRUE,"GENERAL";"TAB3",#N/A,TRUE,"GENERAL";"TAB4",#N/A,TRUE,"GENERAL";"TAB5",#N/A,TRUE,"GENERAL"}</definedName>
    <definedName name="eryre" localSheetId="5" hidden="1">{"TAB1",#N/A,TRUE,"GENERAL";"TAB2",#N/A,TRUE,"GENERAL";"TAB3",#N/A,TRUE,"GENERAL";"TAB4",#N/A,TRUE,"GENERAL";"TAB5",#N/A,TRUE,"GENERAL"}</definedName>
    <definedName name="eryre" localSheetId="6" hidden="1">{"TAB1",#N/A,TRUE,"GENERAL";"TAB2",#N/A,TRUE,"GENERAL";"TAB3",#N/A,TRUE,"GENERAL";"TAB4",#N/A,TRUE,"GENERAL";"TAB5",#N/A,TRUE,"GENERAL"}</definedName>
    <definedName name="eryre" localSheetId="7" hidden="1">{"TAB1",#N/A,TRUE,"GENERAL";"TAB2",#N/A,TRUE,"GENERAL";"TAB3",#N/A,TRUE,"GENERAL";"TAB4",#N/A,TRUE,"GENERAL";"TAB5",#N/A,TRUE,"GENERAL"}</definedName>
    <definedName name="eryre" localSheetId="8" hidden="1">{"TAB1",#N/A,TRUE,"GENERAL";"TAB2",#N/A,TRUE,"GENERAL";"TAB3",#N/A,TRUE,"GENERAL";"TAB4",#N/A,TRUE,"GENERAL";"TAB5",#N/A,TRUE,"GENERAL"}</definedName>
    <definedName name="eryre" localSheetId="9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1" hidden="1">{"via1",#N/A,TRUE,"general";"via2",#N/A,TRUE,"general";"via3",#N/A,TRUE,"general"}</definedName>
    <definedName name="erytd" localSheetId="4" hidden="1">{"via1",#N/A,TRUE,"general";"via2",#N/A,TRUE,"general";"via3",#N/A,TRUE,"general"}</definedName>
    <definedName name="erytd" localSheetId="10" hidden="1">{"via1",#N/A,TRUE,"general";"via2",#N/A,TRUE,"general";"via3",#N/A,TRUE,"general"}</definedName>
    <definedName name="erytd" localSheetId="5" hidden="1">{"via1",#N/A,TRUE,"general";"via2",#N/A,TRUE,"general";"via3",#N/A,TRUE,"general"}</definedName>
    <definedName name="erytd" localSheetId="6" hidden="1">{"via1",#N/A,TRUE,"general";"via2",#N/A,TRUE,"general";"via3",#N/A,TRUE,"general"}</definedName>
    <definedName name="erytd" localSheetId="7" hidden="1">{"via1",#N/A,TRUE,"general";"via2",#N/A,TRUE,"general";"via3",#N/A,TRUE,"general"}</definedName>
    <definedName name="erytd" localSheetId="8" hidden="1">{"via1",#N/A,TRUE,"general";"via2",#N/A,TRUE,"general";"via3",#N/A,TRUE,"general"}</definedName>
    <definedName name="erytd" localSheetId="9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1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localSheetId="10" hidden="1">{"via1",#N/A,TRUE,"general";"via2",#N/A,TRUE,"general";"via3",#N/A,TRUE,"general"}</definedName>
    <definedName name="eryty" localSheetId="5" hidden="1">{"via1",#N/A,TRUE,"general";"via2",#N/A,TRUE,"general";"via3",#N/A,TRUE,"general"}</definedName>
    <definedName name="eryty" localSheetId="6" hidden="1">{"via1",#N/A,TRUE,"general";"via2",#N/A,TRUE,"general";"via3",#N/A,TRUE,"general"}</definedName>
    <definedName name="eryty" localSheetId="7" hidden="1">{"via1",#N/A,TRUE,"general";"via2",#N/A,TRUE,"general";"via3",#N/A,TRUE,"general"}</definedName>
    <definedName name="eryty" localSheetId="8" hidden="1">{"via1",#N/A,TRUE,"general";"via2",#N/A,TRUE,"general";"via3",#N/A,TRUE,"general"}</definedName>
    <definedName name="eryty" localSheetId="9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1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localSheetId="10" hidden="1">{"via1",#N/A,TRUE,"general";"via2",#N/A,TRUE,"general";"via3",#N/A,TRUE,"general"}</definedName>
    <definedName name="eryy" localSheetId="5" hidden="1">{"via1",#N/A,TRUE,"general";"via2",#N/A,TRUE,"general";"via3",#N/A,TRUE,"general"}</definedName>
    <definedName name="eryy" localSheetId="6" hidden="1">{"via1",#N/A,TRUE,"general";"via2",#N/A,TRUE,"general";"via3",#N/A,TRUE,"general"}</definedName>
    <definedName name="eryy" localSheetId="7" hidden="1">{"via1",#N/A,TRUE,"general";"via2",#N/A,TRUE,"general";"via3",#N/A,TRUE,"general"}</definedName>
    <definedName name="eryy" localSheetId="8" hidden="1">{"via1",#N/A,TRUE,"general";"via2",#N/A,TRUE,"general";"via3",#N/A,TRUE,"general"}</definedName>
    <definedName name="eryy" localSheetId="9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1">#REF!</definedName>
    <definedName name="ES" localSheetId="4">#REF!</definedName>
    <definedName name="ES" localSheetId="10">#REF!</definedName>
    <definedName name="ES" localSheetId="5">#REF!</definedName>
    <definedName name="ES" localSheetId="6">#REF!</definedName>
    <definedName name="ES" localSheetId="7">#REF!</definedName>
    <definedName name="ES" localSheetId="8">#REF!</definedName>
    <definedName name="ES" localSheetId="9">#REF!</definedName>
    <definedName name="ES" localSheetId="1">'MEMORIAS DE CANTIDADES'!ERR</definedName>
    <definedName name="ES" localSheetId="2">PMT!ERR</definedName>
    <definedName name="ES">[0]!ERR</definedName>
    <definedName name="ESA" localSheetId="11">#REF!</definedName>
    <definedName name="ESA" localSheetId="4">#REF!</definedName>
    <definedName name="ESA" localSheetId="10">#REF!</definedName>
    <definedName name="ESA" localSheetId="5">#REF!</definedName>
    <definedName name="ESA" localSheetId="6">#REF!</definedName>
    <definedName name="ESA" localSheetId="7">#REF!</definedName>
    <definedName name="ESA" localSheetId="8">#REF!</definedName>
    <definedName name="ESA" localSheetId="9">#REF!</definedName>
    <definedName name="ESA" localSheetId="1">#REF!</definedName>
    <definedName name="ESA" localSheetId="2">#REF!</definedName>
    <definedName name="ESA">#REF!</definedName>
    <definedName name="ESE" localSheetId="1">#REF!</definedName>
    <definedName name="ESE">#REF!</definedName>
    <definedName name="ESPE" localSheetId="1">#REF!</definedName>
    <definedName name="ESPE">#REF!</definedName>
    <definedName name="ESPECIFICACION" localSheetId="1">#REF!</definedName>
    <definedName name="ESPECIFICACION">#REF!</definedName>
    <definedName name="Especificación" localSheetId="1">#REF!</definedName>
    <definedName name="Especificación">#REF!</definedName>
    <definedName name="ESTA" localSheetId="1">#REF!</definedName>
    <definedName name="ESTA">#REF!</definedName>
    <definedName name="Estados" localSheetId="1">#REF!</definedName>
    <definedName name="Estados">#REF!</definedName>
    <definedName name="ESTESES" localSheetId="1">#REF!</definedName>
    <definedName name="ESTESES">#REF!</definedName>
    <definedName name="Estimate_Factor">1</definedName>
    <definedName name="ESTRAE">#REF!</definedName>
    <definedName name="ESTRU">#REF!</definedName>
    <definedName name="ESTRUCTURA" localSheetId="11" hidden="1">{#N/A,#N/A,TRUE,"INGENIERIA";#N/A,#N/A,TRUE,"COMPRAS";#N/A,#N/A,TRUE,"DIRECCION";#N/A,#N/A,TRUE,"RESUMEN"}</definedName>
    <definedName name="ESTRUCTURA" localSheetId="4" hidden="1">{#N/A,#N/A,TRUE,"INGENIERIA";#N/A,#N/A,TRUE,"COMPRAS";#N/A,#N/A,TRUE,"DIRECCION";#N/A,#N/A,TRUE,"RESUMEN"}</definedName>
    <definedName name="ESTRUCTURA" localSheetId="10" hidden="1">{#N/A,#N/A,TRUE,"INGENIERIA";#N/A,#N/A,TRUE,"COMPRAS";#N/A,#N/A,TRUE,"DIRECCION";#N/A,#N/A,TRUE,"RESUMEN"}</definedName>
    <definedName name="ESTRUCTURA" localSheetId="5" hidden="1">{#N/A,#N/A,TRUE,"INGENIERIA";#N/A,#N/A,TRUE,"COMPRAS";#N/A,#N/A,TRUE,"DIRECCION";#N/A,#N/A,TRUE,"RESUMEN"}</definedName>
    <definedName name="ESTRUCTURA" localSheetId="6" hidden="1">{#N/A,#N/A,TRUE,"INGENIERIA";#N/A,#N/A,TRUE,"COMPRAS";#N/A,#N/A,TRUE,"DIRECCION";#N/A,#N/A,TRUE,"RESUMEN"}</definedName>
    <definedName name="ESTRUCTURA" localSheetId="7" hidden="1">{#N/A,#N/A,TRUE,"INGENIERIA";#N/A,#N/A,TRUE,"COMPRAS";#N/A,#N/A,TRUE,"DIRECCION";#N/A,#N/A,TRUE,"RESUMEN"}</definedName>
    <definedName name="ESTRUCTURA" localSheetId="8" hidden="1">{#N/A,#N/A,TRUE,"INGENIERIA";#N/A,#N/A,TRUE,"COMPRAS";#N/A,#N/A,TRUE,"DIRECCION";#N/A,#N/A,TRUE,"RESUMEN"}</definedName>
    <definedName name="ESTRUCTURA" localSheetId="9" hidden="1">{#N/A,#N/A,TRUE,"INGENIERIA";#N/A,#N/A,TRUE,"COMPRAS";#N/A,#N/A,TRUE,"DIRECCION";#N/A,#N/A,TRUE,"RESUMEN"}</definedName>
    <definedName name="ESTRUCTURA" localSheetId="1" hidden="1">{#N/A,#N/A,TRUE,"INGENIERIA";#N/A,#N/A,TRUE,"COMPRAS";#N/A,#N/A,TRUE,"DIRECCION";#N/A,#N/A,TRUE,"RESUMEN"}</definedName>
    <definedName name="ESTRUCTURA" localSheetId="2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#REF!</definedName>
    <definedName name="ETAP" localSheetId="11">#REF!</definedName>
    <definedName name="ETAP" localSheetId="4">#REF!</definedName>
    <definedName name="ETAP" localSheetId="10">#REF!</definedName>
    <definedName name="ETAP" localSheetId="5">#REF!</definedName>
    <definedName name="ETAP" localSheetId="6">#REF!</definedName>
    <definedName name="ETAP" localSheetId="7">#REF!</definedName>
    <definedName name="ETAP" localSheetId="8">#REF!</definedName>
    <definedName name="ETAP" localSheetId="9">#REF!</definedName>
    <definedName name="ETAP" localSheetId="1">#REF!</definedName>
    <definedName name="ETAP" localSheetId="2">#REF!</definedName>
    <definedName name="ETAP">#REF!</definedName>
    <definedName name="ETAPA_PACC" localSheetId="1">#REF!</definedName>
    <definedName name="ETAPA_PACC">#REF!</definedName>
    <definedName name="etertgg" localSheetId="11" hidden="1">{"via1",#N/A,TRUE,"general";"via2",#N/A,TRUE,"general";"via3",#N/A,TRUE,"general"}</definedName>
    <definedName name="etertgg" localSheetId="4" hidden="1">{"via1",#N/A,TRUE,"general";"via2",#N/A,TRUE,"general";"via3",#N/A,TRUE,"general"}</definedName>
    <definedName name="etertgg" localSheetId="10" hidden="1">{"via1",#N/A,TRUE,"general";"via2",#N/A,TRUE,"general";"via3",#N/A,TRUE,"general"}</definedName>
    <definedName name="etertgg" localSheetId="5" hidden="1">{"via1",#N/A,TRUE,"general";"via2",#N/A,TRUE,"general";"via3",#N/A,TRUE,"general"}</definedName>
    <definedName name="etertgg" localSheetId="6" hidden="1">{"via1",#N/A,TRUE,"general";"via2",#N/A,TRUE,"general";"via3",#N/A,TRUE,"general"}</definedName>
    <definedName name="etertgg" localSheetId="7" hidden="1">{"via1",#N/A,TRUE,"general";"via2",#N/A,TRUE,"general";"via3",#N/A,TRUE,"general"}</definedName>
    <definedName name="etertgg" localSheetId="8" hidden="1">{"via1",#N/A,TRUE,"general";"via2",#N/A,TRUE,"general";"via3",#N/A,TRUE,"general"}</definedName>
    <definedName name="etertgg" localSheetId="9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11" hidden="1">{#N/A,#N/A,TRUE,"1842CWN0"}</definedName>
    <definedName name="etertt" localSheetId="4" hidden="1">{#N/A,#N/A,TRUE,"1842CWN0"}</definedName>
    <definedName name="etertt" localSheetId="10" hidden="1">{#N/A,#N/A,TRUE,"1842CWN0"}</definedName>
    <definedName name="etertt" localSheetId="5" hidden="1">{#N/A,#N/A,TRUE,"1842CWN0"}</definedName>
    <definedName name="etertt" localSheetId="6" hidden="1">{#N/A,#N/A,TRUE,"1842CWN0"}</definedName>
    <definedName name="etertt" localSheetId="7" hidden="1">{#N/A,#N/A,TRUE,"1842CWN0"}</definedName>
    <definedName name="etertt" localSheetId="8" hidden="1">{#N/A,#N/A,TRUE,"1842CWN0"}</definedName>
    <definedName name="etertt" localSheetId="9" hidden="1">{#N/A,#N/A,TRUE,"1842CWN0"}</definedName>
    <definedName name="etertt" localSheetId="1" hidden="1">{#N/A,#N/A,TRUE,"1842CWN0"}</definedName>
    <definedName name="etertt" localSheetId="2" hidden="1">{#N/A,#N/A,TRUE,"1842CWN0"}</definedName>
    <definedName name="etertt" hidden="1">{#N/A,#N/A,TRUE,"1842CWN0"}</definedName>
    <definedName name="etewt" localSheetId="11" hidden="1">{"TAB1",#N/A,TRUE,"GENERAL";"TAB2",#N/A,TRUE,"GENERAL";"TAB3",#N/A,TRUE,"GENERAL";"TAB4",#N/A,TRUE,"GENERAL";"TAB5",#N/A,TRUE,"GENERAL"}</definedName>
    <definedName name="etewt" localSheetId="4" hidden="1">{"TAB1",#N/A,TRUE,"GENERAL";"TAB2",#N/A,TRUE,"GENERAL";"TAB3",#N/A,TRUE,"GENERAL";"TAB4",#N/A,TRUE,"GENERAL";"TAB5",#N/A,TRUE,"GENERAL"}</definedName>
    <definedName name="etewt" localSheetId="10" hidden="1">{"TAB1",#N/A,TRUE,"GENERAL";"TAB2",#N/A,TRUE,"GENERAL";"TAB3",#N/A,TRUE,"GENERAL";"TAB4",#N/A,TRUE,"GENERAL";"TAB5",#N/A,TRUE,"GENERAL"}</definedName>
    <definedName name="etewt" localSheetId="5" hidden="1">{"TAB1",#N/A,TRUE,"GENERAL";"TAB2",#N/A,TRUE,"GENERAL";"TAB3",#N/A,TRUE,"GENERAL";"TAB4",#N/A,TRUE,"GENERAL";"TAB5",#N/A,TRUE,"GENERAL"}</definedName>
    <definedName name="etewt" localSheetId="6" hidden="1">{"TAB1",#N/A,TRUE,"GENERAL";"TAB2",#N/A,TRUE,"GENERAL";"TAB3",#N/A,TRUE,"GENERAL";"TAB4",#N/A,TRUE,"GENERAL";"TAB5",#N/A,TRUE,"GENERAL"}</definedName>
    <definedName name="etewt" localSheetId="7" hidden="1">{"TAB1",#N/A,TRUE,"GENERAL";"TAB2",#N/A,TRUE,"GENERAL";"TAB3",#N/A,TRUE,"GENERAL";"TAB4",#N/A,TRUE,"GENERAL";"TAB5",#N/A,TRUE,"GENERAL"}</definedName>
    <definedName name="etewt" localSheetId="8" hidden="1">{"TAB1",#N/A,TRUE,"GENERAL";"TAB2",#N/A,TRUE,"GENERAL";"TAB3",#N/A,TRUE,"GENERAL";"TAB4",#N/A,TRUE,"GENERAL";"TAB5",#N/A,TRUE,"GENERAL"}</definedName>
    <definedName name="etewt" localSheetId="9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1" hidden="1">{"via1",#N/A,TRUE,"general";"via2",#N/A,TRUE,"general";"via3",#N/A,TRUE,"general"}</definedName>
    <definedName name="etu" localSheetId="4" hidden="1">{"via1",#N/A,TRUE,"general";"via2",#N/A,TRUE,"general";"via3",#N/A,TRUE,"general"}</definedName>
    <definedName name="etu" localSheetId="10" hidden="1">{"via1",#N/A,TRUE,"general";"via2",#N/A,TRUE,"general";"via3",#N/A,TRUE,"general"}</definedName>
    <definedName name="etu" localSheetId="5" hidden="1">{"via1",#N/A,TRUE,"general";"via2",#N/A,TRUE,"general";"via3",#N/A,TRUE,"general"}</definedName>
    <definedName name="etu" localSheetId="6" hidden="1">{"via1",#N/A,TRUE,"general";"via2",#N/A,TRUE,"general";"via3",#N/A,TRUE,"general"}</definedName>
    <definedName name="etu" localSheetId="7" hidden="1">{"via1",#N/A,TRUE,"general";"via2",#N/A,TRUE,"general";"via3",#N/A,TRUE,"general"}</definedName>
    <definedName name="etu" localSheetId="8" hidden="1">{"via1",#N/A,TRUE,"general";"via2",#N/A,TRUE,"general";"via3",#N/A,TRUE,"general"}</definedName>
    <definedName name="etu" localSheetId="9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1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localSheetId="10" hidden="1">{"via1",#N/A,TRUE,"general";"via2",#N/A,TRUE,"general";"via3",#N/A,TRUE,"general"}</definedName>
    <definedName name="etueh" localSheetId="5" hidden="1">{"via1",#N/A,TRUE,"general";"via2",#N/A,TRUE,"general";"via3",#N/A,TRUE,"general"}</definedName>
    <definedName name="etueh" localSheetId="6" hidden="1">{"via1",#N/A,TRUE,"general";"via2",#N/A,TRUE,"general";"via3",#N/A,TRUE,"general"}</definedName>
    <definedName name="etueh" localSheetId="7" hidden="1">{"via1",#N/A,TRUE,"general";"via2",#N/A,TRUE,"general";"via3",#N/A,TRUE,"general"}</definedName>
    <definedName name="etueh" localSheetId="8" hidden="1">{"via1",#N/A,TRUE,"general";"via2",#N/A,TRUE,"general";"via3",#N/A,TRUE,"general"}</definedName>
    <definedName name="etueh" localSheetId="9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1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localSheetId="10" hidden="1">{"via1",#N/A,TRUE,"general";"via2",#N/A,TRUE,"general";"via3",#N/A,TRUE,"general"}</definedName>
    <definedName name="etyty" localSheetId="5" hidden="1">{"via1",#N/A,TRUE,"general";"via2",#N/A,TRUE,"general";"via3",#N/A,TRUE,"general"}</definedName>
    <definedName name="etyty" localSheetId="6" hidden="1">{"via1",#N/A,TRUE,"general";"via2",#N/A,TRUE,"general";"via3",#N/A,TRUE,"general"}</definedName>
    <definedName name="etyty" localSheetId="7" hidden="1">{"via1",#N/A,TRUE,"general";"via2",#N/A,TRUE,"general";"via3",#N/A,TRUE,"general"}</definedName>
    <definedName name="etyty" localSheetId="8" hidden="1">{"via1",#N/A,TRUE,"general";"via2",#N/A,TRUE,"general";"via3",#N/A,TRUE,"general"}</definedName>
    <definedName name="etyty" localSheetId="9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1" hidden="1">{"TAB1",#N/A,TRUE,"GENERAL";"TAB2",#N/A,TRUE,"GENERAL";"TAB3",#N/A,TRUE,"GENERAL";"TAB4",#N/A,TRUE,"GENERAL";"TAB5",#N/A,TRUE,"GENERAL"}</definedName>
    <definedName name="etyu" localSheetId="4" hidden="1">{"TAB1",#N/A,TRUE,"GENERAL";"TAB2",#N/A,TRUE,"GENERAL";"TAB3",#N/A,TRUE,"GENERAL";"TAB4",#N/A,TRUE,"GENERAL";"TAB5",#N/A,TRUE,"GENERAL"}</definedName>
    <definedName name="etyu" localSheetId="10" hidden="1">{"TAB1",#N/A,TRUE,"GENERAL";"TAB2",#N/A,TRUE,"GENERAL";"TAB3",#N/A,TRUE,"GENERAL";"TAB4",#N/A,TRUE,"GENERAL";"TAB5",#N/A,TRUE,"GENERAL"}</definedName>
    <definedName name="etyu" localSheetId="5" hidden="1">{"TAB1",#N/A,TRUE,"GENERAL";"TAB2",#N/A,TRUE,"GENERAL";"TAB3",#N/A,TRUE,"GENERAL";"TAB4",#N/A,TRUE,"GENERAL";"TAB5",#N/A,TRUE,"GENERAL"}</definedName>
    <definedName name="etyu" localSheetId="6" hidden="1">{"TAB1",#N/A,TRUE,"GENERAL";"TAB2",#N/A,TRUE,"GENERAL";"TAB3",#N/A,TRUE,"GENERAL";"TAB4",#N/A,TRUE,"GENERAL";"TAB5",#N/A,TRUE,"GENERAL"}</definedName>
    <definedName name="etyu" localSheetId="7" hidden="1">{"TAB1",#N/A,TRUE,"GENERAL";"TAB2",#N/A,TRUE,"GENERAL";"TAB3",#N/A,TRUE,"GENERAL";"TAB4",#N/A,TRUE,"GENERAL";"TAB5",#N/A,TRUE,"GENERAL"}</definedName>
    <definedName name="etyu" localSheetId="8" hidden="1">{"TAB1",#N/A,TRUE,"GENERAL";"TAB2",#N/A,TRUE,"GENERAL";"TAB3",#N/A,TRUE,"GENERAL";"TAB4",#N/A,TRUE,"GENERAL";"TAB5",#N/A,TRUE,"GENERAL"}</definedName>
    <definedName name="etyu" localSheetId="9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1" hidden="1">{"via1",#N/A,TRUE,"general";"via2",#N/A,TRUE,"general";"via3",#N/A,TRUE,"general"}</definedName>
    <definedName name="eu" localSheetId="4" hidden="1">{"via1",#N/A,TRUE,"general";"via2",#N/A,TRUE,"general";"via3",#N/A,TRUE,"general"}</definedName>
    <definedName name="eu" localSheetId="10" hidden="1">{"via1",#N/A,TRUE,"general";"via2",#N/A,TRUE,"general";"via3",#N/A,TRUE,"general"}</definedName>
    <definedName name="eu" localSheetId="5" hidden="1">{"via1",#N/A,TRUE,"general";"via2",#N/A,TRUE,"general";"via3",#N/A,TRUE,"general"}</definedName>
    <definedName name="eu" localSheetId="6" hidden="1">{"via1",#N/A,TRUE,"general";"via2",#N/A,TRUE,"general";"via3",#N/A,TRUE,"general"}</definedName>
    <definedName name="eu" localSheetId="7" hidden="1">{"via1",#N/A,TRUE,"general";"via2",#N/A,TRUE,"general";"via3",#N/A,TRUE,"general"}</definedName>
    <definedName name="eu" localSheetId="8" hidden="1">{"via1",#N/A,TRUE,"general";"via2",#N/A,TRUE,"general";"via3",#N/A,TRUE,"general"}</definedName>
    <definedName name="eu" localSheetId="9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1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localSheetId="10" hidden="1">{"via1",#N/A,TRUE,"general";"via2",#N/A,TRUE,"general";"via3",#N/A,TRUE,"general"}</definedName>
    <definedName name="eut" localSheetId="5" hidden="1">{"via1",#N/A,TRUE,"general";"via2",#N/A,TRUE,"general";"via3",#N/A,TRUE,"general"}</definedName>
    <definedName name="eut" localSheetId="6" hidden="1">{"via1",#N/A,TRUE,"general";"via2",#N/A,TRUE,"general";"via3",#N/A,TRUE,"general"}</definedName>
    <definedName name="eut" localSheetId="7" hidden="1">{"via1",#N/A,TRUE,"general";"via2",#N/A,TRUE,"general";"via3",#N/A,TRUE,"general"}</definedName>
    <definedName name="eut" localSheetId="8" hidden="1">{"via1",#N/A,TRUE,"general";"via2",#N/A,TRUE,"general";"via3",#N/A,TRUE,"general"}</definedName>
    <definedName name="eut" localSheetId="9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1" hidden="1">{"TAB1",#N/A,TRUE,"GENERAL";"TAB2",#N/A,TRUE,"GENERAL";"TAB3",#N/A,TRUE,"GENERAL";"TAB4",#N/A,TRUE,"GENERAL";"TAB5",#N/A,TRUE,"GENERAL"}</definedName>
    <definedName name="euyt" localSheetId="4" hidden="1">{"TAB1",#N/A,TRUE,"GENERAL";"TAB2",#N/A,TRUE,"GENERAL";"TAB3",#N/A,TRUE,"GENERAL";"TAB4",#N/A,TRUE,"GENERAL";"TAB5",#N/A,TRUE,"GENERAL"}</definedName>
    <definedName name="euyt" localSheetId="10" hidden="1">{"TAB1",#N/A,TRUE,"GENERAL";"TAB2",#N/A,TRUE,"GENERAL";"TAB3",#N/A,TRUE,"GENERAL";"TAB4",#N/A,TRUE,"GENERAL";"TAB5",#N/A,TRUE,"GENERAL"}</definedName>
    <definedName name="euyt" localSheetId="5" hidden="1">{"TAB1",#N/A,TRUE,"GENERAL";"TAB2",#N/A,TRUE,"GENERAL";"TAB3",#N/A,TRUE,"GENERAL";"TAB4",#N/A,TRUE,"GENERAL";"TAB5",#N/A,TRUE,"GENERAL"}</definedName>
    <definedName name="euyt" localSheetId="6" hidden="1">{"TAB1",#N/A,TRUE,"GENERAL";"TAB2",#N/A,TRUE,"GENERAL";"TAB3",#N/A,TRUE,"GENERAL";"TAB4",#N/A,TRUE,"GENERAL";"TAB5",#N/A,TRUE,"GENERAL"}</definedName>
    <definedName name="euyt" localSheetId="7" hidden="1">{"TAB1",#N/A,TRUE,"GENERAL";"TAB2",#N/A,TRUE,"GENERAL";"TAB3",#N/A,TRUE,"GENERAL";"TAB4",#N/A,TRUE,"GENERAL";"TAB5",#N/A,TRUE,"GENERAL"}</definedName>
    <definedName name="euyt" localSheetId="8" hidden="1">{"TAB1",#N/A,TRUE,"GENERAL";"TAB2",#N/A,TRUE,"GENERAL";"TAB3",#N/A,TRUE,"GENERAL";"TAB4",#N/A,TRUE,"GENERAL";"TAB5",#N/A,TRUE,"GENERAL"}</definedName>
    <definedName name="euyt" localSheetId="9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 localSheetId="1">#REF!</definedName>
    <definedName name="EW" localSheetId="2">#REF!</definedName>
    <definedName name="EW">#REF!</definedName>
    <definedName name="ewegt" localSheetId="11" hidden="1">{"TAB1",#N/A,TRUE,"GENERAL";"TAB2",#N/A,TRUE,"GENERAL";"TAB3",#N/A,TRUE,"GENERAL";"TAB4",#N/A,TRUE,"GENERAL";"TAB5",#N/A,TRUE,"GENERAL"}</definedName>
    <definedName name="ewegt" localSheetId="4" hidden="1">{"TAB1",#N/A,TRUE,"GENERAL";"TAB2",#N/A,TRUE,"GENERAL";"TAB3",#N/A,TRUE,"GENERAL";"TAB4",#N/A,TRUE,"GENERAL";"TAB5",#N/A,TRUE,"GENERAL"}</definedName>
    <definedName name="ewegt" localSheetId="10" hidden="1">{"TAB1",#N/A,TRUE,"GENERAL";"TAB2",#N/A,TRUE,"GENERAL";"TAB3",#N/A,TRUE,"GENERAL";"TAB4",#N/A,TRUE,"GENERAL";"TAB5",#N/A,TRUE,"GENERAL"}</definedName>
    <definedName name="ewegt" localSheetId="5" hidden="1">{"TAB1",#N/A,TRUE,"GENERAL";"TAB2",#N/A,TRUE,"GENERAL";"TAB3",#N/A,TRUE,"GENERAL";"TAB4",#N/A,TRUE,"GENERAL";"TAB5",#N/A,TRUE,"GENERAL"}</definedName>
    <definedName name="ewegt" localSheetId="6" hidden="1">{"TAB1",#N/A,TRUE,"GENERAL";"TAB2",#N/A,TRUE,"GENERAL";"TAB3",#N/A,TRUE,"GENERAL";"TAB4",#N/A,TRUE,"GENERAL";"TAB5",#N/A,TRUE,"GENERAL"}</definedName>
    <definedName name="ewegt" localSheetId="7" hidden="1">{"TAB1",#N/A,TRUE,"GENERAL";"TAB2",#N/A,TRUE,"GENERAL";"TAB3",#N/A,TRUE,"GENERAL";"TAB4",#N/A,TRUE,"GENERAL";"TAB5",#N/A,TRUE,"GENERAL"}</definedName>
    <definedName name="ewegt" localSheetId="8" hidden="1">{"TAB1",#N/A,TRUE,"GENERAL";"TAB2",#N/A,TRUE,"GENERAL";"TAB3",#N/A,TRUE,"GENERAL";"TAB4",#N/A,TRUE,"GENERAL";"TAB5",#N/A,TRUE,"GENERAL"}</definedName>
    <definedName name="ewegt" localSheetId="9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1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localSheetId="10" hidden="1">{"TAB1",#N/A,TRUE,"GENERAL";"TAB2",#N/A,TRUE,"GENERAL";"TAB3",#N/A,TRUE,"GENERAL";"TAB4",#N/A,TRUE,"GENERAL";"TAB5",#N/A,TRUE,"GENERAL"}</definedName>
    <definedName name="ewfewfg" localSheetId="5" hidden="1">{"TAB1",#N/A,TRUE,"GENERAL";"TAB2",#N/A,TRUE,"GENERAL";"TAB3",#N/A,TRUE,"GENERAL";"TAB4",#N/A,TRUE,"GENERAL";"TAB5",#N/A,TRUE,"GENERAL"}</definedName>
    <definedName name="ewfewfg" localSheetId="6" hidden="1">{"TAB1",#N/A,TRUE,"GENERAL";"TAB2",#N/A,TRUE,"GENERAL";"TAB3",#N/A,TRUE,"GENERAL";"TAB4",#N/A,TRUE,"GENERAL";"TAB5",#N/A,TRUE,"GENERAL"}</definedName>
    <definedName name="ewfewfg" localSheetId="7" hidden="1">{"TAB1",#N/A,TRUE,"GENERAL";"TAB2",#N/A,TRUE,"GENERAL";"TAB3",#N/A,TRUE,"GENERAL";"TAB4",#N/A,TRUE,"GENERAL";"TAB5",#N/A,TRUE,"GENERAL"}</definedName>
    <definedName name="ewfewfg" localSheetId="8" hidden="1">{"TAB1",#N/A,TRUE,"GENERAL";"TAB2",#N/A,TRUE,"GENERAL";"TAB3",#N/A,TRUE,"GENERAL";"TAB4",#N/A,TRUE,"GENERAL";"TAB5",#N/A,TRUE,"GENERAL"}</definedName>
    <definedName name="ewfewfg" localSheetId="9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gefgewgrg" localSheetId="11">#REF!</definedName>
    <definedName name="ewgefgewgrg" localSheetId="4">#REF!</definedName>
    <definedName name="ewgefgewgrg" localSheetId="10">#REF!</definedName>
    <definedName name="ewgefgewgrg" localSheetId="5">#REF!</definedName>
    <definedName name="ewgefgewgrg" localSheetId="6">#REF!</definedName>
    <definedName name="ewgefgewgrg" localSheetId="7">#REF!</definedName>
    <definedName name="ewgefgewgrg" localSheetId="8">#REF!</definedName>
    <definedName name="ewgefgewgrg" localSheetId="9">#REF!</definedName>
    <definedName name="ewgefgewgrg" localSheetId="1">#REF!</definedName>
    <definedName name="ewgefgewgrg" localSheetId="2">#REF!</definedName>
    <definedName name="ewgefgewgrg">#REF!</definedName>
    <definedName name="ewre" localSheetId="11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localSheetId="10" hidden="1">{"TAB1",#N/A,TRUE,"GENERAL";"TAB2",#N/A,TRUE,"GENERAL";"TAB3",#N/A,TRUE,"GENERAL";"TAB4",#N/A,TRUE,"GENERAL";"TAB5",#N/A,TRUE,"GENERAL"}</definedName>
    <definedName name="ewre" localSheetId="5" hidden="1">{"TAB1",#N/A,TRUE,"GENERAL";"TAB2",#N/A,TRUE,"GENERAL";"TAB3",#N/A,TRUE,"GENERAL";"TAB4",#N/A,TRUE,"GENERAL";"TAB5",#N/A,TRUE,"GENERAL"}</definedName>
    <definedName name="ewre" localSheetId="6" hidden="1">{"TAB1",#N/A,TRUE,"GENERAL";"TAB2",#N/A,TRUE,"GENERAL";"TAB3",#N/A,TRUE,"GENERAL";"TAB4",#N/A,TRUE,"GENERAL";"TAB5",#N/A,TRUE,"GENERAL"}</definedName>
    <definedName name="ewre" localSheetId="7" hidden="1">{"TAB1",#N/A,TRUE,"GENERAL";"TAB2",#N/A,TRUE,"GENERAL";"TAB3",#N/A,TRUE,"GENERAL";"TAB4",#N/A,TRUE,"GENERAL";"TAB5",#N/A,TRUE,"GENERAL"}</definedName>
    <definedName name="ewre" localSheetId="8" hidden="1">{"TAB1",#N/A,TRUE,"GENERAL";"TAB2",#N/A,TRUE,"GENERAL";"TAB3",#N/A,TRUE,"GENERAL";"TAB4",#N/A,TRUE,"GENERAL";"TAB5",#N/A,TRUE,"GENERAL"}</definedName>
    <definedName name="ewre" localSheetId="9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1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localSheetId="10" hidden="1">{"TAB1",#N/A,TRUE,"GENERAL";"TAB2",#N/A,TRUE,"GENERAL";"TAB3",#N/A,TRUE,"GENERAL";"TAB4",#N/A,TRUE,"GENERAL";"TAB5",#N/A,TRUE,"GENERAL"}</definedName>
    <definedName name="ewrewf" localSheetId="5" hidden="1">{"TAB1",#N/A,TRUE,"GENERAL";"TAB2",#N/A,TRUE,"GENERAL";"TAB3",#N/A,TRUE,"GENERAL";"TAB4",#N/A,TRUE,"GENERAL";"TAB5",#N/A,TRUE,"GENERAL"}</definedName>
    <definedName name="ewrewf" localSheetId="6" hidden="1">{"TAB1",#N/A,TRUE,"GENERAL";"TAB2",#N/A,TRUE,"GENERAL";"TAB3",#N/A,TRUE,"GENERAL";"TAB4",#N/A,TRUE,"GENERAL";"TAB5",#N/A,TRUE,"GENERAL"}</definedName>
    <definedName name="ewrewf" localSheetId="7" hidden="1">{"TAB1",#N/A,TRUE,"GENERAL";"TAB2",#N/A,TRUE,"GENERAL";"TAB3",#N/A,TRUE,"GENERAL";"TAB4",#N/A,TRUE,"GENERAL";"TAB5",#N/A,TRUE,"GENERAL"}</definedName>
    <definedName name="ewrewf" localSheetId="8" hidden="1">{"TAB1",#N/A,TRUE,"GENERAL";"TAB2",#N/A,TRUE,"GENERAL";"TAB3",#N/A,TRUE,"GENERAL";"TAB4",#N/A,TRUE,"GENERAL";"TAB5",#N/A,TRUE,"GENERAL"}</definedName>
    <definedName name="ewrewf" localSheetId="9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1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localSheetId="10" hidden="1">{"TAB1",#N/A,TRUE,"GENERAL";"TAB2",#N/A,TRUE,"GENERAL";"TAB3",#N/A,TRUE,"GENERAL";"TAB4",#N/A,TRUE,"GENERAL";"TAB5",#N/A,TRUE,"GENERAL"}</definedName>
    <definedName name="ewrr" localSheetId="5" hidden="1">{"TAB1",#N/A,TRUE,"GENERAL";"TAB2",#N/A,TRUE,"GENERAL";"TAB3",#N/A,TRUE,"GENERAL";"TAB4",#N/A,TRUE,"GENERAL";"TAB5",#N/A,TRUE,"GENERAL"}</definedName>
    <definedName name="ewrr" localSheetId="6" hidden="1">{"TAB1",#N/A,TRUE,"GENERAL";"TAB2",#N/A,TRUE,"GENERAL";"TAB3",#N/A,TRUE,"GENERAL";"TAB4",#N/A,TRUE,"GENERAL";"TAB5",#N/A,TRUE,"GENERAL"}</definedName>
    <definedName name="ewrr" localSheetId="7" hidden="1">{"TAB1",#N/A,TRUE,"GENERAL";"TAB2",#N/A,TRUE,"GENERAL";"TAB3",#N/A,TRUE,"GENERAL";"TAB4",#N/A,TRUE,"GENERAL";"TAB5",#N/A,TRUE,"GENERAL"}</definedName>
    <definedName name="ewrr" localSheetId="8" hidden="1">{"TAB1",#N/A,TRUE,"GENERAL";"TAB2",#N/A,TRUE,"GENERAL";"TAB3",#N/A,TRUE,"GENERAL";"TAB4",#N/A,TRUE,"GENERAL";"TAB5",#N/A,TRUE,"GENERAL"}</definedName>
    <definedName name="ewrr" localSheetId="9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1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localSheetId="10" hidden="1">{"TAB1",#N/A,TRUE,"GENERAL";"TAB2",#N/A,TRUE,"GENERAL";"TAB3",#N/A,TRUE,"GENERAL";"TAB4",#N/A,TRUE,"GENERAL";"TAB5",#N/A,TRUE,"GENERAL"}</definedName>
    <definedName name="ewrt" localSheetId="5" hidden="1">{"TAB1",#N/A,TRUE,"GENERAL";"TAB2",#N/A,TRUE,"GENERAL";"TAB3",#N/A,TRUE,"GENERAL";"TAB4",#N/A,TRUE,"GENERAL";"TAB5",#N/A,TRUE,"GENERAL"}</definedName>
    <definedName name="ewrt" localSheetId="6" hidden="1">{"TAB1",#N/A,TRUE,"GENERAL";"TAB2",#N/A,TRUE,"GENERAL";"TAB3",#N/A,TRUE,"GENERAL";"TAB4",#N/A,TRUE,"GENERAL";"TAB5",#N/A,TRUE,"GENERAL"}</definedName>
    <definedName name="ewrt" localSheetId="7" hidden="1">{"TAB1",#N/A,TRUE,"GENERAL";"TAB2",#N/A,TRUE,"GENERAL";"TAB3",#N/A,TRUE,"GENERAL";"TAB4",#N/A,TRUE,"GENERAL";"TAB5",#N/A,TRUE,"GENERAL"}</definedName>
    <definedName name="ewrt" localSheetId="8" hidden="1">{"TAB1",#N/A,TRUE,"GENERAL";"TAB2",#N/A,TRUE,"GENERAL";"TAB3",#N/A,TRUE,"GENERAL";"TAB4",#N/A,TRUE,"GENERAL";"TAB5",#N/A,TRUE,"GENERAL"}</definedName>
    <definedName name="ewrt" localSheetId="9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1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localSheetId="10" hidden="1">{"TAB1",#N/A,TRUE,"GENERAL";"TAB2",#N/A,TRUE,"GENERAL";"TAB3",#N/A,TRUE,"GENERAL";"TAB4",#N/A,TRUE,"GENERAL";"TAB5",#N/A,TRUE,"GENERAL"}</definedName>
    <definedName name="ewrwer" localSheetId="5" hidden="1">{"TAB1",#N/A,TRUE,"GENERAL";"TAB2",#N/A,TRUE,"GENERAL";"TAB3",#N/A,TRUE,"GENERAL";"TAB4",#N/A,TRUE,"GENERAL";"TAB5",#N/A,TRUE,"GENERAL"}</definedName>
    <definedName name="ewrwer" localSheetId="6" hidden="1">{"TAB1",#N/A,TRUE,"GENERAL";"TAB2",#N/A,TRUE,"GENERAL";"TAB3",#N/A,TRUE,"GENERAL";"TAB4",#N/A,TRUE,"GENERAL";"TAB5",#N/A,TRUE,"GENERAL"}</definedName>
    <definedName name="ewrwer" localSheetId="7" hidden="1">{"TAB1",#N/A,TRUE,"GENERAL";"TAB2",#N/A,TRUE,"GENERAL";"TAB3",#N/A,TRUE,"GENERAL";"TAB4",#N/A,TRUE,"GENERAL";"TAB5",#N/A,TRUE,"GENERAL"}</definedName>
    <definedName name="ewrwer" localSheetId="8" hidden="1">{"TAB1",#N/A,TRUE,"GENERAL";"TAB2",#N/A,TRUE,"GENERAL";"TAB3",#N/A,TRUE,"GENERAL";"TAB4",#N/A,TRUE,"GENERAL";"TAB5",#N/A,TRUE,"GENERAL"}</definedName>
    <definedName name="ewrwer" localSheetId="9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1" hidden="1">#REF!</definedName>
    <definedName name="EX" localSheetId="2" hidden="1">#REF!</definedName>
    <definedName name="EX" hidden="1">#REF!</definedName>
    <definedName name="EX_1" localSheetId="1" hidden="1">#REF!</definedName>
    <definedName name="EX_1" hidden="1">#REF!</definedName>
    <definedName name="EXC" localSheetId="1">#REF!</definedName>
    <definedName name="EXC">#REF!</definedName>
    <definedName name="EXCAV_1" localSheetId="1">#REF!</definedName>
    <definedName name="EXCAV_1">#REF!</definedName>
    <definedName name="EXCAV_2" localSheetId="1">#REF!</definedName>
    <definedName name="EXCAV_2">#REF!</definedName>
    <definedName name="exCEL" localSheetId="1">#REF!</definedName>
    <definedName name="exCEL">#REF!</definedName>
    <definedName name="Excel_BuiltIn_Print_Area_3" localSheetId="1">#REF!</definedName>
    <definedName name="Excel_BuiltIn_Print_Area_3">#REF!</definedName>
    <definedName name="Excel_BuiltIn_Print_Area_3_X" localSheetId="1">#REF!</definedName>
    <definedName name="Excel_BuiltIn_Print_Area_3_X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 localSheetId="11">#REF!</definedName>
    <definedName name="Excel_BuiltIn_Print_Titles_15" localSheetId="4">#REF!</definedName>
    <definedName name="Excel_BuiltIn_Print_Titles_15" localSheetId="10">#REF!</definedName>
    <definedName name="Excel_BuiltIn_Print_Titles_15" localSheetId="5">#REF!</definedName>
    <definedName name="Excel_BuiltIn_Print_Titles_15" localSheetId="6">#REF!</definedName>
    <definedName name="Excel_BuiltIn_Print_Titles_15" localSheetId="7">#REF!</definedName>
    <definedName name="Excel_BuiltIn_Print_Titles_15" localSheetId="8">#REF!</definedName>
    <definedName name="Excel_BuiltIn_Print_Titles_15" localSheetId="9">#REF!</definedName>
    <definedName name="Excel_BuiltIn_Print_Titles_15" localSheetId="1">#REF!</definedName>
    <definedName name="Excel_BuiltIn_Print_Titles_15" localSheetId="2">#REF!</definedName>
    <definedName name="Excel_BuiltIn_Print_Titles_15">#REF!</definedName>
    <definedName name="Excel_BuiltIn_Print_Titles_16" localSheetId="1">#REF!</definedName>
    <definedName name="Excel_BuiltIn_Print_Titles_16">#REF!</definedName>
    <definedName name="Excel_BuiltIn_Print_Titles_17" localSheetId="1">#REF!</definedName>
    <definedName name="Excel_BuiltIn_Print_Titles_17">#REF!</definedName>
    <definedName name="Excel_BuiltIn_Print_Titles_18" localSheetId="1">#REF!</definedName>
    <definedName name="Excel_BuiltIn_Print_Titles_18">#REF!</definedName>
    <definedName name="Excel_BuiltIn_Print_Titles_19">#REF!</definedName>
    <definedName name="Excel_BuiltIn_Print_Titles_20" localSheetId="11">#REF!</definedName>
    <definedName name="Excel_BuiltIn_Print_Titles_20" localSheetId="4">#REF!</definedName>
    <definedName name="Excel_BuiltIn_Print_Titles_20" localSheetId="10">#REF!</definedName>
    <definedName name="Excel_BuiltIn_Print_Titles_20" localSheetId="5">#REF!</definedName>
    <definedName name="Excel_BuiltIn_Print_Titles_20" localSheetId="6">#REF!</definedName>
    <definedName name="Excel_BuiltIn_Print_Titles_20" localSheetId="7">#REF!</definedName>
    <definedName name="Excel_BuiltIn_Print_Titles_20" localSheetId="8">#REF!</definedName>
    <definedName name="Excel_BuiltIn_Print_Titles_20" localSheetId="9">#REF!</definedName>
    <definedName name="Excel_BuiltIn_Print_Titles_20" localSheetId="1">#REF!</definedName>
    <definedName name="Excel_BuiltIn_Print_Titles_20" localSheetId="2">#REF!</definedName>
    <definedName name="Excel_BuiltIn_Print_Titles_20">#REF!</definedName>
    <definedName name="Excel_BuiltIn_Print_Titles_21" localSheetId="11">#REF!</definedName>
    <definedName name="Excel_BuiltIn_Print_Titles_21" localSheetId="4">#REF!</definedName>
    <definedName name="Excel_BuiltIn_Print_Titles_21" localSheetId="10">#REF!</definedName>
    <definedName name="Excel_BuiltIn_Print_Titles_21" localSheetId="5">#REF!</definedName>
    <definedName name="Excel_BuiltIn_Print_Titles_21" localSheetId="6">#REF!</definedName>
    <definedName name="Excel_BuiltIn_Print_Titles_21" localSheetId="7">#REF!</definedName>
    <definedName name="Excel_BuiltIn_Print_Titles_21" localSheetId="8">#REF!</definedName>
    <definedName name="Excel_BuiltIn_Print_Titles_21" localSheetId="9">#REF!</definedName>
    <definedName name="Excel_BuiltIn_Print_Titles_21" localSheetId="1">#REF!</definedName>
    <definedName name="Excel_BuiltIn_Print_Titles_21" localSheetId="2">#REF!</definedName>
    <definedName name="Excel_BuiltIn_Print_Titles_21">#REF!</definedName>
    <definedName name="Excel_BuiltIn_Print_Titles_23" localSheetId="11">#REF!</definedName>
    <definedName name="Excel_BuiltIn_Print_Titles_23" localSheetId="4">#REF!</definedName>
    <definedName name="Excel_BuiltIn_Print_Titles_23" localSheetId="10">#REF!</definedName>
    <definedName name="Excel_BuiltIn_Print_Titles_23" localSheetId="5">#REF!</definedName>
    <definedName name="Excel_BuiltIn_Print_Titles_23" localSheetId="6">#REF!</definedName>
    <definedName name="Excel_BuiltIn_Print_Titles_23" localSheetId="7">#REF!</definedName>
    <definedName name="Excel_BuiltIn_Print_Titles_23" localSheetId="8">#REF!</definedName>
    <definedName name="Excel_BuiltIn_Print_Titles_23" localSheetId="9">#REF!</definedName>
    <definedName name="Excel_BuiltIn_Print_Titles_23" localSheetId="1">#REF!</definedName>
    <definedName name="Excel_BuiltIn_Print_Titles_23" localSheetId="2">#REF!</definedName>
    <definedName name="Excel_BuiltIn_Print_Titles_23">#REF!</definedName>
    <definedName name="Excel_BuiltIn_Print_Titles_3" localSheetId="1">#REF!</definedName>
    <definedName name="Excel_BuiltIn_Print_Titles_3">#REF!</definedName>
    <definedName name="Excel_BuiltIn_Print_Titles_5" localSheetId="1">#REF!</definedName>
    <definedName name="Excel_BuiltIn_Print_Titles_5">#REF!</definedName>
    <definedName name="Excel_BuiltIn_Print_Titles_5_XX" localSheetId="1">#REF!</definedName>
    <definedName name="Excel_BuiltIn_Print_Titles_5_XX">#REF!</definedName>
    <definedName name="Excel_BuiltIn_Print_Titles_6" localSheetId="11">#REF!</definedName>
    <definedName name="Excel_BuiltIn_Print_Titles_6" localSheetId="4">#REF!</definedName>
    <definedName name="Excel_BuiltIn_Print_Titles_6" localSheetId="10">#REF!</definedName>
    <definedName name="Excel_BuiltIn_Print_Titles_6" localSheetId="5">#REF!</definedName>
    <definedName name="Excel_BuiltIn_Print_Titles_6" localSheetId="6">#REF!</definedName>
    <definedName name="Excel_BuiltIn_Print_Titles_6" localSheetId="7">#REF!</definedName>
    <definedName name="Excel_BuiltIn_Print_Titles_6" localSheetId="8">#REF!</definedName>
    <definedName name="Excel_BuiltIn_Print_Titles_6" localSheetId="9">#REF!</definedName>
    <definedName name="Excel_BuiltIn_Print_Titles_6" localSheetId="1">#REF!</definedName>
    <definedName name="Excel_BuiltIn_Print_Titles_6" localSheetId="2">#REF!</definedName>
    <definedName name="Excel_BuiltIn_Print_Titles_6">#REF!</definedName>
    <definedName name="Excel_BuiltIn_Print_Titles_7" localSheetId="11">#REF!</definedName>
    <definedName name="Excel_BuiltIn_Print_Titles_7" localSheetId="4">#REF!</definedName>
    <definedName name="Excel_BuiltIn_Print_Titles_7" localSheetId="10">#REF!</definedName>
    <definedName name="Excel_BuiltIn_Print_Titles_7" localSheetId="5">#REF!</definedName>
    <definedName name="Excel_BuiltIn_Print_Titles_7" localSheetId="6">#REF!</definedName>
    <definedName name="Excel_BuiltIn_Print_Titles_7" localSheetId="7">#REF!</definedName>
    <definedName name="Excel_BuiltIn_Print_Titles_7" localSheetId="8">#REF!</definedName>
    <definedName name="Excel_BuiltIn_Print_Titles_7" localSheetId="9">#REF!</definedName>
    <definedName name="Excel_BuiltIn_Print_Titles_7" localSheetId="1">#REF!</definedName>
    <definedName name="Excel_BuiltIn_Print_Titles_7" localSheetId="2">#REF!</definedName>
    <definedName name="Excel_BuiltIn_Print_Titles_7">#REF!</definedName>
    <definedName name="Excel_BuiltIn_Print_Titles_8" localSheetId="11">#REF!</definedName>
    <definedName name="Excel_BuiltIn_Print_Titles_8" localSheetId="4">#REF!</definedName>
    <definedName name="Excel_BuiltIn_Print_Titles_8" localSheetId="10">#REF!</definedName>
    <definedName name="Excel_BuiltIn_Print_Titles_8" localSheetId="5">#REF!</definedName>
    <definedName name="Excel_BuiltIn_Print_Titles_8" localSheetId="6">#REF!</definedName>
    <definedName name="Excel_BuiltIn_Print_Titles_8" localSheetId="7">#REF!</definedName>
    <definedName name="Excel_BuiltIn_Print_Titles_8" localSheetId="8">#REF!</definedName>
    <definedName name="Excel_BuiltIn_Print_Titles_8" localSheetId="9">#REF!</definedName>
    <definedName name="Excel_BuiltIn_Print_Titles_8" localSheetId="1">#REF!</definedName>
    <definedName name="Excel_BuiltIn_Print_Titles_8" localSheetId="2">#REF!</definedName>
    <definedName name="Excel_BuiltIn_Print_Titles_8">#REF!</definedName>
    <definedName name="Excel_BuiltIn_Print_Titles_9" localSheetId="11">#REF!</definedName>
    <definedName name="Excel_BuiltIn_Print_Titles_9" localSheetId="4">#REF!</definedName>
    <definedName name="Excel_BuiltIn_Print_Titles_9" localSheetId="10">#REF!</definedName>
    <definedName name="Excel_BuiltIn_Print_Titles_9" localSheetId="5">#REF!</definedName>
    <definedName name="Excel_BuiltIn_Print_Titles_9" localSheetId="6">#REF!</definedName>
    <definedName name="Excel_BuiltIn_Print_Titles_9" localSheetId="7">#REF!</definedName>
    <definedName name="Excel_BuiltIn_Print_Titles_9" localSheetId="8">#REF!</definedName>
    <definedName name="Excel_BuiltIn_Print_Titles_9" localSheetId="9">#REF!</definedName>
    <definedName name="Excel_BuiltIn_Print_Titles_9" localSheetId="1">#REF!</definedName>
    <definedName name="Excel_BuiltIn_Print_Titles_9" localSheetId="2">#REF!</definedName>
    <definedName name="Excel_BuiltIn_Print_Titles_9">#REF!</definedName>
    <definedName name="EXCROC">#REF!</definedName>
    <definedName name="ExtensionCoordinador" localSheetId="11">#REF!</definedName>
    <definedName name="ExtensionCoordinador" localSheetId="4">#REF!</definedName>
    <definedName name="ExtensionCoordinador" localSheetId="10">#REF!</definedName>
    <definedName name="ExtensionCoordinador" localSheetId="5">#REF!</definedName>
    <definedName name="ExtensionCoordinador" localSheetId="6">#REF!</definedName>
    <definedName name="ExtensionCoordinador" localSheetId="7">#REF!</definedName>
    <definedName name="ExtensionCoordinador" localSheetId="8">#REF!</definedName>
    <definedName name="ExtensionCoordinador" localSheetId="9">#REF!</definedName>
    <definedName name="ExtensionCoordinador" localSheetId="1">#REF!</definedName>
    <definedName name="ExtensionCoordinador" localSheetId="2">#REF!</definedName>
    <definedName name="ExtensionCoordinador">#REF!</definedName>
    <definedName name="Extra_Pay" localSheetId="1">#REF!</definedName>
    <definedName name="Extra_Pay">#REF!</definedName>
    <definedName name="Extracción_IM" localSheetId="1">#REF!</definedName>
    <definedName name="Extracción_IM">#REF!</definedName>
    <definedName name="Extras">#REF!</definedName>
    <definedName name="F._INGRESO" localSheetId="11">#REF!</definedName>
    <definedName name="F._INGRESO" localSheetId="4">#REF!</definedName>
    <definedName name="F._INGRESO" localSheetId="10">#REF!</definedName>
    <definedName name="F._INGRESO" localSheetId="5">#REF!</definedName>
    <definedName name="F._INGRESO" localSheetId="6">#REF!</definedName>
    <definedName name="F._INGRESO" localSheetId="7">#REF!</definedName>
    <definedName name="F._INGRESO" localSheetId="8">#REF!</definedName>
    <definedName name="F._INGRESO" localSheetId="9">#REF!</definedName>
    <definedName name="F._INGRESO" localSheetId="1">#REF!</definedName>
    <definedName name="F._INGRESO" localSheetId="2">#REF!</definedName>
    <definedName name="F._INGRESO">#REF!</definedName>
    <definedName name="F._RETIRO" localSheetId="1">#REF!</definedName>
    <definedName name="F._RETIRO">#REF!</definedName>
    <definedName name="F.L" localSheetId="1">#REF!</definedName>
    <definedName name="F.L">#REF!</definedName>
    <definedName name="Facilidades" localSheetId="1">#REF!</definedName>
    <definedName name="Facilidades">#REF!</definedName>
    <definedName name="factor" localSheetId="1">#REF!</definedName>
    <definedName name="factor">#REF!</definedName>
    <definedName name="FACTURADO">#REF!</definedName>
    <definedName name="FareWellStmnt" localSheetId="11">#REF!</definedName>
    <definedName name="FareWellStmnt" localSheetId="4">#REF!</definedName>
    <definedName name="FareWellStmnt" localSheetId="10">#REF!</definedName>
    <definedName name="FareWellStmnt" localSheetId="5">#REF!</definedName>
    <definedName name="FareWellStmnt" localSheetId="6">#REF!</definedName>
    <definedName name="FareWellStmnt" localSheetId="7">#REF!</definedName>
    <definedName name="FareWellStmnt" localSheetId="8">#REF!</definedName>
    <definedName name="FareWellStmnt" localSheetId="9">#REF!</definedName>
    <definedName name="FareWellStmnt" localSheetId="0">#REF!</definedName>
    <definedName name="FareWellStmnt">#REF!</definedName>
    <definedName name="FaseProyecto" localSheetId="11">#REF!</definedName>
    <definedName name="FaseProyecto" localSheetId="4">#REF!</definedName>
    <definedName name="FaseProyecto" localSheetId="10">#REF!</definedName>
    <definedName name="FaseProyecto" localSheetId="5">#REF!</definedName>
    <definedName name="FaseProyecto" localSheetId="6">#REF!</definedName>
    <definedName name="FaseProyecto" localSheetId="7">#REF!</definedName>
    <definedName name="FaseProyecto" localSheetId="8">#REF!</definedName>
    <definedName name="FaseProyecto" localSheetId="9">#REF!</definedName>
    <definedName name="FaseProyecto" localSheetId="1">#REF!</definedName>
    <definedName name="FaseProyecto" localSheetId="2">#REF!</definedName>
    <definedName name="FaseProyecto">#REF!</definedName>
    <definedName name="FD" localSheetId="11">#REF!</definedName>
    <definedName name="FD" localSheetId="4">#REF!</definedName>
    <definedName name="FD" localSheetId="10">#REF!</definedName>
    <definedName name="FD" localSheetId="5">#REF!</definedName>
    <definedName name="FD" localSheetId="6">#REF!</definedName>
    <definedName name="FD" localSheetId="7">#REF!</definedName>
    <definedName name="FD" localSheetId="8">#REF!</definedName>
    <definedName name="FD" localSheetId="9">#REF!</definedName>
    <definedName name="FD" localSheetId="1">'MEMORIAS DE CANTIDADES'!ERR</definedName>
    <definedName name="FD" localSheetId="2">PMT!ERR</definedName>
    <definedName name="FD">[0]!ERR</definedName>
    <definedName name="fda" localSheetId="11" hidden="1">{"TAB1",#N/A,TRUE,"GENERAL";"TAB2",#N/A,TRUE,"GENERAL";"TAB3",#N/A,TRUE,"GENERAL";"TAB4",#N/A,TRUE,"GENERAL";"TAB5",#N/A,TRUE,"GENERAL"}</definedName>
    <definedName name="fda" localSheetId="4" hidden="1">{"TAB1",#N/A,TRUE,"GENERAL";"TAB2",#N/A,TRUE,"GENERAL";"TAB3",#N/A,TRUE,"GENERAL";"TAB4",#N/A,TRUE,"GENERAL";"TAB5",#N/A,TRUE,"GENERAL"}</definedName>
    <definedName name="fda" localSheetId="10" hidden="1">{"TAB1",#N/A,TRUE,"GENERAL";"TAB2",#N/A,TRUE,"GENERAL";"TAB3",#N/A,TRUE,"GENERAL";"TAB4",#N/A,TRUE,"GENERAL";"TAB5",#N/A,TRUE,"GENERAL"}</definedName>
    <definedName name="fda" localSheetId="5" hidden="1">{"TAB1",#N/A,TRUE,"GENERAL";"TAB2",#N/A,TRUE,"GENERAL";"TAB3",#N/A,TRUE,"GENERAL";"TAB4",#N/A,TRUE,"GENERAL";"TAB5",#N/A,TRUE,"GENERAL"}</definedName>
    <definedName name="fda" localSheetId="6" hidden="1">{"TAB1",#N/A,TRUE,"GENERAL";"TAB2",#N/A,TRUE,"GENERAL";"TAB3",#N/A,TRUE,"GENERAL";"TAB4",#N/A,TRUE,"GENERAL";"TAB5",#N/A,TRUE,"GENERAL"}</definedName>
    <definedName name="fda" localSheetId="7" hidden="1">{"TAB1",#N/A,TRUE,"GENERAL";"TAB2",#N/A,TRUE,"GENERAL";"TAB3",#N/A,TRUE,"GENERAL";"TAB4",#N/A,TRUE,"GENERAL";"TAB5",#N/A,TRUE,"GENERAL"}</definedName>
    <definedName name="fda" localSheetId="8" hidden="1">{"TAB1",#N/A,TRUE,"GENERAL";"TAB2",#N/A,TRUE,"GENERAL";"TAB3",#N/A,TRUE,"GENERAL";"TAB4",#N/A,TRUE,"GENERAL";"TAB5",#N/A,TRUE,"GENERAL"}</definedName>
    <definedName name="fda" localSheetId="9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DFBDF">#REF!</definedName>
    <definedName name="fdbjp" localSheetId="11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localSheetId="10" hidden="1">{"TAB1",#N/A,TRUE,"GENERAL";"TAB2",#N/A,TRUE,"GENERAL";"TAB3",#N/A,TRUE,"GENERAL";"TAB4",#N/A,TRUE,"GENERAL";"TAB5",#N/A,TRUE,"GENERAL"}</definedName>
    <definedName name="fdbjp" localSheetId="5" hidden="1">{"TAB1",#N/A,TRUE,"GENERAL";"TAB2",#N/A,TRUE,"GENERAL";"TAB3",#N/A,TRUE,"GENERAL";"TAB4",#N/A,TRUE,"GENERAL";"TAB5",#N/A,TRUE,"GENERAL"}</definedName>
    <definedName name="fdbjp" localSheetId="6" hidden="1">{"TAB1",#N/A,TRUE,"GENERAL";"TAB2",#N/A,TRUE,"GENERAL";"TAB3",#N/A,TRUE,"GENERAL";"TAB4",#N/A,TRUE,"GENERAL";"TAB5",#N/A,TRUE,"GENERAL"}</definedName>
    <definedName name="fdbjp" localSheetId="7" hidden="1">{"TAB1",#N/A,TRUE,"GENERAL";"TAB2",#N/A,TRUE,"GENERAL";"TAB3",#N/A,TRUE,"GENERAL";"TAB4",#N/A,TRUE,"GENERAL";"TAB5",#N/A,TRUE,"GENERAL"}</definedName>
    <definedName name="fdbjp" localSheetId="8" hidden="1">{"TAB1",#N/A,TRUE,"GENERAL";"TAB2",#N/A,TRUE,"GENERAL";"TAB3",#N/A,TRUE,"GENERAL";"TAB4",#N/A,TRUE,"GENERAL";"TAB5",#N/A,TRUE,"GENERAL"}</definedName>
    <definedName name="fdbjp" localSheetId="9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BTGHTRHTRH" localSheetId="11">#REF!</definedName>
    <definedName name="FDBTGHTRHTRH" localSheetId="4">#REF!</definedName>
    <definedName name="FDBTGHTRHTRH" localSheetId="10">#REF!</definedName>
    <definedName name="FDBTGHTRHTRH" localSheetId="5">#REF!</definedName>
    <definedName name="FDBTGHTRHTRH" localSheetId="6">#REF!</definedName>
    <definedName name="FDBTGHTRHTRH" localSheetId="7">#REF!</definedName>
    <definedName name="FDBTGHTRHTRH" localSheetId="8">#REF!</definedName>
    <definedName name="FDBTGHTRHTRH" localSheetId="9">#REF!</definedName>
    <definedName name="FDBTGHTRHTRH" localSheetId="1">#REF!</definedName>
    <definedName name="FDBTGHTRHTRH" localSheetId="2">#REF!</definedName>
    <definedName name="FDBTGHTRHTRH">#REF!</definedName>
    <definedName name="fdbtstn" localSheetId="11">#REF!</definedName>
    <definedName name="fdbtstn" localSheetId="4">#REF!</definedName>
    <definedName name="fdbtstn" localSheetId="10">#REF!</definedName>
    <definedName name="fdbtstn" localSheetId="5">#REF!</definedName>
    <definedName name="fdbtstn" localSheetId="6">#REF!</definedName>
    <definedName name="fdbtstn" localSheetId="7">#REF!</definedName>
    <definedName name="fdbtstn" localSheetId="8">#REF!</definedName>
    <definedName name="fdbtstn" localSheetId="9">#REF!</definedName>
    <definedName name="fdbtstn" localSheetId="1">#REF!</definedName>
    <definedName name="fdbtstn" localSheetId="2">#REF!</definedName>
    <definedName name="fdbtstn">#REF!</definedName>
    <definedName name="fdf" localSheetId="11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localSheetId="10" hidden="1">{"TAB1",#N/A,TRUE,"GENERAL";"TAB2",#N/A,TRUE,"GENERAL";"TAB3",#N/A,TRUE,"GENERAL";"TAB4",#N/A,TRUE,"GENERAL";"TAB5",#N/A,TRUE,"GENERAL"}</definedName>
    <definedName name="fdf" localSheetId="5" hidden="1">{"TAB1",#N/A,TRUE,"GENERAL";"TAB2",#N/A,TRUE,"GENERAL";"TAB3",#N/A,TRUE,"GENERAL";"TAB4",#N/A,TRUE,"GENERAL";"TAB5",#N/A,TRUE,"GENERAL"}</definedName>
    <definedName name="fdf" localSheetId="6" hidden="1">{"TAB1",#N/A,TRUE,"GENERAL";"TAB2",#N/A,TRUE,"GENERAL";"TAB3",#N/A,TRUE,"GENERAL";"TAB4",#N/A,TRUE,"GENERAL";"TAB5",#N/A,TRUE,"GENERAL"}</definedName>
    <definedName name="fdf" localSheetId="7" hidden="1">{"TAB1",#N/A,TRUE,"GENERAL";"TAB2",#N/A,TRUE,"GENERAL";"TAB3",#N/A,TRUE,"GENERAL";"TAB4",#N/A,TRUE,"GENERAL";"TAB5",#N/A,TRUE,"GENERAL"}</definedName>
    <definedName name="fdf" localSheetId="8" hidden="1">{"TAB1",#N/A,TRUE,"GENERAL";"TAB2",#N/A,TRUE,"GENERAL";"TAB3",#N/A,TRUE,"GENERAL";"TAB4",#N/A,TRUE,"GENERAL";"TAB5",#N/A,TRUE,"GENERAL"}</definedName>
    <definedName name="fdf" localSheetId="9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1" hidden="1">{"via1",#N/A,TRUE,"general";"via2",#N/A,TRUE,"general";"via3",#N/A,TRUE,"general"}</definedName>
    <definedName name="fdg" localSheetId="4" hidden="1">{"via1",#N/A,TRUE,"general";"via2",#N/A,TRUE,"general";"via3",#N/A,TRUE,"general"}</definedName>
    <definedName name="fdg" localSheetId="10" hidden="1">{"via1",#N/A,TRUE,"general";"via2",#N/A,TRUE,"general";"via3",#N/A,TRUE,"general"}</definedName>
    <definedName name="fdg" localSheetId="5" hidden="1">{"via1",#N/A,TRUE,"general";"via2",#N/A,TRUE,"general";"via3",#N/A,TRUE,"general"}</definedName>
    <definedName name="fdg" localSheetId="6" hidden="1">{"via1",#N/A,TRUE,"general";"via2",#N/A,TRUE,"general";"via3",#N/A,TRUE,"general"}</definedName>
    <definedName name="fdg" localSheetId="7" hidden="1">{"via1",#N/A,TRUE,"general";"via2",#N/A,TRUE,"general";"via3",#N/A,TRUE,"general"}</definedName>
    <definedName name="fdg" localSheetId="8" hidden="1">{"via1",#N/A,TRUE,"general";"via2",#N/A,TRUE,"general";"via3",#N/A,TRUE,"general"}</definedName>
    <definedName name="fdg" localSheetId="9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1" hidden="1">{"TAB1",#N/A,TRUE,"GENERAL";"TAB2",#N/A,TRUE,"GENERAL";"TAB3",#N/A,TRUE,"GENERAL";"TAB4",#N/A,TRUE,"GENERAL";"TAB5",#N/A,TRUE,"GENERAL"}</definedName>
    <definedName name="FDGD" localSheetId="4" hidden="1">{"TAB1",#N/A,TRUE,"GENERAL";"TAB2",#N/A,TRUE,"GENERAL";"TAB3",#N/A,TRUE,"GENERAL";"TAB4",#N/A,TRUE,"GENERAL";"TAB5",#N/A,TRUE,"GENERAL"}</definedName>
    <definedName name="FDGD" localSheetId="10" hidden="1">{"TAB1",#N/A,TRUE,"GENERAL";"TAB2",#N/A,TRUE,"GENERAL";"TAB3",#N/A,TRUE,"GENERAL";"TAB4",#N/A,TRUE,"GENERAL";"TAB5",#N/A,TRUE,"GENERAL"}</definedName>
    <definedName name="FDGD" localSheetId="5" hidden="1">{"TAB1",#N/A,TRUE,"GENERAL";"TAB2",#N/A,TRUE,"GENERAL";"TAB3",#N/A,TRUE,"GENERAL";"TAB4",#N/A,TRUE,"GENERAL";"TAB5",#N/A,TRUE,"GENERAL"}</definedName>
    <definedName name="FDGD" localSheetId="6" hidden="1">{"TAB1",#N/A,TRUE,"GENERAL";"TAB2",#N/A,TRUE,"GENERAL";"TAB3",#N/A,TRUE,"GENERAL";"TAB4",#N/A,TRUE,"GENERAL";"TAB5",#N/A,TRUE,"GENERAL"}</definedName>
    <definedName name="FDGD" localSheetId="7" hidden="1">{"TAB1",#N/A,TRUE,"GENERAL";"TAB2",#N/A,TRUE,"GENERAL";"TAB3",#N/A,TRUE,"GENERAL";"TAB4",#N/A,TRUE,"GENERAL";"TAB5",#N/A,TRUE,"GENERAL"}</definedName>
    <definedName name="FDGD" localSheetId="8" hidden="1">{"TAB1",#N/A,TRUE,"GENERAL";"TAB2",#N/A,TRUE,"GENERAL";"TAB3",#N/A,TRUE,"GENERAL";"TAB4",#N/A,TRUE,"GENERAL";"TAB5",#N/A,TRUE,"GENERAL"}</definedName>
    <definedName name="FDGD" localSheetId="9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1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localSheetId="10" hidden="1">{"TAB1",#N/A,TRUE,"GENERAL";"TAB2",#N/A,TRUE,"GENERAL";"TAB3",#N/A,TRUE,"GENERAL";"TAB4",#N/A,TRUE,"GENERAL";"TAB5",#N/A,TRUE,"GENERAL"}</definedName>
    <definedName name="FDGFDBBP" localSheetId="5" hidden="1">{"TAB1",#N/A,TRUE,"GENERAL";"TAB2",#N/A,TRUE,"GENERAL";"TAB3",#N/A,TRUE,"GENERAL";"TAB4",#N/A,TRUE,"GENERAL";"TAB5",#N/A,TRUE,"GENERAL"}</definedName>
    <definedName name="FDGFDBBP" localSheetId="6" hidden="1">{"TAB1",#N/A,TRUE,"GENERAL";"TAB2",#N/A,TRUE,"GENERAL";"TAB3",#N/A,TRUE,"GENERAL";"TAB4",#N/A,TRUE,"GENERAL";"TAB5",#N/A,TRUE,"GENERAL"}</definedName>
    <definedName name="FDGFDBBP" localSheetId="7" hidden="1">{"TAB1",#N/A,TRUE,"GENERAL";"TAB2",#N/A,TRUE,"GENERAL";"TAB3",#N/A,TRUE,"GENERAL";"TAB4",#N/A,TRUE,"GENERAL";"TAB5",#N/A,TRUE,"GENERAL"}</definedName>
    <definedName name="FDGFDBBP" localSheetId="8" hidden="1">{"TAB1",#N/A,TRUE,"GENERAL";"TAB2",#N/A,TRUE,"GENERAL";"TAB3",#N/A,TRUE,"GENERAL";"TAB4",#N/A,TRUE,"GENERAL";"TAB5",#N/A,TRUE,"GENERAL"}</definedName>
    <definedName name="FDGFDBBP" localSheetId="9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1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localSheetId="10" hidden="1">{"TAB1",#N/A,TRUE,"GENERAL";"TAB2",#N/A,TRUE,"GENERAL";"TAB3",#N/A,TRUE,"GENERAL";"TAB4",#N/A,TRUE,"GENERAL";"TAB5",#N/A,TRUE,"GENERAL"}</definedName>
    <definedName name="fdh" localSheetId="5" hidden="1">{"TAB1",#N/A,TRUE,"GENERAL";"TAB2",#N/A,TRUE,"GENERAL";"TAB3",#N/A,TRUE,"GENERAL";"TAB4",#N/A,TRUE,"GENERAL";"TAB5",#N/A,TRUE,"GENERAL"}</definedName>
    <definedName name="fdh" localSheetId="6" hidden="1">{"TAB1",#N/A,TRUE,"GENERAL";"TAB2",#N/A,TRUE,"GENERAL";"TAB3",#N/A,TRUE,"GENERAL";"TAB4",#N/A,TRUE,"GENERAL";"TAB5",#N/A,TRUE,"GENERAL"}</definedName>
    <definedName name="fdh" localSheetId="7" hidden="1">{"TAB1",#N/A,TRUE,"GENERAL";"TAB2",#N/A,TRUE,"GENERAL";"TAB3",#N/A,TRUE,"GENERAL";"TAB4",#N/A,TRUE,"GENERAL";"TAB5",#N/A,TRUE,"GENERAL"}</definedName>
    <definedName name="fdh" localSheetId="8" hidden="1">{"TAB1",#N/A,TRUE,"GENERAL";"TAB2",#N/A,TRUE,"GENERAL";"TAB3",#N/A,TRUE,"GENERAL";"TAB4",#N/A,TRUE,"GENERAL";"TAB5",#N/A,TRUE,"GENERAL"}</definedName>
    <definedName name="fdh" localSheetId="9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1" hidden="1">{"TAB1",#N/A,TRUE,"GENERAL";"TAB2",#N/A,TRUE,"GENERAL";"TAB3",#N/A,TRUE,"GENERAL";"TAB4",#N/A,TRUE,"GENERAL";"TAB5",#N/A,TRUE,"GENERAL"}</definedName>
    <definedName name="fdsf" localSheetId="4" hidden="1">{"TAB1",#N/A,TRUE,"GENERAL";"TAB2",#N/A,TRUE,"GENERAL";"TAB3",#N/A,TRUE,"GENERAL";"TAB4",#N/A,TRUE,"GENERAL";"TAB5",#N/A,TRUE,"GENERAL"}</definedName>
    <definedName name="fdsf" localSheetId="10" hidden="1">{"TAB1",#N/A,TRUE,"GENERAL";"TAB2",#N/A,TRUE,"GENERAL";"TAB3",#N/A,TRUE,"GENERAL";"TAB4",#N/A,TRUE,"GENERAL";"TAB5",#N/A,TRUE,"GENERAL"}</definedName>
    <definedName name="fdsf" localSheetId="5" hidden="1">{"TAB1",#N/A,TRUE,"GENERAL";"TAB2",#N/A,TRUE,"GENERAL";"TAB3",#N/A,TRUE,"GENERAL";"TAB4",#N/A,TRUE,"GENERAL";"TAB5",#N/A,TRUE,"GENERAL"}</definedName>
    <definedName name="fdsf" localSheetId="6" hidden="1">{"TAB1",#N/A,TRUE,"GENERAL";"TAB2",#N/A,TRUE,"GENERAL";"TAB3",#N/A,TRUE,"GENERAL";"TAB4",#N/A,TRUE,"GENERAL";"TAB5",#N/A,TRUE,"GENERAL"}</definedName>
    <definedName name="fdsf" localSheetId="7" hidden="1">{"TAB1",#N/A,TRUE,"GENERAL";"TAB2",#N/A,TRUE,"GENERAL";"TAB3",#N/A,TRUE,"GENERAL";"TAB4",#N/A,TRUE,"GENERAL";"TAB5",#N/A,TRUE,"GENERAL"}</definedName>
    <definedName name="fdsf" localSheetId="8" hidden="1">{"TAB1",#N/A,TRUE,"GENERAL";"TAB2",#N/A,TRUE,"GENERAL";"TAB3",#N/A,TRUE,"GENERAL";"TAB4",#N/A,TRUE,"GENERAL";"TAB5",#N/A,TRUE,"GENERAL"}</definedName>
    <definedName name="fdsf" localSheetId="9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1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localSheetId="10" hidden="1">{"TAB1",#N/A,TRUE,"GENERAL";"TAB2",#N/A,TRUE,"GENERAL";"TAB3",#N/A,TRUE,"GENERAL";"TAB4",#N/A,TRUE,"GENERAL";"TAB5",#N/A,TRUE,"GENERAL"}</definedName>
    <definedName name="fdsfds" localSheetId="5" hidden="1">{"TAB1",#N/A,TRUE,"GENERAL";"TAB2",#N/A,TRUE,"GENERAL";"TAB3",#N/A,TRUE,"GENERAL";"TAB4",#N/A,TRUE,"GENERAL";"TAB5",#N/A,TRUE,"GENERAL"}</definedName>
    <definedName name="fdsfds" localSheetId="6" hidden="1">{"TAB1",#N/A,TRUE,"GENERAL";"TAB2",#N/A,TRUE,"GENERAL";"TAB3",#N/A,TRUE,"GENERAL";"TAB4",#N/A,TRUE,"GENERAL";"TAB5",#N/A,TRUE,"GENERAL"}</definedName>
    <definedName name="fdsfds" localSheetId="7" hidden="1">{"TAB1",#N/A,TRUE,"GENERAL";"TAB2",#N/A,TRUE,"GENERAL";"TAB3",#N/A,TRUE,"GENERAL";"TAB4",#N/A,TRUE,"GENERAL";"TAB5",#N/A,TRUE,"GENERAL"}</definedName>
    <definedName name="fdsfds" localSheetId="8" hidden="1">{"TAB1",#N/A,TRUE,"GENERAL";"TAB2",#N/A,TRUE,"GENERAL";"TAB3",#N/A,TRUE,"GENERAL";"TAB4",#N/A,TRUE,"GENERAL";"TAB5",#N/A,TRUE,"GENERAL"}</definedName>
    <definedName name="fdsfds" localSheetId="9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1" hidden="1">{"via1",#N/A,TRUE,"general";"via2",#N/A,TRUE,"general";"via3",#N/A,TRUE,"general"}</definedName>
    <definedName name="fdsfdsf" localSheetId="4" hidden="1">{"via1",#N/A,TRUE,"general";"via2",#N/A,TRUE,"general";"via3",#N/A,TRUE,"general"}</definedName>
    <definedName name="fdsfdsf" localSheetId="10" hidden="1">{"via1",#N/A,TRUE,"general";"via2",#N/A,TRUE,"general";"via3",#N/A,TRUE,"general"}</definedName>
    <definedName name="fdsfdsf" localSheetId="5" hidden="1">{"via1",#N/A,TRUE,"general";"via2",#N/A,TRUE,"general";"via3",#N/A,TRUE,"general"}</definedName>
    <definedName name="fdsfdsf" localSheetId="6" hidden="1">{"via1",#N/A,TRUE,"general";"via2",#N/A,TRUE,"general";"via3",#N/A,TRUE,"general"}</definedName>
    <definedName name="fdsfdsf" localSheetId="7" hidden="1">{"via1",#N/A,TRUE,"general";"via2",#N/A,TRUE,"general";"via3",#N/A,TRUE,"general"}</definedName>
    <definedName name="fdsfdsf" localSheetId="8" hidden="1">{"via1",#N/A,TRUE,"general";"via2",#N/A,TRUE,"general";"via3",#N/A,TRUE,"general"}</definedName>
    <definedName name="fdsfdsf" localSheetId="9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1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localSheetId="10" hidden="1">{"via1",#N/A,TRUE,"general";"via2",#N/A,TRUE,"general";"via3",#N/A,TRUE,"general"}</definedName>
    <definedName name="fdsgfds" localSheetId="5" hidden="1">{"via1",#N/A,TRUE,"general";"via2",#N/A,TRUE,"general";"via3",#N/A,TRUE,"general"}</definedName>
    <definedName name="fdsgfds" localSheetId="6" hidden="1">{"via1",#N/A,TRUE,"general";"via2",#N/A,TRUE,"general";"via3",#N/A,TRUE,"general"}</definedName>
    <definedName name="fdsgfds" localSheetId="7" hidden="1">{"via1",#N/A,TRUE,"general";"via2",#N/A,TRUE,"general";"via3",#N/A,TRUE,"general"}</definedName>
    <definedName name="fdsgfds" localSheetId="8" hidden="1">{"via1",#N/A,TRUE,"general";"via2",#N/A,TRUE,"general";"via3",#N/A,TRUE,"general"}</definedName>
    <definedName name="fdsgfds" localSheetId="9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1" hidden="1">{"TAB1",#N/A,TRUE,"GENERAL";"TAB2",#N/A,TRUE,"GENERAL";"TAB3",#N/A,TRUE,"GENERAL";"TAB4",#N/A,TRUE,"GENERAL";"TAB5",#N/A,TRUE,"GENERAL"}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localSheetId="10" hidden="1">{"TAB1",#N/A,TRUE,"GENERAL";"TAB2",#N/A,TRUE,"GENERAL";"TAB3",#N/A,TRUE,"GENERAL";"TAB4",#N/A,TRUE,"GENERAL";"TAB5",#N/A,TRUE,"GENERAL"}</definedName>
    <definedName name="fdsgsdfu" localSheetId="5" hidden="1">{"TAB1",#N/A,TRUE,"GENERAL";"TAB2",#N/A,TRUE,"GENERAL";"TAB3",#N/A,TRUE,"GENERAL";"TAB4",#N/A,TRUE,"GENERAL";"TAB5",#N/A,TRUE,"GENERAL"}</definedName>
    <definedName name="fdsgsdfu" localSheetId="6" hidden="1">{"TAB1",#N/A,TRUE,"GENERAL";"TAB2",#N/A,TRUE,"GENERAL";"TAB3",#N/A,TRUE,"GENERAL";"TAB4",#N/A,TRUE,"GENERAL";"TAB5",#N/A,TRUE,"GENERAL"}</definedName>
    <definedName name="fdsgsdfu" localSheetId="7" hidden="1">{"TAB1",#N/A,TRUE,"GENERAL";"TAB2",#N/A,TRUE,"GENERAL";"TAB3",#N/A,TRUE,"GENERAL";"TAB4",#N/A,TRUE,"GENERAL";"TAB5",#N/A,TRUE,"GENERAL"}</definedName>
    <definedName name="fdsgsdfu" localSheetId="8" hidden="1">{"TAB1",#N/A,TRUE,"GENERAL";"TAB2",#N/A,TRUE,"GENERAL";"TAB3",#N/A,TRUE,"GENERAL";"TAB4",#N/A,TRUE,"GENERAL";"TAB5",#N/A,TRUE,"GENERAL"}</definedName>
    <definedName name="fdsgsdfu" localSheetId="9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1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localSheetId="10" hidden="1">{"TAB1",#N/A,TRUE,"GENERAL";"TAB2",#N/A,TRUE,"GENERAL";"TAB3",#N/A,TRUE,"GENERAL";"TAB4",#N/A,TRUE,"GENERAL";"TAB5",#N/A,TRUE,"GENERAL"}</definedName>
    <definedName name="FDSIO" localSheetId="5" hidden="1">{"TAB1",#N/A,TRUE,"GENERAL";"TAB2",#N/A,TRUE,"GENERAL";"TAB3",#N/A,TRUE,"GENERAL";"TAB4",#N/A,TRUE,"GENERAL";"TAB5",#N/A,TRUE,"GENERAL"}</definedName>
    <definedName name="FDSIO" localSheetId="6" hidden="1">{"TAB1",#N/A,TRUE,"GENERAL";"TAB2",#N/A,TRUE,"GENERAL";"TAB3",#N/A,TRUE,"GENERAL";"TAB4",#N/A,TRUE,"GENERAL";"TAB5",#N/A,TRUE,"GENERAL"}</definedName>
    <definedName name="FDSIO" localSheetId="7" hidden="1">{"TAB1",#N/A,TRUE,"GENERAL";"TAB2",#N/A,TRUE,"GENERAL";"TAB3",#N/A,TRUE,"GENERAL";"TAB4",#N/A,TRUE,"GENERAL";"TAB5",#N/A,TRUE,"GENERAL"}</definedName>
    <definedName name="FDSIO" localSheetId="8" hidden="1">{"TAB1",#N/A,TRUE,"GENERAL";"TAB2",#N/A,TRUE,"GENERAL";"TAB3",#N/A,TRUE,"GENERAL";"TAB4",#N/A,TRUE,"GENERAL";"TAB5",#N/A,TRUE,"GENERAL"}</definedName>
    <definedName name="FDSIO" localSheetId="9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1">#REF!</definedName>
    <definedName name="fdwssf" localSheetId="2">#REF!</definedName>
    <definedName name="fdwssf">#REF!</definedName>
    <definedName name="FE">1.32</definedName>
    <definedName name="Fecha">#REF!</definedName>
    <definedName name="FechaInicio">#REF!</definedName>
    <definedName name="FechaTermina">#REF!</definedName>
    <definedName name="FechaTerminacion" localSheetId="11">#REF!</definedName>
    <definedName name="FechaTerminacion" localSheetId="4">#REF!</definedName>
    <definedName name="FechaTerminacion" localSheetId="10">#REF!</definedName>
    <definedName name="FechaTerminacion" localSheetId="5">#REF!</definedName>
    <definedName name="FechaTerminacion" localSheetId="6">#REF!</definedName>
    <definedName name="FechaTerminacion" localSheetId="7">#REF!</definedName>
    <definedName name="FechaTerminacion" localSheetId="8">#REF!</definedName>
    <definedName name="FechaTerminacion" localSheetId="9">#REF!</definedName>
    <definedName name="FechaTerminacion" localSheetId="1">#REF!</definedName>
    <definedName name="FechaTerminacion" localSheetId="2">#REF!</definedName>
    <definedName name="FechaTerminacion">#REF!</definedName>
    <definedName name="fer" localSheetId="11">#REF!</definedName>
    <definedName name="fer" localSheetId="4">#REF!</definedName>
    <definedName name="fer" localSheetId="10">#REF!</definedName>
    <definedName name="fer" localSheetId="5">#REF!</definedName>
    <definedName name="fer" localSheetId="6">#REF!</definedName>
    <definedName name="fer" localSheetId="7">#REF!</definedName>
    <definedName name="fer" localSheetId="8">#REF!</definedName>
    <definedName name="fer" localSheetId="9">#REF!</definedName>
    <definedName name="fer" localSheetId="1">#REF!</definedName>
    <definedName name="fer" localSheetId="2">#REF!</definedName>
    <definedName name="fer">#REF!</definedName>
    <definedName name="ferfer" localSheetId="11" hidden="1">{"via1",#N/A,TRUE,"general";"via2",#N/A,TRUE,"general";"via3",#N/A,TRUE,"general"}</definedName>
    <definedName name="ferfer" localSheetId="4" hidden="1">{"via1",#N/A,TRUE,"general";"via2",#N/A,TRUE,"general";"via3",#N/A,TRUE,"general"}</definedName>
    <definedName name="ferfer" localSheetId="10" hidden="1">{"via1",#N/A,TRUE,"general";"via2",#N/A,TRUE,"general";"via3",#N/A,TRUE,"general"}</definedName>
    <definedName name="ferfer" localSheetId="5" hidden="1">{"via1",#N/A,TRUE,"general";"via2",#N/A,TRUE,"general";"via3",#N/A,TRUE,"general"}</definedName>
    <definedName name="ferfer" localSheetId="6" hidden="1">{"via1",#N/A,TRUE,"general";"via2",#N/A,TRUE,"general";"via3",#N/A,TRUE,"general"}</definedName>
    <definedName name="ferfer" localSheetId="7" hidden="1">{"via1",#N/A,TRUE,"general";"via2",#N/A,TRUE,"general";"via3",#N/A,TRUE,"general"}</definedName>
    <definedName name="ferfer" localSheetId="8" hidden="1">{"via1",#N/A,TRUE,"general";"via2",#N/A,TRUE,"general";"via3",#N/A,TRUE,"general"}</definedName>
    <definedName name="ferfer" localSheetId="9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1">#REF!</definedName>
    <definedName name="ff" localSheetId="4">#REF!</definedName>
    <definedName name="ff" localSheetId="10">#REF!</definedName>
    <definedName name="ff" localSheetId="5">#REF!</definedName>
    <definedName name="ff" localSheetId="6">#REF!</definedName>
    <definedName name="ff" localSheetId="7">#REF!</definedName>
    <definedName name="ff" localSheetId="8">#REF!</definedName>
    <definedName name="ff" localSheetId="9">#REF!</definedName>
    <definedName name="ff" localSheetId="1">'MEMORIAS DE CANTIDADES'!ERR</definedName>
    <definedName name="ff" localSheetId="2">PMT!ERR</definedName>
    <definedName name="ff">[0]!ERR</definedName>
    <definedName name="FFD" localSheetId="11">#REF!</definedName>
    <definedName name="FFD" localSheetId="4">#REF!</definedName>
    <definedName name="FFD" localSheetId="10">#REF!</definedName>
    <definedName name="FFD" localSheetId="5">#REF!</definedName>
    <definedName name="FFD" localSheetId="6">#REF!</definedName>
    <definedName name="FFD" localSheetId="7">#REF!</definedName>
    <definedName name="FFD" localSheetId="8">#REF!</definedName>
    <definedName name="FFD" localSheetId="9">#REF!</definedName>
    <definedName name="FFD" localSheetId="1">#REF!</definedName>
    <definedName name="FFD" localSheetId="2">#REF!</definedName>
    <definedName name="FFD">#REF!</definedName>
    <definedName name="fff" localSheetId="11" hidden="1">{"via1",#N/A,TRUE,"general";"via2",#N/A,TRUE,"general";"via3",#N/A,TRUE,"general"}</definedName>
    <definedName name="fff" localSheetId="4" hidden="1">{"via1",#N/A,TRUE,"general";"via2",#N/A,TRUE,"general";"via3",#N/A,TRUE,"general"}</definedName>
    <definedName name="fff" localSheetId="10" hidden="1">{"via1",#N/A,TRUE,"general";"via2",#N/A,TRUE,"general";"via3",#N/A,TRUE,"general"}</definedName>
    <definedName name="fff" localSheetId="5" hidden="1">{"via1",#N/A,TRUE,"general";"via2",#N/A,TRUE,"general";"via3",#N/A,TRUE,"general"}</definedName>
    <definedName name="fff" localSheetId="6" hidden="1">{"via1",#N/A,TRUE,"general";"via2",#N/A,TRUE,"general";"via3",#N/A,TRUE,"general"}</definedName>
    <definedName name="fff" localSheetId="7" hidden="1">{"via1",#N/A,TRUE,"general";"via2",#N/A,TRUE,"general";"via3",#N/A,TRUE,"general"}</definedName>
    <definedName name="fff" localSheetId="8" hidden="1">{"via1",#N/A,TRUE,"general";"via2",#N/A,TRUE,"general";"via3",#N/A,TRUE,"general"}</definedName>
    <definedName name="fff" localSheetId="9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1" hidden="1">{"via1",#N/A,TRUE,"general";"via2",#N/A,TRUE,"general";"via3",#N/A,TRUE,"general"}</definedName>
    <definedName name="ffffd" localSheetId="4" hidden="1">{"via1",#N/A,TRUE,"general";"via2",#N/A,TRUE,"general";"via3",#N/A,TRUE,"general"}</definedName>
    <definedName name="ffffd" localSheetId="10" hidden="1">{"via1",#N/A,TRUE,"general";"via2",#N/A,TRUE,"general";"via3",#N/A,TRUE,"general"}</definedName>
    <definedName name="ffffd" localSheetId="5" hidden="1">{"via1",#N/A,TRUE,"general";"via2",#N/A,TRUE,"general";"via3",#N/A,TRUE,"general"}</definedName>
    <definedName name="ffffd" localSheetId="6" hidden="1">{"via1",#N/A,TRUE,"general";"via2",#N/A,TRUE,"general";"via3",#N/A,TRUE,"general"}</definedName>
    <definedName name="ffffd" localSheetId="7" hidden="1">{"via1",#N/A,TRUE,"general";"via2",#N/A,TRUE,"general";"via3",#N/A,TRUE,"general"}</definedName>
    <definedName name="ffffd" localSheetId="8" hidden="1">{"via1",#N/A,TRUE,"general";"via2",#N/A,TRUE,"general";"via3",#N/A,TRUE,"general"}</definedName>
    <definedName name="ffffd" localSheetId="9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1" hidden="1">{"TAB1",#N/A,TRUE,"GENERAL";"TAB2",#N/A,TRUE,"GENERAL";"TAB3",#N/A,TRUE,"GENERAL";"TAB4",#N/A,TRUE,"GENERAL";"TAB5",#N/A,TRUE,"GENERAL"}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localSheetId="10" hidden="1">{"TAB1",#N/A,TRUE,"GENERAL";"TAB2",#N/A,TRUE,"GENERAL";"TAB3",#N/A,TRUE,"GENERAL";"TAB4",#N/A,TRUE,"GENERAL";"TAB5",#N/A,TRUE,"GENERAL"}</definedName>
    <definedName name="fffffft" localSheetId="5" hidden="1">{"TAB1",#N/A,TRUE,"GENERAL";"TAB2",#N/A,TRUE,"GENERAL";"TAB3",#N/A,TRUE,"GENERAL";"TAB4",#N/A,TRUE,"GENERAL";"TAB5",#N/A,TRUE,"GENERAL"}</definedName>
    <definedName name="fffffft" localSheetId="6" hidden="1">{"TAB1",#N/A,TRUE,"GENERAL";"TAB2",#N/A,TRUE,"GENERAL";"TAB3",#N/A,TRUE,"GENERAL";"TAB4",#N/A,TRUE,"GENERAL";"TAB5",#N/A,TRUE,"GENERAL"}</definedName>
    <definedName name="fffffft" localSheetId="7" hidden="1">{"TAB1",#N/A,TRUE,"GENERAL";"TAB2",#N/A,TRUE,"GENERAL";"TAB3",#N/A,TRUE,"GENERAL";"TAB4",#N/A,TRUE,"GENERAL";"TAB5",#N/A,TRUE,"GENERAL"}</definedName>
    <definedName name="fffffft" localSheetId="8" hidden="1">{"TAB1",#N/A,TRUE,"GENERAL";"TAB2",#N/A,TRUE,"GENERAL";"TAB3",#N/A,TRUE,"GENERAL";"TAB4",#N/A,TRUE,"GENERAL";"TAB5",#N/A,TRUE,"GENERAL"}</definedName>
    <definedName name="fffffft" localSheetId="9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1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localSheetId="10" hidden="1">{"TAB1",#N/A,TRUE,"GENERAL";"TAB2",#N/A,TRUE,"GENERAL";"TAB3",#N/A,TRUE,"GENERAL";"TAB4",#N/A,TRUE,"GENERAL";"TAB5",#N/A,TRUE,"GENERAL"}</definedName>
    <definedName name="fffffik" localSheetId="5" hidden="1">{"TAB1",#N/A,TRUE,"GENERAL";"TAB2",#N/A,TRUE,"GENERAL";"TAB3",#N/A,TRUE,"GENERAL";"TAB4",#N/A,TRUE,"GENERAL";"TAB5",#N/A,TRUE,"GENERAL"}</definedName>
    <definedName name="fffffik" localSheetId="6" hidden="1">{"TAB1",#N/A,TRUE,"GENERAL";"TAB2",#N/A,TRUE,"GENERAL";"TAB3",#N/A,TRUE,"GENERAL";"TAB4",#N/A,TRUE,"GENERAL";"TAB5",#N/A,TRUE,"GENERAL"}</definedName>
    <definedName name="fffffik" localSheetId="7" hidden="1">{"TAB1",#N/A,TRUE,"GENERAL";"TAB2",#N/A,TRUE,"GENERAL";"TAB3",#N/A,TRUE,"GENERAL";"TAB4",#N/A,TRUE,"GENERAL";"TAB5",#N/A,TRUE,"GENERAL"}</definedName>
    <definedName name="fffffik" localSheetId="8" hidden="1">{"TAB1",#N/A,TRUE,"GENERAL";"TAB2",#N/A,TRUE,"GENERAL";"TAB3",#N/A,TRUE,"GENERAL";"TAB4",#N/A,TRUE,"GENERAL";"TAB5",#N/A,TRUE,"GENERAL"}</definedName>
    <definedName name="fffffik" localSheetId="9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1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localSheetId="10" hidden="1">{"TAB1",#N/A,TRUE,"GENERAL";"TAB2",#N/A,TRUE,"GENERAL";"TAB3",#N/A,TRUE,"GENERAL";"TAB4",#N/A,TRUE,"GENERAL";"TAB5",#N/A,TRUE,"GENERAL"}</definedName>
    <definedName name="fffffj" localSheetId="5" hidden="1">{"TAB1",#N/A,TRUE,"GENERAL";"TAB2",#N/A,TRUE,"GENERAL";"TAB3",#N/A,TRUE,"GENERAL";"TAB4",#N/A,TRUE,"GENERAL";"TAB5",#N/A,TRUE,"GENERAL"}</definedName>
    <definedName name="fffffj" localSheetId="6" hidden="1">{"TAB1",#N/A,TRUE,"GENERAL";"TAB2",#N/A,TRUE,"GENERAL";"TAB3",#N/A,TRUE,"GENERAL";"TAB4",#N/A,TRUE,"GENERAL";"TAB5",#N/A,TRUE,"GENERAL"}</definedName>
    <definedName name="fffffj" localSheetId="7" hidden="1">{"TAB1",#N/A,TRUE,"GENERAL";"TAB2",#N/A,TRUE,"GENERAL";"TAB3",#N/A,TRUE,"GENERAL";"TAB4",#N/A,TRUE,"GENERAL";"TAB5",#N/A,TRUE,"GENERAL"}</definedName>
    <definedName name="fffffj" localSheetId="8" hidden="1">{"TAB1",#N/A,TRUE,"GENERAL";"TAB2",#N/A,TRUE,"GENERAL";"TAB3",#N/A,TRUE,"GENERAL";"TAB4",#N/A,TRUE,"GENERAL";"TAB5",#N/A,TRUE,"GENERAL"}</definedName>
    <definedName name="fffffj" localSheetId="9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1" hidden="1">{"via1",#N/A,TRUE,"general";"via2",#N/A,TRUE,"general";"via3",#N/A,TRUE,"general"}</definedName>
    <definedName name="ffffrd" localSheetId="4" hidden="1">{"via1",#N/A,TRUE,"general";"via2",#N/A,TRUE,"general";"via3",#N/A,TRUE,"general"}</definedName>
    <definedName name="ffffrd" localSheetId="10" hidden="1">{"via1",#N/A,TRUE,"general";"via2",#N/A,TRUE,"general";"via3",#N/A,TRUE,"general"}</definedName>
    <definedName name="ffffrd" localSheetId="5" hidden="1">{"via1",#N/A,TRUE,"general";"via2",#N/A,TRUE,"general";"via3",#N/A,TRUE,"general"}</definedName>
    <definedName name="ffffrd" localSheetId="6" hidden="1">{"via1",#N/A,TRUE,"general";"via2",#N/A,TRUE,"general";"via3",#N/A,TRUE,"general"}</definedName>
    <definedName name="ffffrd" localSheetId="7" hidden="1">{"via1",#N/A,TRUE,"general";"via2",#N/A,TRUE,"general";"via3",#N/A,TRUE,"general"}</definedName>
    <definedName name="ffffrd" localSheetId="8" hidden="1">{"via1",#N/A,TRUE,"general";"via2",#N/A,TRUE,"general";"via3",#N/A,TRUE,"general"}</definedName>
    <definedName name="ffffrd" localSheetId="9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1" hidden="1">{"TAB1",#N/A,TRUE,"GENERAL";"TAB2",#N/A,TRUE,"GENERAL";"TAB3",#N/A,TRUE,"GENERAL";"TAB4",#N/A,TRUE,"GENERAL";"TAB5",#N/A,TRUE,"GENERAL"}</definedName>
    <definedName name="ffffy" localSheetId="4" hidden="1">{"TAB1",#N/A,TRUE,"GENERAL";"TAB2",#N/A,TRUE,"GENERAL";"TAB3",#N/A,TRUE,"GENERAL";"TAB4",#N/A,TRUE,"GENERAL";"TAB5",#N/A,TRUE,"GENERAL"}</definedName>
    <definedName name="ffffy" localSheetId="10" hidden="1">{"TAB1",#N/A,TRUE,"GENERAL";"TAB2",#N/A,TRUE,"GENERAL";"TAB3",#N/A,TRUE,"GENERAL";"TAB4",#N/A,TRUE,"GENERAL";"TAB5",#N/A,TRUE,"GENERAL"}</definedName>
    <definedName name="ffffy" localSheetId="5" hidden="1">{"TAB1",#N/A,TRUE,"GENERAL";"TAB2",#N/A,TRUE,"GENERAL";"TAB3",#N/A,TRUE,"GENERAL";"TAB4",#N/A,TRUE,"GENERAL";"TAB5",#N/A,TRUE,"GENERAL"}</definedName>
    <definedName name="ffffy" localSheetId="6" hidden="1">{"TAB1",#N/A,TRUE,"GENERAL";"TAB2",#N/A,TRUE,"GENERAL";"TAB3",#N/A,TRUE,"GENERAL";"TAB4",#N/A,TRUE,"GENERAL";"TAB5",#N/A,TRUE,"GENERAL"}</definedName>
    <definedName name="ffffy" localSheetId="7" hidden="1">{"TAB1",#N/A,TRUE,"GENERAL";"TAB2",#N/A,TRUE,"GENERAL";"TAB3",#N/A,TRUE,"GENERAL";"TAB4",#N/A,TRUE,"GENERAL";"TAB5",#N/A,TRUE,"GENERAL"}</definedName>
    <definedName name="ffffy" localSheetId="8" hidden="1">{"TAB1",#N/A,TRUE,"GENERAL";"TAB2",#N/A,TRUE,"GENERAL";"TAB3",#N/A,TRUE,"GENERAL";"TAB4",#N/A,TRUE,"GENERAL";"TAB5",#N/A,TRUE,"GENERAL"}</definedName>
    <definedName name="ffffy" localSheetId="9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1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localSheetId="10" hidden="1">{"TAB1",#N/A,TRUE,"GENERAL";"TAB2",#N/A,TRUE,"GENERAL";"TAB3",#N/A,TRUE,"GENERAL";"TAB4",#N/A,TRUE,"GENERAL";"TAB5",#N/A,TRUE,"GENERAL"}</definedName>
    <definedName name="fffrfr" localSheetId="5" hidden="1">{"TAB1",#N/A,TRUE,"GENERAL";"TAB2",#N/A,TRUE,"GENERAL";"TAB3",#N/A,TRUE,"GENERAL";"TAB4",#N/A,TRUE,"GENERAL";"TAB5",#N/A,TRUE,"GENERAL"}</definedName>
    <definedName name="fffrfr" localSheetId="6" hidden="1">{"TAB1",#N/A,TRUE,"GENERAL";"TAB2",#N/A,TRUE,"GENERAL";"TAB3",#N/A,TRUE,"GENERAL";"TAB4",#N/A,TRUE,"GENERAL";"TAB5",#N/A,TRUE,"GENERAL"}</definedName>
    <definedName name="fffrfr" localSheetId="7" hidden="1">{"TAB1",#N/A,TRUE,"GENERAL";"TAB2",#N/A,TRUE,"GENERAL";"TAB3",#N/A,TRUE,"GENERAL";"TAB4",#N/A,TRUE,"GENERAL";"TAB5",#N/A,TRUE,"GENERAL"}</definedName>
    <definedName name="fffrfr" localSheetId="8" hidden="1">{"TAB1",#N/A,TRUE,"GENERAL";"TAB2",#N/A,TRUE,"GENERAL";"TAB3",#N/A,TRUE,"GENERAL";"TAB4",#N/A,TRUE,"GENERAL";"TAB5",#N/A,TRUE,"GENERAL"}</definedName>
    <definedName name="fffrfr" localSheetId="9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1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localSheetId="10" hidden="1">{"TAB1",#N/A,TRUE,"GENERAL";"TAB2",#N/A,TRUE,"GENERAL";"TAB3",#N/A,TRUE,"GENERAL";"TAB4",#N/A,TRUE,"GENERAL";"TAB5",#N/A,TRUE,"GENERAL"}</definedName>
    <definedName name="fffs" localSheetId="5" hidden="1">{"TAB1",#N/A,TRUE,"GENERAL";"TAB2",#N/A,TRUE,"GENERAL";"TAB3",#N/A,TRUE,"GENERAL";"TAB4",#N/A,TRUE,"GENERAL";"TAB5",#N/A,TRUE,"GENERAL"}</definedName>
    <definedName name="fffs" localSheetId="6" hidden="1">{"TAB1",#N/A,TRUE,"GENERAL";"TAB2",#N/A,TRUE,"GENERAL";"TAB3",#N/A,TRUE,"GENERAL";"TAB4",#N/A,TRUE,"GENERAL";"TAB5",#N/A,TRUE,"GENERAL"}</definedName>
    <definedName name="fffs" localSheetId="7" hidden="1">{"TAB1",#N/A,TRUE,"GENERAL";"TAB2",#N/A,TRUE,"GENERAL";"TAB3",#N/A,TRUE,"GENERAL";"TAB4",#N/A,TRUE,"GENERAL";"TAB5",#N/A,TRUE,"GENERAL"}</definedName>
    <definedName name="fffs" localSheetId="8" hidden="1">{"TAB1",#N/A,TRUE,"GENERAL";"TAB2",#N/A,TRUE,"GENERAL";"TAB3",#N/A,TRUE,"GENERAL";"TAB4",#N/A,TRUE,"GENERAL";"TAB5",#N/A,TRUE,"GENERAL"}</definedName>
    <definedName name="fffs" localSheetId="9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1">#REF!</definedName>
    <definedName name="fg" localSheetId="4">#REF!</definedName>
    <definedName name="fg" localSheetId="10">#REF!</definedName>
    <definedName name="fg" localSheetId="5">#REF!</definedName>
    <definedName name="fg" localSheetId="6">#REF!</definedName>
    <definedName name="fg" localSheetId="7">#REF!</definedName>
    <definedName name="fg" localSheetId="8">#REF!</definedName>
    <definedName name="fg" localSheetId="9">#REF!</definedName>
    <definedName name="fg" localSheetId="1">'MEMORIAS DE CANTIDADES'!ERR</definedName>
    <definedName name="fg" localSheetId="2">PMT!ERR</definedName>
    <definedName name="fg">[0]!ERR</definedName>
    <definedName name="fgdfg" localSheetId="11" hidden="1">{"TAB1",#N/A,TRUE,"GENERAL";"TAB2",#N/A,TRUE,"GENERAL";"TAB3",#N/A,TRUE,"GENERAL";"TAB4",#N/A,TRUE,"GENERAL";"TAB5",#N/A,TRUE,"GENERAL"}</definedName>
    <definedName name="fgdfg" localSheetId="4" hidden="1">{"TAB1",#N/A,TRUE,"GENERAL";"TAB2",#N/A,TRUE,"GENERAL";"TAB3",#N/A,TRUE,"GENERAL";"TAB4",#N/A,TRUE,"GENERAL";"TAB5",#N/A,TRUE,"GENERAL"}</definedName>
    <definedName name="fgdfg" localSheetId="10" hidden="1">{"TAB1",#N/A,TRUE,"GENERAL";"TAB2",#N/A,TRUE,"GENERAL";"TAB3",#N/A,TRUE,"GENERAL";"TAB4",#N/A,TRUE,"GENERAL";"TAB5",#N/A,TRUE,"GENERAL"}</definedName>
    <definedName name="fgdfg" localSheetId="5" hidden="1">{"TAB1",#N/A,TRUE,"GENERAL";"TAB2",#N/A,TRUE,"GENERAL";"TAB3",#N/A,TRUE,"GENERAL";"TAB4",#N/A,TRUE,"GENERAL";"TAB5",#N/A,TRUE,"GENERAL"}</definedName>
    <definedName name="fgdfg" localSheetId="6" hidden="1">{"TAB1",#N/A,TRUE,"GENERAL";"TAB2",#N/A,TRUE,"GENERAL";"TAB3",#N/A,TRUE,"GENERAL";"TAB4",#N/A,TRUE,"GENERAL";"TAB5",#N/A,TRUE,"GENERAL"}</definedName>
    <definedName name="fgdfg" localSheetId="7" hidden="1">{"TAB1",#N/A,TRUE,"GENERAL";"TAB2",#N/A,TRUE,"GENERAL";"TAB3",#N/A,TRUE,"GENERAL";"TAB4",#N/A,TRUE,"GENERAL";"TAB5",#N/A,TRUE,"GENERAL"}</definedName>
    <definedName name="fgdfg" localSheetId="8" hidden="1">{"TAB1",#N/A,TRUE,"GENERAL";"TAB2",#N/A,TRUE,"GENERAL";"TAB3",#N/A,TRUE,"GENERAL";"TAB4",#N/A,TRUE,"GENERAL";"TAB5",#N/A,TRUE,"GENERAL"}</definedName>
    <definedName name="fgdfg" localSheetId="9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1" hidden="1">{"via1",#N/A,TRUE,"general";"via2",#N/A,TRUE,"general";"via3",#N/A,TRUE,"general"}</definedName>
    <definedName name="fgdfsgr" localSheetId="4" hidden="1">{"via1",#N/A,TRUE,"general";"via2",#N/A,TRUE,"general";"via3",#N/A,TRUE,"general"}</definedName>
    <definedName name="fgdfsgr" localSheetId="10" hidden="1">{"via1",#N/A,TRUE,"general";"via2",#N/A,TRUE,"general";"via3",#N/A,TRUE,"general"}</definedName>
    <definedName name="fgdfsgr" localSheetId="5" hidden="1">{"via1",#N/A,TRUE,"general";"via2",#N/A,TRUE,"general";"via3",#N/A,TRUE,"general"}</definedName>
    <definedName name="fgdfsgr" localSheetId="6" hidden="1">{"via1",#N/A,TRUE,"general";"via2",#N/A,TRUE,"general";"via3",#N/A,TRUE,"general"}</definedName>
    <definedName name="fgdfsgr" localSheetId="7" hidden="1">{"via1",#N/A,TRUE,"general";"via2",#N/A,TRUE,"general";"via3",#N/A,TRUE,"general"}</definedName>
    <definedName name="fgdfsgr" localSheetId="8" hidden="1">{"via1",#N/A,TRUE,"general";"via2",#N/A,TRUE,"general";"via3",#N/A,TRUE,"general"}</definedName>
    <definedName name="fgdfsgr" localSheetId="9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1" hidden="1">{"TAB1",#N/A,TRUE,"GENERAL";"TAB2",#N/A,TRUE,"GENERAL";"TAB3",#N/A,TRUE,"GENERAL";"TAB4",#N/A,TRUE,"GENERAL";"TAB5",#N/A,TRUE,"GENERAL"}</definedName>
    <definedName name="fgdsfg" localSheetId="4" hidden="1">{"TAB1",#N/A,TRUE,"GENERAL";"TAB2",#N/A,TRUE,"GENERAL";"TAB3",#N/A,TRUE,"GENERAL";"TAB4",#N/A,TRUE,"GENERAL";"TAB5",#N/A,TRUE,"GENERAL"}</definedName>
    <definedName name="fgdsfg" localSheetId="10" hidden="1">{"TAB1",#N/A,TRUE,"GENERAL";"TAB2",#N/A,TRUE,"GENERAL";"TAB3",#N/A,TRUE,"GENERAL";"TAB4",#N/A,TRUE,"GENERAL";"TAB5",#N/A,TRUE,"GENERAL"}</definedName>
    <definedName name="fgdsfg" localSheetId="5" hidden="1">{"TAB1",#N/A,TRUE,"GENERAL";"TAB2",#N/A,TRUE,"GENERAL";"TAB3",#N/A,TRUE,"GENERAL";"TAB4",#N/A,TRUE,"GENERAL";"TAB5",#N/A,TRUE,"GENERAL"}</definedName>
    <definedName name="fgdsfg" localSheetId="6" hidden="1">{"TAB1",#N/A,TRUE,"GENERAL";"TAB2",#N/A,TRUE,"GENERAL";"TAB3",#N/A,TRUE,"GENERAL";"TAB4",#N/A,TRUE,"GENERAL";"TAB5",#N/A,TRUE,"GENERAL"}</definedName>
    <definedName name="fgdsfg" localSheetId="7" hidden="1">{"TAB1",#N/A,TRUE,"GENERAL";"TAB2",#N/A,TRUE,"GENERAL";"TAB3",#N/A,TRUE,"GENERAL";"TAB4",#N/A,TRUE,"GENERAL";"TAB5",#N/A,TRUE,"GENERAL"}</definedName>
    <definedName name="fgdsfg" localSheetId="8" hidden="1">{"TAB1",#N/A,TRUE,"GENERAL";"TAB2",#N/A,TRUE,"GENERAL";"TAB3",#N/A,TRUE,"GENERAL";"TAB4",#N/A,TRUE,"GENERAL";"TAB5",#N/A,TRUE,"GENERAL"}</definedName>
    <definedName name="fgdsfg" localSheetId="9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1" hidden="1">{"via1",#N/A,TRUE,"general";"via2",#N/A,TRUE,"general";"via3",#N/A,TRUE,"general"}</definedName>
    <definedName name="FGFDH" localSheetId="4" hidden="1">{"via1",#N/A,TRUE,"general";"via2",#N/A,TRUE,"general";"via3",#N/A,TRUE,"general"}</definedName>
    <definedName name="FGFDH" localSheetId="10" hidden="1">{"via1",#N/A,TRUE,"general";"via2",#N/A,TRUE,"general";"via3",#N/A,TRUE,"general"}</definedName>
    <definedName name="FGFDH" localSheetId="5" hidden="1">{"via1",#N/A,TRUE,"general";"via2",#N/A,TRUE,"general";"via3",#N/A,TRUE,"general"}</definedName>
    <definedName name="FGFDH" localSheetId="6" hidden="1">{"via1",#N/A,TRUE,"general";"via2",#N/A,TRUE,"general";"via3",#N/A,TRUE,"general"}</definedName>
    <definedName name="FGFDH" localSheetId="7" hidden="1">{"via1",#N/A,TRUE,"general";"via2",#N/A,TRUE,"general";"via3",#N/A,TRUE,"general"}</definedName>
    <definedName name="FGFDH" localSheetId="8" hidden="1">{"via1",#N/A,TRUE,"general";"via2",#N/A,TRUE,"general";"via3",#N/A,TRUE,"general"}</definedName>
    <definedName name="FGFDH" localSheetId="9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1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localSheetId="10" hidden="1">{"via1",#N/A,TRUE,"general";"via2",#N/A,TRUE,"general";"via3",#N/A,TRUE,"general"}</definedName>
    <definedName name="fgghhj" localSheetId="5" hidden="1">{"via1",#N/A,TRUE,"general";"via2",#N/A,TRUE,"general";"via3",#N/A,TRUE,"general"}</definedName>
    <definedName name="fgghhj" localSheetId="6" hidden="1">{"via1",#N/A,TRUE,"general";"via2",#N/A,TRUE,"general";"via3",#N/A,TRUE,"general"}</definedName>
    <definedName name="fgghhj" localSheetId="7" hidden="1">{"via1",#N/A,TRUE,"general";"via2",#N/A,TRUE,"general";"via3",#N/A,TRUE,"general"}</definedName>
    <definedName name="fgghhj" localSheetId="8" hidden="1">{"via1",#N/A,TRUE,"general";"via2",#N/A,TRUE,"general";"via3",#N/A,TRUE,"general"}</definedName>
    <definedName name="fgghhj" localSheetId="9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11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localSheetId="10" hidden="1">{"via1",#N/A,TRUE,"general";"via2",#N/A,TRUE,"general";"via3",#N/A,TRUE,"general"}</definedName>
    <definedName name="FGHFBC" localSheetId="5" hidden="1">{"via1",#N/A,TRUE,"general";"via2",#N/A,TRUE,"general";"via3",#N/A,TRUE,"general"}</definedName>
    <definedName name="FGHFBC" localSheetId="6" hidden="1">{"via1",#N/A,TRUE,"general";"via2",#N/A,TRUE,"general";"via3",#N/A,TRUE,"general"}</definedName>
    <definedName name="FGHFBC" localSheetId="7" hidden="1">{"via1",#N/A,TRUE,"general";"via2",#N/A,TRUE,"general";"via3",#N/A,TRUE,"general"}</definedName>
    <definedName name="FGHFBC" localSheetId="8" hidden="1">{"via1",#N/A,TRUE,"general";"via2",#N/A,TRUE,"general";"via3",#N/A,TRUE,"general"}</definedName>
    <definedName name="FGHFBC" localSheetId="9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1" hidden="1">{"TAB1",#N/A,TRUE,"GENERAL";"TAB2",#N/A,TRUE,"GENERAL";"TAB3",#N/A,TRUE,"GENERAL";"TAB4",#N/A,TRUE,"GENERAL";"TAB5",#N/A,TRUE,"GENERAL"}</definedName>
    <definedName name="fghfg" localSheetId="4" hidden="1">{"TAB1",#N/A,TRUE,"GENERAL";"TAB2",#N/A,TRUE,"GENERAL";"TAB3",#N/A,TRUE,"GENERAL";"TAB4",#N/A,TRUE,"GENERAL";"TAB5",#N/A,TRUE,"GENERAL"}</definedName>
    <definedName name="fghfg" localSheetId="10" hidden="1">{"TAB1",#N/A,TRUE,"GENERAL";"TAB2",#N/A,TRUE,"GENERAL";"TAB3",#N/A,TRUE,"GENERAL";"TAB4",#N/A,TRUE,"GENERAL";"TAB5",#N/A,TRUE,"GENERAL"}</definedName>
    <definedName name="fghfg" localSheetId="5" hidden="1">{"TAB1",#N/A,TRUE,"GENERAL";"TAB2",#N/A,TRUE,"GENERAL";"TAB3",#N/A,TRUE,"GENERAL";"TAB4",#N/A,TRUE,"GENERAL";"TAB5",#N/A,TRUE,"GENERAL"}</definedName>
    <definedName name="fghfg" localSheetId="6" hidden="1">{"TAB1",#N/A,TRUE,"GENERAL";"TAB2",#N/A,TRUE,"GENERAL";"TAB3",#N/A,TRUE,"GENERAL";"TAB4",#N/A,TRUE,"GENERAL";"TAB5",#N/A,TRUE,"GENERAL"}</definedName>
    <definedName name="fghfg" localSheetId="7" hidden="1">{"TAB1",#N/A,TRUE,"GENERAL";"TAB2",#N/A,TRUE,"GENERAL";"TAB3",#N/A,TRUE,"GENERAL";"TAB4",#N/A,TRUE,"GENERAL";"TAB5",#N/A,TRUE,"GENERAL"}</definedName>
    <definedName name="fghfg" localSheetId="8" hidden="1">{"TAB1",#N/A,TRUE,"GENERAL";"TAB2",#N/A,TRUE,"GENERAL";"TAB3",#N/A,TRUE,"GENERAL";"TAB4",#N/A,TRUE,"GENERAL";"TAB5",#N/A,TRUE,"GENERAL"}</definedName>
    <definedName name="fghfg" localSheetId="9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1" hidden="1">{"via1",#N/A,TRUE,"general";"via2",#N/A,TRUE,"general";"via3",#N/A,TRUE,"general"}</definedName>
    <definedName name="fghfgh" localSheetId="4" hidden="1">{"via1",#N/A,TRUE,"general";"via2",#N/A,TRUE,"general";"via3",#N/A,TRUE,"general"}</definedName>
    <definedName name="fghfgh" localSheetId="10" hidden="1">{"via1",#N/A,TRUE,"general";"via2",#N/A,TRUE,"general";"via3",#N/A,TRUE,"general"}</definedName>
    <definedName name="fghfgh" localSheetId="5" hidden="1">{"via1",#N/A,TRUE,"general";"via2",#N/A,TRUE,"general";"via3",#N/A,TRUE,"general"}</definedName>
    <definedName name="fghfgh" localSheetId="6" hidden="1">{"via1",#N/A,TRUE,"general";"via2",#N/A,TRUE,"general";"via3",#N/A,TRUE,"general"}</definedName>
    <definedName name="fghfgh" localSheetId="7" hidden="1">{"via1",#N/A,TRUE,"general";"via2",#N/A,TRUE,"general";"via3",#N/A,TRUE,"general"}</definedName>
    <definedName name="fghfgh" localSheetId="8" hidden="1">{"via1",#N/A,TRUE,"general";"via2",#N/A,TRUE,"general";"via3",#N/A,TRUE,"general"}</definedName>
    <definedName name="fghfgh" localSheetId="9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1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localSheetId="10" hidden="1">{"via1",#N/A,TRUE,"general";"via2",#N/A,TRUE,"general";"via3",#N/A,TRUE,"general"}</definedName>
    <definedName name="FGHFW" localSheetId="5" hidden="1">{"via1",#N/A,TRUE,"general";"via2",#N/A,TRUE,"general";"via3",#N/A,TRUE,"general"}</definedName>
    <definedName name="FGHFW" localSheetId="6" hidden="1">{"via1",#N/A,TRUE,"general";"via2",#N/A,TRUE,"general";"via3",#N/A,TRUE,"general"}</definedName>
    <definedName name="FGHFW" localSheetId="7" hidden="1">{"via1",#N/A,TRUE,"general";"via2",#N/A,TRUE,"general";"via3",#N/A,TRUE,"general"}</definedName>
    <definedName name="FGHFW" localSheetId="8" hidden="1">{"via1",#N/A,TRUE,"general";"via2",#N/A,TRUE,"general";"via3",#N/A,TRUE,"general"}</definedName>
    <definedName name="FGHFW" localSheetId="9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1" hidden="1">{"TAB1",#N/A,TRUE,"GENERAL";"TAB2",#N/A,TRUE,"GENERAL";"TAB3",#N/A,TRUE,"GENERAL";"TAB4",#N/A,TRUE,"GENERAL";"TAB5",#N/A,TRUE,"GENERAL"}</definedName>
    <definedName name="fghhh" localSheetId="4" hidden="1">{"TAB1",#N/A,TRUE,"GENERAL";"TAB2",#N/A,TRUE,"GENERAL";"TAB3",#N/A,TRUE,"GENERAL";"TAB4",#N/A,TRUE,"GENERAL";"TAB5",#N/A,TRUE,"GENERAL"}</definedName>
    <definedName name="fghhh" localSheetId="10" hidden="1">{"TAB1",#N/A,TRUE,"GENERAL";"TAB2",#N/A,TRUE,"GENERAL";"TAB3",#N/A,TRUE,"GENERAL";"TAB4",#N/A,TRUE,"GENERAL";"TAB5",#N/A,TRUE,"GENERAL"}</definedName>
    <definedName name="fghhh" localSheetId="5" hidden="1">{"TAB1",#N/A,TRUE,"GENERAL";"TAB2",#N/A,TRUE,"GENERAL";"TAB3",#N/A,TRUE,"GENERAL";"TAB4",#N/A,TRUE,"GENERAL";"TAB5",#N/A,TRUE,"GENERAL"}</definedName>
    <definedName name="fghhh" localSheetId="6" hidden="1">{"TAB1",#N/A,TRUE,"GENERAL";"TAB2",#N/A,TRUE,"GENERAL";"TAB3",#N/A,TRUE,"GENERAL";"TAB4",#N/A,TRUE,"GENERAL";"TAB5",#N/A,TRUE,"GENERAL"}</definedName>
    <definedName name="fghhh" localSheetId="7" hidden="1">{"TAB1",#N/A,TRUE,"GENERAL";"TAB2",#N/A,TRUE,"GENERAL";"TAB3",#N/A,TRUE,"GENERAL";"TAB4",#N/A,TRUE,"GENERAL";"TAB5",#N/A,TRUE,"GENERAL"}</definedName>
    <definedName name="fghhh" localSheetId="8" hidden="1">{"TAB1",#N/A,TRUE,"GENERAL";"TAB2",#N/A,TRUE,"GENERAL";"TAB3",#N/A,TRUE,"GENERAL";"TAB4",#N/A,TRUE,"GENERAL";"TAB5",#N/A,TRUE,"GENERAL"}</definedName>
    <definedName name="fghhh" localSheetId="9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1" hidden="1">{"via1",#N/A,TRUE,"general";"via2",#N/A,TRUE,"general";"via3",#N/A,TRUE,"general"}</definedName>
    <definedName name="fghsfgh" localSheetId="4" hidden="1">{"via1",#N/A,TRUE,"general";"via2",#N/A,TRUE,"general";"via3",#N/A,TRUE,"general"}</definedName>
    <definedName name="fghsfgh" localSheetId="10" hidden="1">{"via1",#N/A,TRUE,"general";"via2",#N/A,TRUE,"general";"via3",#N/A,TRUE,"general"}</definedName>
    <definedName name="fghsfgh" localSheetId="5" hidden="1">{"via1",#N/A,TRUE,"general";"via2",#N/A,TRUE,"general";"via3",#N/A,TRUE,"general"}</definedName>
    <definedName name="fghsfgh" localSheetId="6" hidden="1">{"via1",#N/A,TRUE,"general";"via2",#N/A,TRUE,"general";"via3",#N/A,TRUE,"general"}</definedName>
    <definedName name="fghsfgh" localSheetId="7" hidden="1">{"via1",#N/A,TRUE,"general";"via2",#N/A,TRUE,"general";"via3",#N/A,TRUE,"general"}</definedName>
    <definedName name="fghsfgh" localSheetId="8" hidden="1">{"via1",#N/A,TRUE,"general";"via2",#N/A,TRUE,"general";"via3",#N/A,TRUE,"general"}</definedName>
    <definedName name="fghsfgh" localSheetId="9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1" hidden="1">{"TAB1",#N/A,TRUE,"GENERAL";"TAB2",#N/A,TRUE,"GENERAL";"TAB3",#N/A,TRUE,"GENERAL";"TAB4",#N/A,TRUE,"GENERAL";"TAB5",#N/A,TRUE,"GENERAL"}</definedName>
    <definedName name="fght" localSheetId="4" hidden="1">{"TAB1",#N/A,TRUE,"GENERAL";"TAB2",#N/A,TRUE,"GENERAL";"TAB3",#N/A,TRUE,"GENERAL";"TAB4",#N/A,TRUE,"GENERAL";"TAB5",#N/A,TRUE,"GENERAL"}</definedName>
    <definedName name="fght" localSheetId="10" hidden="1">{"TAB1",#N/A,TRUE,"GENERAL";"TAB2",#N/A,TRUE,"GENERAL";"TAB3",#N/A,TRUE,"GENERAL";"TAB4",#N/A,TRUE,"GENERAL";"TAB5",#N/A,TRUE,"GENERAL"}</definedName>
    <definedName name="fght" localSheetId="5" hidden="1">{"TAB1",#N/A,TRUE,"GENERAL";"TAB2",#N/A,TRUE,"GENERAL";"TAB3",#N/A,TRUE,"GENERAL";"TAB4",#N/A,TRUE,"GENERAL";"TAB5",#N/A,TRUE,"GENERAL"}</definedName>
    <definedName name="fght" localSheetId="6" hidden="1">{"TAB1",#N/A,TRUE,"GENERAL";"TAB2",#N/A,TRUE,"GENERAL";"TAB3",#N/A,TRUE,"GENERAL";"TAB4",#N/A,TRUE,"GENERAL";"TAB5",#N/A,TRUE,"GENERAL"}</definedName>
    <definedName name="fght" localSheetId="7" hidden="1">{"TAB1",#N/A,TRUE,"GENERAL";"TAB2",#N/A,TRUE,"GENERAL";"TAB3",#N/A,TRUE,"GENERAL";"TAB4",#N/A,TRUE,"GENERAL";"TAB5",#N/A,TRUE,"GENERAL"}</definedName>
    <definedName name="fght" localSheetId="8" hidden="1">{"TAB1",#N/A,TRUE,"GENERAL";"TAB2",#N/A,TRUE,"GENERAL";"TAB3",#N/A,TRUE,"GENERAL";"TAB4",#N/A,TRUE,"GENERAL";"TAB5",#N/A,TRUE,"GENERAL"}</definedName>
    <definedName name="fght" localSheetId="9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1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localSheetId="10" hidden="1">{"TAB1",#N/A,TRUE,"GENERAL";"TAB2",#N/A,TRUE,"GENERAL";"TAB3",#N/A,TRUE,"GENERAL";"TAB4",#N/A,TRUE,"GENERAL";"TAB5",#N/A,TRUE,"GENERAL"}</definedName>
    <definedName name="fgjgryi" localSheetId="5" hidden="1">{"TAB1",#N/A,TRUE,"GENERAL";"TAB2",#N/A,TRUE,"GENERAL";"TAB3",#N/A,TRUE,"GENERAL";"TAB4",#N/A,TRUE,"GENERAL";"TAB5",#N/A,TRUE,"GENERAL"}</definedName>
    <definedName name="fgjgryi" localSheetId="6" hidden="1">{"TAB1",#N/A,TRUE,"GENERAL";"TAB2",#N/A,TRUE,"GENERAL";"TAB3",#N/A,TRUE,"GENERAL";"TAB4",#N/A,TRUE,"GENERAL";"TAB5",#N/A,TRUE,"GENERAL"}</definedName>
    <definedName name="fgjgryi" localSheetId="7" hidden="1">{"TAB1",#N/A,TRUE,"GENERAL";"TAB2",#N/A,TRUE,"GENERAL";"TAB3",#N/A,TRUE,"GENERAL";"TAB4",#N/A,TRUE,"GENERAL";"TAB5",#N/A,TRUE,"GENERAL"}</definedName>
    <definedName name="fgjgryi" localSheetId="8" hidden="1">{"TAB1",#N/A,TRUE,"GENERAL";"TAB2",#N/A,TRUE,"GENERAL";"TAB3",#N/A,TRUE,"GENERAL";"TAB4",#N/A,TRUE,"GENERAL";"TAB5",#N/A,TRUE,"GENERAL"}</definedName>
    <definedName name="fgjgryi" localSheetId="9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NGNGN" localSheetId="11">#REF!</definedName>
    <definedName name="FGNGNGN" localSheetId="4">#REF!</definedName>
    <definedName name="FGNGNGN" localSheetId="10">#REF!</definedName>
    <definedName name="FGNGNGN" localSheetId="5">#REF!</definedName>
    <definedName name="FGNGNGN" localSheetId="6">#REF!</definedName>
    <definedName name="FGNGNGN" localSheetId="7">#REF!</definedName>
    <definedName name="FGNGNGN" localSheetId="8">#REF!</definedName>
    <definedName name="FGNGNGN" localSheetId="9">#REF!</definedName>
    <definedName name="FGNGNGN">#REF!</definedName>
    <definedName name="FGXGNG" localSheetId="11">#REF!,#REF!,#REF!,#REF!,#REF!,#REF!,#REF!,#REF!,#REF!,#REF!,#REF!,#REF!,#REF!,#REF!,#REF!,#REF!</definedName>
    <definedName name="FGXGNG" localSheetId="4">#REF!,#REF!,#REF!,#REF!,#REF!,#REF!,#REF!,#REF!,#REF!,#REF!,#REF!,#REF!,#REF!,#REF!,#REF!,#REF!</definedName>
    <definedName name="FGXGNG" localSheetId="10">#REF!,#REF!,#REF!,#REF!,#REF!,#REF!,#REF!,#REF!,#REF!,#REF!,#REF!,#REF!,#REF!,#REF!,#REF!,#REF!</definedName>
    <definedName name="FGXGNG" localSheetId="5">#REF!,#REF!,#REF!,#REF!,#REF!,#REF!,#REF!,#REF!,#REF!,#REF!,#REF!,#REF!,#REF!,#REF!,#REF!,#REF!</definedName>
    <definedName name="FGXGNG" localSheetId="6">#REF!,#REF!,#REF!,#REF!,#REF!,#REF!,#REF!,#REF!,#REF!,#REF!,#REF!,#REF!,#REF!,#REF!,#REF!,#REF!</definedName>
    <definedName name="FGXGNG" localSheetId="7">#REF!,#REF!,#REF!,#REF!,#REF!,#REF!,#REF!,#REF!,#REF!,#REF!,#REF!,#REF!,#REF!,#REF!,#REF!,#REF!</definedName>
    <definedName name="FGXGNG" localSheetId="8">#REF!,#REF!,#REF!,#REF!,#REF!,#REF!,#REF!,#REF!,#REF!,#REF!,#REF!,#REF!,#REF!,#REF!,#REF!,#REF!</definedName>
    <definedName name="FGXGNG" localSheetId="9">#REF!,#REF!,#REF!,#REF!,#REF!,#REF!,#REF!,#REF!,#REF!,#REF!,#REF!,#REF!,#REF!,#REF!,#REF!,#REF!</definedName>
    <definedName name="FGXGNG" localSheetId="1">#REF!,#REF!,#REF!,#REF!,#REF!,#REF!,#REF!,#REF!,#REF!,#REF!,#REF!,#REF!,#REF!,#REF!,#REF!,#REF!</definedName>
    <definedName name="FGXGNG" localSheetId="2">#REF!,#REF!,#REF!,#REF!,#REF!,#REF!,#REF!,#REF!,#REF!,#REF!,#REF!,#REF!,#REF!,#REF!,#REF!,#REF!</definedName>
    <definedName name="FGXGNG">#REF!,#REF!,#REF!,#REF!,#REF!,#REF!,#REF!,#REF!,#REF!,#REF!,#REF!,#REF!,#REF!,#REF!,#REF!,#REF!</definedName>
    <definedName name="fhfg" localSheetId="11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localSheetId="10" hidden="1">{"TAB1",#N/A,TRUE,"GENERAL";"TAB2",#N/A,TRUE,"GENERAL";"TAB3",#N/A,TRUE,"GENERAL";"TAB4",#N/A,TRUE,"GENERAL";"TAB5",#N/A,TRUE,"GENERAL"}</definedName>
    <definedName name="fhfg" localSheetId="5" hidden="1">{"TAB1",#N/A,TRUE,"GENERAL";"TAB2",#N/A,TRUE,"GENERAL";"TAB3",#N/A,TRUE,"GENERAL";"TAB4",#N/A,TRUE,"GENERAL";"TAB5",#N/A,TRUE,"GENERAL"}</definedName>
    <definedName name="fhfg" localSheetId="6" hidden="1">{"TAB1",#N/A,TRUE,"GENERAL";"TAB2",#N/A,TRUE,"GENERAL";"TAB3",#N/A,TRUE,"GENERAL";"TAB4",#N/A,TRUE,"GENERAL";"TAB5",#N/A,TRUE,"GENERAL"}</definedName>
    <definedName name="fhfg" localSheetId="7" hidden="1">{"TAB1",#N/A,TRUE,"GENERAL";"TAB2",#N/A,TRUE,"GENERAL";"TAB3",#N/A,TRUE,"GENERAL";"TAB4",#N/A,TRUE,"GENERAL";"TAB5",#N/A,TRUE,"GENERAL"}</definedName>
    <definedName name="fhfg" localSheetId="8" hidden="1">{"TAB1",#N/A,TRUE,"GENERAL";"TAB2",#N/A,TRUE,"GENERAL";"TAB3",#N/A,TRUE,"GENERAL";"TAB4",#N/A,TRUE,"GENERAL";"TAB5",#N/A,TRUE,"GENERAL"}</definedName>
    <definedName name="fhfg" localSheetId="9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1" hidden="1">{"via1",#N/A,TRUE,"general";"via2",#N/A,TRUE,"general";"via3",#N/A,TRUE,"general"}</definedName>
    <definedName name="fhfgh" localSheetId="4" hidden="1">{"via1",#N/A,TRUE,"general";"via2",#N/A,TRUE,"general";"via3",#N/A,TRUE,"general"}</definedName>
    <definedName name="fhfgh" localSheetId="10" hidden="1">{"via1",#N/A,TRUE,"general";"via2",#N/A,TRUE,"general";"via3",#N/A,TRUE,"general"}</definedName>
    <definedName name="fhfgh" localSheetId="5" hidden="1">{"via1",#N/A,TRUE,"general";"via2",#N/A,TRUE,"general";"via3",#N/A,TRUE,"general"}</definedName>
    <definedName name="fhfgh" localSheetId="6" hidden="1">{"via1",#N/A,TRUE,"general";"via2",#N/A,TRUE,"general";"via3",#N/A,TRUE,"general"}</definedName>
    <definedName name="fhfgh" localSheetId="7" hidden="1">{"via1",#N/A,TRUE,"general";"via2",#N/A,TRUE,"general";"via3",#N/A,TRUE,"general"}</definedName>
    <definedName name="fhfgh" localSheetId="8" hidden="1">{"via1",#N/A,TRUE,"general";"via2",#N/A,TRUE,"general";"via3",#N/A,TRUE,"general"}</definedName>
    <definedName name="fhfgh" localSheetId="9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1" hidden="1">{#N/A,#N/A,TRUE,"1842CWN0"}</definedName>
    <definedName name="fhg" localSheetId="4" hidden="1">{#N/A,#N/A,TRUE,"1842CWN0"}</definedName>
    <definedName name="fhg" localSheetId="10" hidden="1">{#N/A,#N/A,TRUE,"1842CWN0"}</definedName>
    <definedName name="fhg" localSheetId="5" hidden="1">{#N/A,#N/A,TRUE,"1842CWN0"}</definedName>
    <definedName name="fhg" localSheetId="6" hidden="1">{#N/A,#N/A,TRUE,"1842CWN0"}</definedName>
    <definedName name="fhg" localSheetId="7" hidden="1">{#N/A,#N/A,TRUE,"1842CWN0"}</definedName>
    <definedName name="fhg" localSheetId="8" hidden="1">{#N/A,#N/A,TRUE,"1842CWN0"}</definedName>
    <definedName name="fhg" localSheetId="9" hidden="1">{#N/A,#N/A,TRUE,"1842CWN0"}</definedName>
    <definedName name="fhg" localSheetId="1" hidden="1">{#N/A,#N/A,TRUE,"1842CWN0"}</definedName>
    <definedName name="fhg" localSheetId="2" hidden="1">{#N/A,#N/A,TRUE,"1842CWN0"}</definedName>
    <definedName name="fhg" hidden="1">{#N/A,#N/A,TRUE,"1842CWN0"}</definedName>
    <definedName name="fhgh" localSheetId="11" hidden="1">{"via1",#N/A,TRUE,"general";"via2",#N/A,TRUE,"general";"via3",#N/A,TRUE,"general"}</definedName>
    <definedName name="fhgh" localSheetId="4" hidden="1">{"via1",#N/A,TRUE,"general";"via2",#N/A,TRUE,"general";"via3",#N/A,TRUE,"general"}</definedName>
    <definedName name="fhgh" localSheetId="10" hidden="1">{"via1",#N/A,TRUE,"general";"via2",#N/A,TRUE,"general";"via3",#N/A,TRUE,"general"}</definedName>
    <definedName name="fhgh" localSheetId="5" hidden="1">{"via1",#N/A,TRUE,"general";"via2",#N/A,TRUE,"general";"via3",#N/A,TRUE,"general"}</definedName>
    <definedName name="fhgh" localSheetId="6" hidden="1">{"via1",#N/A,TRUE,"general";"via2",#N/A,TRUE,"general";"via3",#N/A,TRUE,"general"}</definedName>
    <definedName name="fhgh" localSheetId="7" hidden="1">{"via1",#N/A,TRUE,"general";"via2",#N/A,TRUE,"general";"via3",#N/A,TRUE,"general"}</definedName>
    <definedName name="fhgh" localSheetId="8" hidden="1">{"via1",#N/A,TRUE,"general";"via2",#N/A,TRUE,"general";"via3",#N/A,TRUE,"general"}</definedName>
    <definedName name="fhgh" localSheetId="9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1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localSheetId="10" hidden="1">{"via1",#N/A,TRUE,"general";"via2",#N/A,TRUE,"general";"via3",#N/A,TRUE,"general"}</definedName>
    <definedName name="fhpltyunh" localSheetId="5" hidden="1">{"via1",#N/A,TRUE,"general";"via2",#N/A,TRUE,"general";"via3",#N/A,TRUE,"general"}</definedName>
    <definedName name="fhpltyunh" localSheetId="6" hidden="1">{"via1",#N/A,TRUE,"general";"via2",#N/A,TRUE,"general";"via3",#N/A,TRUE,"general"}</definedName>
    <definedName name="fhpltyunh" localSheetId="7" hidden="1">{"via1",#N/A,TRUE,"general";"via2",#N/A,TRUE,"general";"via3",#N/A,TRUE,"general"}</definedName>
    <definedName name="fhpltyunh" localSheetId="8" hidden="1">{"via1",#N/A,TRUE,"general";"via2",#N/A,TRUE,"general";"via3",#N/A,TRUE,"general"}</definedName>
    <definedName name="fhpltyunh" localSheetId="9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1">#REF!</definedName>
    <definedName name="fi" localSheetId="2">#REF!</definedName>
    <definedName name="fi">#REF!</definedName>
    <definedName name="FIBER" localSheetId="1">#REF!</definedName>
    <definedName name="FIBER">#REF!</definedName>
    <definedName name="Fil_Fechas" localSheetId="1">#REF!</definedName>
    <definedName name="Fil_Fechas">#REF!</definedName>
    <definedName name="fill1" localSheetId="1" hidden="1">#REF!</definedName>
    <definedName name="fill1" hidden="1">#REF!</definedName>
    <definedName name="FILTROS" localSheetId="1">#REF!</definedName>
    <definedName name="FILTROS">#REF!</definedName>
    <definedName name="FINANCIACION" localSheetId="11">#REF!</definedName>
    <definedName name="FINANCIACION" localSheetId="4">#REF!</definedName>
    <definedName name="FINANCIACION" localSheetId="10">#REF!</definedName>
    <definedName name="FINANCIACION" localSheetId="5">#REF!</definedName>
    <definedName name="FINANCIACION" localSheetId="6">#REF!</definedName>
    <definedName name="FINANCIACION" localSheetId="7">#REF!</definedName>
    <definedName name="FINANCIACION" localSheetId="8">#REF!</definedName>
    <definedName name="FINANCIACION" localSheetId="9">#REF!</definedName>
    <definedName name="FINANCIACION" localSheetId="1">'MEMORIAS DE CANTIDADES'!ERR</definedName>
    <definedName name="FINANCIACION" localSheetId="2">PMT!ERR</definedName>
    <definedName name="FINANCIACION">[0]!ERR</definedName>
    <definedName name="FinePrint" localSheetId="11">#REF!</definedName>
    <definedName name="FinePrint" localSheetId="4">#REF!</definedName>
    <definedName name="FinePrint" localSheetId="10">#REF!</definedName>
    <definedName name="FinePrint" localSheetId="5">#REF!</definedName>
    <definedName name="FinePrint" localSheetId="6">#REF!</definedName>
    <definedName name="FinePrint" localSheetId="7">#REF!</definedName>
    <definedName name="FinePrint" localSheetId="8">#REF!</definedName>
    <definedName name="FinePrint" localSheetId="9">#REF!</definedName>
    <definedName name="FinePrint" localSheetId="0">#REF!</definedName>
    <definedName name="FinePrint">#REF!</definedName>
    <definedName name="FM">1.18</definedName>
    <definedName name="fnic">#REF!</definedName>
    <definedName name="FO">1.32</definedName>
    <definedName name="FORDESCR" localSheetId="1">#REF!</definedName>
    <definedName name="FORDESCR" localSheetId="2">#REF!</definedName>
    <definedName name="FORDESCR">#REF!</definedName>
    <definedName name="FORM_C3">#REF!</definedName>
    <definedName name="FORMOLT" localSheetId="1">#REF!</definedName>
    <definedName name="FORMOLT" localSheetId="2">#REF!</definedName>
    <definedName name="FORMOLT">#REF!</definedName>
    <definedName name="formularioCantidades" localSheetId="11">#REF!</definedName>
    <definedName name="formularioCantidades" localSheetId="4">#REF!</definedName>
    <definedName name="formularioCantidades" localSheetId="10">#REF!</definedName>
    <definedName name="formularioCantidades" localSheetId="5">#REF!</definedName>
    <definedName name="formularioCantidades" localSheetId="6">#REF!</definedName>
    <definedName name="formularioCantidades" localSheetId="7">#REF!</definedName>
    <definedName name="formularioCantidades" localSheetId="8">#REF!</definedName>
    <definedName name="formularioCantidades" localSheetId="9">#REF!</definedName>
    <definedName name="formularioCantidades" localSheetId="1">#REF!</definedName>
    <definedName name="formularioCantidades" localSheetId="2">#REF!</definedName>
    <definedName name="formularioCantidades">#REF!</definedName>
    <definedName name="FORSHE" localSheetId="11">#REF!</definedName>
    <definedName name="FORSHE" localSheetId="4">#REF!</definedName>
    <definedName name="FORSHE" localSheetId="10">#REF!</definedName>
    <definedName name="FORSHE" localSheetId="5">#REF!</definedName>
    <definedName name="FORSHE" localSheetId="6">#REF!</definedName>
    <definedName name="FORSHE" localSheetId="7">#REF!</definedName>
    <definedName name="FORSHE" localSheetId="8">#REF!</definedName>
    <definedName name="FORSHE" localSheetId="9">#REF!</definedName>
    <definedName name="FORSHE" localSheetId="1">#REF!</definedName>
    <definedName name="FORSHE" localSheetId="2">#REF!</definedName>
    <definedName name="FORSHE">#REF!</definedName>
    <definedName name="FORUNMIS" localSheetId="1">#REF!</definedName>
    <definedName name="FORUNMIS">#REF!</definedName>
    <definedName name="FR">1.15</definedName>
    <definedName name="frbgsd" localSheetId="11" hidden="1">{"TAB1",#N/A,TRUE,"GENERAL";"TAB2",#N/A,TRUE,"GENERAL";"TAB3",#N/A,TRUE,"GENERAL";"TAB4",#N/A,TRUE,"GENERAL";"TAB5",#N/A,TRUE,"GENERAL"}</definedName>
    <definedName name="frbgsd" localSheetId="4" hidden="1">{"TAB1",#N/A,TRUE,"GENERAL";"TAB2",#N/A,TRUE,"GENERAL";"TAB3",#N/A,TRUE,"GENERAL";"TAB4",#N/A,TRUE,"GENERAL";"TAB5",#N/A,TRUE,"GENERAL"}</definedName>
    <definedName name="frbgsd" localSheetId="10" hidden="1">{"TAB1",#N/A,TRUE,"GENERAL";"TAB2",#N/A,TRUE,"GENERAL";"TAB3",#N/A,TRUE,"GENERAL";"TAB4",#N/A,TRUE,"GENERAL";"TAB5",#N/A,TRUE,"GENERAL"}</definedName>
    <definedName name="frbgsd" localSheetId="5" hidden="1">{"TAB1",#N/A,TRUE,"GENERAL";"TAB2",#N/A,TRUE,"GENERAL";"TAB3",#N/A,TRUE,"GENERAL";"TAB4",#N/A,TRUE,"GENERAL";"TAB5",#N/A,TRUE,"GENERAL"}</definedName>
    <definedName name="frbgsd" localSheetId="6" hidden="1">{"TAB1",#N/A,TRUE,"GENERAL";"TAB2",#N/A,TRUE,"GENERAL";"TAB3",#N/A,TRUE,"GENERAL";"TAB4",#N/A,TRUE,"GENERAL";"TAB5",#N/A,TRUE,"GENERAL"}</definedName>
    <definedName name="frbgsd" localSheetId="7" hidden="1">{"TAB1",#N/A,TRUE,"GENERAL";"TAB2",#N/A,TRUE,"GENERAL";"TAB3",#N/A,TRUE,"GENERAL";"TAB4",#N/A,TRUE,"GENERAL";"TAB5",#N/A,TRUE,"GENERAL"}</definedName>
    <definedName name="frbgsd" localSheetId="8" hidden="1">{"TAB1",#N/A,TRUE,"GENERAL";"TAB2",#N/A,TRUE,"GENERAL";"TAB3",#N/A,TRUE,"GENERAL";"TAB4",#N/A,TRUE,"GENERAL";"TAB5",#N/A,TRUE,"GENERAL"}</definedName>
    <definedName name="frbgsd" localSheetId="9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1" hidden="1">{"via1",#N/A,TRUE,"general";"via2",#N/A,TRUE,"general";"via3",#N/A,TRUE,"general"}</definedName>
    <definedName name="frefr" localSheetId="4" hidden="1">{"via1",#N/A,TRUE,"general";"via2",#N/A,TRUE,"general";"via3",#N/A,TRUE,"general"}</definedName>
    <definedName name="frefr" localSheetId="10" hidden="1">{"via1",#N/A,TRUE,"general";"via2",#N/A,TRUE,"general";"via3",#N/A,TRUE,"general"}</definedName>
    <definedName name="frefr" localSheetId="5" hidden="1">{"via1",#N/A,TRUE,"general";"via2",#N/A,TRUE,"general";"via3",#N/A,TRUE,"general"}</definedName>
    <definedName name="frefr" localSheetId="6" hidden="1">{"via1",#N/A,TRUE,"general";"via2",#N/A,TRUE,"general";"via3",#N/A,TRUE,"general"}</definedName>
    <definedName name="frefr" localSheetId="7" hidden="1">{"via1",#N/A,TRUE,"general";"via2",#N/A,TRUE,"general";"via3",#N/A,TRUE,"general"}</definedName>
    <definedName name="frefr" localSheetId="8" hidden="1">{"via1",#N/A,TRUE,"general";"via2",#N/A,TRUE,"general";"via3",#N/A,TRUE,"general"}</definedName>
    <definedName name="frefr" localSheetId="9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1" hidden="1">{"via1",#N/A,TRUE,"general";"via2",#N/A,TRUE,"general";"via3",#N/A,TRUE,"general"}</definedName>
    <definedName name="frfa" localSheetId="4" hidden="1">{"via1",#N/A,TRUE,"general";"via2",#N/A,TRUE,"general";"via3",#N/A,TRUE,"general"}</definedName>
    <definedName name="frfa" localSheetId="10" hidden="1">{"via1",#N/A,TRUE,"general";"via2",#N/A,TRUE,"general";"via3",#N/A,TRUE,"general"}</definedName>
    <definedName name="frfa" localSheetId="5" hidden="1">{"via1",#N/A,TRUE,"general";"via2",#N/A,TRUE,"general";"via3",#N/A,TRUE,"general"}</definedName>
    <definedName name="frfa" localSheetId="6" hidden="1">{"via1",#N/A,TRUE,"general";"via2",#N/A,TRUE,"general";"via3",#N/A,TRUE,"general"}</definedName>
    <definedName name="frfa" localSheetId="7" hidden="1">{"via1",#N/A,TRUE,"general";"via2",#N/A,TRUE,"general";"via3",#N/A,TRUE,"general"}</definedName>
    <definedName name="frfa" localSheetId="8" hidden="1">{"via1",#N/A,TRUE,"general";"via2",#N/A,TRUE,"general";"via3",#N/A,TRUE,"general"}</definedName>
    <definedName name="frfa" localSheetId="9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1" hidden="1">{"TAB1",#N/A,TRUE,"GENERAL";"TAB2",#N/A,TRUE,"GENERAL";"TAB3",#N/A,TRUE,"GENERAL";"TAB4",#N/A,TRUE,"GENERAL";"TAB5",#N/A,TRUE,"GENERAL"}</definedName>
    <definedName name="frfr" localSheetId="4" hidden="1">{"TAB1",#N/A,TRUE,"GENERAL";"TAB2",#N/A,TRUE,"GENERAL";"TAB3",#N/A,TRUE,"GENERAL";"TAB4",#N/A,TRUE,"GENERAL";"TAB5",#N/A,TRUE,"GENERAL"}</definedName>
    <definedName name="frfr" localSheetId="10" hidden="1">{"TAB1",#N/A,TRUE,"GENERAL";"TAB2",#N/A,TRUE,"GENERAL";"TAB3",#N/A,TRUE,"GENERAL";"TAB4",#N/A,TRUE,"GENERAL";"TAB5",#N/A,TRUE,"GENERAL"}</definedName>
    <definedName name="frfr" localSheetId="5" hidden="1">{"TAB1",#N/A,TRUE,"GENERAL";"TAB2",#N/A,TRUE,"GENERAL";"TAB3",#N/A,TRUE,"GENERAL";"TAB4",#N/A,TRUE,"GENERAL";"TAB5",#N/A,TRUE,"GENERAL"}</definedName>
    <definedName name="frfr" localSheetId="6" hidden="1">{"TAB1",#N/A,TRUE,"GENERAL";"TAB2",#N/A,TRUE,"GENERAL";"TAB3",#N/A,TRUE,"GENERAL";"TAB4",#N/A,TRUE,"GENERAL";"TAB5",#N/A,TRUE,"GENERAL"}</definedName>
    <definedName name="frfr" localSheetId="7" hidden="1">{"TAB1",#N/A,TRUE,"GENERAL";"TAB2",#N/A,TRUE,"GENERAL";"TAB3",#N/A,TRUE,"GENERAL";"TAB4",#N/A,TRUE,"GENERAL";"TAB5",#N/A,TRUE,"GENERAL"}</definedName>
    <definedName name="frfr" localSheetId="8" hidden="1">{"TAB1",#N/A,TRUE,"GENERAL";"TAB2",#N/A,TRUE,"GENERAL";"TAB3",#N/A,TRUE,"GENERAL";"TAB4",#N/A,TRUE,"GENERAL";"TAB5",#N/A,TRUE,"GENERAL"}</definedName>
    <definedName name="frfr" localSheetId="9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1">#REF!</definedName>
    <definedName name="fu" localSheetId="4">#REF!</definedName>
    <definedName name="fu" localSheetId="10">#REF!</definedName>
    <definedName name="fu" localSheetId="5">#REF!</definedName>
    <definedName name="fu" localSheetId="6">#REF!</definedName>
    <definedName name="fu" localSheetId="7">#REF!</definedName>
    <definedName name="fu" localSheetId="8">#REF!</definedName>
    <definedName name="fu" localSheetId="9">#REF!</definedName>
    <definedName name="fu" localSheetId="1">'MEMORIAS DE CANTIDADES'!ERR</definedName>
    <definedName name="fu" localSheetId="2">PMT!ERR</definedName>
    <definedName name="fu">[0]!ERR</definedName>
    <definedName name="Full_Print" localSheetId="11">#REF!</definedName>
    <definedName name="Full_Print" localSheetId="4">#REF!</definedName>
    <definedName name="Full_Print" localSheetId="10">#REF!</definedName>
    <definedName name="Full_Print" localSheetId="5">#REF!</definedName>
    <definedName name="Full_Print" localSheetId="6">#REF!</definedName>
    <definedName name="Full_Print" localSheetId="7">#REF!</definedName>
    <definedName name="Full_Print" localSheetId="8">#REF!</definedName>
    <definedName name="Full_Print" localSheetId="9">#REF!</definedName>
    <definedName name="Full_Print" localSheetId="1">#REF!</definedName>
    <definedName name="Full_Print" localSheetId="2">#REF!</definedName>
    <definedName name="Full_Print">#REF!</definedName>
    <definedName name="fwff" localSheetId="11" hidden="1">{"via1",#N/A,TRUE,"general";"via2",#N/A,TRUE,"general";"via3",#N/A,TRUE,"general"}</definedName>
    <definedName name="fwff" localSheetId="4" hidden="1">{"via1",#N/A,TRUE,"general";"via2",#N/A,TRUE,"general";"via3",#N/A,TRUE,"general"}</definedName>
    <definedName name="fwff" localSheetId="10" hidden="1">{"via1",#N/A,TRUE,"general";"via2",#N/A,TRUE,"general";"via3",#N/A,TRUE,"general"}</definedName>
    <definedName name="fwff" localSheetId="5" hidden="1">{"via1",#N/A,TRUE,"general";"via2",#N/A,TRUE,"general";"via3",#N/A,TRUE,"general"}</definedName>
    <definedName name="fwff" localSheetId="6" hidden="1">{"via1",#N/A,TRUE,"general";"via2",#N/A,TRUE,"general";"via3",#N/A,TRUE,"general"}</definedName>
    <definedName name="fwff" localSheetId="7" hidden="1">{"via1",#N/A,TRUE,"general";"via2",#N/A,TRUE,"general";"via3",#N/A,TRUE,"general"}</definedName>
    <definedName name="fwff" localSheetId="8" hidden="1">{"via1",#N/A,TRUE,"general";"via2",#N/A,TRUE,"general";"via3",#N/A,TRUE,"general"}</definedName>
    <definedName name="fwff" localSheetId="9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1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localSheetId="10" hidden="1">{"via1",#N/A,TRUE,"general";"via2",#N/A,TRUE,"general";"via3",#N/A,TRUE,"general"}</definedName>
    <definedName name="fwwe" localSheetId="5" hidden="1">{"via1",#N/A,TRUE,"general";"via2",#N/A,TRUE,"general";"via3",#N/A,TRUE,"general"}</definedName>
    <definedName name="fwwe" localSheetId="6" hidden="1">{"via1",#N/A,TRUE,"general";"via2",#N/A,TRUE,"general";"via3",#N/A,TRUE,"general"}</definedName>
    <definedName name="fwwe" localSheetId="7" hidden="1">{"via1",#N/A,TRUE,"general";"via2",#N/A,TRUE,"general";"via3",#N/A,TRUE,"general"}</definedName>
    <definedName name="fwwe" localSheetId="8" hidden="1">{"via1",#N/A,TRUE,"general";"via2",#N/A,TRUE,"general";"via3",#N/A,TRUE,"general"}</definedName>
    <definedName name="fwwe" localSheetId="9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1">#REF!</definedName>
    <definedName name="G" localSheetId="2">#REF!</definedName>
    <definedName name="G">#REF!</definedName>
    <definedName name="G.Eg" localSheetId="1">#REF!</definedName>
    <definedName name="G.Eg">#REF!</definedName>
    <definedName name="G.Em" localSheetId="1">#REF!</definedName>
    <definedName name="G.Em">#REF!</definedName>
    <definedName name="G.Eo" localSheetId="1">#REF!</definedName>
    <definedName name="G.Eo">#REF!</definedName>
    <definedName name="G.Ew" localSheetId="1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 localSheetId="11">#REF!</definedName>
    <definedName name="G1_" localSheetId="4">#REF!</definedName>
    <definedName name="G1_" localSheetId="10">#REF!</definedName>
    <definedName name="G1_" localSheetId="5">#REF!</definedName>
    <definedName name="G1_" localSheetId="6">#REF!</definedName>
    <definedName name="G1_" localSheetId="7">#REF!</definedName>
    <definedName name="G1_" localSheetId="8">#REF!</definedName>
    <definedName name="G1_" localSheetId="9">#REF!</definedName>
    <definedName name="G1_" localSheetId="1">#REF!</definedName>
    <definedName name="G1_" localSheetId="2">#REF!</definedName>
    <definedName name="G1_">#REF!</definedName>
    <definedName name="GAJ" localSheetId="1">#REF!</definedName>
    <definedName name="GAJ">#REF!</definedName>
    <definedName name="GAS" localSheetId="1">#REF!</definedName>
    <definedName name="GAS">#REF!</definedName>
    <definedName name="gba" localSheetId="11" hidden="1">{#N/A,#N/A,FALSE,"orthoflow";#N/A,#N/A,FALSE,"Miscelaneos";#N/A,#N/A,FALSE,"Instrumentacio";#N/A,#N/A,FALSE,"Electrico";#N/A,#N/A,FALSE,"Valv. Seguridad"}</definedName>
    <definedName name="gba" localSheetId="4" hidden="1">{#N/A,#N/A,FALSE,"orthoflow";#N/A,#N/A,FALSE,"Miscelaneos";#N/A,#N/A,FALSE,"Instrumentacio";#N/A,#N/A,FALSE,"Electrico";#N/A,#N/A,FALSE,"Valv. Seguridad"}</definedName>
    <definedName name="gba" localSheetId="10" hidden="1">{#N/A,#N/A,FALSE,"orthoflow";#N/A,#N/A,FALSE,"Miscelaneos";#N/A,#N/A,FALSE,"Instrumentacio";#N/A,#N/A,FALSE,"Electrico";#N/A,#N/A,FALSE,"Valv. Seguridad"}</definedName>
    <definedName name="gba" localSheetId="5" hidden="1">{#N/A,#N/A,FALSE,"orthoflow";#N/A,#N/A,FALSE,"Miscelaneos";#N/A,#N/A,FALSE,"Instrumentacio";#N/A,#N/A,FALSE,"Electrico";#N/A,#N/A,FALSE,"Valv. Seguridad"}</definedName>
    <definedName name="gba" localSheetId="6" hidden="1">{#N/A,#N/A,FALSE,"orthoflow";#N/A,#N/A,FALSE,"Miscelaneos";#N/A,#N/A,FALSE,"Instrumentacio";#N/A,#N/A,FALSE,"Electrico";#N/A,#N/A,FALSE,"Valv. Seguridad"}</definedName>
    <definedName name="gba" localSheetId="7" hidden="1">{#N/A,#N/A,FALSE,"orthoflow";#N/A,#N/A,FALSE,"Miscelaneos";#N/A,#N/A,FALSE,"Instrumentacio";#N/A,#N/A,FALSE,"Electrico";#N/A,#N/A,FALSE,"Valv. Seguridad"}</definedName>
    <definedName name="gba" localSheetId="8" hidden="1">{#N/A,#N/A,FALSE,"orthoflow";#N/A,#N/A,FALSE,"Miscelaneos";#N/A,#N/A,FALSE,"Instrumentacio";#N/A,#N/A,FALSE,"Electrico";#N/A,#N/A,FALSE,"Valv. Seguridad"}</definedName>
    <definedName name="gba" localSheetId="9" hidden="1">{#N/A,#N/A,FALSE,"orthoflow";#N/A,#N/A,FALSE,"Miscelaneos";#N/A,#N/A,FALSE,"Instrumentacio";#N/A,#N/A,FALSE,"Electrico";#N/A,#N/A,FALSE,"Valv. Seguridad"}</definedName>
    <definedName name="gba" localSheetId="1" hidden="1">{#N/A,#N/A,FALSE,"orthoflow";#N/A,#N/A,FALSE,"Miscelaneos";#N/A,#N/A,FALSE,"Instrumentacio";#N/A,#N/A,FALSE,"Electrico";#N/A,#N/A,FALSE,"Valv. Seguridad"}</definedName>
    <definedName name="gba" localSheetId="2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11" hidden="1">{#N/A,#N/A,FALSE,"Estatico";#N/A,#N/A,FALSE,"Tuberia";#N/A,#N/A,FALSE,"Instrumentación";#N/A,#N/A,FALSE,"Mecanica";#N/A,#N/A,FALSE,"Electrico";#N/A,#N/A,FALSE,"Ofic.Civiles"}</definedName>
    <definedName name="gbac" localSheetId="4" hidden="1">{#N/A,#N/A,FALSE,"Estatico";#N/A,#N/A,FALSE,"Tuberia";#N/A,#N/A,FALSE,"Instrumentación";#N/A,#N/A,FALSE,"Mecanica";#N/A,#N/A,FALSE,"Electrico";#N/A,#N/A,FALSE,"Ofic.Civiles"}</definedName>
    <definedName name="gbac" localSheetId="10" hidden="1">{#N/A,#N/A,FALSE,"Estatico";#N/A,#N/A,FALSE,"Tuberia";#N/A,#N/A,FALSE,"Instrumentación";#N/A,#N/A,FALSE,"Mecanica";#N/A,#N/A,FALSE,"Electrico";#N/A,#N/A,FALSE,"Ofic.Civiles"}</definedName>
    <definedName name="gbac" localSheetId="5" hidden="1">{#N/A,#N/A,FALSE,"Estatico";#N/A,#N/A,FALSE,"Tuberia";#N/A,#N/A,FALSE,"Instrumentación";#N/A,#N/A,FALSE,"Mecanica";#N/A,#N/A,FALSE,"Electrico";#N/A,#N/A,FALSE,"Ofic.Civiles"}</definedName>
    <definedName name="gbac" localSheetId="6" hidden="1">{#N/A,#N/A,FALSE,"Estatico";#N/A,#N/A,FALSE,"Tuberia";#N/A,#N/A,FALSE,"Instrumentación";#N/A,#N/A,FALSE,"Mecanica";#N/A,#N/A,FALSE,"Electrico";#N/A,#N/A,FALSE,"Ofic.Civiles"}</definedName>
    <definedName name="gbac" localSheetId="7" hidden="1">{#N/A,#N/A,FALSE,"Estatico";#N/A,#N/A,FALSE,"Tuberia";#N/A,#N/A,FALSE,"Instrumentación";#N/A,#N/A,FALSE,"Mecanica";#N/A,#N/A,FALSE,"Electrico";#N/A,#N/A,FALSE,"Ofic.Civiles"}</definedName>
    <definedName name="gbac" localSheetId="8" hidden="1">{#N/A,#N/A,FALSE,"Estatico";#N/A,#N/A,FALSE,"Tuberia";#N/A,#N/A,FALSE,"Instrumentación";#N/A,#N/A,FALSE,"Mecanica";#N/A,#N/A,FALSE,"Electrico";#N/A,#N/A,FALSE,"Ofic.Civiles"}</definedName>
    <definedName name="gbac" localSheetId="9" hidden="1">{#N/A,#N/A,FALSE,"Estatico";#N/A,#N/A,FALSE,"Tuberia";#N/A,#N/A,FALSE,"Instrumentación";#N/A,#N/A,FALSE,"Mecanica";#N/A,#N/A,FALSE,"Electrico";#N/A,#N/A,FALSE,"Ofic.Civiles"}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localSheetId="2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1" hidden="1">{"TAB1",#N/A,TRUE,"GENERAL";"TAB2",#N/A,TRUE,"GENERAL";"TAB3",#N/A,TRUE,"GENERAL";"TAB4",#N/A,TRUE,"GENERAL";"TAB5",#N/A,TRUE,"GENERAL"}</definedName>
    <definedName name="gbbfghghj" localSheetId="4" hidden="1">{"TAB1",#N/A,TRUE,"GENERAL";"TAB2",#N/A,TRUE,"GENERAL";"TAB3",#N/A,TRUE,"GENERAL";"TAB4",#N/A,TRUE,"GENERAL";"TAB5",#N/A,TRUE,"GENERAL"}</definedName>
    <definedName name="gbbfghghj" localSheetId="10" hidden="1">{"TAB1",#N/A,TRUE,"GENERAL";"TAB2",#N/A,TRUE,"GENERAL";"TAB3",#N/A,TRUE,"GENERAL";"TAB4",#N/A,TRUE,"GENERAL";"TAB5",#N/A,TRUE,"GENERAL"}</definedName>
    <definedName name="gbbfghghj" localSheetId="5" hidden="1">{"TAB1",#N/A,TRUE,"GENERAL";"TAB2",#N/A,TRUE,"GENERAL";"TAB3",#N/A,TRUE,"GENERAL";"TAB4",#N/A,TRUE,"GENERAL";"TAB5",#N/A,TRUE,"GENERAL"}</definedName>
    <definedName name="gbbfghghj" localSheetId="6" hidden="1">{"TAB1",#N/A,TRUE,"GENERAL";"TAB2",#N/A,TRUE,"GENERAL";"TAB3",#N/A,TRUE,"GENERAL";"TAB4",#N/A,TRUE,"GENERAL";"TAB5",#N/A,TRUE,"GENERAL"}</definedName>
    <definedName name="gbbfghghj" localSheetId="7" hidden="1">{"TAB1",#N/A,TRUE,"GENERAL";"TAB2",#N/A,TRUE,"GENERAL";"TAB3",#N/A,TRUE,"GENERAL";"TAB4",#N/A,TRUE,"GENERAL";"TAB5",#N/A,TRUE,"GENERAL"}</definedName>
    <definedName name="gbbfghghj" localSheetId="8" hidden="1">{"TAB1",#N/A,TRUE,"GENERAL";"TAB2",#N/A,TRUE,"GENERAL";"TAB3",#N/A,TRUE,"GENERAL";"TAB4",#N/A,TRUE,"GENERAL";"TAB5",#N/A,TRUE,"GENERAL"}</definedName>
    <definedName name="gbbfghghj" localSheetId="9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#REF!</definedName>
    <definedName name="GCI">#REF!</definedName>
    <definedName name="GCN">#REF!</definedName>
    <definedName name="GCP">#REF!</definedName>
    <definedName name="GDN">#REF!</definedName>
    <definedName name="GDR">#REF!</definedName>
    <definedName name="gdt" localSheetId="11" hidden="1">{"TAB1",#N/A,TRUE,"GENERAL";"TAB2",#N/A,TRUE,"GENERAL";"TAB3",#N/A,TRUE,"GENERAL";"TAB4",#N/A,TRUE,"GENERAL";"TAB5",#N/A,TRUE,"GENERAL"}</definedName>
    <definedName name="gdt" localSheetId="4" hidden="1">{"TAB1",#N/A,TRUE,"GENERAL";"TAB2",#N/A,TRUE,"GENERAL";"TAB3",#N/A,TRUE,"GENERAL";"TAB4",#N/A,TRUE,"GENERAL";"TAB5",#N/A,TRUE,"GENERAL"}</definedName>
    <definedName name="gdt" localSheetId="10" hidden="1">{"TAB1",#N/A,TRUE,"GENERAL";"TAB2",#N/A,TRUE,"GENERAL";"TAB3",#N/A,TRUE,"GENERAL";"TAB4",#N/A,TRUE,"GENERAL";"TAB5",#N/A,TRUE,"GENERAL"}</definedName>
    <definedName name="gdt" localSheetId="5" hidden="1">{"TAB1",#N/A,TRUE,"GENERAL";"TAB2",#N/A,TRUE,"GENERAL";"TAB3",#N/A,TRUE,"GENERAL";"TAB4",#N/A,TRUE,"GENERAL";"TAB5",#N/A,TRUE,"GENERAL"}</definedName>
    <definedName name="gdt" localSheetId="6" hidden="1">{"TAB1",#N/A,TRUE,"GENERAL";"TAB2",#N/A,TRUE,"GENERAL";"TAB3",#N/A,TRUE,"GENERAL";"TAB4",#N/A,TRUE,"GENERAL";"TAB5",#N/A,TRUE,"GENERAL"}</definedName>
    <definedName name="gdt" localSheetId="7" hidden="1">{"TAB1",#N/A,TRUE,"GENERAL";"TAB2",#N/A,TRUE,"GENERAL";"TAB3",#N/A,TRUE,"GENERAL";"TAB4",#N/A,TRUE,"GENERAL";"TAB5",#N/A,TRUE,"GENERAL"}</definedName>
    <definedName name="gdt" localSheetId="8" hidden="1">{"TAB1",#N/A,TRUE,"GENERAL";"TAB2",#N/A,TRUE,"GENERAL";"TAB3",#N/A,TRUE,"GENERAL";"TAB4",#N/A,TRUE,"GENERAL";"TAB5",#N/A,TRUE,"GENERAL"}</definedName>
    <definedName name="gdt" localSheetId="9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 localSheetId="11">#REF!</definedName>
    <definedName name="GEC_ON_DAPIAY" localSheetId="4">#REF!</definedName>
    <definedName name="GEC_ON_DAPIAY" localSheetId="10">#REF!</definedName>
    <definedName name="GEC_ON_DAPIAY" localSheetId="5">#REF!</definedName>
    <definedName name="GEC_ON_DAPIAY" localSheetId="6">#REF!</definedName>
    <definedName name="GEC_ON_DAPIAY" localSheetId="7">#REF!</definedName>
    <definedName name="GEC_ON_DAPIAY" localSheetId="8">#REF!</definedName>
    <definedName name="GEC_ON_DAPIAY" localSheetId="9">#REF!</definedName>
    <definedName name="GEC_ON_DAPIAY" localSheetId="1">#REF!</definedName>
    <definedName name="GEC_ON_DAPIAY" localSheetId="2">#REF!</definedName>
    <definedName name="GEC_ON_DAPIAY">#REF!</definedName>
    <definedName name="GEC_ON_GER" localSheetId="1">#REF!</definedName>
    <definedName name="GEC_ON_GER">#REF!</definedName>
    <definedName name="geg" localSheetId="11" hidden="1">{"via1",#N/A,TRUE,"general";"via2",#N/A,TRUE,"general";"via3",#N/A,TRUE,"general"}</definedName>
    <definedName name="geg" localSheetId="4" hidden="1">{"via1",#N/A,TRUE,"general";"via2",#N/A,TRUE,"general";"via3",#N/A,TRUE,"general"}</definedName>
    <definedName name="geg" localSheetId="10" hidden="1">{"via1",#N/A,TRUE,"general";"via2",#N/A,TRUE,"general";"via3",#N/A,TRUE,"general"}</definedName>
    <definedName name="geg" localSheetId="5" hidden="1">{"via1",#N/A,TRUE,"general";"via2",#N/A,TRUE,"general";"via3",#N/A,TRUE,"general"}</definedName>
    <definedName name="geg" localSheetId="6" hidden="1">{"via1",#N/A,TRUE,"general";"via2",#N/A,TRUE,"general";"via3",#N/A,TRUE,"general"}</definedName>
    <definedName name="geg" localSheetId="7" hidden="1">{"via1",#N/A,TRUE,"general";"via2",#N/A,TRUE,"general";"via3",#N/A,TRUE,"general"}</definedName>
    <definedName name="geg" localSheetId="8" hidden="1">{"via1",#N/A,TRUE,"general";"via2",#N/A,TRUE,"general";"via3",#N/A,TRUE,"general"}</definedName>
    <definedName name="geg" localSheetId="9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1">#REF!</definedName>
    <definedName name="GENERAL" localSheetId="2">#REF!</definedName>
    <definedName name="GENERAL">#REF!</definedName>
    <definedName name="GENERAL1" localSheetId="1">#REF!</definedName>
    <definedName name="GENERAL1">#REF!</definedName>
    <definedName name="Geotex" localSheetId="1">#REF!</definedName>
    <definedName name="Geotex">#REF!</definedName>
    <definedName name="GERENCIA" localSheetId="1">#REF!</definedName>
    <definedName name="GERENCIA">#REF!</definedName>
    <definedName name="GERENCIA1" localSheetId="1">#REF!</definedName>
    <definedName name="GERENCIA1">#REF!</definedName>
    <definedName name="GERENCIA2" localSheetId="1">#REF!</definedName>
    <definedName name="GERENCIA2">#REF!</definedName>
    <definedName name="Gerente">#REF!</definedName>
    <definedName name="gerg" localSheetId="11" hidden="1">{"TAB1",#N/A,TRUE,"GENERAL";"TAB2",#N/A,TRUE,"GENERAL";"TAB3",#N/A,TRUE,"GENERAL";"TAB4",#N/A,TRUE,"GENERAL";"TAB5",#N/A,TRUE,"GENERAL"}</definedName>
    <definedName name="gerg" localSheetId="4" hidden="1">{"TAB1",#N/A,TRUE,"GENERAL";"TAB2",#N/A,TRUE,"GENERAL";"TAB3",#N/A,TRUE,"GENERAL";"TAB4",#N/A,TRUE,"GENERAL";"TAB5",#N/A,TRUE,"GENERAL"}</definedName>
    <definedName name="gerg" localSheetId="10" hidden="1">{"TAB1",#N/A,TRUE,"GENERAL";"TAB2",#N/A,TRUE,"GENERAL";"TAB3",#N/A,TRUE,"GENERAL";"TAB4",#N/A,TRUE,"GENERAL";"TAB5",#N/A,TRUE,"GENERAL"}</definedName>
    <definedName name="gerg" localSheetId="5" hidden="1">{"TAB1",#N/A,TRUE,"GENERAL";"TAB2",#N/A,TRUE,"GENERAL";"TAB3",#N/A,TRUE,"GENERAL";"TAB4",#N/A,TRUE,"GENERAL";"TAB5",#N/A,TRUE,"GENERAL"}</definedName>
    <definedName name="gerg" localSheetId="6" hidden="1">{"TAB1",#N/A,TRUE,"GENERAL";"TAB2",#N/A,TRUE,"GENERAL";"TAB3",#N/A,TRUE,"GENERAL";"TAB4",#N/A,TRUE,"GENERAL";"TAB5",#N/A,TRUE,"GENERAL"}</definedName>
    <definedName name="gerg" localSheetId="7" hidden="1">{"TAB1",#N/A,TRUE,"GENERAL";"TAB2",#N/A,TRUE,"GENERAL";"TAB3",#N/A,TRUE,"GENERAL";"TAB4",#N/A,TRUE,"GENERAL";"TAB5",#N/A,TRUE,"GENERAL"}</definedName>
    <definedName name="gerg" localSheetId="8" hidden="1">{"TAB1",#N/A,TRUE,"GENERAL";"TAB2",#N/A,TRUE,"GENERAL";"TAB3",#N/A,TRUE,"GENERAL";"TAB4",#N/A,TRUE,"GENERAL";"TAB5",#N/A,TRUE,"GENERAL"}</definedName>
    <definedName name="gerg" localSheetId="9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1" hidden="1">{"via1",#N/A,TRUE,"general";"via2",#N/A,TRUE,"general";"via3",#N/A,TRUE,"general"}</definedName>
    <definedName name="gerg54" localSheetId="4" hidden="1">{"via1",#N/A,TRUE,"general";"via2",#N/A,TRUE,"general";"via3",#N/A,TRUE,"general"}</definedName>
    <definedName name="gerg54" localSheetId="10" hidden="1">{"via1",#N/A,TRUE,"general";"via2",#N/A,TRUE,"general";"via3",#N/A,TRUE,"general"}</definedName>
    <definedName name="gerg54" localSheetId="5" hidden="1">{"via1",#N/A,TRUE,"general";"via2",#N/A,TRUE,"general";"via3",#N/A,TRUE,"general"}</definedName>
    <definedName name="gerg54" localSheetId="6" hidden="1">{"via1",#N/A,TRUE,"general";"via2",#N/A,TRUE,"general";"via3",#N/A,TRUE,"general"}</definedName>
    <definedName name="gerg54" localSheetId="7" hidden="1">{"via1",#N/A,TRUE,"general";"via2",#N/A,TRUE,"general";"via3",#N/A,TRUE,"general"}</definedName>
    <definedName name="gerg54" localSheetId="8" hidden="1">{"via1",#N/A,TRUE,"general";"via2",#N/A,TRUE,"general";"via3",#N/A,TRUE,"general"}</definedName>
    <definedName name="gerg54" localSheetId="9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1" hidden="1">{"TAB1",#N/A,TRUE,"GENERAL";"TAB2",#N/A,TRUE,"GENERAL";"TAB3",#N/A,TRUE,"GENERAL";"TAB4",#N/A,TRUE,"GENERAL";"TAB5",#N/A,TRUE,"GENERAL"}</definedName>
    <definedName name="gergew" localSheetId="4" hidden="1">{"TAB1",#N/A,TRUE,"GENERAL";"TAB2",#N/A,TRUE,"GENERAL";"TAB3",#N/A,TRUE,"GENERAL";"TAB4",#N/A,TRUE,"GENERAL";"TAB5",#N/A,TRUE,"GENERAL"}</definedName>
    <definedName name="gergew" localSheetId="10" hidden="1">{"TAB1",#N/A,TRUE,"GENERAL";"TAB2",#N/A,TRUE,"GENERAL";"TAB3",#N/A,TRUE,"GENERAL";"TAB4",#N/A,TRUE,"GENERAL";"TAB5",#N/A,TRUE,"GENERAL"}</definedName>
    <definedName name="gergew" localSheetId="5" hidden="1">{"TAB1",#N/A,TRUE,"GENERAL";"TAB2",#N/A,TRUE,"GENERAL";"TAB3",#N/A,TRUE,"GENERAL";"TAB4",#N/A,TRUE,"GENERAL";"TAB5",#N/A,TRUE,"GENERAL"}</definedName>
    <definedName name="gergew" localSheetId="6" hidden="1">{"TAB1",#N/A,TRUE,"GENERAL";"TAB2",#N/A,TRUE,"GENERAL";"TAB3",#N/A,TRUE,"GENERAL";"TAB4",#N/A,TRUE,"GENERAL";"TAB5",#N/A,TRUE,"GENERAL"}</definedName>
    <definedName name="gergew" localSheetId="7" hidden="1">{"TAB1",#N/A,TRUE,"GENERAL";"TAB2",#N/A,TRUE,"GENERAL";"TAB3",#N/A,TRUE,"GENERAL";"TAB4",#N/A,TRUE,"GENERAL";"TAB5",#N/A,TRUE,"GENERAL"}</definedName>
    <definedName name="gergew" localSheetId="8" hidden="1">{"TAB1",#N/A,TRUE,"GENERAL";"TAB2",#N/A,TRUE,"GENERAL";"TAB3",#N/A,TRUE,"GENERAL";"TAB4",#N/A,TRUE,"GENERAL";"TAB5",#N/A,TRUE,"GENERAL"}</definedName>
    <definedName name="gergew" localSheetId="9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1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localSheetId="10" hidden="1">{"TAB1",#N/A,TRUE,"GENERAL";"TAB2",#N/A,TRUE,"GENERAL";"TAB3",#N/A,TRUE,"GENERAL";"TAB4",#N/A,TRUE,"GENERAL";"TAB5",#N/A,TRUE,"GENERAL"}</definedName>
    <definedName name="gergw" localSheetId="5" hidden="1">{"TAB1",#N/A,TRUE,"GENERAL";"TAB2",#N/A,TRUE,"GENERAL";"TAB3",#N/A,TRUE,"GENERAL";"TAB4",#N/A,TRUE,"GENERAL";"TAB5",#N/A,TRUE,"GENERAL"}</definedName>
    <definedName name="gergw" localSheetId="6" hidden="1">{"TAB1",#N/A,TRUE,"GENERAL";"TAB2",#N/A,TRUE,"GENERAL";"TAB3",#N/A,TRUE,"GENERAL";"TAB4",#N/A,TRUE,"GENERAL";"TAB5",#N/A,TRUE,"GENERAL"}</definedName>
    <definedName name="gergw" localSheetId="7" hidden="1">{"TAB1",#N/A,TRUE,"GENERAL";"TAB2",#N/A,TRUE,"GENERAL";"TAB3",#N/A,TRUE,"GENERAL";"TAB4",#N/A,TRUE,"GENERAL";"TAB5",#N/A,TRUE,"GENERAL"}</definedName>
    <definedName name="gergw" localSheetId="8" hidden="1">{"TAB1",#N/A,TRUE,"GENERAL";"TAB2",#N/A,TRUE,"GENERAL";"TAB3",#N/A,TRUE,"GENERAL";"TAB4",#N/A,TRUE,"GENERAL";"TAB5",#N/A,TRUE,"GENERAL"}</definedName>
    <definedName name="gergw" localSheetId="9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1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localSheetId="10" hidden="1">{"TAB1",#N/A,TRUE,"GENERAL";"TAB2",#N/A,TRUE,"GENERAL";"TAB3",#N/A,TRUE,"GENERAL";"TAB4",#N/A,TRUE,"GENERAL";"TAB5",#N/A,TRUE,"GENERAL"}</definedName>
    <definedName name="gfd" localSheetId="5" hidden="1">{"TAB1",#N/A,TRUE,"GENERAL";"TAB2",#N/A,TRUE,"GENERAL";"TAB3",#N/A,TRUE,"GENERAL";"TAB4",#N/A,TRUE,"GENERAL";"TAB5",#N/A,TRUE,"GENERAL"}</definedName>
    <definedName name="gfd" localSheetId="6" hidden="1">{"TAB1",#N/A,TRUE,"GENERAL";"TAB2",#N/A,TRUE,"GENERAL";"TAB3",#N/A,TRUE,"GENERAL";"TAB4",#N/A,TRUE,"GENERAL";"TAB5",#N/A,TRUE,"GENERAL"}</definedName>
    <definedName name="gfd" localSheetId="7" hidden="1">{"TAB1",#N/A,TRUE,"GENERAL";"TAB2",#N/A,TRUE,"GENERAL";"TAB3",#N/A,TRUE,"GENERAL";"TAB4",#N/A,TRUE,"GENERAL";"TAB5",#N/A,TRUE,"GENERAL"}</definedName>
    <definedName name="gfd" localSheetId="8" hidden="1">{"TAB1",#N/A,TRUE,"GENERAL";"TAB2",#N/A,TRUE,"GENERAL";"TAB3",#N/A,TRUE,"GENERAL";"TAB4",#N/A,TRUE,"GENERAL";"TAB5",#N/A,TRUE,"GENERAL"}</definedName>
    <definedName name="gfd" localSheetId="9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1" hidden="1">{"via1",#N/A,TRUE,"general";"via2",#N/A,TRUE,"general";"via3",#N/A,TRUE,"general"}</definedName>
    <definedName name="gfdg" localSheetId="4" hidden="1">{"via1",#N/A,TRUE,"general";"via2",#N/A,TRUE,"general";"via3",#N/A,TRUE,"general"}</definedName>
    <definedName name="gfdg" localSheetId="10" hidden="1">{"via1",#N/A,TRUE,"general";"via2",#N/A,TRUE,"general";"via3",#N/A,TRUE,"general"}</definedName>
    <definedName name="gfdg" localSheetId="5" hidden="1">{"via1",#N/A,TRUE,"general";"via2",#N/A,TRUE,"general";"via3",#N/A,TRUE,"general"}</definedName>
    <definedName name="gfdg" localSheetId="6" hidden="1">{"via1",#N/A,TRUE,"general";"via2",#N/A,TRUE,"general";"via3",#N/A,TRUE,"general"}</definedName>
    <definedName name="gfdg" localSheetId="7" hidden="1">{"via1",#N/A,TRUE,"general";"via2",#N/A,TRUE,"general";"via3",#N/A,TRUE,"general"}</definedName>
    <definedName name="gfdg" localSheetId="8" hidden="1">{"via1",#N/A,TRUE,"general";"via2",#N/A,TRUE,"general";"via3",#N/A,TRUE,"general"}</definedName>
    <definedName name="gfdg" localSheetId="9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11" hidden="1">{#N/A,#N/A,TRUE,"INGENIERIA";#N/A,#N/A,TRUE,"COMPRAS";#N/A,#N/A,TRUE,"DIRECCION";#N/A,#N/A,TRUE,"RESUMEN"}</definedName>
    <definedName name="gffgfhhf" localSheetId="4" hidden="1">{#N/A,#N/A,TRUE,"INGENIERIA";#N/A,#N/A,TRUE,"COMPRAS";#N/A,#N/A,TRUE,"DIRECCION";#N/A,#N/A,TRUE,"RESUMEN"}</definedName>
    <definedName name="gffgfhhf" localSheetId="10" hidden="1">{#N/A,#N/A,TRUE,"INGENIERIA";#N/A,#N/A,TRUE,"COMPRAS";#N/A,#N/A,TRUE,"DIRECCION";#N/A,#N/A,TRUE,"RESUMEN"}</definedName>
    <definedName name="gffgfhhf" localSheetId="5" hidden="1">{#N/A,#N/A,TRUE,"INGENIERIA";#N/A,#N/A,TRUE,"COMPRAS";#N/A,#N/A,TRUE,"DIRECCION";#N/A,#N/A,TRUE,"RESUMEN"}</definedName>
    <definedName name="gffgfhhf" localSheetId="6" hidden="1">{#N/A,#N/A,TRUE,"INGENIERIA";#N/A,#N/A,TRUE,"COMPRAS";#N/A,#N/A,TRUE,"DIRECCION";#N/A,#N/A,TRUE,"RESUMEN"}</definedName>
    <definedName name="gffgfhhf" localSheetId="7" hidden="1">{#N/A,#N/A,TRUE,"INGENIERIA";#N/A,#N/A,TRUE,"COMPRAS";#N/A,#N/A,TRUE,"DIRECCION";#N/A,#N/A,TRUE,"RESUMEN"}</definedName>
    <definedName name="gffgfhhf" localSheetId="8" hidden="1">{#N/A,#N/A,TRUE,"INGENIERIA";#N/A,#N/A,TRUE,"COMPRAS";#N/A,#N/A,TRUE,"DIRECCION";#N/A,#N/A,TRUE,"RESUMEN"}</definedName>
    <definedName name="gffgfhhf" localSheetId="9" hidden="1">{#N/A,#N/A,TRUE,"INGENIERIA";#N/A,#N/A,TRUE,"COMPRAS";#N/A,#N/A,TRUE,"DIRECCION";#N/A,#N/A,TRUE,"RESUMEN"}</definedName>
    <definedName name="gffgfhhf" localSheetId="1" hidden="1">{#N/A,#N/A,TRUE,"INGENIERIA";#N/A,#N/A,TRUE,"COMPRAS";#N/A,#N/A,TRUE,"DIRECCION";#N/A,#N/A,TRUE,"RESUMEN"}</definedName>
    <definedName name="gffgfhhf" localSheetId="2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1" hidden="1">{"via1",#N/A,TRUE,"general";"via2",#N/A,TRUE,"general";"via3",#N/A,TRUE,"general"}</definedName>
    <definedName name="gfgfgr" localSheetId="4" hidden="1">{"via1",#N/A,TRUE,"general";"via2",#N/A,TRUE,"general";"via3",#N/A,TRUE,"general"}</definedName>
    <definedName name="gfgfgr" localSheetId="10" hidden="1">{"via1",#N/A,TRUE,"general";"via2",#N/A,TRUE,"general";"via3",#N/A,TRUE,"general"}</definedName>
    <definedName name="gfgfgr" localSheetId="5" hidden="1">{"via1",#N/A,TRUE,"general";"via2",#N/A,TRUE,"general";"via3",#N/A,TRUE,"general"}</definedName>
    <definedName name="gfgfgr" localSheetId="6" hidden="1">{"via1",#N/A,TRUE,"general";"via2",#N/A,TRUE,"general";"via3",#N/A,TRUE,"general"}</definedName>
    <definedName name="gfgfgr" localSheetId="7" hidden="1">{"via1",#N/A,TRUE,"general";"via2",#N/A,TRUE,"general";"via3",#N/A,TRUE,"general"}</definedName>
    <definedName name="gfgfgr" localSheetId="8" hidden="1">{"via1",#N/A,TRUE,"general";"via2",#N/A,TRUE,"general";"via3",#N/A,TRUE,"general"}</definedName>
    <definedName name="gfgfgr" localSheetId="9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1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localSheetId="10" hidden="1">{"via1",#N/A,TRUE,"general";"via2",#N/A,TRUE,"general";"via3",#N/A,TRUE,"general"}</definedName>
    <definedName name="gfhf" localSheetId="5" hidden="1">{"via1",#N/A,TRUE,"general";"via2",#N/A,TRUE,"general";"via3",#N/A,TRUE,"general"}</definedName>
    <definedName name="gfhf" localSheetId="6" hidden="1">{"via1",#N/A,TRUE,"general";"via2",#N/A,TRUE,"general";"via3",#N/A,TRUE,"general"}</definedName>
    <definedName name="gfhf" localSheetId="7" hidden="1">{"via1",#N/A,TRUE,"general";"via2",#N/A,TRUE,"general";"via3",#N/A,TRUE,"general"}</definedName>
    <definedName name="gfhf" localSheetId="8" hidden="1">{"via1",#N/A,TRUE,"general";"via2",#N/A,TRUE,"general";"via3",#N/A,TRUE,"general"}</definedName>
    <definedName name="gfhf" localSheetId="9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1" hidden="1">{"TAB1",#N/A,TRUE,"GENERAL";"TAB2",#N/A,TRUE,"GENERAL";"TAB3",#N/A,TRUE,"GENERAL";"TAB4",#N/A,TRUE,"GENERAL";"TAB5",#N/A,TRUE,"GENERAL"}</definedName>
    <definedName name="gfhfdh" localSheetId="4" hidden="1">{"TAB1",#N/A,TRUE,"GENERAL";"TAB2",#N/A,TRUE,"GENERAL";"TAB3",#N/A,TRUE,"GENERAL";"TAB4",#N/A,TRUE,"GENERAL";"TAB5",#N/A,TRUE,"GENERAL"}</definedName>
    <definedName name="gfhfdh" localSheetId="10" hidden="1">{"TAB1",#N/A,TRUE,"GENERAL";"TAB2",#N/A,TRUE,"GENERAL";"TAB3",#N/A,TRUE,"GENERAL";"TAB4",#N/A,TRUE,"GENERAL";"TAB5",#N/A,TRUE,"GENERAL"}</definedName>
    <definedName name="gfhfdh" localSheetId="5" hidden="1">{"TAB1",#N/A,TRUE,"GENERAL";"TAB2",#N/A,TRUE,"GENERAL";"TAB3",#N/A,TRUE,"GENERAL";"TAB4",#N/A,TRUE,"GENERAL";"TAB5",#N/A,TRUE,"GENERAL"}</definedName>
    <definedName name="gfhfdh" localSheetId="6" hidden="1">{"TAB1",#N/A,TRUE,"GENERAL";"TAB2",#N/A,TRUE,"GENERAL";"TAB3",#N/A,TRUE,"GENERAL";"TAB4",#N/A,TRUE,"GENERAL";"TAB5",#N/A,TRUE,"GENERAL"}</definedName>
    <definedName name="gfhfdh" localSheetId="7" hidden="1">{"TAB1",#N/A,TRUE,"GENERAL";"TAB2",#N/A,TRUE,"GENERAL";"TAB3",#N/A,TRUE,"GENERAL";"TAB4",#N/A,TRUE,"GENERAL";"TAB5",#N/A,TRUE,"GENERAL"}</definedName>
    <definedName name="gfhfdh" localSheetId="8" hidden="1">{"TAB1",#N/A,TRUE,"GENERAL";"TAB2",#N/A,TRUE,"GENERAL";"TAB3",#N/A,TRUE,"GENERAL";"TAB4",#N/A,TRUE,"GENERAL";"TAB5",#N/A,TRUE,"GENERAL"}</definedName>
    <definedName name="gfhfdh" localSheetId="9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1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localSheetId="10" hidden="1">{"TAB1",#N/A,TRUE,"GENERAL";"TAB2",#N/A,TRUE,"GENERAL";"TAB3",#N/A,TRUE,"GENERAL";"TAB4",#N/A,TRUE,"GENERAL";"TAB5",#N/A,TRUE,"GENERAL"}</definedName>
    <definedName name="gfhgfh" localSheetId="5" hidden="1">{"TAB1",#N/A,TRUE,"GENERAL";"TAB2",#N/A,TRUE,"GENERAL";"TAB3",#N/A,TRUE,"GENERAL";"TAB4",#N/A,TRUE,"GENERAL";"TAB5",#N/A,TRUE,"GENERAL"}</definedName>
    <definedName name="gfhgfh" localSheetId="6" hidden="1">{"TAB1",#N/A,TRUE,"GENERAL";"TAB2",#N/A,TRUE,"GENERAL";"TAB3",#N/A,TRUE,"GENERAL";"TAB4",#N/A,TRUE,"GENERAL";"TAB5",#N/A,TRUE,"GENERAL"}</definedName>
    <definedName name="gfhgfh" localSheetId="7" hidden="1">{"TAB1",#N/A,TRUE,"GENERAL";"TAB2",#N/A,TRUE,"GENERAL";"TAB3",#N/A,TRUE,"GENERAL";"TAB4",#N/A,TRUE,"GENERAL";"TAB5",#N/A,TRUE,"GENERAL"}</definedName>
    <definedName name="gfhgfh" localSheetId="8" hidden="1">{"TAB1",#N/A,TRUE,"GENERAL";"TAB2",#N/A,TRUE,"GENERAL";"TAB3",#N/A,TRUE,"GENERAL";"TAB4",#N/A,TRUE,"GENERAL";"TAB5",#N/A,TRUE,"GENERAL"}</definedName>
    <definedName name="gfhgfh" localSheetId="9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1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localSheetId="10" hidden="1">{"TAB1",#N/A,TRUE,"GENERAL";"TAB2",#N/A,TRUE,"GENERAL";"TAB3",#N/A,TRUE,"GENERAL";"TAB4",#N/A,TRUE,"GENERAL";"TAB5",#N/A,TRUE,"GENERAL"}</definedName>
    <definedName name="GFJHGJ" localSheetId="5" hidden="1">{"TAB1",#N/A,TRUE,"GENERAL";"TAB2",#N/A,TRUE,"GENERAL";"TAB3",#N/A,TRUE,"GENERAL";"TAB4",#N/A,TRUE,"GENERAL";"TAB5",#N/A,TRUE,"GENERAL"}</definedName>
    <definedName name="GFJHGJ" localSheetId="6" hidden="1">{"TAB1",#N/A,TRUE,"GENERAL";"TAB2",#N/A,TRUE,"GENERAL";"TAB3",#N/A,TRUE,"GENERAL";"TAB4",#N/A,TRUE,"GENERAL";"TAB5",#N/A,TRUE,"GENERAL"}</definedName>
    <definedName name="GFJHGJ" localSheetId="7" hidden="1">{"TAB1",#N/A,TRUE,"GENERAL";"TAB2",#N/A,TRUE,"GENERAL";"TAB3",#N/A,TRUE,"GENERAL";"TAB4",#N/A,TRUE,"GENERAL";"TAB5",#N/A,TRUE,"GENERAL"}</definedName>
    <definedName name="GFJHGJ" localSheetId="8" hidden="1">{"TAB1",#N/A,TRUE,"GENERAL";"TAB2",#N/A,TRUE,"GENERAL";"TAB3",#N/A,TRUE,"GENERAL";"TAB4",#N/A,TRUE,"GENERAL";"TAB5",#N/A,TRUE,"GENERAL"}</definedName>
    <definedName name="GFJHGJ" localSheetId="9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1" hidden="1">{"via1",#N/A,TRUE,"general";"via2",#N/A,TRUE,"general";"via3",#N/A,TRUE,"general"}</definedName>
    <definedName name="gfjjh" localSheetId="4" hidden="1">{"via1",#N/A,TRUE,"general";"via2",#N/A,TRUE,"general";"via3",#N/A,TRUE,"general"}</definedName>
    <definedName name="gfjjh" localSheetId="10" hidden="1">{"via1",#N/A,TRUE,"general";"via2",#N/A,TRUE,"general";"via3",#N/A,TRUE,"general"}</definedName>
    <definedName name="gfjjh" localSheetId="5" hidden="1">{"via1",#N/A,TRUE,"general";"via2",#N/A,TRUE,"general";"via3",#N/A,TRUE,"general"}</definedName>
    <definedName name="gfjjh" localSheetId="6" hidden="1">{"via1",#N/A,TRUE,"general";"via2",#N/A,TRUE,"general";"via3",#N/A,TRUE,"general"}</definedName>
    <definedName name="gfjjh" localSheetId="7" hidden="1">{"via1",#N/A,TRUE,"general";"via2",#N/A,TRUE,"general";"via3",#N/A,TRUE,"general"}</definedName>
    <definedName name="gfjjh" localSheetId="8" hidden="1">{"via1",#N/A,TRUE,"general";"via2",#N/A,TRUE,"general";"via3",#N/A,TRUE,"general"}</definedName>
    <definedName name="gfjjh" localSheetId="9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utyj6" localSheetId="11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localSheetId="10" hidden="1">{"via1",#N/A,TRUE,"general";"via2",#N/A,TRUE,"general";"via3",#N/A,TRUE,"general"}</definedName>
    <definedName name="gfutyj6" localSheetId="5" hidden="1">{"via1",#N/A,TRUE,"general";"via2",#N/A,TRUE,"general";"via3",#N/A,TRUE,"general"}</definedName>
    <definedName name="gfutyj6" localSheetId="6" hidden="1">{"via1",#N/A,TRUE,"general";"via2",#N/A,TRUE,"general";"via3",#N/A,TRUE,"general"}</definedName>
    <definedName name="gfutyj6" localSheetId="7" hidden="1">{"via1",#N/A,TRUE,"general";"via2",#N/A,TRUE,"general";"via3",#N/A,TRUE,"general"}</definedName>
    <definedName name="gfutyj6" localSheetId="8" hidden="1">{"via1",#N/A,TRUE,"general";"via2",#N/A,TRUE,"general";"via3",#N/A,TRUE,"general"}</definedName>
    <definedName name="gfutyj6" localSheetId="9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1" hidden="1">{"TAB1",#N/A,TRUE,"GENERAL";"TAB2",#N/A,TRUE,"GENERAL";"TAB3",#N/A,TRUE,"GENERAL";"TAB4",#N/A,TRUE,"GENERAL";"TAB5",#N/A,TRUE,"GENERAL"}</definedName>
    <definedName name="gg" localSheetId="4" hidden="1">{"TAB1",#N/A,TRUE,"GENERAL";"TAB2",#N/A,TRUE,"GENERAL";"TAB3",#N/A,TRUE,"GENERAL";"TAB4",#N/A,TRUE,"GENERAL";"TAB5",#N/A,TRUE,"GENERAL"}</definedName>
    <definedName name="gg" localSheetId="10" hidden="1">{"TAB1",#N/A,TRUE,"GENERAL";"TAB2",#N/A,TRUE,"GENERAL";"TAB3",#N/A,TRUE,"GENERAL";"TAB4",#N/A,TRUE,"GENERAL";"TAB5",#N/A,TRUE,"GENERAL"}</definedName>
    <definedName name="gg" localSheetId="5" hidden="1">{"TAB1",#N/A,TRUE,"GENERAL";"TAB2",#N/A,TRUE,"GENERAL";"TAB3",#N/A,TRUE,"GENERAL";"TAB4",#N/A,TRUE,"GENERAL";"TAB5",#N/A,TRUE,"GENERAL"}</definedName>
    <definedName name="gg" localSheetId="6" hidden="1">{"TAB1",#N/A,TRUE,"GENERAL";"TAB2",#N/A,TRUE,"GENERAL";"TAB3",#N/A,TRUE,"GENERAL";"TAB4",#N/A,TRUE,"GENERAL";"TAB5",#N/A,TRUE,"GENERAL"}</definedName>
    <definedName name="gg" localSheetId="7" hidden="1">{"TAB1",#N/A,TRUE,"GENERAL";"TAB2",#N/A,TRUE,"GENERAL";"TAB3",#N/A,TRUE,"GENERAL";"TAB4",#N/A,TRUE,"GENERAL";"TAB5",#N/A,TRUE,"GENERAL"}</definedName>
    <definedName name="gg" localSheetId="8" hidden="1">{"TAB1",#N/A,TRUE,"GENERAL";"TAB2",#N/A,TRUE,"GENERAL";"TAB3",#N/A,TRUE,"GENERAL";"TAB4",#N/A,TRUE,"GENERAL";"TAB5",#N/A,TRUE,"GENERAL"}</definedName>
    <definedName name="gg" localSheetId="9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1" hidden="1">{"via1",#N/A,TRUE,"general";"via2",#N/A,TRUE,"general";"via3",#N/A,TRUE,"general"}</definedName>
    <definedName name="ggdr" localSheetId="4" hidden="1">{"via1",#N/A,TRUE,"general";"via2",#N/A,TRUE,"general";"via3",#N/A,TRUE,"general"}</definedName>
    <definedName name="ggdr" localSheetId="10" hidden="1">{"via1",#N/A,TRUE,"general";"via2",#N/A,TRUE,"general";"via3",#N/A,TRUE,"general"}</definedName>
    <definedName name="ggdr" localSheetId="5" hidden="1">{"via1",#N/A,TRUE,"general";"via2",#N/A,TRUE,"general";"via3",#N/A,TRUE,"general"}</definedName>
    <definedName name="ggdr" localSheetId="6" hidden="1">{"via1",#N/A,TRUE,"general";"via2",#N/A,TRUE,"general";"via3",#N/A,TRUE,"general"}</definedName>
    <definedName name="ggdr" localSheetId="7" hidden="1">{"via1",#N/A,TRUE,"general";"via2",#N/A,TRUE,"general";"via3",#N/A,TRUE,"general"}</definedName>
    <definedName name="ggdr" localSheetId="8" hidden="1">{"via1",#N/A,TRUE,"general";"via2",#N/A,TRUE,"general";"via3",#N/A,TRUE,"general"}</definedName>
    <definedName name="ggdr" localSheetId="9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1" hidden="1">{"TAB1",#N/A,TRUE,"GENERAL";"TAB2",#N/A,TRUE,"GENERAL";"TAB3",#N/A,TRUE,"GENERAL";"TAB4",#N/A,TRUE,"GENERAL";"TAB5",#N/A,TRUE,"GENERAL"}</definedName>
    <definedName name="ggerg" localSheetId="4" hidden="1">{"TAB1",#N/A,TRUE,"GENERAL";"TAB2",#N/A,TRUE,"GENERAL";"TAB3",#N/A,TRUE,"GENERAL";"TAB4",#N/A,TRUE,"GENERAL";"TAB5",#N/A,TRUE,"GENERAL"}</definedName>
    <definedName name="ggerg" localSheetId="10" hidden="1">{"TAB1",#N/A,TRUE,"GENERAL";"TAB2",#N/A,TRUE,"GENERAL";"TAB3",#N/A,TRUE,"GENERAL";"TAB4",#N/A,TRUE,"GENERAL";"TAB5",#N/A,TRUE,"GENERAL"}</definedName>
    <definedName name="ggerg" localSheetId="5" hidden="1">{"TAB1",#N/A,TRUE,"GENERAL";"TAB2",#N/A,TRUE,"GENERAL";"TAB3",#N/A,TRUE,"GENERAL";"TAB4",#N/A,TRUE,"GENERAL";"TAB5",#N/A,TRUE,"GENERAL"}</definedName>
    <definedName name="ggerg" localSheetId="6" hidden="1">{"TAB1",#N/A,TRUE,"GENERAL";"TAB2",#N/A,TRUE,"GENERAL";"TAB3",#N/A,TRUE,"GENERAL";"TAB4",#N/A,TRUE,"GENERAL";"TAB5",#N/A,TRUE,"GENERAL"}</definedName>
    <definedName name="ggerg" localSheetId="7" hidden="1">{"TAB1",#N/A,TRUE,"GENERAL";"TAB2",#N/A,TRUE,"GENERAL";"TAB3",#N/A,TRUE,"GENERAL";"TAB4",#N/A,TRUE,"GENERAL";"TAB5",#N/A,TRUE,"GENERAL"}</definedName>
    <definedName name="ggerg" localSheetId="8" hidden="1">{"TAB1",#N/A,TRUE,"GENERAL";"TAB2",#N/A,TRUE,"GENERAL";"TAB3",#N/A,TRUE,"GENERAL";"TAB4",#N/A,TRUE,"GENERAL";"TAB5",#N/A,TRUE,"GENERAL"}</definedName>
    <definedName name="ggerg" localSheetId="9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1">#REF!</definedName>
    <definedName name="GGG" localSheetId="4">#REF!</definedName>
    <definedName name="GGG" localSheetId="10">#REF!</definedName>
    <definedName name="GGG" localSheetId="5">#REF!</definedName>
    <definedName name="GGG" localSheetId="6">#REF!</definedName>
    <definedName name="GGG" localSheetId="7">#REF!</definedName>
    <definedName name="GGG" localSheetId="8">#REF!</definedName>
    <definedName name="GGG" localSheetId="9">#REF!</definedName>
    <definedName name="GGG" localSheetId="1">'MEMORIAS DE CANTIDADES'!ERR</definedName>
    <definedName name="GGG" localSheetId="2">PMT!ERR</definedName>
    <definedName name="GGG">[0]!ERR</definedName>
    <definedName name="gggb" localSheetId="11" hidden="1">{"TAB1",#N/A,TRUE,"GENERAL";"TAB2",#N/A,TRUE,"GENERAL";"TAB3",#N/A,TRUE,"GENERAL";"TAB4",#N/A,TRUE,"GENERAL";"TAB5",#N/A,TRUE,"GENERAL"}</definedName>
    <definedName name="gggb" localSheetId="4" hidden="1">{"TAB1",#N/A,TRUE,"GENERAL";"TAB2",#N/A,TRUE,"GENERAL";"TAB3",#N/A,TRUE,"GENERAL";"TAB4",#N/A,TRUE,"GENERAL";"TAB5",#N/A,TRUE,"GENERAL"}</definedName>
    <definedName name="gggb" localSheetId="10" hidden="1">{"TAB1",#N/A,TRUE,"GENERAL";"TAB2",#N/A,TRUE,"GENERAL";"TAB3",#N/A,TRUE,"GENERAL";"TAB4",#N/A,TRUE,"GENERAL";"TAB5",#N/A,TRUE,"GENERAL"}</definedName>
    <definedName name="gggb" localSheetId="5" hidden="1">{"TAB1",#N/A,TRUE,"GENERAL";"TAB2",#N/A,TRUE,"GENERAL";"TAB3",#N/A,TRUE,"GENERAL";"TAB4",#N/A,TRUE,"GENERAL";"TAB5",#N/A,TRUE,"GENERAL"}</definedName>
    <definedName name="gggb" localSheetId="6" hidden="1">{"TAB1",#N/A,TRUE,"GENERAL";"TAB2",#N/A,TRUE,"GENERAL";"TAB3",#N/A,TRUE,"GENERAL";"TAB4",#N/A,TRUE,"GENERAL";"TAB5",#N/A,TRUE,"GENERAL"}</definedName>
    <definedName name="gggb" localSheetId="7" hidden="1">{"TAB1",#N/A,TRUE,"GENERAL";"TAB2",#N/A,TRUE,"GENERAL";"TAB3",#N/A,TRUE,"GENERAL";"TAB4",#N/A,TRUE,"GENERAL";"TAB5",#N/A,TRUE,"GENERAL"}</definedName>
    <definedName name="gggb" localSheetId="8" hidden="1">{"TAB1",#N/A,TRUE,"GENERAL";"TAB2",#N/A,TRUE,"GENERAL";"TAB3",#N/A,TRUE,"GENERAL";"TAB4",#N/A,TRUE,"GENERAL";"TAB5",#N/A,TRUE,"GENERAL"}</definedName>
    <definedName name="gggb" localSheetId="9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1" hidden="1">{"via1",#N/A,TRUE,"general";"via2",#N/A,TRUE,"general";"via3",#N/A,TRUE,"general"}</definedName>
    <definedName name="gggg" localSheetId="4" hidden="1">{"via1",#N/A,TRUE,"general";"via2",#N/A,TRUE,"general";"via3",#N/A,TRUE,"general"}</definedName>
    <definedName name="gggg" localSheetId="10" hidden="1">{"via1",#N/A,TRUE,"general";"via2",#N/A,TRUE,"general";"via3",#N/A,TRUE,"general"}</definedName>
    <definedName name="gggg" localSheetId="5" hidden="1">{"via1",#N/A,TRUE,"general";"via2",#N/A,TRUE,"general";"via3",#N/A,TRUE,"general"}</definedName>
    <definedName name="gggg" localSheetId="6" hidden="1">{"via1",#N/A,TRUE,"general";"via2",#N/A,TRUE,"general";"via3",#N/A,TRUE,"general"}</definedName>
    <definedName name="gggg" localSheetId="7" hidden="1">{"via1",#N/A,TRUE,"general";"via2",#N/A,TRUE,"general";"via3",#N/A,TRUE,"general"}</definedName>
    <definedName name="gggg" localSheetId="8" hidden="1">{"via1",#N/A,TRUE,"general";"via2",#N/A,TRUE,"general";"via3",#N/A,TRUE,"general"}</definedName>
    <definedName name="gggg" localSheetId="9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1" hidden="1">{"TAB1",#N/A,TRUE,"GENERAL";"TAB2",#N/A,TRUE,"GENERAL";"TAB3",#N/A,TRUE,"GENERAL";"TAB4",#N/A,TRUE,"GENERAL";"TAB5",#N/A,TRUE,"GENERAL"}</definedName>
    <definedName name="ggggd" localSheetId="4" hidden="1">{"TAB1",#N/A,TRUE,"GENERAL";"TAB2",#N/A,TRUE,"GENERAL";"TAB3",#N/A,TRUE,"GENERAL";"TAB4",#N/A,TRUE,"GENERAL";"TAB5",#N/A,TRUE,"GENERAL"}</definedName>
    <definedName name="ggggd" localSheetId="10" hidden="1">{"TAB1",#N/A,TRUE,"GENERAL";"TAB2",#N/A,TRUE,"GENERAL";"TAB3",#N/A,TRUE,"GENERAL";"TAB4",#N/A,TRUE,"GENERAL";"TAB5",#N/A,TRUE,"GENERAL"}</definedName>
    <definedName name="ggggd" localSheetId="5" hidden="1">{"TAB1",#N/A,TRUE,"GENERAL";"TAB2",#N/A,TRUE,"GENERAL";"TAB3",#N/A,TRUE,"GENERAL";"TAB4",#N/A,TRUE,"GENERAL";"TAB5",#N/A,TRUE,"GENERAL"}</definedName>
    <definedName name="ggggd" localSheetId="6" hidden="1">{"TAB1",#N/A,TRUE,"GENERAL";"TAB2",#N/A,TRUE,"GENERAL";"TAB3",#N/A,TRUE,"GENERAL";"TAB4",#N/A,TRUE,"GENERAL";"TAB5",#N/A,TRUE,"GENERAL"}</definedName>
    <definedName name="ggggd" localSheetId="7" hidden="1">{"TAB1",#N/A,TRUE,"GENERAL";"TAB2",#N/A,TRUE,"GENERAL";"TAB3",#N/A,TRUE,"GENERAL";"TAB4",#N/A,TRUE,"GENERAL";"TAB5",#N/A,TRUE,"GENERAL"}</definedName>
    <definedName name="ggggd" localSheetId="8" hidden="1">{"TAB1",#N/A,TRUE,"GENERAL";"TAB2",#N/A,TRUE,"GENERAL";"TAB3",#N/A,TRUE,"GENERAL";"TAB4",#N/A,TRUE,"GENERAL";"TAB5",#N/A,TRUE,"GENERAL"}</definedName>
    <definedName name="ggggd" localSheetId="9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1" hidden="1">{"via1",#N/A,TRUE,"general";"via2",#N/A,TRUE,"general";"via3",#N/A,TRUE,"general"}</definedName>
    <definedName name="gggggt" localSheetId="4" hidden="1">{"via1",#N/A,TRUE,"general";"via2",#N/A,TRUE,"general";"via3",#N/A,TRUE,"general"}</definedName>
    <definedName name="gggggt" localSheetId="10" hidden="1">{"via1",#N/A,TRUE,"general";"via2",#N/A,TRUE,"general";"via3",#N/A,TRUE,"general"}</definedName>
    <definedName name="gggggt" localSheetId="5" hidden="1">{"via1",#N/A,TRUE,"general";"via2",#N/A,TRUE,"general";"via3",#N/A,TRUE,"general"}</definedName>
    <definedName name="gggggt" localSheetId="6" hidden="1">{"via1",#N/A,TRUE,"general";"via2",#N/A,TRUE,"general";"via3",#N/A,TRUE,"general"}</definedName>
    <definedName name="gggggt" localSheetId="7" hidden="1">{"via1",#N/A,TRUE,"general";"via2",#N/A,TRUE,"general";"via3",#N/A,TRUE,"general"}</definedName>
    <definedName name="gggggt" localSheetId="8" hidden="1">{"via1",#N/A,TRUE,"general";"via2",#N/A,TRUE,"general";"via3",#N/A,TRUE,"general"}</definedName>
    <definedName name="gggggt" localSheetId="9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1" hidden="1">{"TAB1",#N/A,TRUE,"GENERAL";"TAB2",#N/A,TRUE,"GENERAL";"TAB3",#N/A,TRUE,"GENERAL";"TAB4",#N/A,TRUE,"GENERAL";"TAB5",#N/A,TRUE,"GENERAL"}</definedName>
    <definedName name="gggghn" localSheetId="4" hidden="1">{"TAB1",#N/A,TRUE,"GENERAL";"TAB2",#N/A,TRUE,"GENERAL";"TAB3",#N/A,TRUE,"GENERAL";"TAB4",#N/A,TRUE,"GENERAL";"TAB5",#N/A,TRUE,"GENERAL"}</definedName>
    <definedName name="gggghn" localSheetId="10" hidden="1">{"TAB1",#N/A,TRUE,"GENERAL";"TAB2",#N/A,TRUE,"GENERAL";"TAB3",#N/A,TRUE,"GENERAL";"TAB4",#N/A,TRUE,"GENERAL";"TAB5",#N/A,TRUE,"GENERAL"}</definedName>
    <definedName name="gggghn" localSheetId="5" hidden="1">{"TAB1",#N/A,TRUE,"GENERAL";"TAB2",#N/A,TRUE,"GENERAL";"TAB3",#N/A,TRUE,"GENERAL";"TAB4",#N/A,TRUE,"GENERAL";"TAB5",#N/A,TRUE,"GENERAL"}</definedName>
    <definedName name="gggghn" localSheetId="6" hidden="1">{"TAB1",#N/A,TRUE,"GENERAL";"TAB2",#N/A,TRUE,"GENERAL";"TAB3",#N/A,TRUE,"GENERAL";"TAB4",#N/A,TRUE,"GENERAL";"TAB5",#N/A,TRUE,"GENERAL"}</definedName>
    <definedName name="gggghn" localSheetId="7" hidden="1">{"TAB1",#N/A,TRUE,"GENERAL";"TAB2",#N/A,TRUE,"GENERAL";"TAB3",#N/A,TRUE,"GENERAL";"TAB4",#N/A,TRUE,"GENERAL";"TAB5",#N/A,TRUE,"GENERAL"}</definedName>
    <definedName name="gggghn" localSheetId="8" hidden="1">{"TAB1",#N/A,TRUE,"GENERAL";"TAB2",#N/A,TRUE,"GENERAL";"TAB3",#N/A,TRUE,"GENERAL";"TAB4",#N/A,TRUE,"GENERAL";"TAB5",#N/A,TRUE,"GENERAL"}</definedName>
    <definedName name="gggghn" localSheetId="9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1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localSheetId="10" hidden="1">{"TAB1",#N/A,TRUE,"GENERAL";"TAB2",#N/A,TRUE,"GENERAL";"TAB3",#N/A,TRUE,"GENERAL";"TAB4",#N/A,TRUE,"GENERAL";"TAB5",#N/A,TRUE,"GENERAL"}</definedName>
    <definedName name="ggggt" localSheetId="5" hidden="1">{"TAB1",#N/A,TRUE,"GENERAL";"TAB2",#N/A,TRUE,"GENERAL";"TAB3",#N/A,TRUE,"GENERAL";"TAB4",#N/A,TRUE,"GENERAL";"TAB5",#N/A,TRUE,"GENERAL"}</definedName>
    <definedName name="ggggt" localSheetId="6" hidden="1">{"TAB1",#N/A,TRUE,"GENERAL";"TAB2",#N/A,TRUE,"GENERAL";"TAB3",#N/A,TRUE,"GENERAL";"TAB4",#N/A,TRUE,"GENERAL";"TAB5",#N/A,TRUE,"GENERAL"}</definedName>
    <definedName name="ggggt" localSheetId="7" hidden="1">{"TAB1",#N/A,TRUE,"GENERAL";"TAB2",#N/A,TRUE,"GENERAL";"TAB3",#N/A,TRUE,"GENERAL";"TAB4",#N/A,TRUE,"GENERAL";"TAB5",#N/A,TRUE,"GENERAL"}</definedName>
    <definedName name="ggggt" localSheetId="8" hidden="1">{"TAB1",#N/A,TRUE,"GENERAL";"TAB2",#N/A,TRUE,"GENERAL";"TAB3",#N/A,TRUE,"GENERAL";"TAB4",#N/A,TRUE,"GENERAL";"TAB5",#N/A,TRUE,"GENERAL"}</definedName>
    <definedName name="ggggt" localSheetId="9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1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localSheetId="10" hidden="1">{"TAB1",#N/A,TRUE,"GENERAL";"TAB2",#N/A,TRUE,"GENERAL";"TAB3",#N/A,TRUE,"GENERAL";"TAB4",#N/A,TRUE,"GENERAL";"TAB5",#N/A,TRUE,"GENERAL"}</definedName>
    <definedName name="ggggy" localSheetId="5" hidden="1">{"TAB1",#N/A,TRUE,"GENERAL";"TAB2",#N/A,TRUE,"GENERAL";"TAB3",#N/A,TRUE,"GENERAL";"TAB4",#N/A,TRUE,"GENERAL";"TAB5",#N/A,TRUE,"GENERAL"}</definedName>
    <definedName name="ggggy" localSheetId="6" hidden="1">{"TAB1",#N/A,TRUE,"GENERAL";"TAB2",#N/A,TRUE,"GENERAL";"TAB3",#N/A,TRUE,"GENERAL";"TAB4",#N/A,TRUE,"GENERAL";"TAB5",#N/A,TRUE,"GENERAL"}</definedName>
    <definedName name="ggggy" localSheetId="7" hidden="1">{"TAB1",#N/A,TRUE,"GENERAL";"TAB2",#N/A,TRUE,"GENERAL";"TAB3",#N/A,TRUE,"GENERAL";"TAB4",#N/A,TRUE,"GENERAL";"TAB5",#N/A,TRUE,"GENERAL"}</definedName>
    <definedName name="ggggy" localSheetId="8" hidden="1">{"TAB1",#N/A,TRUE,"GENERAL";"TAB2",#N/A,TRUE,"GENERAL";"TAB3",#N/A,TRUE,"GENERAL";"TAB4",#N/A,TRUE,"GENERAL";"TAB5",#N/A,TRUE,"GENERAL"}</definedName>
    <definedName name="ggggy" localSheetId="9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1" hidden="1">{"via1",#N/A,TRUE,"general";"via2",#N/A,TRUE,"general";"via3",#N/A,TRUE,"general"}</definedName>
    <definedName name="gggtgd" localSheetId="4" hidden="1">{"via1",#N/A,TRUE,"general";"via2",#N/A,TRUE,"general";"via3",#N/A,TRUE,"general"}</definedName>
    <definedName name="gggtgd" localSheetId="10" hidden="1">{"via1",#N/A,TRUE,"general";"via2",#N/A,TRUE,"general";"via3",#N/A,TRUE,"general"}</definedName>
    <definedName name="gggtgd" localSheetId="5" hidden="1">{"via1",#N/A,TRUE,"general";"via2",#N/A,TRUE,"general";"via3",#N/A,TRUE,"general"}</definedName>
    <definedName name="gggtgd" localSheetId="6" hidden="1">{"via1",#N/A,TRUE,"general";"via2",#N/A,TRUE,"general";"via3",#N/A,TRUE,"general"}</definedName>
    <definedName name="gggtgd" localSheetId="7" hidden="1">{"via1",#N/A,TRUE,"general";"via2",#N/A,TRUE,"general";"via3",#N/A,TRUE,"general"}</definedName>
    <definedName name="gggtgd" localSheetId="8" hidden="1">{"via1",#N/A,TRUE,"general";"via2",#N/A,TRUE,"general";"via3",#N/A,TRUE,"general"}</definedName>
    <definedName name="gggtgd" localSheetId="9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11" hidden="1">{#N/A,#N/A,TRUE,"1842CWN0"}</definedName>
    <definedName name="ggjgjkg" localSheetId="4" hidden="1">{#N/A,#N/A,TRUE,"1842CWN0"}</definedName>
    <definedName name="ggjgjkg" localSheetId="10" hidden="1">{#N/A,#N/A,TRUE,"1842CWN0"}</definedName>
    <definedName name="ggjgjkg" localSheetId="5" hidden="1">{#N/A,#N/A,TRUE,"1842CWN0"}</definedName>
    <definedName name="ggjgjkg" localSheetId="6" hidden="1">{#N/A,#N/A,TRUE,"1842CWN0"}</definedName>
    <definedName name="ggjgjkg" localSheetId="7" hidden="1">{#N/A,#N/A,TRUE,"1842CWN0"}</definedName>
    <definedName name="ggjgjkg" localSheetId="8" hidden="1">{#N/A,#N/A,TRUE,"1842CWN0"}</definedName>
    <definedName name="ggjgjkg" localSheetId="9" hidden="1">{#N/A,#N/A,TRUE,"1842CWN0"}</definedName>
    <definedName name="ggjgjkg" localSheetId="1" hidden="1">{#N/A,#N/A,TRUE,"1842CWN0"}</definedName>
    <definedName name="ggjgjkg" localSheetId="2" hidden="1">{#N/A,#N/A,TRUE,"1842CWN0"}</definedName>
    <definedName name="ggjgjkg" hidden="1">{#N/A,#N/A,TRUE,"1842CWN0"}</definedName>
    <definedName name="ggtgt" localSheetId="11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localSheetId="10" hidden="1">{"via1",#N/A,TRUE,"general";"via2",#N/A,TRUE,"general";"via3",#N/A,TRUE,"general"}</definedName>
    <definedName name="ggtgt" localSheetId="5" hidden="1">{"via1",#N/A,TRUE,"general";"via2",#N/A,TRUE,"general";"via3",#N/A,TRUE,"general"}</definedName>
    <definedName name="ggtgt" localSheetId="6" hidden="1">{"via1",#N/A,TRUE,"general";"via2",#N/A,TRUE,"general";"via3",#N/A,TRUE,"general"}</definedName>
    <definedName name="ggtgt" localSheetId="7" hidden="1">{"via1",#N/A,TRUE,"general";"via2",#N/A,TRUE,"general";"via3",#N/A,TRUE,"general"}</definedName>
    <definedName name="ggtgt" localSheetId="8" hidden="1">{"via1",#N/A,TRUE,"general";"via2",#N/A,TRUE,"general";"via3",#N/A,TRUE,"general"}</definedName>
    <definedName name="ggtgt" localSheetId="9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1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localSheetId="10" hidden="1">{"via1",#N/A,TRUE,"general";"via2",#N/A,TRUE,"general";"via3",#N/A,TRUE,"general"}</definedName>
    <definedName name="ghdghuy" localSheetId="5" hidden="1">{"via1",#N/A,TRUE,"general";"via2",#N/A,TRUE,"general";"via3",#N/A,TRUE,"general"}</definedName>
    <definedName name="ghdghuy" localSheetId="6" hidden="1">{"via1",#N/A,TRUE,"general";"via2",#N/A,TRUE,"general";"via3",#N/A,TRUE,"general"}</definedName>
    <definedName name="ghdghuy" localSheetId="7" hidden="1">{"via1",#N/A,TRUE,"general";"via2",#N/A,TRUE,"general";"via3",#N/A,TRUE,"general"}</definedName>
    <definedName name="ghdghuy" localSheetId="8" hidden="1">{"via1",#N/A,TRUE,"general";"via2",#N/A,TRUE,"general";"via3",#N/A,TRUE,"general"}</definedName>
    <definedName name="ghdghuy" localSheetId="9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1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localSheetId="10" hidden="1">{"via1",#N/A,TRUE,"general";"via2",#N/A,TRUE,"general";"via3",#N/A,TRUE,"general"}</definedName>
    <definedName name="GHDP" localSheetId="5" hidden="1">{"via1",#N/A,TRUE,"general";"via2",#N/A,TRUE,"general";"via3",#N/A,TRUE,"general"}</definedName>
    <definedName name="GHDP" localSheetId="6" hidden="1">{"via1",#N/A,TRUE,"general";"via2",#N/A,TRUE,"general";"via3",#N/A,TRUE,"general"}</definedName>
    <definedName name="GHDP" localSheetId="7" hidden="1">{"via1",#N/A,TRUE,"general";"via2",#N/A,TRUE,"general";"via3",#N/A,TRUE,"general"}</definedName>
    <definedName name="GHDP" localSheetId="8" hidden="1">{"via1",#N/A,TRUE,"general";"via2",#N/A,TRUE,"general";"via3",#N/A,TRUE,"general"}</definedName>
    <definedName name="GHDP" localSheetId="9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localSheetId="11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localSheetId="10" hidden="1">{"via1",#N/A,TRUE,"general";"via2",#N/A,TRUE,"general";"via3",#N/A,TRUE,"general"}</definedName>
    <definedName name="ghfg" localSheetId="5" hidden="1">{"via1",#N/A,TRUE,"general";"via2",#N/A,TRUE,"general";"via3",#N/A,TRUE,"general"}</definedName>
    <definedName name="ghfg" localSheetId="6" hidden="1">{"via1",#N/A,TRUE,"general";"via2",#N/A,TRUE,"general";"via3",#N/A,TRUE,"general"}</definedName>
    <definedName name="ghfg" localSheetId="7" hidden="1">{"via1",#N/A,TRUE,"general";"via2",#N/A,TRUE,"general";"via3",#N/A,TRUE,"general"}</definedName>
    <definedName name="ghfg" localSheetId="8" hidden="1">{"via1",#N/A,TRUE,"general";"via2",#N/A,TRUE,"general";"via3",#N/A,TRUE,"general"}</definedName>
    <definedName name="ghfg" localSheetId="9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1">#REF!</definedName>
    <definedName name="ghghy" localSheetId="2">#REF!</definedName>
    <definedName name="ghghy">#REF!</definedName>
    <definedName name="ghjghj" localSheetId="11" hidden="1">{"TAB1",#N/A,TRUE,"GENERAL";"TAB2",#N/A,TRUE,"GENERAL";"TAB3",#N/A,TRUE,"GENERAL";"TAB4",#N/A,TRUE,"GENERAL";"TAB5",#N/A,TRUE,"GENERAL"}</definedName>
    <definedName name="ghjghj" localSheetId="4" hidden="1">{"TAB1",#N/A,TRUE,"GENERAL";"TAB2",#N/A,TRUE,"GENERAL";"TAB3",#N/A,TRUE,"GENERAL";"TAB4",#N/A,TRUE,"GENERAL";"TAB5",#N/A,TRUE,"GENERAL"}</definedName>
    <definedName name="ghjghj" localSheetId="10" hidden="1">{"TAB1",#N/A,TRUE,"GENERAL";"TAB2",#N/A,TRUE,"GENERAL";"TAB3",#N/A,TRUE,"GENERAL";"TAB4",#N/A,TRUE,"GENERAL";"TAB5",#N/A,TRUE,"GENERAL"}</definedName>
    <definedName name="ghjghj" localSheetId="5" hidden="1">{"TAB1",#N/A,TRUE,"GENERAL";"TAB2",#N/A,TRUE,"GENERAL";"TAB3",#N/A,TRUE,"GENERAL";"TAB4",#N/A,TRUE,"GENERAL";"TAB5",#N/A,TRUE,"GENERAL"}</definedName>
    <definedName name="ghjghj" localSheetId="6" hidden="1">{"TAB1",#N/A,TRUE,"GENERAL";"TAB2",#N/A,TRUE,"GENERAL";"TAB3",#N/A,TRUE,"GENERAL";"TAB4",#N/A,TRUE,"GENERAL";"TAB5",#N/A,TRUE,"GENERAL"}</definedName>
    <definedName name="ghjghj" localSheetId="7" hidden="1">{"TAB1",#N/A,TRUE,"GENERAL";"TAB2",#N/A,TRUE,"GENERAL";"TAB3",#N/A,TRUE,"GENERAL";"TAB4",#N/A,TRUE,"GENERAL";"TAB5",#N/A,TRUE,"GENERAL"}</definedName>
    <definedName name="ghjghj" localSheetId="8" hidden="1">{"TAB1",#N/A,TRUE,"GENERAL";"TAB2",#N/A,TRUE,"GENERAL";"TAB3",#N/A,TRUE,"GENERAL";"TAB4",#N/A,TRUE,"GENERAL";"TAB5",#N/A,TRUE,"GENERAL"}</definedName>
    <definedName name="ghjghj" localSheetId="9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1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localSheetId="10" hidden="1">{"TAB1",#N/A,TRUE,"GENERAL";"TAB2",#N/A,TRUE,"GENERAL";"TAB3",#N/A,TRUE,"GENERAL";"TAB4",#N/A,TRUE,"GENERAL";"TAB5",#N/A,TRUE,"GENERAL"}</definedName>
    <definedName name="GHKJHK" localSheetId="5" hidden="1">{"TAB1",#N/A,TRUE,"GENERAL";"TAB2",#N/A,TRUE,"GENERAL";"TAB3",#N/A,TRUE,"GENERAL";"TAB4",#N/A,TRUE,"GENERAL";"TAB5",#N/A,TRUE,"GENERAL"}</definedName>
    <definedName name="GHKJHK" localSheetId="6" hidden="1">{"TAB1",#N/A,TRUE,"GENERAL";"TAB2",#N/A,TRUE,"GENERAL";"TAB3",#N/A,TRUE,"GENERAL";"TAB4",#N/A,TRUE,"GENERAL";"TAB5",#N/A,TRUE,"GENERAL"}</definedName>
    <definedName name="GHKJHK" localSheetId="7" hidden="1">{"TAB1",#N/A,TRUE,"GENERAL";"TAB2",#N/A,TRUE,"GENERAL";"TAB3",#N/A,TRUE,"GENERAL";"TAB4",#N/A,TRUE,"GENERAL";"TAB5",#N/A,TRUE,"GENERAL"}</definedName>
    <definedName name="GHKJHK" localSheetId="8" hidden="1">{"TAB1",#N/A,TRUE,"GENERAL";"TAB2",#N/A,TRUE,"GENERAL";"TAB3",#N/A,TRUE,"GENERAL";"TAB4",#N/A,TRUE,"GENERAL";"TAB5",#N/A,TRUE,"GENERAL"}</definedName>
    <definedName name="GHKJHK" localSheetId="9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11" hidden="1">{#N/A,#N/A,TRUE,"1842CWN0"}</definedName>
    <definedName name="ghnbbfr" localSheetId="4" hidden="1">{#N/A,#N/A,TRUE,"1842CWN0"}</definedName>
    <definedName name="ghnbbfr" localSheetId="10" hidden="1">{#N/A,#N/A,TRUE,"1842CWN0"}</definedName>
    <definedName name="ghnbbfr" localSheetId="5" hidden="1">{#N/A,#N/A,TRUE,"1842CWN0"}</definedName>
    <definedName name="ghnbbfr" localSheetId="6" hidden="1">{#N/A,#N/A,TRUE,"1842CWN0"}</definedName>
    <definedName name="ghnbbfr" localSheetId="7" hidden="1">{#N/A,#N/A,TRUE,"1842CWN0"}</definedName>
    <definedName name="ghnbbfr" localSheetId="8" hidden="1">{#N/A,#N/A,TRUE,"1842CWN0"}</definedName>
    <definedName name="ghnbbfr" localSheetId="9" hidden="1">{#N/A,#N/A,TRUE,"1842CWN0"}</definedName>
    <definedName name="ghnbbfr" localSheetId="1" hidden="1">{#N/A,#N/A,TRUE,"1842CWN0"}</definedName>
    <definedName name="ghnbbfr" localSheetId="2" hidden="1">{#N/A,#N/A,TRUE,"1842CWN0"}</definedName>
    <definedName name="ghnbbfr" hidden="1">{#N/A,#N/A,TRUE,"1842CWN0"}</definedName>
    <definedName name="GJHVCB" localSheetId="11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localSheetId="10" hidden="1">{"TAB1",#N/A,TRUE,"GENERAL";"TAB2",#N/A,TRUE,"GENERAL";"TAB3",#N/A,TRUE,"GENERAL";"TAB4",#N/A,TRUE,"GENERAL";"TAB5",#N/A,TRUE,"GENERAL"}</definedName>
    <definedName name="GJHVCB" localSheetId="5" hidden="1">{"TAB1",#N/A,TRUE,"GENERAL";"TAB2",#N/A,TRUE,"GENERAL";"TAB3",#N/A,TRUE,"GENERAL";"TAB4",#N/A,TRUE,"GENERAL";"TAB5",#N/A,TRUE,"GENERAL"}</definedName>
    <definedName name="GJHVCB" localSheetId="6" hidden="1">{"TAB1",#N/A,TRUE,"GENERAL";"TAB2",#N/A,TRUE,"GENERAL";"TAB3",#N/A,TRUE,"GENERAL";"TAB4",#N/A,TRUE,"GENERAL";"TAB5",#N/A,TRUE,"GENERAL"}</definedName>
    <definedName name="GJHVCB" localSheetId="7" hidden="1">{"TAB1",#N/A,TRUE,"GENERAL";"TAB2",#N/A,TRUE,"GENERAL";"TAB3",#N/A,TRUE,"GENERAL";"TAB4",#N/A,TRUE,"GENERAL";"TAB5",#N/A,TRUE,"GENERAL"}</definedName>
    <definedName name="GJHVCB" localSheetId="8" hidden="1">{"TAB1",#N/A,TRUE,"GENERAL";"TAB2",#N/A,TRUE,"GENERAL";"TAB3",#N/A,TRUE,"GENERAL";"TAB4",#N/A,TRUE,"GENERAL";"TAB5",#N/A,TRUE,"GENERAL"}</definedName>
    <definedName name="GJHVCB" localSheetId="9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1" hidden="1">{"via1",#N/A,TRUE,"general";"via2",#N/A,TRUE,"general";"via3",#N/A,TRUE,"general"}</definedName>
    <definedName name="gk" localSheetId="4" hidden="1">{"via1",#N/A,TRUE,"general";"via2",#N/A,TRUE,"general";"via3",#N/A,TRUE,"general"}</definedName>
    <definedName name="gk" localSheetId="10" hidden="1">{"via1",#N/A,TRUE,"general";"via2",#N/A,TRUE,"general";"via3",#N/A,TRUE,"general"}</definedName>
    <definedName name="gk" localSheetId="5" hidden="1">{"via1",#N/A,TRUE,"general";"via2",#N/A,TRUE,"general";"via3",#N/A,TRUE,"general"}</definedName>
    <definedName name="gk" localSheetId="6" hidden="1">{"via1",#N/A,TRUE,"general";"via2",#N/A,TRUE,"general";"via3",#N/A,TRUE,"general"}</definedName>
    <definedName name="gk" localSheetId="7" hidden="1">{"via1",#N/A,TRUE,"general";"via2",#N/A,TRUE,"general";"via3",#N/A,TRUE,"general"}</definedName>
    <definedName name="gk" localSheetId="8" hidden="1">{"via1",#N/A,TRUE,"general";"via2",#N/A,TRUE,"general";"via3",#N/A,TRUE,"general"}</definedName>
    <definedName name="gk" localSheetId="9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 localSheetId="1">#REF!</definedName>
    <definedName name="GMM_ON_ASO" localSheetId="2">#REF!</definedName>
    <definedName name="GMM_ON_ASO">#REF!</definedName>
    <definedName name="GMM_ON_DMARES" localSheetId="11">#REF!</definedName>
    <definedName name="GMM_ON_DMARES" localSheetId="4">#REF!</definedName>
    <definedName name="GMM_ON_DMARES" localSheetId="10">#REF!</definedName>
    <definedName name="GMM_ON_DMARES" localSheetId="5">#REF!</definedName>
    <definedName name="GMM_ON_DMARES" localSheetId="6">#REF!</definedName>
    <definedName name="GMM_ON_DMARES" localSheetId="7">#REF!</definedName>
    <definedName name="GMM_ON_DMARES" localSheetId="8">#REF!</definedName>
    <definedName name="GMM_ON_DMARES" localSheetId="9">#REF!</definedName>
    <definedName name="GMM_ON_DMARES" localSheetId="1">#REF!</definedName>
    <definedName name="GMM_ON_DMARES" localSheetId="2">#REF!</definedName>
    <definedName name="GMM_ON_DMARES">#REF!</definedName>
    <definedName name="GMM_ON_DRIO" localSheetId="1">#REF!</definedName>
    <definedName name="GMM_ON_DRIO">#REF!</definedName>
    <definedName name="GOR" localSheetId="1">#REF!</definedName>
    <definedName name="GOR">#REF!</definedName>
    <definedName name="GOT" localSheetId="11">#REF!</definedName>
    <definedName name="GOT" localSheetId="4">#REF!</definedName>
    <definedName name="GOT" localSheetId="10">#REF!</definedName>
    <definedName name="GOT" localSheetId="5">#REF!</definedName>
    <definedName name="GOT" localSheetId="6">#REF!</definedName>
    <definedName name="GOT" localSheetId="7">#REF!</definedName>
    <definedName name="GOT" localSheetId="8">#REF!</definedName>
    <definedName name="GOT" localSheetId="9">#REF!</definedName>
    <definedName name="GOT" localSheetId="1">#REF!</definedName>
    <definedName name="GOT" localSheetId="2">#REF!</definedName>
    <definedName name="GOT">#REF!</definedName>
    <definedName name="GPO" localSheetId="1">#REF!</definedName>
    <definedName name="GPO" localSheetId="2">#REF!</definedName>
    <definedName name="GPO">#REF!</definedName>
    <definedName name="GPR" localSheetId="1">#REF!</definedName>
    <definedName name="GPR">#REF!</definedName>
    <definedName name="GRAF1ANO" localSheetId="11" hidden="1">{"via1",#N/A,TRUE,"general";"via2",#N/A,TRUE,"general";"via3",#N/A,TRUE,"general"}</definedName>
    <definedName name="GRAF1ANO" localSheetId="4" hidden="1">{"via1",#N/A,TRUE,"general";"via2",#N/A,TRUE,"general";"via3",#N/A,TRUE,"general"}</definedName>
    <definedName name="GRAF1ANO" localSheetId="10" hidden="1">{"via1",#N/A,TRUE,"general";"via2",#N/A,TRUE,"general";"via3",#N/A,TRUE,"general"}</definedName>
    <definedName name="GRAF1ANO" localSheetId="5" hidden="1">{"via1",#N/A,TRUE,"general";"via2",#N/A,TRUE,"general";"via3",#N/A,TRUE,"general"}</definedName>
    <definedName name="GRAF1ANO" localSheetId="6" hidden="1">{"via1",#N/A,TRUE,"general";"via2",#N/A,TRUE,"general";"via3",#N/A,TRUE,"general"}</definedName>
    <definedName name="GRAF1ANO" localSheetId="7" hidden="1">{"via1",#N/A,TRUE,"general";"via2",#N/A,TRUE,"general";"via3",#N/A,TRUE,"general"}</definedName>
    <definedName name="GRAF1ANO" localSheetId="8" hidden="1">{"via1",#N/A,TRUE,"general";"via2",#N/A,TRUE,"general";"via3",#N/A,TRUE,"general"}</definedName>
    <definedName name="GRAF1ANO" localSheetId="9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1" hidden="1">{"TAB1",#N/A,TRUE,"GENERAL";"TAB2",#N/A,TRUE,"GENERAL";"TAB3",#N/A,TRUE,"GENERAL";"TAB4",#N/A,TRUE,"GENERAL";"TAB5",#N/A,TRUE,"GENERAL"}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localSheetId="10" hidden="1">{"TAB1",#N/A,TRUE,"GENERAL";"TAB2",#N/A,TRUE,"GENERAL";"TAB3",#N/A,TRUE,"GENERAL";"TAB4",#N/A,TRUE,"GENERAL";"TAB5",#N/A,TRUE,"GENERAL"}</definedName>
    <definedName name="GRAF1AÑO" localSheetId="5" hidden="1">{"TAB1",#N/A,TRUE,"GENERAL";"TAB2",#N/A,TRUE,"GENERAL";"TAB3",#N/A,TRUE,"GENERAL";"TAB4",#N/A,TRUE,"GENERAL";"TAB5",#N/A,TRUE,"GENERAL"}</definedName>
    <definedName name="GRAF1AÑO" localSheetId="6" hidden="1">{"TAB1",#N/A,TRUE,"GENERAL";"TAB2",#N/A,TRUE,"GENERAL";"TAB3",#N/A,TRUE,"GENERAL";"TAB4",#N/A,TRUE,"GENERAL";"TAB5",#N/A,TRUE,"GENERAL"}</definedName>
    <definedName name="GRAF1AÑO" localSheetId="7" hidden="1">{"TAB1",#N/A,TRUE,"GENERAL";"TAB2",#N/A,TRUE,"GENERAL";"TAB3",#N/A,TRUE,"GENERAL";"TAB4",#N/A,TRUE,"GENERAL";"TAB5",#N/A,TRUE,"GENERAL"}</definedName>
    <definedName name="GRAF1AÑO" localSheetId="8" hidden="1">{"TAB1",#N/A,TRUE,"GENERAL";"TAB2",#N/A,TRUE,"GENERAL";"TAB3",#N/A,TRUE,"GENERAL";"TAB4",#N/A,TRUE,"GENERAL";"TAB5",#N/A,TRUE,"GENERAL"}</definedName>
    <definedName name="GRAF1AÑO" localSheetId="9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 localSheetId="2">#REF!</definedName>
    <definedName name="GRAF2">#REF!</definedName>
    <definedName name="GRAF3" localSheetId="1">#REF!</definedName>
    <definedName name="GRAF3">#REF!</definedName>
    <definedName name="GRC" localSheetId="1">#REF!</definedName>
    <definedName name="GRC">#REF!</definedName>
    <definedName name="GRC_ON_ASO" localSheetId="1">#REF!</definedName>
    <definedName name="GRC_ON_ASO">#REF!</definedName>
    <definedName name="GRC_ON_DAPIAY" localSheetId="11">#REF!</definedName>
    <definedName name="GRC_ON_DAPIAY" localSheetId="4">#REF!</definedName>
    <definedName name="GRC_ON_DAPIAY" localSheetId="10">#REF!</definedName>
    <definedName name="GRC_ON_DAPIAY" localSheetId="5">#REF!</definedName>
    <definedName name="GRC_ON_DAPIAY" localSheetId="6">#REF!</definedName>
    <definedName name="GRC_ON_DAPIAY" localSheetId="7">#REF!</definedName>
    <definedName name="GRC_ON_DAPIAY" localSheetId="8">#REF!</definedName>
    <definedName name="GRC_ON_DAPIAY" localSheetId="9">#REF!</definedName>
    <definedName name="GRC_ON_DAPIAY" localSheetId="1">#REF!</definedName>
    <definedName name="GRC_ON_DAPIAY" localSheetId="2">#REF!</definedName>
    <definedName name="GRC_ON_DAPIAY">#REF!</definedName>
    <definedName name="GRC_ON_GER" localSheetId="1">#REF!</definedName>
    <definedName name="GRC_ON_GER">#REF!</definedName>
    <definedName name="gregds" localSheetId="11" hidden="1">{"TAB1",#N/A,TRUE,"GENERAL";"TAB2",#N/A,TRUE,"GENERAL";"TAB3",#N/A,TRUE,"GENERAL";"TAB4",#N/A,TRUE,"GENERAL";"TAB5",#N/A,TRUE,"GENERAL"}</definedName>
    <definedName name="gregds" localSheetId="4" hidden="1">{"TAB1",#N/A,TRUE,"GENERAL";"TAB2",#N/A,TRUE,"GENERAL";"TAB3",#N/A,TRUE,"GENERAL";"TAB4",#N/A,TRUE,"GENERAL";"TAB5",#N/A,TRUE,"GENERAL"}</definedName>
    <definedName name="gregds" localSheetId="10" hidden="1">{"TAB1",#N/A,TRUE,"GENERAL";"TAB2",#N/A,TRUE,"GENERAL";"TAB3",#N/A,TRUE,"GENERAL";"TAB4",#N/A,TRUE,"GENERAL";"TAB5",#N/A,TRUE,"GENERAL"}</definedName>
    <definedName name="gregds" localSheetId="5" hidden="1">{"TAB1",#N/A,TRUE,"GENERAL";"TAB2",#N/A,TRUE,"GENERAL";"TAB3",#N/A,TRUE,"GENERAL";"TAB4",#N/A,TRUE,"GENERAL";"TAB5",#N/A,TRUE,"GENERAL"}</definedName>
    <definedName name="gregds" localSheetId="6" hidden="1">{"TAB1",#N/A,TRUE,"GENERAL";"TAB2",#N/A,TRUE,"GENERAL";"TAB3",#N/A,TRUE,"GENERAL";"TAB4",#N/A,TRUE,"GENERAL";"TAB5",#N/A,TRUE,"GENERAL"}</definedName>
    <definedName name="gregds" localSheetId="7" hidden="1">{"TAB1",#N/A,TRUE,"GENERAL";"TAB2",#N/A,TRUE,"GENERAL";"TAB3",#N/A,TRUE,"GENERAL";"TAB4",#N/A,TRUE,"GENERAL";"TAB5",#N/A,TRUE,"GENERAL"}</definedName>
    <definedName name="gregds" localSheetId="8" hidden="1">{"TAB1",#N/A,TRUE,"GENERAL";"TAB2",#N/A,TRUE,"GENERAL";"TAB3",#N/A,TRUE,"GENERAL";"TAB4",#N/A,TRUE,"GENERAL";"TAB5",#N/A,TRUE,"GENERAL"}</definedName>
    <definedName name="gregds" localSheetId="9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1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localSheetId="10" hidden="1">{"TAB1",#N/A,TRUE,"GENERAL";"TAB2",#N/A,TRUE,"GENERAL";"TAB3",#N/A,TRUE,"GENERAL";"TAB4",#N/A,TRUE,"GENERAL";"TAB5",#N/A,TRUE,"GENERAL"}</definedName>
    <definedName name="grehrtyh" localSheetId="5" hidden="1">{"TAB1",#N/A,TRUE,"GENERAL";"TAB2",#N/A,TRUE,"GENERAL";"TAB3",#N/A,TRUE,"GENERAL";"TAB4",#N/A,TRUE,"GENERAL";"TAB5",#N/A,TRUE,"GENERAL"}</definedName>
    <definedName name="grehrtyh" localSheetId="6" hidden="1">{"TAB1",#N/A,TRUE,"GENERAL";"TAB2",#N/A,TRUE,"GENERAL";"TAB3",#N/A,TRUE,"GENERAL";"TAB4",#N/A,TRUE,"GENERAL";"TAB5",#N/A,TRUE,"GENERAL"}</definedName>
    <definedName name="grehrtyh" localSheetId="7" hidden="1">{"TAB1",#N/A,TRUE,"GENERAL";"TAB2",#N/A,TRUE,"GENERAL";"TAB3",#N/A,TRUE,"GENERAL";"TAB4",#N/A,TRUE,"GENERAL";"TAB5",#N/A,TRUE,"GENERAL"}</definedName>
    <definedName name="grehrtyh" localSheetId="8" hidden="1">{"TAB1",#N/A,TRUE,"GENERAL";"TAB2",#N/A,TRUE,"GENERAL";"TAB3",#N/A,TRUE,"GENERAL";"TAB4",#N/A,TRUE,"GENERAL";"TAB5",#N/A,TRUE,"GENERAL"}</definedName>
    <definedName name="grehrtyh" localSheetId="9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1" hidden="1">{"via1",#N/A,TRUE,"general";"via2",#N/A,TRUE,"general";"via3",#N/A,TRUE,"general"}</definedName>
    <definedName name="grggwero" localSheetId="4" hidden="1">{"via1",#N/A,TRUE,"general";"via2",#N/A,TRUE,"general";"via3",#N/A,TRUE,"general"}</definedName>
    <definedName name="grggwero" localSheetId="10" hidden="1">{"via1",#N/A,TRUE,"general";"via2",#N/A,TRUE,"general";"via3",#N/A,TRUE,"general"}</definedName>
    <definedName name="grggwero" localSheetId="5" hidden="1">{"via1",#N/A,TRUE,"general";"via2",#N/A,TRUE,"general";"via3",#N/A,TRUE,"general"}</definedName>
    <definedName name="grggwero" localSheetId="6" hidden="1">{"via1",#N/A,TRUE,"general";"via2",#N/A,TRUE,"general";"via3",#N/A,TRUE,"general"}</definedName>
    <definedName name="grggwero" localSheetId="7" hidden="1">{"via1",#N/A,TRUE,"general";"via2",#N/A,TRUE,"general";"via3",#N/A,TRUE,"general"}</definedName>
    <definedName name="grggwero" localSheetId="8" hidden="1">{"via1",#N/A,TRUE,"general";"via2",#N/A,TRUE,"general";"via3",#N/A,TRUE,"general"}</definedName>
    <definedName name="grggwero" localSheetId="9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#REF!</definedName>
    <definedName name="GRM_ON_DMARES" localSheetId="11">#REF!</definedName>
    <definedName name="GRM_ON_DMARES" localSheetId="4">#REF!</definedName>
    <definedName name="GRM_ON_DMARES" localSheetId="10">#REF!</definedName>
    <definedName name="GRM_ON_DMARES" localSheetId="5">#REF!</definedName>
    <definedName name="GRM_ON_DMARES" localSheetId="6">#REF!</definedName>
    <definedName name="GRM_ON_DMARES" localSheetId="7">#REF!</definedName>
    <definedName name="GRM_ON_DMARES" localSheetId="8">#REF!</definedName>
    <definedName name="GRM_ON_DMARES" localSheetId="9">#REF!</definedName>
    <definedName name="GRM_ON_DMARES" localSheetId="1">#REF!</definedName>
    <definedName name="GRM_ON_DMARES" localSheetId="2">#REF!</definedName>
    <definedName name="GRM_ON_DMARES">#REF!</definedName>
    <definedName name="GRM_ON_DRIO" localSheetId="1">#REF!</definedName>
    <definedName name="GRM_ON_DRIO">#REF!</definedName>
    <definedName name="GRN" localSheetId="1">#REF!</definedName>
    <definedName name="GRN">#REF!</definedName>
    <definedName name="GRN_ON_ASO" localSheetId="1">#REF!</definedName>
    <definedName name="GRN_ON_ASO">#REF!</definedName>
    <definedName name="GRN_ON_DIREC" localSheetId="11">#REF!</definedName>
    <definedName name="GRN_ON_DIREC" localSheetId="4">#REF!</definedName>
    <definedName name="GRN_ON_DIREC" localSheetId="10">#REF!</definedName>
    <definedName name="GRN_ON_DIREC" localSheetId="5">#REF!</definedName>
    <definedName name="GRN_ON_DIREC" localSheetId="6">#REF!</definedName>
    <definedName name="GRN_ON_DIREC" localSheetId="7">#REF!</definedName>
    <definedName name="GRN_ON_DIREC" localSheetId="8">#REF!</definedName>
    <definedName name="GRN_ON_DIREC" localSheetId="9">#REF!</definedName>
    <definedName name="GRN_ON_DIREC" localSheetId="1">#REF!</definedName>
    <definedName name="GRN_ON_DIREC" localSheetId="2">#REF!</definedName>
    <definedName name="GRN_ON_DIREC">#REF!</definedName>
    <definedName name="GRS" localSheetId="11">#REF!</definedName>
    <definedName name="GRS" localSheetId="4">#REF!</definedName>
    <definedName name="GRS" localSheetId="10">#REF!</definedName>
    <definedName name="GRS" localSheetId="5">#REF!</definedName>
    <definedName name="GRS" localSheetId="6">#REF!</definedName>
    <definedName name="GRS" localSheetId="7">#REF!</definedName>
    <definedName name="GRS" localSheetId="8">#REF!</definedName>
    <definedName name="GRS" localSheetId="9">#REF!</definedName>
    <definedName name="GRS" localSheetId="1">#REF!</definedName>
    <definedName name="GRS" localSheetId="2">#REF!</definedName>
    <definedName name="GRS">#REF!</definedName>
    <definedName name="GRS_ON_ASO" localSheetId="1">#REF!</definedName>
    <definedName name="GRS_ON_ASO">#REF!</definedName>
    <definedName name="GRS_ON_DIREC" localSheetId="11">#REF!</definedName>
    <definedName name="GRS_ON_DIREC" localSheetId="4">#REF!</definedName>
    <definedName name="GRS_ON_DIREC" localSheetId="10">#REF!</definedName>
    <definedName name="GRS_ON_DIREC" localSheetId="5">#REF!</definedName>
    <definedName name="GRS_ON_DIREC" localSheetId="6">#REF!</definedName>
    <definedName name="GRS_ON_DIREC" localSheetId="7">#REF!</definedName>
    <definedName name="GRS_ON_DIREC" localSheetId="8">#REF!</definedName>
    <definedName name="GRS_ON_DIREC" localSheetId="9">#REF!</definedName>
    <definedName name="GRS_ON_DIREC" localSheetId="1">#REF!</definedName>
    <definedName name="GRS_ON_DIREC" localSheetId="2">#REF!</definedName>
    <definedName name="GRS_ON_DIREC">#REF!</definedName>
    <definedName name="GRS_ON_HUIL" localSheetId="1">#REF!</definedName>
    <definedName name="GRS_ON_HUIL">#REF!</definedName>
    <definedName name="grtyerh" localSheetId="11" hidden="1">{"TAB1",#N/A,TRUE,"GENERAL";"TAB2",#N/A,TRUE,"GENERAL";"TAB3",#N/A,TRUE,"GENERAL";"TAB4",#N/A,TRUE,"GENERAL";"TAB5",#N/A,TRUE,"GENERAL"}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localSheetId="10" hidden="1">{"TAB1",#N/A,TRUE,"GENERAL";"TAB2",#N/A,TRUE,"GENERAL";"TAB3",#N/A,TRUE,"GENERAL";"TAB4",#N/A,TRUE,"GENERAL";"TAB5",#N/A,TRUE,"GENERAL"}</definedName>
    <definedName name="grtyerh" localSheetId="5" hidden="1">{"TAB1",#N/A,TRUE,"GENERAL";"TAB2",#N/A,TRUE,"GENERAL";"TAB3",#N/A,TRUE,"GENERAL";"TAB4",#N/A,TRUE,"GENERAL";"TAB5",#N/A,TRUE,"GENERAL"}</definedName>
    <definedName name="grtyerh" localSheetId="6" hidden="1">{"TAB1",#N/A,TRUE,"GENERAL";"TAB2",#N/A,TRUE,"GENERAL";"TAB3",#N/A,TRUE,"GENERAL";"TAB4",#N/A,TRUE,"GENERAL";"TAB5",#N/A,TRUE,"GENERAL"}</definedName>
    <definedName name="grtyerh" localSheetId="7" hidden="1">{"TAB1",#N/A,TRUE,"GENERAL";"TAB2",#N/A,TRUE,"GENERAL";"TAB3",#N/A,TRUE,"GENERAL";"TAB4",#N/A,TRUE,"GENERAL";"TAB5",#N/A,TRUE,"GENERAL"}</definedName>
    <definedName name="grtyerh" localSheetId="8" hidden="1">{"TAB1",#N/A,TRUE,"GENERAL";"TAB2",#N/A,TRUE,"GENERAL";"TAB3",#N/A,TRUE,"GENERAL";"TAB4",#N/A,TRUE,"GENERAL";"TAB5",#N/A,TRUE,"GENERAL"}</definedName>
    <definedName name="grtyerh" localSheetId="9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 localSheetId="2">#REF!</definedName>
    <definedName name="GRUPO1">#REF!</definedName>
    <definedName name="GRUPO123" localSheetId="1">#REF!</definedName>
    <definedName name="GRUPO123">#REF!</definedName>
    <definedName name="GRUPO13" localSheetId="1">#REF!</definedName>
    <definedName name="GRUPO13">#REF!</definedName>
    <definedName name="GRUPO2" localSheetId="1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localSheetId="11" hidden="1">{"TAB1",#N/A,TRUE,"GENERAL";"TAB2",#N/A,TRUE,"GENERAL";"TAB3",#N/A,TRUE,"GENERAL";"TAB4",#N/A,TRUE,"GENERAL";"TAB5",#N/A,TRUE,"GENERAL"}</definedName>
    <definedName name="GSDG" localSheetId="4" hidden="1">{"TAB1",#N/A,TRUE,"GENERAL";"TAB2",#N/A,TRUE,"GENERAL";"TAB3",#N/A,TRUE,"GENERAL";"TAB4",#N/A,TRUE,"GENERAL";"TAB5",#N/A,TRUE,"GENERAL"}</definedName>
    <definedName name="GSDG" localSheetId="10" hidden="1">{"TAB1",#N/A,TRUE,"GENERAL";"TAB2",#N/A,TRUE,"GENERAL";"TAB3",#N/A,TRUE,"GENERAL";"TAB4",#N/A,TRUE,"GENERAL";"TAB5",#N/A,TRUE,"GENERAL"}</definedName>
    <definedName name="GSDG" localSheetId="5" hidden="1">{"TAB1",#N/A,TRUE,"GENERAL";"TAB2",#N/A,TRUE,"GENERAL";"TAB3",#N/A,TRUE,"GENERAL";"TAB4",#N/A,TRUE,"GENERAL";"TAB5",#N/A,TRUE,"GENERAL"}</definedName>
    <definedName name="GSDG" localSheetId="6" hidden="1">{"TAB1",#N/A,TRUE,"GENERAL";"TAB2",#N/A,TRUE,"GENERAL";"TAB3",#N/A,TRUE,"GENERAL";"TAB4",#N/A,TRUE,"GENERAL";"TAB5",#N/A,TRUE,"GENERAL"}</definedName>
    <definedName name="GSDG" localSheetId="7" hidden="1">{"TAB1",#N/A,TRUE,"GENERAL";"TAB2",#N/A,TRUE,"GENERAL";"TAB3",#N/A,TRUE,"GENERAL";"TAB4",#N/A,TRUE,"GENERAL";"TAB5",#N/A,TRUE,"GENERAL"}</definedName>
    <definedName name="GSDG" localSheetId="8" hidden="1">{"TAB1",#N/A,TRUE,"GENERAL";"TAB2",#N/A,TRUE,"GENERAL";"TAB3",#N/A,TRUE,"GENERAL";"TAB4",#N/A,TRUE,"GENERAL";"TAB5",#N/A,TRUE,"GENERAL"}</definedName>
    <definedName name="GSDG" localSheetId="9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1" hidden="1">{"via1",#N/A,TRUE,"general";"via2",#N/A,TRUE,"general";"via3",#N/A,TRUE,"general"}</definedName>
    <definedName name="gsfsf" localSheetId="4" hidden="1">{"via1",#N/A,TRUE,"general";"via2",#N/A,TRUE,"general";"via3",#N/A,TRUE,"general"}</definedName>
    <definedName name="gsfsf" localSheetId="10" hidden="1">{"via1",#N/A,TRUE,"general";"via2",#N/A,TRUE,"general";"via3",#N/A,TRUE,"general"}</definedName>
    <definedName name="gsfsf" localSheetId="5" hidden="1">{"via1",#N/A,TRUE,"general";"via2",#N/A,TRUE,"general";"via3",#N/A,TRUE,"general"}</definedName>
    <definedName name="gsfsf" localSheetId="6" hidden="1">{"via1",#N/A,TRUE,"general";"via2",#N/A,TRUE,"general";"via3",#N/A,TRUE,"general"}</definedName>
    <definedName name="gsfsf" localSheetId="7" hidden="1">{"via1",#N/A,TRUE,"general";"via2",#N/A,TRUE,"general";"via3",#N/A,TRUE,"general"}</definedName>
    <definedName name="gsfsf" localSheetId="8" hidden="1">{"via1",#N/A,TRUE,"general";"via2",#N/A,TRUE,"general";"via3",#N/A,TRUE,"general"}</definedName>
    <definedName name="gsfsf" localSheetId="9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#REF!</definedName>
    <definedName name="GTC" localSheetId="1">#REF!</definedName>
    <definedName name="GTC" localSheetId="2">#REF!</definedName>
    <definedName name="GTC">#REF!</definedName>
    <definedName name="GTE" localSheetId="1">#REF!</definedName>
    <definedName name="GTE" localSheetId="2">#REF!</definedName>
    <definedName name="GTE">#REF!</definedName>
    <definedName name="gtgt" localSheetId="11" hidden="1">{"via1",#N/A,TRUE,"general";"via2",#N/A,TRUE,"general";"via3",#N/A,TRUE,"general"}</definedName>
    <definedName name="gtgt" localSheetId="4" hidden="1">{"via1",#N/A,TRUE,"general";"via2",#N/A,TRUE,"general";"via3",#N/A,TRUE,"general"}</definedName>
    <definedName name="gtgt" localSheetId="10" hidden="1">{"via1",#N/A,TRUE,"general";"via2",#N/A,TRUE,"general";"via3",#N/A,TRUE,"general"}</definedName>
    <definedName name="gtgt" localSheetId="5" hidden="1">{"via1",#N/A,TRUE,"general";"via2",#N/A,TRUE,"general";"via3",#N/A,TRUE,"general"}</definedName>
    <definedName name="gtgt" localSheetId="6" hidden="1">{"via1",#N/A,TRUE,"general";"via2",#N/A,TRUE,"general";"via3",#N/A,TRUE,"general"}</definedName>
    <definedName name="gtgt" localSheetId="7" hidden="1">{"via1",#N/A,TRUE,"general";"via2",#N/A,TRUE,"general";"via3",#N/A,TRUE,"general"}</definedName>
    <definedName name="gtgt" localSheetId="8" hidden="1">{"via1",#N/A,TRUE,"general";"via2",#N/A,TRUE,"general";"via3",#N/A,TRUE,"general"}</definedName>
    <definedName name="gtgt" localSheetId="9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1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localSheetId="10" hidden="1">{"via1",#N/A,TRUE,"general";"via2",#N/A,TRUE,"general";"via3",#N/A,TRUE,"general"}</definedName>
    <definedName name="gtgtg" localSheetId="5" hidden="1">{"via1",#N/A,TRUE,"general";"via2",#N/A,TRUE,"general";"via3",#N/A,TRUE,"general"}</definedName>
    <definedName name="gtgtg" localSheetId="6" hidden="1">{"via1",#N/A,TRUE,"general";"via2",#N/A,TRUE,"general";"via3",#N/A,TRUE,"general"}</definedName>
    <definedName name="gtgtg" localSheetId="7" hidden="1">{"via1",#N/A,TRUE,"general";"via2",#N/A,TRUE,"general";"via3",#N/A,TRUE,"general"}</definedName>
    <definedName name="gtgtg" localSheetId="8" hidden="1">{"via1",#N/A,TRUE,"general";"via2",#N/A,TRUE,"general";"via3",#N/A,TRUE,"general"}</definedName>
    <definedName name="gtgtg" localSheetId="9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1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localSheetId="10" hidden="1">{"via1",#N/A,TRUE,"general";"via2",#N/A,TRUE,"general";"via3",#N/A,TRUE,"general"}</definedName>
    <definedName name="gtgtgff" localSheetId="5" hidden="1">{"via1",#N/A,TRUE,"general";"via2",#N/A,TRUE,"general";"via3",#N/A,TRUE,"general"}</definedName>
    <definedName name="gtgtgff" localSheetId="6" hidden="1">{"via1",#N/A,TRUE,"general";"via2",#N/A,TRUE,"general";"via3",#N/A,TRUE,"general"}</definedName>
    <definedName name="gtgtgff" localSheetId="7" hidden="1">{"via1",#N/A,TRUE,"general";"via2",#N/A,TRUE,"general";"via3",#N/A,TRUE,"general"}</definedName>
    <definedName name="gtgtgff" localSheetId="8" hidden="1">{"via1",#N/A,TRUE,"general";"via2",#N/A,TRUE,"general";"via3",#N/A,TRUE,"general"}</definedName>
    <definedName name="gtgtgff" localSheetId="9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1" hidden="1">{"TAB1",#N/A,TRUE,"GENERAL";"TAB2",#N/A,TRUE,"GENERAL";"TAB3",#N/A,TRUE,"GENERAL";"TAB4",#N/A,TRUE,"GENERAL";"TAB5",#N/A,TRUE,"GENERAL"}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localSheetId="10" hidden="1">{"TAB1",#N/A,TRUE,"GENERAL";"TAB2",#N/A,TRUE,"GENERAL";"TAB3",#N/A,TRUE,"GENERAL";"TAB4",#N/A,TRUE,"GENERAL";"TAB5",#N/A,TRUE,"GENERAL"}</definedName>
    <definedName name="gtgtgyh" localSheetId="5" hidden="1">{"TAB1",#N/A,TRUE,"GENERAL";"TAB2",#N/A,TRUE,"GENERAL";"TAB3",#N/A,TRUE,"GENERAL";"TAB4",#N/A,TRUE,"GENERAL";"TAB5",#N/A,TRUE,"GENERAL"}</definedName>
    <definedName name="gtgtgyh" localSheetId="6" hidden="1">{"TAB1",#N/A,TRUE,"GENERAL";"TAB2",#N/A,TRUE,"GENERAL";"TAB3",#N/A,TRUE,"GENERAL";"TAB4",#N/A,TRUE,"GENERAL";"TAB5",#N/A,TRUE,"GENERAL"}</definedName>
    <definedName name="gtgtgyh" localSheetId="7" hidden="1">{"TAB1",#N/A,TRUE,"GENERAL";"TAB2",#N/A,TRUE,"GENERAL";"TAB3",#N/A,TRUE,"GENERAL";"TAB4",#N/A,TRUE,"GENERAL";"TAB5",#N/A,TRUE,"GENERAL"}</definedName>
    <definedName name="gtgtgyh" localSheetId="8" hidden="1">{"TAB1",#N/A,TRUE,"GENERAL";"TAB2",#N/A,TRUE,"GENERAL";"TAB3",#N/A,TRUE,"GENERAL";"TAB4",#N/A,TRUE,"GENERAL";"TAB5",#N/A,TRUE,"GENERAL"}</definedName>
    <definedName name="gtgtgyh" localSheetId="9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1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localSheetId="10" hidden="1">{"TAB1",#N/A,TRUE,"GENERAL";"TAB2",#N/A,TRUE,"GENERAL";"TAB3",#N/A,TRUE,"GENERAL";"TAB4",#N/A,TRUE,"GENERAL";"TAB5",#N/A,TRUE,"GENERAL"}</definedName>
    <definedName name="gtgth" localSheetId="5" hidden="1">{"TAB1",#N/A,TRUE,"GENERAL";"TAB2",#N/A,TRUE,"GENERAL";"TAB3",#N/A,TRUE,"GENERAL";"TAB4",#N/A,TRUE,"GENERAL";"TAB5",#N/A,TRUE,"GENERAL"}</definedName>
    <definedName name="gtgth" localSheetId="6" hidden="1">{"TAB1",#N/A,TRUE,"GENERAL";"TAB2",#N/A,TRUE,"GENERAL";"TAB3",#N/A,TRUE,"GENERAL";"TAB4",#N/A,TRUE,"GENERAL";"TAB5",#N/A,TRUE,"GENERAL"}</definedName>
    <definedName name="gtgth" localSheetId="7" hidden="1">{"TAB1",#N/A,TRUE,"GENERAL";"TAB2",#N/A,TRUE,"GENERAL";"TAB3",#N/A,TRUE,"GENERAL";"TAB4",#N/A,TRUE,"GENERAL";"TAB5",#N/A,TRUE,"GENERAL"}</definedName>
    <definedName name="gtgth" localSheetId="8" hidden="1">{"TAB1",#N/A,TRUE,"GENERAL";"TAB2",#N/A,TRUE,"GENERAL";"TAB3",#N/A,TRUE,"GENERAL";"TAB4",#N/A,TRUE,"GENERAL";"TAB5",#N/A,TRUE,"GENERAL"}</definedName>
    <definedName name="gtgth" localSheetId="9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 localSheetId="1">#REF!</definedName>
    <definedName name="GTO_ADMON" localSheetId="2">#REF!</definedName>
    <definedName name="GTO_ADMON">#REF!</definedName>
    <definedName name="GTO_INVEST" localSheetId="1">#REF!</definedName>
    <definedName name="GTO_INVEST">#REF!</definedName>
    <definedName name="GTO_OPERA" localSheetId="1">#REF!</definedName>
    <definedName name="GTO_OPERA">#REF!</definedName>
    <definedName name="GTP" localSheetId="1">#REF!</definedName>
    <definedName name="GTP">#REF!</definedName>
    <definedName name="GTRE" localSheetId="11">#REF!</definedName>
    <definedName name="GTRE" localSheetId="4">#REF!</definedName>
    <definedName name="GTRE" localSheetId="10">#REF!</definedName>
    <definedName name="GTRE" localSheetId="5">#REF!</definedName>
    <definedName name="GTRE" localSheetId="6">#REF!</definedName>
    <definedName name="GTRE" localSheetId="7">#REF!</definedName>
    <definedName name="GTRE" localSheetId="8">#REF!</definedName>
    <definedName name="GTRE" localSheetId="9">#REF!</definedName>
    <definedName name="GTRE" localSheetId="1">#REF!</definedName>
    <definedName name="GTRE" localSheetId="2">#REF!</definedName>
    <definedName name="GTRE">#REF!</definedName>
    <definedName name="h" localSheetId="1">#REF!</definedName>
    <definedName name="h">#REF!</definedName>
    <definedName name="H_pump" localSheetId="1">#REF!</definedName>
    <definedName name="H_pump">#REF!</definedName>
    <definedName name="h9h" localSheetId="11" hidden="1">{"via1",#N/A,TRUE,"general";"via2",#N/A,TRUE,"general";"via3",#N/A,TRUE,"general"}</definedName>
    <definedName name="h9h" localSheetId="4" hidden="1">{"via1",#N/A,TRUE,"general";"via2",#N/A,TRUE,"general";"via3",#N/A,TRUE,"general"}</definedName>
    <definedName name="h9h" localSheetId="10" hidden="1">{"via1",#N/A,TRUE,"general";"via2",#N/A,TRUE,"general";"via3",#N/A,TRUE,"general"}</definedName>
    <definedName name="h9h" localSheetId="5" hidden="1">{"via1",#N/A,TRUE,"general";"via2",#N/A,TRUE,"general";"via3",#N/A,TRUE,"general"}</definedName>
    <definedName name="h9h" localSheetId="6" hidden="1">{"via1",#N/A,TRUE,"general";"via2",#N/A,TRUE,"general";"via3",#N/A,TRUE,"general"}</definedName>
    <definedName name="h9h" localSheetId="7" hidden="1">{"via1",#N/A,TRUE,"general";"via2",#N/A,TRUE,"general";"via3",#N/A,TRUE,"general"}</definedName>
    <definedName name="h9h" localSheetId="8" hidden="1">{"via1",#N/A,TRUE,"general";"via2",#N/A,TRUE,"general";"via3",#N/A,TRUE,"general"}</definedName>
    <definedName name="h9h" localSheetId="9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 localSheetId="1">#REF!</definedName>
    <definedName name="Hazards" localSheetId="2">#REF!</definedName>
    <definedName name="Hazards">#REF!</definedName>
    <definedName name="hbfdhrw" localSheetId="11" hidden="1">{"TAB1",#N/A,TRUE,"GENERAL";"TAB2",#N/A,TRUE,"GENERAL";"TAB3",#N/A,TRUE,"GENERAL";"TAB4",#N/A,TRUE,"GENERAL";"TAB5",#N/A,TRUE,"GENERAL"}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localSheetId="10" hidden="1">{"TAB1",#N/A,TRUE,"GENERAL";"TAB2",#N/A,TRUE,"GENERAL";"TAB3",#N/A,TRUE,"GENERAL";"TAB4",#N/A,TRUE,"GENERAL";"TAB5",#N/A,TRUE,"GENERAL"}</definedName>
    <definedName name="hbfdhrw" localSheetId="5" hidden="1">{"TAB1",#N/A,TRUE,"GENERAL";"TAB2",#N/A,TRUE,"GENERAL";"TAB3",#N/A,TRUE,"GENERAL";"TAB4",#N/A,TRUE,"GENERAL";"TAB5",#N/A,TRUE,"GENERAL"}</definedName>
    <definedName name="hbfdhrw" localSheetId="6" hidden="1">{"TAB1",#N/A,TRUE,"GENERAL";"TAB2",#N/A,TRUE,"GENERAL";"TAB3",#N/A,TRUE,"GENERAL";"TAB4",#N/A,TRUE,"GENERAL";"TAB5",#N/A,TRUE,"GENERAL"}</definedName>
    <definedName name="hbfdhrw" localSheetId="7" hidden="1">{"TAB1",#N/A,TRUE,"GENERAL";"TAB2",#N/A,TRUE,"GENERAL";"TAB3",#N/A,TRUE,"GENERAL";"TAB4",#N/A,TRUE,"GENERAL";"TAB5",#N/A,TRUE,"GENERAL"}</definedName>
    <definedName name="hbfdhrw" localSheetId="8" hidden="1">{"TAB1",#N/A,TRUE,"GENERAL";"TAB2",#N/A,TRUE,"GENERAL";"TAB3",#N/A,TRUE,"GENERAL";"TAB4",#N/A,TRUE,"GENERAL";"TAB5",#N/A,TRUE,"GENERAL"}</definedName>
    <definedName name="hbfdhrw" localSheetId="9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1" hidden="1">{"via1",#N/A,TRUE,"general";"via2",#N/A,TRUE,"general";"via3",#N/A,TRUE,"general"}</definedName>
    <definedName name="hdfh" localSheetId="4" hidden="1">{"via1",#N/A,TRUE,"general";"via2",#N/A,TRUE,"general";"via3",#N/A,TRUE,"general"}</definedName>
    <definedName name="hdfh" localSheetId="10" hidden="1">{"via1",#N/A,TRUE,"general";"via2",#N/A,TRUE,"general";"via3",#N/A,TRUE,"general"}</definedName>
    <definedName name="hdfh" localSheetId="5" hidden="1">{"via1",#N/A,TRUE,"general";"via2",#N/A,TRUE,"general";"via3",#N/A,TRUE,"general"}</definedName>
    <definedName name="hdfh" localSheetId="6" hidden="1">{"via1",#N/A,TRUE,"general";"via2",#N/A,TRUE,"general";"via3",#N/A,TRUE,"general"}</definedName>
    <definedName name="hdfh" localSheetId="7" hidden="1">{"via1",#N/A,TRUE,"general";"via2",#N/A,TRUE,"general";"via3",#N/A,TRUE,"general"}</definedName>
    <definedName name="hdfh" localSheetId="8" hidden="1">{"via1",#N/A,TRUE,"general";"via2",#N/A,TRUE,"general";"via3",#N/A,TRUE,"general"}</definedName>
    <definedName name="hdfh" localSheetId="9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1" hidden="1">{"TAB1",#N/A,TRUE,"GENERAL";"TAB2",#N/A,TRUE,"GENERAL";"TAB3",#N/A,TRUE,"GENERAL";"TAB4",#N/A,TRUE,"GENERAL";"TAB5",#N/A,TRUE,"GENERAL"}</definedName>
    <definedName name="hdfh4" localSheetId="4" hidden="1">{"TAB1",#N/A,TRUE,"GENERAL";"TAB2",#N/A,TRUE,"GENERAL";"TAB3",#N/A,TRUE,"GENERAL";"TAB4",#N/A,TRUE,"GENERAL";"TAB5",#N/A,TRUE,"GENERAL"}</definedName>
    <definedName name="hdfh4" localSheetId="10" hidden="1">{"TAB1",#N/A,TRUE,"GENERAL";"TAB2",#N/A,TRUE,"GENERAL";"TAB3",#N/A,TRUE,"GENERAL";"TAB4",#N/A,TRUE,"GENERAL";"TAB5",#N/A,TRUE,"GENERAL"}</definedName>
    <definedName name="hdfh4" localSheetId="5" hidden="1">{"TAB1",#N/A,TRUE,"GENERAL";"TAB2",#N/A,TRUE,"GENERAL";"TAB3",#N/A,TRUE,"GENERAL";"TAB4",#N/A,TRUE,"GENERAL";"TAB5",#N/A,TRUE,"GENERAL"}</definedName>
    <definedName name="hdfh4" localSheetId="6" hidden="1">{"TAB1",#N/A,TRUE,"GENERAL";"TAB2",#N/A,TRUE,"GENERAL";"TAB3",#N/A,TRUE,"GENERAL";"TAB4",#N/A,TRUE,"GENERAL";"TAB5",#N/A,TRUE,"GENERAL"}</definedName>
    <definedName name="hdfh4" localSheetId="7" hidden="1">{"TAB1",#N/A,TRUE,"GENERAL";"TAB2",#N/A,TRUE,"GENERAL";"TAB3",#N/A,TRUE,"GENERAL";"TAB4",#N/A,TRUE,"GENERAL";"TAB5",#N/A,TRUE,"GENERAL"}</definedName>
    <definedName name="hdfh4" localSheetId="8" hidden="1">{"TAB1",#N/A,TRUE,"GENERAL";"TAB2",#N/A,TRUE,"GENERAL";"TAB3",#N/A,TRUE,"GENERAL";"TAB4",#N/A,TRUE,"GENERAL";"TAB5",#N/A,TRUE,"GENERAL"}</definedName>
    <definedName name="hdfh4" localSheetId="9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1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localSheetId="10" hidden="1">{"TAB1",#N/A,TRUE,"GENERAL";"TAB2",#N/A,TRUE,"GENERAL";"TAB3",#N/A,TRUE,"GENERAL";"TAB4",#N/A,TRUE,"GENERAL";"TAB5",#N/A,TRUE,"GENERAL"}</definedName>
    <definedName name="hdfhwq" localSheetId="5" hidden="1">{"TAB1",#N/A,TRUE,"GENERAL";"TAB2",#N/A,TRUE,"GENERAL";"TAB3",#N/A,TRUE,"GENERAL";"TAB4",#N/A,TRUE,"GENERAL";"TAB5",#N/A,TRUE,"GENERAL"}</definedName>
    <definedName name="hdfhwq" localSheetId="6" hidden="1">{"TAB1",#N/A,TRUE,"GENERAL";"TAB2",#N/A,TRUE,"GENERAL";"TAB3",#N/A,TRUE,"GENERAL";"TAB4",#N/A,TRUE,"GENERAL";"TAB5",#N/A,TRUE,"GENERAL"}</definedName>
    <definedName name="hdfhwq" localSheetId="7" hidden="1">{"TAB1",#N/A,TRUE,"GENERAL";"TAB2",#N/A,TRUE,"GENERAL";"TAB3",#N/A,TRUE,"GENERAL";"TAB4",#N/A,TRUE,"GENERAL";"TAB5",#N/A,TRUE,"GENERAL"}</definedName>
    <definedName name="hdfhwq" localSheetId="8" hidden="1">{"TAB1",#N/A,TRUE,"GENERAL";"TAB2",#N/A,TRUE,"GENERAL";"TAB3",#N/A,TRUE,"GENERAL";"TAB4",#N/A,TRUE,"GENERAL";"TAB5",#N/A,TRUE,"GENERAL"}</definedName>
    <definedName name="hdfhwq" localSheetId="9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1" hidden="1">{"via1",#N/A,TRUE,"general";"via2",#N/A,TRUE,"general";"via3",#N/A,TRUE,"general"}</definedName>
    <definedName name="hdgh" localSheetId="4" hidden="1">{"via1",#N/A,TRUE,"general";"via2",#N/A,TRUE,"general";"via3",#N/A,TRUE,"general"}</definedName>
    <definedName name="hdgh" localSheetId="10" hidden="1">{"via1",#N/A,TRUE,"general";"via2",#N/A,TRUE,"general";"via3",#N/A,TRUE,"general"}</definedName>
    <definedName name="hdgh" localSheetId="5" hidden="1">{"via1",#N/A,TRUE,"general";"via2",#N/A,TRUE,"general";"via3",#N/A,TRUE,"general"}</definedName>
    <definedName name="hdgh" localSheetId="6" hidden="1">{"via1",#N/A,TRUE,"general";"via2",#N/A,TRUE,"general";"via3",#N/A,TRUE,"general"}</definedName>
    <definedName name="hdgh" localSheetId="7" hidden="1">{"via1",#N/A,TRUE,"general";"via2",#N/A,TRUE,"general";"via3",#N/A,TRUE,"general"}</definedName>
    <definedName name="hdgh" localSheetId="8" hidden="1">{"via1",#N/A,TRUE,"general";"via2",#N/A,TRUE,"general";"via3",#N/A,TRUE,"general"}</definedName>
    <definedName name="hdgh" localSheetId="9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1" hidden="1">{"TAB1",#N/A,TRUE,"GENERAL";"TAB2",#N/A,TRUE,"GENERAL";"TAB3",#N/A,TRUE,"GENERAL";"TAB4",#N/A,TRUE,"GENERAL";"TAB5",#N/A,TRUE,"GENERAL"}</definedName>
    <definedName name="hdhf" localSheetId="4" hidden="1">{"TAB1",#N/A,TRUE,"GENERAL";"TAB2",#N/A,TRUE,"GENERAL";"TAB3",#N/A,TRUE,"GENERAL";"TAB4",#N/A,TRUE,"GENERAL";"TAB5",#N/A,TRUE,"GENERAL"}</definedName>
    <definedName name="hdhf" localSheetId="10" hidden="1">{"TAB1",#N/A,TRUE,"GENERAL";"TAB2",#N/A,TRUE,"GENERAL";"TAB3",#N/A,TRUE,"GENERAL";"TAB4",#N/A,TRUE,"GENERAL";"TAB5",#N/A,TRUE,"GENERAL"}</definedName>
    <definedName name="hdhf" localSheetId="5" hidden="1">{"TAB1",#N/A,TRUE,"GENERAL";"TAB2",#N/A,TRUE,"GENERAL";"TAB3",#N/A,TRUE,"GENERAL";"TAB4",#N/A,TRUE,"GENERAL";"TAB5",#N/A,TRUE,"GENERAL"}</definedName>
    <definedName name="hdhf" localSheetId="6" hidden="1">{"TAB1",#N/A,TRUE,"GENERAL";"TAB2",#N/A,TRUE,"GENERAL";"TAB3",#N/A,TRUE,"GENERAL";"TAB4",#N/A,TRUE,"GENERAL";"TAB5",#N/A,TRUE,"GENERAL"}</definedName>
    <definedName name="hdhf" localSheetId="7" hidden="1">{"TAB1",#N/A,TRUE,"GENERAL";"TAB2",#N/A,TRUE,"GENERAL";"TAB3",#N/A,TRUE,"GENERAL";"TAB4",#N/A,TRUE,"GENERAL";"TAB5",#N/A,TRUE,"GENERAL"}</definedName>
    <definedName name="hdhf" localSheetId="8" hidden="1">{"TAB1",#N/A,TRUE,"GENERAL";"TAB2",#N/A,TRUE,"GENERAL";"TAB3",#N/A,TRUE,"GENERAL";"TAB4",#N/A,TRUE,"GENERAL";"TAB5",#N/A,TRUE,"GENERAL"}</definedName>
    <definedName name="hdhf" localSheetId="9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 localSheetId="1">ROW(#REF!)</definedName>
    <definedName name="Header_Row">ROW(#REF!)</definedName>
    <definedName name="hed">#REF!</definedName>
    <definedName name="hen">#REF!</definedName>
    <definedName name="HERRERO" localSheetId="11">#REF!</definedName>
    <definedName name="HERRERO" localSheetId="4">#REF!</definedName>
    <definedName name="HERRERO" localSheetId="10">#REF!</definedName>
    <definedName name="HERRERO" localSheetId="5">#REF!</definedName>
    <definedName name="HERRERO" localSheetId="6">#REF!</definedName>
    <definedName name="HERRERO" localSheetId="7">#REF!</definedName>
    <definedName name="HERRERO" localSheetId="8">#REF!</definedName>
    <definedName name="HERRERO" localSheetId="9">#REF!</definedName>
    <definedName name="HERRERO" localSheetId="1">#REF!</definedName>
    <definedName name="HERRERO" localSheetId="2">#REF!</definedName>
    <definedName name="HERRERO">#REF!</definedName>
    <definedName name="hfgh" localSheetId="11" hidden="1">{"via1",#N/A,TRUE,"general";"via2",#N/A,TRUE,"general";"via3",#N/A,TRUE,"general"}</definedName>
    <definedName name="hfgh" localSheetId="4" hidden="1">{"via1",#N/A,TRUE,"general";"via2",#N/A,TRUE,"general";"via3",#N/A,TRUE,"general"}</definedName>
    <definedName name="hfgh" localSheetId="10" hidden="1">{"via1",#N/A,TRUE,"general";"via2",#N/A,TRUE,"general";"via3",#N/A,TRUE,"general"}</definedName>
    <definedName name="hfgh" localSheetId="5" hidden="1">{"via1",#N/A,TRUE,"general";"via2",#N/A,TRUE,"general";"via3",#N/A,TRUE,"general"}</definedName>
    <definedName name="hfgh" localSheetId="6" hidden="1">{"via1",#N/A,TRUE,"general";"via2",#N/A,TRUE,"general";"via3",#N/A,TRUE,"general"}</definedName>
    <definedName name="hfgh" localSheetId="7" hidden="1">{"via1",#N/A,TRUE,"general";"via2",#N/A,TRUE,"general";"via3",#N/A,TRUE,"general"}</definedName>
    <definedName name="hfgh" localSheetId="8" hidden="1">{"via1",#N/A,TRUE,"general";"via2",#N/A,TRUE,"general";"via3",#N/A,TRUE,"general"}</definedName>
    <definedName name="hfgh" localSheetId="9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1" hidden="1">{"TAB1",#N/A,TRUE,"GENERAL";"TAB2",#N/A,TRUE,"GENERAL";"TAB3",#N/A,TRUE,"GENERAL";"TAB4",#N/A,TRUE,"GENERAL";"TAB5",#N/A,TRUE,"GENERAL"}</definedName>
    <definedName name="hfh" localSheetId="4" hidden="1">{"TAB1",#N/A,TRUE,"GENERAL";"TAB2",#N/A,TRUE,"GENERAL";"TAB3",#N/A,TRUE,"GENERAL";"TAB4",#N/A,TRUE,"GENERAL";"TAB5",#N/A,TRUE,"GENERAL"}</definedName>
    <definedName name="hfh" localSheetId="10" hidden="1">{"TAB1",#N/A,TRUE,"GENERAL";"TAB2",#N/A,TRUE,"GENERAL";"TAB3",#N/A,TRUE,"GENERAL";"TAB4",#N/A,TRUE,"GENERAL";"TAB5",#N/A,TRUE,"GENERAL"}</definedName>
    <definedName name="hfh" localSheetId="5" hidden="1">{"TAB1",#N/A,TRUE,"GENERAL";"TAB2",#N/A,TRUE,"GENERAL";"TAB3",#N/A,TRUE,"GENERAL";"TAB4",#N/A,TRUE,"GENERAL";"TAB5",#N/A,TRUE,"GENERAL"}</definedName>
    <definedName name="hfh" localSheetId="6" hidden="1">{"TAB1",#N/A,TRUE,"GENERAL";"TAB2",#N/A,TRUE,"GENERAL";"TAB3",#N/A,TRUE,"GENERAL";"TAB4",#N/A,TRUE,"GENERAL";"TAB5",#N/A,TRUE,"GENERAL"}</definedName>
    <definedName name="hfh" localSheetId="7" hidden="1">{"TAB1",#N/A,TRUE,"GENERAL";"TAB2",#N/A,TRUE,"GENERAL";"TAB3",#N/A,TRUE,"GENERAL";"TAB4",#N/A,TRUE,"GENERAL";"TAB5",#N/A,TRUE,"GENERAL"}</definedName>
    <definedName name="hfh" localSheetId="8" hidden="1">{"TAB1",#N/A,TRUE,"GENERAL";"TAB2",#N/A,TRUE,"GENERAL";"TAB3",#N/A,TRUE,"GENERAL";"TAB4",#N/A,TRUE,"GENERAL";"TAB5",#N/A,TRUE,"GENERAL"}</definedName>
    <definedName name="hfh" localSheetId="9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1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localSheetId="10" hidden="1">{"TAB1",#N/A,TRUE,"GENERAL";"TAB2",#N/A,TRUE,"GENERAL";"TAB3",#N/A,TRUE,"GENERAL";"TAB4",#N/A,TRUE,"GENERAL";"TAB5",#N/A,TRUE,"GENERAL"}</definedName>
    <definedName name="hfhg" localSheetId="5" hidden="1">{"TAB1",#N/A,TRUE,"GENERAL";"TAB2",#N/A,TRUE,"GENERAL";"TAB3",#N/A,TRUE,"GENERAL";"TAB4",#N/A,TRUE,"GENERAL";"TAB5",#N/A,TRUE,"GENERAL"}</definedName>
    <definedName name="hfhg" localSheetId="6" hidden="1">{"TAB1",#N/A,TRUE,"GENERAL";"TAB2",#N/A,TRUE,"GENERAL";"TAB3",#N/A,TRUE,"GENERAL";"TAB4",#N/A,TRUE,"GENERAL";"TAB5",#N/A,TRUE,"GENERAL"}</definedName>
    <definedName name="hfhg" localSheetId="7" hidden="1">{"TAB1",#N/A,TRUE,"GENERAL";"TAB2",#N/A,TRUE,"GENERAL";"TAB3",#N/A,TRUE,"GENERAL";"TAB4",#N/A,TRUE,"GENERAL";"TAB5",#N/A,TRUE,"GENERAL"}</definedName>
    <definedName name="hfhg" localSheetId="8" hidden="1">{"TAB1",#N/A,TRUE,"GENERAL";"TAB2",#N/A,TRUE,"GENERAL";"TAB3",#N/A,TRUE,"GENERAL";"TAB4",#N/A,TRUE,"GENERAL";"TAB5",#N/A,TRUE,"GENERAL"}</definedName>
    <definedName name="hfhg" localSheetId="9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1" hidden="1">{"via1",#N/A,TRUE,"general";"via2",#N/A,TRUE,"general";"via3",#N/A,TRUE,"general"}</definedName>
    <definedName name="hfthr" localSheetId="4" hidden="1">{"via1",#N/A,TRUE,"general";"via2",#N/A,TRUE,"general";"via3",#N/A,TRUE,"general"}</definedName>
    <definedName name="hfthr" localSheetId="10" hidden="1">{"via1",#N/A,TRUE,"general";"via2",#N/A,TRUE,"general";"via3",#N/A,TRUE,"general"}</definedName>
    <definedName name="hfthr" localSheetId="5" hidden="1">{"via1",#N/A,TRUE,"general";"via2",#N/A,TRUE,"general";"via3",#N/A,TRUE,"general"}</definedName>
    <definedName name="hfthr" localSheetId="6" hidden="1">{"via1",#N/A,TRUE,"general";"via2",#N/A,TRUE,"general";"via3",#N/A,TRUE,"general"}</definedName>
    <definedName name="hfthr" localSheetId="7" hidden="1">{"via1",#N/A,TRUE,"general";"via2",#N/A,TRUE,"general";"via3",#N/A,TRUE,"general"}</definedName>
    <definedName name="hfthr" localSheetId="8" hidden="1">{"via1",#N/A,TRUE,"general";"via2",#N/A,TRUE,"general";"via3",#N/A,TRUE,"general"}</definedName>
    <definedName name="hfthr" localSheetId="9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1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localSheetId="10" hidden="1">{"via1",#N/A,TRUE,"general";"via2",#N/A,TRUE,"general";"via3",#N/A,TRUE,"general"}</definedName>
    <definedName name="hg" localSheetId="5" hidden="1">{"via1",#N/A,TRUE,"general";"via2",#N/A,TRUE,"general";"via3",#N/A,TRUE,"general"}</definedName>
    <definedName name="hg" localSheetId="6" hidden="1">{"via1",#N/A,TRUE,"general";"via2",#N/A,TRUE,"general";"via3",#N/A,TRUE,"general"}</definedName>
    <definedName name="hg" localSheetId="7" hidden="1">{"via1",#N/A,TRUE,"general";"via2",#N/A,TRUE,"general";"via3",#N/A,TRUE,"general"}</definedName>
    <definedName name="hg" localSheetId="8" hidden="1">{"via1",#N/A,TRUE,"general";"via2",#N/A,TRUE,"general";"via3",#N/A,TRUE,"general"}</definedName>
    <definedName name="hg" localSheetId="9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1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localSheetId="10" hidden="1">{"via1",#N/A,TRUE,"general";"via2",#N/A,TRUE,"general";"via3",#N/A,TRUE,"general"}</definedName>
    <definedName name="HGFH" localSheetId="5" hidden="1">{"via1",#N/A,TRUE,"general";"via2",#N/A,TRUE,"general";"via3",#N/A,TRUE,"general"}</definedName>
    <definedName name="HGFH" localSheetId="6" hidden="1">{"via1",#N/A,TRUE,"general";"via2",#N/A,TRUE,"general";"via3",#N/A,TRUE,"general"}</definedName>
    <definedName name="HGFH" localSheetId="7" hidden="1">{"via1",#N/A,TRUE,"general";"via2",#N/A,TRUE,"general";"via3",#N/A,TRUE,"general"}</definedName>
    <definedName name="HGFH" localSheetId="8" hidden="1">{"via1",#N/A,TRUE,"general";"via2",#N/A,TRUE,"general";"via3",#N/A,TRUE,"general"}</definedName>
    <definedName name="HGFH" localSheetId="9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1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localSheetId="10" hidden="1">{"via1",#N/A,TRUE,"general";"via2",#N/A,TRUE,"general";"via3",#N/A,TRUE,"general"}</definedName>
    <definedName name="hgfhty" localSheetId="5" hidden="1">{"via1",#N/A,TRUE,"general";"via2",#N/A,TRUE,"general";"via3",#N/A,TRUE,"general"}</definedName>
    <definedName name="hgfhty" localSheetId="6" hidden="1">{"via1",#N/A,TRUE,"general";"via2",#N/A,TRUE,"general";"via3",#N/A,TRUE,"general"}</definedName>
    <definedName name="hgfhty" localSheetId="7" hidden="1">{"via1",#N/A,TRUE,"general";"via2",#N/A,TRUE,"general";"via3",#N/A,TRUE,"general"}</definedName>
    <definedName name="hgfhty" localSheetId="8" hidden="1">{"via1",#N/A,TRUE,"general";"via2",#N/A,TRUE,"general";"via3",#N/A,TRUE,"general"}</definedName>
    <definedName name="hgfhty" localSheetId="9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1" hidden="1">{"TAB1",#N/A,TRUE,"GENERAL";"TAB2",#N/A,TRUE,"GENERAL";"TAB3",#N/A,TRUE,"GENERAL";"TAB4",#N/A,TRUE,"GENERAL";"TAB5",#N/A,TRUE,"GENERAL"}</definedName>
    <definedName name="HGHFH7" localSheetId="4" hidden="1">{"TAB1",#N/A,TRUE,"GENERAL";"TAB2",#N/A,TRUE,"GENERAL";"TAB3",#N/A,TRUE,"GENERAL";"TAB4",#N/A,TRUE,"GENERAL";"TAB5",#N/A,TRUE,"GENERAL"}</definedName>
    <definedName name="HGHFH7" localSheetId="10" hidden="1">{"TAB1",#N/A,TRUE,"GENERAL";"TAB2",#N/A,TRUE,"GENERAL";"TAB3",#N/A,TRUE,"GENERAL";"TAB4",#N/A,TRUE,"GENERAL";"TAB5",#N/A,TRUE,"GENERAL"}</definedName>
    <definedName name="HGHFH7" localSheetId="5" hidden="1">{"TAB1",#N/A,TRUE,"GENERAL";"TAB2",#N/A,TRUE,"GENERAL";"TAB3",#N/A,TRUE,"GENERAL";"TAB4",#N/A,TRUE,"GENERAL";"TAB5",#N/A,TRUE,"GENERAL"}</definedName>
    <definedName name="HGHFH7" localSheetId="6" hidden="1">{"TAB1",#N/A,TRUE,"GENERAL";"TAB2",#N/A,TRUE,"GENERAL";"TAB3",#N/A,TRUE,"GENERAL";"TAB4",#N/A,TRUE,"GENERAL";"TAB5",#N/A,TRUE,"GENERAL"}</definedName>
    <definedName name="HGHFH7" localSheetId="7" hidden="1">{"TAB1",#N/A,TRUE,"GENERAL";"TAB2",#N/A,TRUE,"GENERAL";"TAB3",#N/A,TRUE,"GENERAL";"TAB4",#N/A,TRUE,"GENERAL";"TAB5",#N/A,TRUE,"GENERAL"}</definedName>
    <definedName name="HGHFH7" localSheetId="8" hidden="1">{"TAB1",#N/A,TRUE,"GENERAL";"TAB2",#N/A,TRUE,"GENERAL";"TAB3",#N/A,TRUE,"GENERAL";"TAB4",#N/A,TRUE,"GENERAL";"TAB5",#N/A,TRUE,"GENERAL"}</definedName>
    <definedName name="HGHFH7" localSheetId="9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1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localSheetId="10" hidden="1">{"TAB1",#N/A,TRUE,"GENERAL";"TAB2",#N/A,TRUE,"GENERAL";"TAB3",#N/A,TRUE,"GENERAL";"TAB4",#N/A,TRUE,"GENERAL";"TAB5",#N/A,TRUE,"GENERAL"}</definedName>
    <definedName name="hghhj" localSheetId="5" hidden="1">{"TAB1",#N/A,TRUE,"GENERAL";"TAB2",#N/A,TRUE,"GENERAL";"TAB3",#N/A,TRUE,"GENERAL";"TAB4",#N/A,TRUE,"GENERAL";"TAB5",#N/A,TRUE,"GENERAL"}</definedName>
    <definedName name="hghhj" localSheetId="6" hidden="1">{"TAB1",#N/A,TRUE,"GENERAL";"TAB2",#N/A,TRUE,"GENERAL";"TAB3",#N/A,TRUE,"GENERAL";"TAB4",#N/A,TRUE,"GENERAL";"TAB5",#N/A,TRUE,"GENERAL"}</definedName>
    <definedName name="hghhj" localSheetId="7" hidden="1">{"TAB1",#N/A,TRUE,"GENERAL";"TAB2",#N/A,TRUE,"GENERAL";"TAB3",#N/A,TRUE,"GENERAL";"TAB4",#N/A,TRUE,"GENERAL";"TAB5",#N/A,TRUE,"GENERAL"}</definedName>
    <definedName name="hghhj" localSheetId="8" hidden="1">{"TAB1",#N/A,TRUE,"GENERAL";"TAB2",#N/A,TRUE,"GENERAL";"TAB3",#N/A,TRUE,"GENERAL";"TAB4",#N/A,TRUE,"GENERAL";"TAB5",#N/A,TRUE,"GENERAL"}</definedName>
    <definedName name="hghhj" localSheetId="9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1" hidden="1">{"via1",#N/A,TRUE,"general";"via2",#N/A,TRUE,"general";"via3",#N/A,TRUE,"general"}</definedName>
    <definedName name="hghydj" localSheetId="4" hidden="1">{"via1",#N/A,TRUE,"general";"via2",#N/A,TRUE,"general";"via3",#N/A,TRUE,"general"}</definedName>
    <definedName name="hghydj" localSheetId="10" hidden="1">{"via1",#N/A,TRUE,"general";"via2",#N/A,TRUE,"general";"via3",#N/A,TRUE,"general"}</definedName>
    <definedName name="hghydj" localSheetId="5" hidden="1">{"via1",#N/A,TRUE,"general";"via2",#N/A,TRUE,"general";"via3",#N/A,TRUE,"general"}</definedName>
    <definedName name="hghydj" localSheetId="6" hidden="1">{"via1",#N/A,TRUE,"general";"via2",#N/A,TRUE,"general";"via3",#N/A,TRUE,"general"}</definedName>
    <definedName name="hghydj" localSheetId="7" hidden="1">{"via1",#N/A,TRUE,"general";"via2",#N/A,TRUE,"general";"via3",#N/A,TRUE,"general"}</definedName>
    <definedName name="hghydj" localSheetId="8" hidden="1">{"via1",#N/A,TRUE,"general";"via2",#N/A,TRUE,"general";"via3",#N/A,TRUE,"general"}</definedName>
    <definedName name="hghydj" localSheetId="9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1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localSheetId="10" hidden="1">{"via1",#N/A,TRUE,"general";"via2",#N/A,TRUE,"general";"via3",#N/A,TRUE,"general"}</definedName>
    <definedName name="hgjfjw" localSheetId="5" hidden="1">{"via1",#N/A,TRUE,"general";"via2",#N/A,TRUE,"general";"via3",#N/A,TRUE,"general"}</definedName>
    <definedName name="hgjfjw" localSheetId="6" hidden="1">{"via1",#N/A,TRUE,"general";"via2",#N/A,TRUE,"general";"via3",#N/A,TRUE,"general"}</definedName>
    <definedName name="hgjfjw" localSheetId="7" hidden="1">{"via1",#N/A,TRUE,"general";"via2",#N/A,TRUE,"general";"via3",#N/A,TRUE,"general"}</definedName>
    <definedName name="hgjfjw" localSheetId="8" hidden="1">{"via1",#N/A,TRUE,"general";"via2",#N/A,TRUE,"general";"via3",#N/A,TRUE,"general"}</definedName>
    <definedName name="hgjfjw" localSheetId="9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1" hidden="1">{"TAB1",#N/A,TRUE,"GENERAL";"TAB2",#N/A,TRUE,"GENERAL";"TAB3",#N/A,TRUE,"GENERAL";"TAB4",#N/A,TRUE,"GENERAL";"TAB5",#N/A,TRUE,"GENERAL"}</definedName>
    <definedName name="HGJG" localSheetId="4" hidden="1">{"TAB1",#N/A,TRUE,"GENERAL";"TAB2",#N/A,TRUE,"GENERAL";"TAB3",#N/A,TRUE,"GENERAL";"TAB4",#N/A,TRUE,"GENERAL";"TAB5",#N/A,TRUE,"GENERAL"}</definedName>
    <definedName name="HGJG" localSheetId="10" hidden="1">{"TAB1",#N/A,TRUE,"GENERAL";"TAB2",#N/A,TRUE,"GENERAL";"TAB3",#N/A,TRUE,"GENERAL";"TAB4",#N/A,TRUE,"GENERAL";"TAB5",#N/A,TRUE,"GENERAL"}</definedName>
    <definedName name="HGJG" localSheetId="5" hidden="1">{"TAB1",#N/A,TRUE,"GENERAL";"TAB2",#N/A,TRUE,"GENERAL";"TAB3",#N/A,TRUE,"GENERAL";"TAB4",#N/A,TRUE,"GENERAL";"TAB5",#N/A,TRUE,"GENERAL"}</definedName>
    <definedName name="HGJG" localSheetId="6" hidden="1">{"TAB1",#N/A,TRUE,"GENERAL";"TAB2",#N/A,TRUE,"GENERAL";"TAB3",#N/A,TRUE,"GENERAL";"TAB4",#N/A,TRUE,"GENERAL";"TAB5",#N/A,TRUE,"GENERAL"}</definedName>
    <definedName name="HGJG" localSheetId="7" hidden="1">{"TAB1",#N/A,TRUE,"GENERAL";"TAB2",#N/A,TRUE,"GENERAL";"TAB3",#N/A,TRUE,"GENERAL";"TAB4",#N/A,TRUE,"GENERAL";"TAB5",#N/A,TRUE,"GENERAL"}</definedName>
    <definedName name="HGJG" localSheetId="8" hidden="1">{"TAB1",#N/A,TRUE,"GENERAL";"TAB2",#N/A,TRUE,"GENERAL";"TAB3",#N/A,TRUE,"GENERAL";"TAB4",#N/A,TRUE,"GENERAL";"TAB5",#N/A,TRUE,"GENERAL"}</definedName>
    <definedName name="HGJG" localSheetId="9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1">#REF!</definedName>
    <definedName name="hh" localSheetId="4">#REF!</definedName>
    <definedName name="hh" localSheetId="10">#REF!</definedName>
    <definedName name="hh" localSheetId="5">#REF!</definedName>
    <definedName name="hh" localSheetId="6">#REF!</definedName>
    <definedName name="hh" localSheetId="7">#REF!</definedName>
    <definedName name="hh" localSheetId="8">#REF!</definedName>
    <definedName name="hh" localSheetId="9">#REF!</definedName>
    <definedName name="hh" localSheetId="1">'MEMORIAS DE CANTIDADES'!ERR</definedName>
    <definedName name="hh" localSheetId="2">PMT!ERR</definedName>
    <definedName name="hh">[0]!ERR</definedName>
    <definedName name="hhg" localSheetId="11" hidden="1">{#N/A,#N/A,TRUE,"1842CWN0"}</definedName>
    <definedName name="hhg" localSheetId="4" hidden="1">{#N/A,#N/A,TRUE,"1842CWN0"}</definedName>
    <definedName name="hhg" localSheetId="10" hidden="1">{#N/A,#N/A,TRUE,"1842CWN0"}</definedName>
    <definedName name="hhg" localSheetId="5" hidden="1">{#N/A,#N/A,TRUE,"1842CWN0"}</definedName>
    <definedName name="hhg" localSheetId="6" hidden="1">{#N/A,#N/A,TRUE,"1842CWN0"}</definedName>
    <definedName name="hhg" localSheetId="7" hidden="1">{#N/A,#N/A,TRUE,"1842CWN0"}</definedName>
    <definedName name="hhg" localSheetId="8" hidden="1">{#N/A,#N/A,TRUE,"1842CWN0"}</definedName>
    <definedName name="hhg" localSheetId="9" hidden="1">{#N/A,#N/A,TRUE,"1842CWN0"}</definedName>
    <definedName name="hhg" localSheetId="1" hidden="1">{#N/A,#N/A,TRUE,"1842CWN0"}</definedName>
    <definedName name="hhg" localSheetId="2" hidden="1">{#N/A,#N/A,TRUE,"1842CWN0"}</definedName>
    <definedName name="hhg" hidden="1">{#N/A,#N/A,TRUE,"1842CWN0"}</definedName>
    <definedName name="hhh" localSheetId="11" hidden="1">{"TAB1",#N/A,TRUE,"GENERAL";"TAB2",#N/A,TRUE,"GENERAL";"TAB3",#N/A,TRUE,"GENERAL";"TAB4",#N/A,TRUE,"GENERAL";"TAB5",#N/A,TRUE,"GENERAL"}</definedName>
    <definedName name="hhh" localSheetId="4" hidden="1">{"TAB1",#N/A,TRUE,"GENERAL";"TAB2",#N/A,TRUE,"GENERAL";"TAB3",#N/A,TRUE,"GENERAL";"TAB4",#N/A,TRUE,"GENERAL";"TAB5",#N/A,TRUE,"GENERAL"}</definedName>
    <definedName name="hhh" localSheetId="10" hidden="1">{"TAB1",#N/A,TRUE,"GENERAL";"TAB2",#N/A,TRUE,"GENERAL";"TAB3",#N/A,TRUE,"GENERAL";"TAB4",#N/A,TRUE,"GENERAL";"TAB5",#N/A,TRUE,"GENERAL"}</definedName>
    <definedName name="hhh" localSheetId="5" hidden="1">{"TAB1",#N/A,TRUE,"GENERAL";"TAB2",#N/A,TRUE,"GENERAL";"TAB3",#N/A,TRUE,"GENERAL";"TAB4",#N/A,TRUE,"GENERAL";"TAB5",#N/A,TRUE,"GENERAL"}</definedName>
    <definedName name="hhh" localSheetId="6" hidden="1">{"TAB1",#N/A,TRUE,"GENERAL";"TAB2",#N/A,TRUE,"GENERAL";"TAB3",#N/A,TRUE,"GENERAL";"TAB4",#N/A,TRUE,"GENERAL";"TAB5",#N/A,TRUE,"GENERAL"}</definedName>
    <definedName name="hhh" localSheetId="7" hidden="1">{"TAB1",#N/A,TRUE,"GENERAL";"TAB2",#N/A,TRUE,"GENERAL";"TAB3",#N/A,TRUE,"GENERAL";"TAB4",#N/A,TRUE,"GENERAL";"TAB5",#N/A,TRUE,"GENERAL"}</definedName>
    <definedName name="hhh" localSheetId="8" hidden="1">{"TAB1",#N/A,TRUE,"GENERAL";"TAB2",#N/A,TRUE,"GENERAL";"TAB3",#N/A,TRUE,"GENERAL";"TAB4",#N/A,TRUE,"GENERAL";"TAB5",#N/A,TRUE,"GENERAL"}</definedName>
    <definedName name="hhh" localSheetId="9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1" hidden="1">{"via1",#N/A,TRUE,"general";"via2",#N/A,TRUE,"general";"via3",#N/A,TRUE,"general"}</definedName>
    <definedName name="hhhhhh" localSheetId="4" hidden="1">{"via1",#N/A,TRUE,"general";"via2",#N/A,TRUE,"general";"via3",#N/A,TRUE,"general"}</definedName>
    <definedName name="hhhhhh" localSheetId="10" hidden="1">{"via1",#N/A,TRUE,"general";"via2",#N/A,TRUE,"general";"via3",#N/A,TRUE,"general"}</definedName>
    <definedName name="hhhhhh" localSheetId="5" hidden="1">{"via1",#N/A,TRUE,"general";"via2",#N/A,TRUE,"general";"via3",#N/A,TRUE,"general"}</definedName>
    <definedName name="hhhhhh" localSheetId="6" hidden="1">{"via1",#N/A,TRUE,"general";"via2",#N/A,TRUE,"general";"via3",#N/A,TRUE,"general"}</definedName>
    <definedName name="hhhhhh" localSheetId="7" hidden="1">{"via1",#N/A,TRUE,"general";"via2",#N/A,TRUE,"general";"via3",#N/A,TRUE,"general"}</definedName>
    <definedName name="hhhhhh" localSheetId="8" hidden="1">{"via1",#N/A,TRUE,"general";"via2",#N/A,TRUE,"general";"via3",#N/A,TRUE,"general"}</definedName>
    <definedName name="hhhhhh" localSheetId="9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1" hidden="1">{"TAB1",#N/A,TRUE,"GENERAL";"TAB2",#N/A,TRUE,"GENERAL";"TAB3",#N/A,TRUE,"GENERAL";"TAB4",#N/A,TRUE,"GENERAL";"TAB5",#N/A,TRUE,"GENERAL"}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localSheetId="10" hidden="1">{"TAB1",#N/A,TRUE,"GENERAL";"TAB2",#N/A,TRUE,"GENERAL";"TAB3",#N/A,TRUE,"GENERAL";"TAB4",#N/A,TRUE,"GENERAL";"TAB5",#N/A,TRUE,"GENERAL"}</definedName>
    <definedName name="hhhhhho" localSheetId="5" hidden="1">{"TAB1",#N/A,TRUE,"GENERAL";"TAB2",#N/A,TRUE,"GENERAL";"TAB3",#N/A,TRUE,"GENERAL";"TAB4",#N/A,TRUE,"GENERAL";"TAB5",#N/A,TRUE,"GENERAL"}</definedName>
    <definedName name="hhhhhho" localSheetId="6" hidden="1">{"TAB1",#N/A,TRUE,"GENERAL";"TAB2",#N/A,TRUE,"GENERAL";"TAB3",#N/A,TRUE,"GENERAL";"TAB4",#N/A,TRUE,"GENERAL";"TAB5",#N/A,TRUE,"GENERAL"}</definedName>
    <definedName name="hhhhhho" localSheetId="7" hidden="1">{"TAB1",#N/A,TRUE,"GENERAL";"TAB2",#N/A,TRUE,"GENERAL";"TAB3",#N/A,TRUE,"GENERAL";"TAB4",#N/A,TRUE,"GENERAL";"TAB5",#N/A,TRUE,"GENERAL"}</definedName>
    <definedName name="hhhhhho" localSheetId="8" hidden="1">{"TAB1",#N/A,TRUE,"GENERAL";"TAB2",#N/A,TRUE,"GENERAL";"TAB3",#N/A,TRUE,"GENERAL";"TAB4",#N/A,TRUE,"GENERAL";"TAB5",#N/A,TRUE,"GENERAL"}</definedName>
    <definedName name="hhhhhho" localSheetId="9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1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localSheetId="10" hidden="1">{"TAB1",#N/A,TRUE,"GENERAL";"TAB2",#N/A,TRUE,"GENERAL";"TAB3",#N/A,TRUE,"GENERAL";"TAB4",#N/A,TRUE,"GENERAL";"TAB5",#N/A,TRUE,"GENERAL"}</definedName>
    <definedName name="hhhhhpy" localSheetId="5" hidden="1">{"TAB1",#N/A,TRUE,"GENERAL";"TAB2",#N/A,TRUE,"GENERAL";"TAB3",#N/A,TRUE,"GENERAL";"TAB4",#N/A,TRUE,"GENERAL";"TAB5",#N/A,TRUE,"GENERAL"}</definedName>
    <definedName name="hhhhhpy" localSheetId="6" hidden="1">{"TAB1",#N/A,TRUE,"GENERAL";"TAB2",#N/A,TRUE,"GENERAL";"TAB3",#N/A,TRUE,"GENERAL";"TAB4",#N/A,TRUE,"GENERAL";"TAB5",#N/A,TRUE,"GENERAL"}</definedName>
    <definedName name="hhhhhpy" localSheetId="7" hidden="1">{"TAB1",#N/A,TRUE,"GENERAL";"TAB2",#N/A,TRUE,"GENERAL";"TAB3",#N/A,TRUE,"GENERAL";"TAB4",#N/A,TRUE,"GENERAL";"TAB5",#N/A,TRUE,"GENERAL"}</definedName>
    <definedName name="hhhhhpy" localSheetId="8" hidden="1">{"TAB1",#N/A,TRUE,"GENERAL";"TAB2",#N/A,TRUE,"GENERAL";"TAB3",#N/A,TRUE,"GENERAL";"TAB4",#N/A,TRUE,"GENERAL";"TAB5",#N/A,TRUE,"GENERAL"}</definedName>
    <definedName name="hhhhhpy" localSheetId="9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1" hidden="1">{"via1",#N/A,TRUE,"general";"via2",#N/A,TRUE,"general";"via3",#N/A,TRUE,"general"}</definedName>
    <definedName name="hhhhth" localSheetId="4" hidden="1">{"via1",#N/A,TRUE,"general";"via2",#N/A,TRUE,"general";"via3",#N/A,TRUE,"general"}</definedName>
    <definedName name="hhhhth" localSheetId="10" hidden="1">{"via1",#N/A,TRUE,"general";"via2",#N/A,TRUE,"general";"via3",#N/A,TRUE,"general"}</definedName>
    <definedName name="hhhhth" localSheetId="5" hidden="1">{"via1",#N/A,TRUE,"general";"via2",#N/A,TRUE,"general";"via3",#N/A,TRUE,"general"}</definedName>
    <definedName name="hhhhth" localSheetId="6" hidden="1">{"via1",#N/A,TRUE,"general";"via2",#N/A,TRUE,"general";"via3",#N/A,TRUE,"general"}</definedName>
    <definedName name="hhhhth" localSheetId="7" hidden="1">{"via1",#N/A,TRUE,"general";"via2",#N/A,TRUE,"general";"via3",#N/A,TRUE,"general"}</definedName>
    <definedName name="hhhhth" localSheetId="8" hidden="1">{"via1",#N/A,TRUE,"general";"via2",#N/A,TRUE,"general";"via3",#N/A,TRUE,"general"}</definedName>
    <definedName name="hhhhth" localSheetId="9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1" hidden="1">{"TAB1",#N/A,TRUE,"GENERAL";"TAB2",#N/A,TRUE,"GENERAL";"TAB3",#N/A,TRUE,"GENERAL";"TAB4",#N/A,TRUE,"GENERAL";"TAB5",#N/A,TRUE,"GENERAL"}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localSheetId="10" hidden="1">{"TAB1",#N/A,TRUE,"GENERAL";"TAB2",#N/A,TRUE,"GENERAL";"TAB3",#N/A,TRUE,"GENERAL";"TAB4",#N/A,TRUE,"GENERAL";"TAB5",#N/A,TRUE,"GENERAL"}</definedName>
    <definedName name="hhhyhyh" localSheetId="5" hidden="1">{"TAB1",#N/A,TRUE,"GENERAL";"TAB2",#N/A,TRUE,"GENERAL";"TAB3",#N/A,TRUE,"GENERAL";"TAB4",#N/A,TRUE,"GENERAL";"TAB5",#N/A,TRUE,"GENERAL"}</definedName>
    <definedName name="hhhyhyh" localSheetId="6" hidden="1">{"TAB1",#N/A,TRUE,"GENERAL";"TAB2",#N/A,TRUE,"GENERAL";"TAB3",#N/A,TRUE,"GENERAL";"TAB4",#N/A,TRUE,"GENERAL";"TAB5",#N/A,TRUE,"GENERAL"}</definedName>
    <definedName name="hhhyhyh" localSheetId="7" hidden="1">{"TAB1",#N/A,TRUE,"GENERAL";"TAB2",#N/A,TRUE,"GENERAL";"TAB3",#N/A,TRUE,"GENERAL";"TAB4",#N/A,TRUE,"GENERAL";"TAB5",#N/A,TRUE,"GENERAL"}</definedName>
    <definedName name="hhhyhyh" localSheetId="8" hidden="1">{"TAB1",#N/A,TRUE,"GENERAL";"TAB2",#N/A,TRUE,"GENERAL";"TAB3",#N/A,TRUE,"GENERAL";"TAB4",#N/A,TRUE,"GENERAL";"TAB5",#N/A,TRUE,"GENERAL"}</definedName>
    <definedName name="hhhyhyh" localSheetId="9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1" hidden="1">{"via1",#N/A,TRUE,"general";"via2",#N/A,TRUE,"general";"via3",#N/A,TRUE,"general"}</definedName>
    <definedName name="hhtrhreh" localSheetId="4" hidden="1">{"via1",#N/A,TRUE,"general";"via2",#N/A,TRUE,"general";"via3",#N/A,TRUE,"general"}</definedName>
    <definedName name="hhtrhreh" localSheetId="10" hidden="1">{"via1",#N/A,TRUE,"general";"via2",#N/A,TRUE,"general";"via3",#N/A,TRUE,"general"}</definedName>
    <definedName name="hhtrhreh" localSheetId="5" hidden="1">{"via1",#N/A,TRUE,"general";"via2",#N/A,TRUE,"general";"via3",#N/A,TRUE,"general"}</definedName>
    <definedName name="hhtrhreh" localSheetId="6" hidden="1">{"via1",#N/A,TRUE,"general";"via2",#N/A,TRUE,"general";"via3",#N/A,TRUE,"general"}</definedName>
    <definedName name="hhtrhreh" localSheetId="7" hidden="1">{"via1",#N/A,TRUE,"general";"via2",#N/A,TRUE,"general";"via3",#N/A,TRUE,"general"}</definedName>
    <definedName name="hhtrhreh" localSheetId="8" hidden="1">{"via1",#N/A,TRUE,"general";"via2",#N/A,TRUE,"general";"via3",#N/A,TRUE,"general"}</definedName>
    <definedName name="hhtrhreh" localSheetId="9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jfg" localSheetId="11" hidden="1">{"via1",#N/A,TRUE,"general";"via2",#N/A,TRUE,"general";"via3",#N/A,TRUE,"general"}</definedName>
    <definedName name="hjfg" localSheetId="4" hidden="1">{"via1",#N/A,TRUE,"general";"via2",#N/A,TRUE,"general";"via3",#N/A,TRUE,"general"}</definedName>
    <definedName name="hjfg" localSheetId="10" hidden="1">{"via1",#N/A,TRUE,"general";"via2",#N/A,TRUE,"general";"via3",#N/A,TRUE,"general"}</definedName>
    <definedName name="hjfg" localSheetId="5" hidden="1">{"via1",#N/A,TRUE,"general";"via2",#N/A,TRUE,"general";"via3",#N/A,TRUE,"general"}</definedName>
    <definedName name="hjfg" localSheetId="6" hidden="1">{"via1",#N/A,TRUE,"general";"via2",#N/A,TRUE,"general";"via3",#N/A,TRUE,"general"}</definedName>
    <definedName name="hjfg" localSheetId="7" hidden="1">{"via1",#N/A,TRUE,"general";"via2",#N/A,TRUE,"general";"via3",#N/A,TRUE,"general"}</definedName>
    <definedName name="hjfg" localSheetId="8" hidden="1">{"via1",#N/A,TRUE,"general";"via2",#N/A,TRUE,"general";"via3",#N/A,TRUE,"general"}</definedName>
    <definedName name="hjfg" localSheetId="9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1" hidden="1">{"TAB1",#N/A,TRUE,"GENERAL";"TAB2",#N/A,TRUE,"GENERAL";"TAB3",#N/A,TRUE,"GENERAL";"TAB4",#N/A,TRUE,"GENERAL";"TAB5",#N/A,TRUE,"GENERAL"}</definedName>
    <definedName name="hjgh" localSheetId="4" hidden="1">{"TAB1",#N/A,TRUE,"GENERAL";"TAB2",#N/A,TRUE,"GENERAL";"TAB3",#N/A,TRUE,"GENERAL";"TAB4",#N/A,TRUE,"GENERAL";"TAB5",#N/A,TRUE,"GENERAL"}</definedName>
    <definedName name="hjgh" localSheetId="10" hidden="1">{"TAB1",#N/A,TRUE,"GENERAL";"TAB2",#N/A,TRUE,"GENERAL";"TAB3",#N/A,TRUE,"GENERAL";"TAB4",#N/A,TRUE,"GENERAL";"TAB5",#N/A,TRUE,"GENERAL"}</definedName>
    <definedName name="hjgh" localSheetId="5" hidden="1">{"TAB1",#N/A,TRUE,"GENERAL";"TAB2",#N/A,TRUE,"GENERAL";"TAB3",#N/A,TRUE,"GENERAL";"TAB4",#N/A,TRUE,"GENERAL";"TAB5",#N/A,TRUE,"GENERAL"}</definedName>
    <definedName name="hjgh" localSheetId="6" hidden="1">{"TAB1",#N/A,TRUE,"GENERAL";"TAB2",#N/A,TRUE,"GENERAL";"TAB3",#N/A,TRUE,"GENERAL";"TAB4",#N/A,TRUE,"GENERAL";"TAB5",#N/A,TRUE,"GENERAL"}</definedName>
    <definedName name="hjgh" localSheetId="7" hidden="1">{"TAB1",#N/A,TRUE,"GENERAL";"TAB2",#N/A,TRUE,"GENERAL";"TAB3",#N/A,TRUE,"GENERAL";"TAB4",#N/A,TRUE,"GENERAL";"TAB5",#N/A,TRUE,"GENERAL"}</definedName>
    <definedName name="hjgh" localSheetId="8" hidden="1">{"TAB1",#N/A,TRUE,"GENERAL";"TAB2",#N/A,TRUE,"GENERAL";"TAB3",#N/A,TRUE,"GENERAL";"TAB4",#N/A,TRUE,"GENERAL";"TAB5",#N/A,TRUE,"GENERAL"}</definedName>
    <definedName name="hjgh" localSheetId="9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1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localSheetId="10" hidden="1">{"TAB1",#N/A,TRUE,"GENERAL";"TAB2",#N/A,TRUE,"GENERAL";"TAB3",#N/A,TRUE,"GENERAL";"TAB4",#N/A,TRUE,"GENERAL";"TAB5",#N/A,TRUE,"GENERAL"}</definedName>
    <definedName name="hjghj" localSheetId="5" hidden="1">{"TAB1",#N/A,TRUE,"GENERAL";"TAB2",#N/A,TRUE,"GENERAL";"TAB3",#N/A,TRUE,"GENERAL";"TAB4",#N/A,TRUE,"GENERAL";"TAB5",#N/A,TRUE,"GENERAL"}</definedName>
    <definedName name="hjghj" localSheetId="6" hidden="1">{"TAB1",#N/A,TRUE,"GENERAL";"TAB2",#N/A,TRUE,"GENERAL";"TAB3",#N/A,TRUE,"GENERAL";"TAB4",#N/A,TRUE,"GENERAL";"TAB5",#N/A,TRUE,"GENERAL"}</definedName>
    <definedName name="hjghj" localSheetId="7" hidden="1">{"TAB1",#N/A,TRUE,"GENERAL";"TAB2",#N/A,TRUE,"GENERAL";"TAB3",#N/A,TRUE,"GENERAL";"TAB4",#N/A,TRUE,"GENERAL";"TAB5",#N/A,TRUE,"GENERAL"}</definedName>
    <definedName name="hjghj" localSheetId="8" hidden="1">{"TAB1",#N/A,TRUE,"GENERAL";"TAB2",#N/A,TRUE,"GENERAL";"TAB3",#N/A,TRUE,"GENERAL";"TAB4",#N/A,TRUE,"GENERAL";"TAB5",#N/A,TRUE,"GENERAL"}</definedName>
    <definedName name="hjghj" localSheetId="9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1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localSheetId="10" hidden="1">{"TAB1",#N/A,TRUE,"GENERAL";"TAB2",#N/A,TRUE,"GENERAL";"TAB3",#N/A,TRUE,"GENERAL";"TAB4",#N/A,TRUE,"GENERAL";"TAB5",#N/A,TRUE,"GENERAL"}</definedName>
    <definedName name="hjhjhg" localSheetId="5" hidden="1">{"TAB1",#N/A,TRUE,"GENERAL";"TAB2",#N/A,TRUE,"GENERAL";"TAB3",#N/A,TRUE,"GENERAL";"TAB4",#N/A,TRUE,"GENERAL";"TAB5",#N/A,TRUE,"GENERAL"}</definedName>
    <definedName name="hjhjhg" localSheetId="6" hidden="1">{"TAB1",#N/A,TRUE,"GENERAL";"TAB2",#N/A,TRUE,"GENERAL";"TAB3",#N/A,TRUE,"GENERAL";"TAB4",#N/A,TRUE,"GENERAL";"TAB5",#N/A,TRUE,"GENERAL"}</definedName>
    <definedName name="hjhjhg" localSheetId="7" hidden="1">{"TAB1",#N/A,TRUE,"GENERAL";"TAB2",#N/A,TRUE,"GENERAL";"TAB3",#N/A,TRUE,"GENERAL";"TAB4",#N/A,TRUE,"GENERAL";"TAB5",#N/A,TRUE,"GENERAL"}</definedName>
    <definedName name="hjhjhg" localSheetId="8" hidden="1">{"TAB1",#N/A,TRUE,"GENERAL";"TAB2",#N/A,TRUE,"GENERAL";"TAB3",#N/A,TRUE,"GENERAL";"TAB4",#N/A,TRUE,"GENERAL";"TAB5",#N/A,TRUE,"GENERAL"}</definedName>
    <definedName name="hjhjhg" localSheetId="9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1" hidden="1">{"via1",#N/A,TRUE,"general";"via2",#N/A,TRUE,"general";"via3",#N/A,TRUE,"general"}</definedName>
    <definedName name="HJKH" localSheetId="4" hidden="1">{"via1",#N/A,TRUE,"general";"via2",#N/A,TRUE,"general";"via3",#N/A,TRUE,"general"}</definedName>
    <definedName name="HJKH" localSheetId="10" hidden="1">{"via1",#N/A,TRUE,"general";"via2",#N/A,TRUE,"general";"via3",#N/A,TRUE,"general"}</definedName>
    <definedName name="HJKH" localSheetId="5" hidden="1">{"via1",#N/A,TRUE,"general";"via2",#N/A,TRUE,"general";"via3",#N/A,TRUE,"general"}</definedName>
    <definedName name="HJKH" localSheetId="6" hidden="1">{"via1",#N/A,TRUE,"general";"via2",#N/A,TRUE,"general";"via3",#N/A,TRUE,"general"}</definedName>
    <definedName name="HJKH" localSheetId="7" hidden="1">{"via1",#N/A,TRUE,"general";"via2",#N/A,TRUE,"general";"via3",#N/A,TRUE,"general"}</definedName>
    <definedName name="HJKH" localSheetId="8" hidden="1">{"via1",#N/A,TRUE,"general";"via2",#N/A,TRUE,"general";"via3",#N/A,TRUE,"general"}</definedName>
    <definedName name="HJKH" localSheetId="9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1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localSheetId="10" hidden="1">{"via1",#N/A,TRUE,"general";"via2",#N/A,TRUE,"general";"via3",#N/A,TRUE,"general"}</definedName>
    <definedName name="hjkjk" localSheetId="5" hidden="1">{"via1",#N/A,TRUE,"general";"via2",#N/A,TRUE,"general";"via3",#N/A,TRUE,"general"}</definedName>
    <definedName name="hjkjk" localSheetId="6" hidden="1">{"via1",#N/A,TRUE,"general";"via2",#N/A,TRUE,"general";"via3",#N/A,TRUE,"general"}</definedName>
    <definedName name="hjkjk" localSheetId="7" hidden="1">{"via1",#N/A,TRUE,"general";"via2",#N/A,TRUE,"general";"via3",#N/A,TRUE,"general"}</definedName>
    <definedName name="hjkjk" localSheetId="8" hidden="1">{"via1",#N/A,TRUE,"general";"via2",#N/A,TRUE,"general";"via3",#N/A,TRUE,"general"}</definedName>
    <definedName name="hjkjk" localSheetId="9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1">#REF!</definedName>
    <definedName name="HK" localSheetId="4">#REF!</definedName>
    <definedName name="HK" localSheetId="10">#REF!</definedName>
    <definedName name="HK" localSheetId="5">#REF!</definedName>
    <definedName name="HK" localSheetId="6">#REF!</definedName>
    <definedName name="HK" localSheetId="7">#REF!</definedName>
    <definedName name="HK" localSheetId="8">#REF!</definedName>
    <definedName name="HK" localSheetId="9">#REF!</definedName>
    <definedName name="HK" localSheetId="1">'MEMORIAS DE CANTIDADES'!ERR</definedName>
    <definedName name="HK" localSheetId="2">PMT!ERR</definedName>
    <definedName name="HK">[0]!ERR</definedName>
    <definedName name="HM" localSheetId="11">#REF!</definedName>
    <definedName name="HM" localSheetId="4">#REF!</definedName>
    <definedName name="HM" localSheetId="10">#REF!</definedName>
    <definedName name="HM" localSheetId="5">#REF!</definedName>
    <definedName name="HM" localSheetId="6">#REF!</definedName>
    <definedName name="HM" localSheetId="7">#REF!</definedName>
    <definedName name="HM" localSheetId="8">#REF!</definedName>
    <definedName name="HM" localSheetId="9">#REF!</definedName>
    <definedName name="HM" localSheetId="1">#REF!</definedName>
    <definedName name="HM" localSheetId="2">#REF!</definedName>
    <definedName name="HM">#REF!</definedName>
    <definedName name="hn" localSheetId="11" hidden="1">{"TAB1",#N/A,TRUE,"GENERAL";"TAB2",#N/A,TRUE,"GENERAL";"TAB3",#N/A,TRUE,"GENERAL";"TAB4",#N/A,TRUE,"GENERAL";"TAB5",#N/A,TRUE,"GENERAL"}</definedName>
    <definedName name="hn" localSheetId="4" hidden="1">{"TAB1",#N/A,TRUE,"GENERAL";"TAB2",#N/A,TRUE,"GENERAL";"TAB3",#N/A,TRUE,"GENERAL";"TAB4",#N/A,TRUE,"GENERAL";"TAB5",#N/A,TRUE,"GENERAL"}</definedName>
    <definedName name="hn" localSheetId="10" hidden="1">{"TAB1",#N/A,TRUE,"GENERAL";"TAB2",#N/A,TRUE,"GENERAL";"TAB3",#N/A,TRUE,"GENERAL";"TAB4",#N/A,TRUE,"GENERAL";"TAB5",#N/A,TRUE,"GENERAL"}</definedName>
    <definedName name="hn" localSheetId="5" hidden="1">{"TAB1",#N/A,TRUE,"GENERAL";"TAB2",#N/A,TRUE,"GENERAL";"TAB3",#N/A,TRUE,"GENERAL";"TAB4",#N/A,TRUE,"GENERAL";"TAB5",#N/A,TRUE,"GENERAL"}</definedName>
    <definedName name="hn" localSheetId="6" hidden="1">{"TAB1",#N/A,TRUE,"GENERAL";"TAB2",#N/A,TRUE,"GENERAL";"TAB3",#N/A,TRUE,"GENERAL";"TAB4",#N/A,TRUE,"GENERAL";"TAB5",#N/A,TRUE,"GENERAL"}</definedName>
    <definedName name="hn" localSheetId="7" hidden="1">{"TAB1",#N/A,TRUE,"GENERAL";"TAB2",#N/A,TRUE,"GENERAL";"TAB3",#N/A,TRUE,"GENERAL";"TAB4",#N/A,TRUE,"GENERAL";"TAB5",#N/A,TRUE,"GENERAL"}</definedName>
    <definedName name="hn" localSheetId="8" hidden="1">{"TAB1",#N/A,TRUE,"GENERAL";"TAB2",#N/A,TRUE,"GENERAL";"TAB3",#N/A,TRUE,"GENERAL";"TAB4",#N/A,TRUE,"GENERAL";"TAB5",#N/A,TRUE,"GENERAL"}</definedName>
    <definedName name="hn" localSheetId="9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" localSheetId="1">#REF!</definedName>
    <definedName name="hoja">#REF!</definedName>
    <definedName name="HOJA1" localSheetId="11">#REF!</definedName>
    <definedName name="HOJA1" localSheetId="4">#REF!</definedName>
    <definedName name="HOJA1" localSheetId="10">#REF!</definedName>
    <definedName name="HOJA1" localSheetId="5">#REF!</definedName>
    <definedName name="HOJA1" localSheetId="6">#REF!</definedName>
    <definedName name="HOJA1" localSheetId="7">#REF!</definedName>
    <definedName name="HOJA1" localSheetId="8">#REF!</definedName>
    <definedName name="HOJA1" localSheetId="9">#REF!</definedName>
    <definedName name="HOJA1" localSheetId="1">#REF!</definedName>
    <definedName name="HOJA1">#REF!</definedName>
    <definedName name="horat" localSheetId="11">#REF!</definedName>
    <definedName name="horat" localSheetId="4">#REF!</definedName>
    <definedName name="horat" localSheetId="10">#REF!</definedName>
    <definedName name="horat" localSheetId="5">#REF!</definedName>
    <definedName name="horat" localSheetId="6">#REF!</definedName>
    <definedName name="horat" localSheetId="7">#REF!</definedName>
    <definedName name="horat" localSheetId="8">#REF!</definedName>
    <definedName name="horat" localSheetId="9">#REF!</definedName>
    <definedName name="horat" localSheetId="1">#REF!</definedName>
    <definedName name="horat">#REF!</definedName>
    <definedName name="Hornos" localSheetId="11">#REF!</definedName>
    <definedName name="Hornos" localSheetId="4">#REF!</definedName>
    <definedName name="Hornos" localSheetId="10">#REF!</definedName>
    <definedName name="Hornos" localSheetId="5">#REF!</definedName>
    <definedName name="Hornos" localSheetId="6">#REF!</definedName>
    <definedName name="Hornos" localSheetId="7">#REF!</definedName>
    <definedName name="Hornos" localSheetId="8">#REF!</definedName>
    <definedName name="Hornos" localSheetId="9">#REF!</definedName>
    <definedName name="Hornos" localSheetId="1">#REF!</definedName>
    <definedName name="Hornos" localSheetId="2">#REF!</definedName>
    <definedName name="Hornos">#REF!</definedName>
    <definedName name="HP_stg_Hz" localSheetId="1">#REF!</definedName>
    <definedName name="HP_stg_Hz">#REF!</definedName>
    <definedName name="hreer" localSheetId="11" hidden="1">{"TAB1",#N/A,TRUE,"GENERAL";"TAB2",#N/A,TRUE,"GENERAL";"TAB3",#N/A,TRUE,"GENERAL";"TAB4",#N/A,TRUE,"GENERAL";"TAB5",#N/A,TRUE,"GENERAL"}</definedName>
    <definedName name="hreer" localSheetId="4" hidden="1">{"TAB1",#N/A,TRUE,"GENERAL";"TAB2",#N/A,TRUE,"GENERAL";"TAB3",#N/A,TRUE,"GENERAL";"TAB4",#N/A,TRUE,"GENERAL";"TAB5",#N/A,TRUE,"GENERAL"}</definedName>
    <definedName name="hreer" localSheetId="10" hidden="1">{"TAB1",#N/A,TRUE,"GENERAL";"TAB2",#N/A,TRUE,"GENERAL";"TAB3",#N/A,TRUE,"GENERAL";"TAB4",#N/A,TRUE,"GENERAL";"TAB5",#N/A,TRUE,"GENERAL"}</definedName>
    <definedName name="hreer" localSheetId="5" hidden="1">{"TAB1",#N/A,TRUE,"GENERAL";"TAB2",#N/A,TRUE,"GENERAL";"TAB3",#N/A,TRUE,"GENERAL";"TAB4",#N/A,TRUE,"GENERAL";"TAB5",#N/A,TRUE,"GENERAL"}</definedName>
    <definedName name="hreer" localSheetId="6" hidden="1">{"TAB1",#N/A,TRUE,"GENERAL";"TAB2",#N/A,TRUE,"GENERAL";"TAB3",#N/A,TRUE,"GENERAL";"TAB4",#N/A,TRUE,"GENERAL";"TAB5",#N/A,TRUE,"GENERAL"}</definedName>
    <definedName name="hreer" localSheetId="7" hidden="1">{"TAB1",#N/A,TRUE,"GENERAL";"TAB2",#N/A,TRUE,"GENERAL";"TAB3",#N/A,TRUE,"GENERAL";"TAB4",#N/A,TRUE,"GENERAL";"TAB5",#N/A,TRUE,"GENERAL"}</definedName>
    <definedName name="hreer" localSheetId="8" hidden="1">{"TAB1",#N/A,TRUE,"GENERAL";"TAB2",#N/A,TRUE,"GENERAL";"TAB3",#N/A,TRUE,"GENERAL";"TAB4",#N/A,TRUE,"GENERAL";"TAB5",#N/A,TRUE,"GENERAL"}</definedName>
    <definedName name="hreer" localSheetId="9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1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localSheetId="10" hidden="1">{"TAB1",#N/A,TRUE,"GENERAL";"TAB2",#N/A,TRUE,"GENERAL";"TAB3",#N/A,TRUE,"GENERAL";"TAB4",#N/A,TRUE,"GENERAL";"TAB5",#N/A,TRUE,"GENERAL"}</definedName>
    <definedName name="hrhth" localSheetId="5" hidden="1">{"TAB1",#N/A,TRUE,"GENERAL";"TAB2",#N/A,TRUE,"GENERAL";"TAB3",#N/A,TRUE,"GENERAL";"TAB4",#N/A,TRUE,"GENERAL";"TAB5",#N/A,TRUE,"GENERAL"}</definedName>
    <definedName name="hrhth" localSheetId="6" hidden="1">{"TAB1",#N/A,TRUE,"GENERAL";"TAB2",#N/A,TRUE,"GENERAL";"TAB3",#N/A,TRUE,"GENERAL";"TAB4",#N/A,TRUE,"GENERAL";"TAB5",#N/A,TRUE,"GENERAL"}</definedName>
    <definedName name="hrhth" localSheetId="7" hidden="1">{"TAB1",#N/A,TRUE,"GENERAL";"TAB2",#N/A,TRUE,"GENERAL";"TAB3",#N/A,TRUE,"GENERAL";"TAB4",#N/A,TRUE,"GENERAL";"TAB5",#N/A,TRUE,"GENERAL"}</definedName>
    <definedName name="hrhth" localSheetId="8" hidden="1">{"TAB1",#N/A,TRUE,"GENERAL";"TAB2",#N/A,TRUE,"GENERAL";"TAB3",#N/A,TRUE,"GENERAL";"TAB4",#N/A,TRUE,"GENERAL";"TAB5",#N/A,TRUE,"GENERAL"}</definedName>
    <definedName name="hrhth" localSheetId="9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localSheetId="11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localSheetId="10" hidden="1">{"TAB1",#N/A,TRUE,"GENERAL";"TAB2",#N/A,TRUE,"GENERAL";"TAB3",#N/A,TRUE,"GENERAL";"TAB4",#N/A,TRUE,"GENERAL";"TAB5",#N/A,TRUE,"GENERAL"}</definedName>
    <definedName name="hrthtrh" localSheetId="5" hidden="1">{"TAB1",#N/A,TRUE,"GENERAL";"TAB2",#N/A,TRUE,"GENERAL";"TAB3",#N/A,TRUE,"GENERAL";"TAB4",#N/A,TRUE,"GENERAL";"TAB5",#N/A,TRUE,"GENERAL"}</definedName>
    <definedName name="hrthtrh" localSheetId="6" hidden="1">{"TAB1",#N/A,TRUE,"GENERAL";"TAB2",#N/A,TRUE,"GENERAL";"TAB3",#N/A,TRUE,"GENERAL";"TAB4",#N/A,TRUE,"GENERAL";"TAB5",#N/A,TRUE,"GENERAL"}</definedName>
    <definedName name="hrthtrh" localSheetId="7" hidden="1">{"TAB1",#N/A,TRUE,"GENERAL";"TAB2",#N/A,TRUE,"GENERAL";"TAB3",#N/A,TRUE,"GENERAL";"TAB4",#N/A,TRUE,"GENERAL";"TAB5",#N/A,TRUE,"GENERAL"}</definedName>
    <definedName name="hrthtrh" localSheetId="8" hidden="1">{"TAB1",#N/A,TRUE,"GENERAL";"TAB2",#N/A,TRUE,"GENERAL";"TAB3",#N/A,TRUE,"GENERAL";"TAB4",#N/A,TRUE,"GENERAL";"TAB5",#N/A,TRUE,"GENERAL"}</definedName>
    <definedName name="hrthtrh" localSheetId="9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1">#REF!</definedName>
    <definedName name="hs" localSheetId="2">#REF!</definedName>
    <definedName name="hs">#REF!</definedName>
    <definedName name="hsfg" localSheetId="11" hidden="1">{"via1",#N/A,TRUE,"general";"via2",#N/A,TRUE,"general";"via3",#N/A,TRUE,"general"}</definedName>
    <definedName name="hsfg" localSheetId="4" hidden="1">{"via1",#N/A,TRUE,"general";"via2",#N/A,TRUE,"general";"via3",#N/A,TRUE,"general"}</definedName>
    <definedName name="hsfg" localSheetId="10" hidden="1">{"via1",#N/A,TRUE,"general";"via2",#N/A,TRUE,"general";"via3",#N/A,TRUE,"general"}</definedName>
    <definedName name="hsfg" localSheetId="5" hidden="1">{"via1",#N/A,TRUE,"general";"via2",#N/A,TRUE,"general";"via3",#N/A,TRUE,"general"}</definedName>
    <definedName name="hsfg" localSheetId="6" hidden="1">{"via1",#N/A,TRUE,"general";"via2",#N/A,TRUE,"general";"via3",#N/A,TRUE,"general"}</definedName>
    <definedName name="hsfg" localSheetId="7" hidden="1">{"via1",#N/A,TRUE,"general";"via2",#N/A,TRUE,"general";"via3",#N/A,TRUE,"general"}</definedName>
    <definedName name="hsfg" localSheetId="8" hidden="1">{"via1",#N/A,TRUE,"general";"via2",#N/A,TRUE,"general";"via3",#N/A,TRUE,"general"}</definedName>
    <definedName name="hsfg" localSheetId="9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 localSheetId="1">#REF!</definedName>
    <definedName name="HTAS" localSheetId="2">#REF!</definedName>
    <definedName name="HTAS">#REF!</definedName>
    <definedName name="HTAS1" localSheetId="1">#REF!</definedName>
    <definedName name="HTAS1">#REF!</definedName>
    <definedName name="hthdrf" localSheetId="11" hidden="1">{"TAB1",#N/A,TRUE,"GENERAL";"TAB2",#N/A,TRUE,"GENERAL";"TAB3",#N/A,TRUE,"GENERAL";"TAB4",#N/A,TRUE,"GENERAL";"TAB5",#N/A,TRUE,"GENERAL"}</definedName>
    <definedName name="hthdrf" localSheetId="4" hidden="1">{"TAB1",#N/A,TRUE,"GENERAL";"TAB2",#N/A,TRUE,"GENERAL";"TAB3",#N/A,TRUE,"GENERAL";"TAB4",#N/A,TRUE,"GENERAL";"TAB5",#N/A,TRUE,"GENERAL"}</definedName>
    <definedName name="hthdrf" localSheetId="10" hidden="1">{"TAB1",#N/A,TRUE,"GENERAL";"TAB2",#N/A,TRUE,"GENERAL";"TAB3",#N/A,TRUE,"GENERAL";"TAB4",#N/A,TRUE,"GENERAL";"TAB5",#N/A,TRUE,"GENERAL"}</definedName>
    <definedName name="hthdrf" localSheetId="5" hidden="1">{"TAB1",#N/A,TRUE,"GENERAL";"TAB2",#N/A,TRUE,"GENERAL";"TAB3",#N/A,TRUE,"GENERAL";"TAB4",#N/A,TRUE,"GENERAL";"TAB5",#N/A,TRUE,"GENERAL"}</definedName>
    <definedName name="hthdrf" localSheetId="6" hidden="1">{"TAB1",#N/A,TRUE,"GENERAL";"TAB2",#N/A,TRUE,"GENERAL";"TAB3",#N/A,TRUE,"GENERAL";"TAB4",#N/A,TRUE,"GENERAL";"TAB5",#N/A,TRUE,"GENERAL"}</definedName>
    <definedName name="hthdrf" localSheetId="7" hidden="1">{"TAB1",#N/A,TRUE,"GENERAL";"TAB2",#N/A,TRUE,"GENERAL";"TAB3",#N/A,TRUE,"GENERAL";"TAB4",#N/A,TRUE,"GENERAL";"TAB5",#N/A,TRUE,"GENERAL"}</definedName>
    <definedName name="hthdrf" localSheetId="8" hidden="1">{"TAB1",#N/A,TRUE,"GENERAL";"TAB2",#N/A,TRUE,"GENERAL";"TAB3",#N/A,TRUE,"GENERAL";"TAB4",#N/A,TRUE,"GENERAL";"TAB5",#N/A,TRUE,"GENERAL"}</definedName>
    <definedName name="hthdrf" localSheetId="9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1" hidden="1">{"via1",#N/A,TRUE,"general";"via2",#N/A,TRUE,"general";"via3",#N/A,TRUE,"general"}</definedName>
    <definedName name="htryrt7" localSheetId="4" hidden="1">{"via1",#N/A,TRUE,"general";"via2",#N/A,TRUE,"general";"via3",#N/A,TRUE,"general"}</definedName>
    <definedName name="htryrt7" localSheetId="10" hidden="1">{"via1",#N/A,TRUE,"general";"via2",#N/A,TRUE,"general";"via3",#N/A,TRUE,"general"}</definedName>
    <definedName name="htryrt7" localSheetId="5" hidden="1">{"via1",#N/A,TRUE,"general";"via2",#N/A,TRUE,"general";"via3",#N/A,TRUE,"general"}</definedName>
    <definedName name="htryrt7" localSheetId="6" hidden="1">{"via1",#N/A,TRUE,"general";"via2",#N/A,TRUE,"general";"via3",#N/A,TRUE,"general"}</definedName>
    <definedName name="htryrt7" localSheetId="7" hidden="1">{"via1",#N/A,TRUE,"general";"via2",#N/A,TRUE,"general";"via3",#N/A,TRUE,"general"}</definedName>
    <definedName name="htryrt7" localSheetId="8" hidden="1">{"via1",#N/A,TRUE,"general";"via2",#N/A,TRUE,"general";"via3",#N/A,TRUE,"general"}</definedName>
    <definedName name="htryrt7" localSheetId="9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 localSheetId="1">#REF!</definedName>
    <definedName name="hut" localSheetId="2">#REF!</definedName>
    <definedName name="hut">#REF!</definedName>
    <definedName name="hxdfk" localSheetId="1">#REF!</definedName>
    <definedName name="hxdfk">#REF!</definedName>
    <definedName name="hyhjop" localSheetId="11" hidden="1">{"TAB1",#N/A,TRUE,"GENERAL";"TAB2",#N/A,TRUE,"GENERAL";"TAB3",#N/A,TRUE,"GENERAL";"TAB4",#N/A,TRUE,"GENERAL";"TAB5",#N/A,TRUE,"GENERAL"}</definedName>
    <definedName name="hyhjop" localSheetId="4" hidden="1">{"TAB1",#N/A,TRUE,"GENERAL";"TAB2",#N/A,TRUE,"GENERAL";"TAB3",#N/A,TRUE,"GENERAL";"TAB4",#N/A,TRUE,"GENERAL";"TAB5",#N/A,TRUE,"GENERAL"}</definedName>
    <definedName name="hyhjop" localSheetId="10" hidden="1">{"TAB1",#N/A,TRUE,"GENERAL";"TAB2",#N/A,TRUE,"GENERAL";"TAB3",#N/A,TRUE,"GENERAL";"TAB4",#N/A,TRUE,"GENERAL";"TAB5",#N/A,TRUE,"GENERAL"}</definedName>
    <definedName name="hyhjop" localSheetId="5" hidden="1">{"TAB1",#N/A,TRUE,"GENERAL";"TAB2",#N/A,TRUE,"GENERAL";"TAB3",#N/A,TRUE,"GENERAL";"TAB4",#N/A,TRUE,"GENERAL";"TAB5",#N/A,TRUE,"GENERAL"}</definedName>
    <definedName name="hyhjop" localSheetId="6" hidden="1">{"TAB1",#N/A,TRUE,"GENERAL";"TAB2",#N/A,TRUE,"GENERAL";"TAB3",#N/A,TRUE,"GENERAL";"TAB4",#N/A,TRUE,"GENERAL";"TAB5",#N/A,TRUE,"GENERAL"}</definedName>
    <definedName name="hyhjop" localSheetId="7" hidden="1">{"TAB1",#N/A,TRUE,"GENERAL";"TAB2",#N/A,TRUE,"GENERAL";"TAB3",#N/A,TRUE,"GENERAL";"TAB4",#N/A,TRUE,"GENERAL";"TAB5",#N/A,TRUE,"GENERAL"}</definedName>
    <definedName name="hyhjop" localSheetId="8" hidden="1">{"TAB1",#N/A,TRUE,"GENERAL";"TAB2",#N/A,TRUE,"GENERAL";"TAB3",#N/A,TRUE,"GENERAL";"TAB4",#N/A,TRUE,"GENERAL";"TAB5",#N/A,TRUE,"GENERAL"}</definedName>
    <definedName name="hyhjop" localSheetId="9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1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localSheetId="10" hidden="1">{"TAB1",#N/A,TRUE,"GENERAL";"TAB2",#N/A,TRUE,"GENERAL";"TAB3",#N/A,TRUE,"GENERAL";"TAB4",#N/A,TRUE,"GENERAL";"TAB5",#N/A,TRUE,"GENERAL"}</definedName>
    <definedName name="hyhyh" localSheetId="5" hidden="1">{"TAB1",#N/A,TRUE,"GENERAL";"TAB2",#N/A,TRUE,"GENERAL";"TAB3",#N/A,TRUE,"GENERAL";"TAB4",#N/A,TRUE,"GENERAL";"TAB5",#N/A,TRUE,"GENERAL"}</definedName>
    <definedName name="hyhyh" localSheetId="6" hidden="1">{"TAB1",#N/A,TRUE,"GENERAL";"TAB2",#N/A,TRUE,"GENERAL";"TAB3",#N/A,TRUE,"GENERAL";"TAB4",#N/A,TRUE,"GENERAL";"TAB5",#N/A,TRUE,"GENERAL"}</definedName>
    <definedName name="hyhyh" localSheetId="7" hidden="1">{"TAB1",#N/A,TRUE,"GENERAL";"TAB2",#N/A,TRUE,"GENERAL";"TAB3",#N/A,TRUE,"GENERAL";"TAB4",#N/A,TRUE,"GENERAL";"TAB5",#N/A,TRUE,"GENERAL"}</definedName>
    <definedName name="hyhyh" localSheetId="8" hidden="1">{"TAB1",#N/A,TRUE,"GENERAL";"TAB2",#N/A,TRUE,"GENERAL";"TAB3",#N/A,TRUE,"GENERAL";"TAB4",#N/A,TRUE,"GENERAL";"TAB5",#N/A,TRUE,"GENERAL"}</definedName>
    <definedName name="hyhyh" localSheetId="9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1" hidden="1">{"via1",#N/A,TRUE,"general";"via2",#N/A,TRUE,"general";"via3",#N/A,TRUE,"general"}</definedName>
    <definedName name="hytirs" localSheetId="4" hidden="1">{"via1",#N/A,TRUE,"general";"via2",#N/A,TRUE,"general";"via3",#N/A,TRUE,"general"}</definedName>
    <definedName name="hytirs" localSheetId="10" hidden="1">{"via1",#N/A,TRUE,"general";"via2",#N/A,TRUE,"general";"via3",#N/A,TRUE,"general"}</definedName>
    <definedName name="hytirs" localSheetId="5" hidden="1">{"via1",#N/A,TRUE,"general";"via2",#N/A,TRUE,"general";"via3",#N/A,TRUE,"general"}</definedName>
    <definedName name="hytirs" localSheetId="6" hidden="1">{"via1",#N/A,TRUE,"general";"via2",#N/A,TRUE,"general";"via3",#N/A,TRUE,"general"}</definedName>
    <definedName name="hytirs" localSheetId="7" hidden="1">{"via1",#N/A,TRUE,"general";"via2",#N/A,TRUE,"general";"via3",#N/A,TRUE,"general"}</definedName>
    <definedName name="hytirs" localSheetId="8" hidden="1">{"via1",#N/A,TRUE,"general";"via2",#N/A,TRUE,"general";"via3",#N/A,TRUE,"general"}</definedName>
    <definedName name="hytirs" localSheetId="9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2">#REF!</definedName>
    <definedName name="I">#REF!</definedName>
    <definedName name="i0" localSheetId="1">#REF!</definedName>
    <definedName name="i0">#REF!</definedName>
    <definedName name="i8i" localSheetId="11" hidden="1">{"TAB1",#N/A,TRUE,"GENERAL";"TAB2",#N/A,TRUE,"GENERAL";"TAB3",#N/A,TRUE,"GENERAL";"TAB4",#N/A,TRUE,"GENERAL";"TAB5",#N/A,TRUE,"GENERAL"}</definedName>
    <definedName name="i8i" localSheetId="4" hidden="1">{"TAB1",#N/A,TRUE,"GENERAL";"TAB2",#N/A,TRUE,"GENERAL";"TAB3",#N/A,TRUE,"GENERAL";"TAB4",#N/A,TRUE,"GENERAL";"TAB5",#N/A,TRUE,"GENERAL"}</definedName>
    <definedName name="i8i" localSheetId="10" hidden="1">{"TAB1",#N/A,TRUE,"GENERAL";"TAB2",#N/A,TRUE,"GENERAL";"TAB3",#N/A,TRUE,"GENERAL";"TAB4",#N/A,TRUE,"GENERAL";"TAB5",#N/A,TRUE,"GENERAL"}</definedName>
    <definedName name="i8i" localSheetId="5" hidden="1">{"TAB1",#N/A,TRUE,"GENERAL";"TAB2",#N/A,TRUE,"GENERAL";"TAB3",#N/A,TRUE,"GENERAL";"TAB4",#N/A,TRUE,"GENERAL";"TAB5",#N/A,TRUE,"GENERAL"}</definedName>
    <definedName name="i8i" localSheetId="6" hidden="1">{"TAB1",#N/A,TRUE,"GENERAL";"TAB2",#N/A,TRUE,"GENERAL";"TAB3",#N/A,TRUE,"GENERAL";"TAB4",#N/A,TRUE,"GENERAL";"TAB5",#N/A,TRUE,"GENERAL"}</definedName>
    <definedName name="i8i" localSheetId="7" hidden="1">{"TAB1",#N/A,TRUE,"GENERAL";"TAB2",#N/A,TRUE,"GENERAL";"TAB3",#N/A,TRUE,"GENERAL";"TAB4",#N/A,TRUE,"GENERAL";"TAB5",#N/A,TRUE,"GENERAL"}</definedName>
    <definedName name="i8i" localSheetId="8" hidden="1">{"TAB1",#N/A,TRUE,"GENERAL";"TAB2",#N/A,TRUE,"GENERAL";"TAB3",#N/A,TRUE,"GENERAL";"TAB4",#N/A,TRUE,"GENERAL";"TAB5",#N/A,TRUE,"GENERAL"}</definedName>
    <definedName name="i8i" localSheetId="9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 localSheetId="11">#REF!</definedName>
    <definedName name="Icct" localSheetId="4">#REF!</definedName>
    <definedName name="Icct" localSheetId="10">#REF!</definedName>
    <definedName name="Icct" localSheetId="5">#REF!</definedName>
    <definedName name="Icct" localSheetId="6">#REF!</definedName>
    <definedName name="Icct" localSheetId="7">#REF!</definedName>
    <definedName name="Icct" localSheetId="8">#REF!</definedName>
    <definedName name="Icct" localSheetId="9">#REF!</definedName>
    <definedName name="Icct" localSheetId="1">#REF!</definedName>
    <definedName name="Icct" localSheetId="2">#REF!</definedName>
    <definedName name="Icct">#REF!</definedName>
    <definedName name="ICP" localSheetId="11">#REF!</definedName>
    <definedName name="ICP" localSheetId="4">#REF!</definedName>
    <definedName name="ICP" localSheetId="10">#REF!</definedName>
    <definedName name="ICP" localSheetId="5">#REF!</definedName>
    <definedName name="ICP" localSheetId="6">#REF!</definedName>
    <definedName name="ICP" localSheetId="7">#REF!</definedName>
    <definedName name="ICP" localSheetId="8">#REF!</definedName>
    <definedName name="ICP" localSheetId="9">#REF!</definedName>
    <definedName name="ICP" localSheetId="1">#REF!</definedName>
    <definedName name="ICP" localSheetId="2">#REF!</definedName>
    <definedName name="ICP">#REF!</definedName>
    <definedName name="ICP1_1" localSheetId="1">#REF!</definedName>
    <definedName name="ICP1_1" localSheetId="2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 localSheetId="11">#REF!</definedName>
    <definedName name="ID" localSheetId="4">#REF!</definedName>
    <definedName name="ID" localSheetId="10">#REF!</definedName>
    <definedName name="ID" localSheetId="5">#REF!</definedName>
    <definedName name="ID" localSheetId="6">#REF!</definedName>
    <definedName name="ID" localSheetId="7">#REF!</definedName>
    <definedName name="ID" localSheetId="8">#REF!</definedName>
    <definedName name="ID" localSheetId="9">#REF!</definedName>
    <definedName name="ID" localSheetId="1">'MEMORIAS DE CANTIDADES'!ERR</definedName>
    <definedName name="ID" localSheetId="2">PMT!ERR</definedName>
    <definedName name="ID">[0]!ERR</definedName>
    <definedName name="IF" localSheetId="11">#REF!</definedName>
    <definedName name="IF" localSheetId="4">#REF!</definedName>
    <definedName name="IF" localSheetId="10">#REF!</definedName>
    <definedName name="IF" localSheetId="5">#REF!</definedName>
    <definedName name="IF" localSheetId="6">#REF!</definedName>
    <definedName name="IF" localSheetId="7">#REF!</definedName>
    <definedName name="IF" localSheetId="8">#REF!</definedName>
    <definedName name="IF" localSheetId="9">#REF!</definedName>
    <definedName name="IF" localSheetId="1">#REF!</definedName>
    <definedName name="IF" localSheetId="2">#REF!</definedName>
    <definedName name="IF">#REF!</definedName>
    <definedName name="Ig" localSheetId="11">#REF!</definedName>
    <definedName name="Ig" localSheetId="4">#REF!</definedName>
    <definedName name="Ig" localSheetId="10">#REF!</definedName>
    <definedName name="Ig" localSheetId="5">#REF!</definedName>
    <definedName name="Ig" localSheetId="6">#REF!</definedName>
    <definedName name="Ig" localSheetId="7">#REF!</definedName>
    <definedName name="Ig" localSheetId="8">#REF!</definedName>
    <definedName name="Ig" localSheetId="9">#REF!</definedName>
    <definedName name="Ig" localSheetId="1">#REF!</definedName>
    <definedName name="Ig" localSheetId="2">#REF!</definedName>
    <definedName name="Ig">#REF!</definedName>
    <definedName name="ihiiguyfu" localSheetId="1">#REF!</definedName>
    <definedName name="ihiiguyfu">#REF!</definedName>
    <definedName name="ii" localSheetId="11" hidden="1">{"TAB1",#N/A,TRUE,"GENERAL";"TAB2",#N/A,TRUE,"GENERAL";"TAB3",#N/A,TRUE,"GENERAL";"TAB4",#N/A,TRUE,"GENERAL";"TAB5",#N/A,TRUE,"GENERAL"}</definedName>
    <definedName name="ii" localSheetId="4" hidden="1">{"TAB1",#N/A,TRUE,"GENERAL";"TAB2",#N/A,TRUE,"GENERAL";"TAB3",#N/A,TRUE,"GENERAL";"TAB4",#N/A,TRUE,"GENERAL";"TAB5",#N/A,TRUE,"GENERAL"}</definedName>
    <definedName name="ii" localSheetId="10" hidden="1">{"TAB1",#N/A,TRUE,"GENERAL";"TAB2",#N/A,TRUE,"GENERAL";"TAB3",#N/A,TRUE,"GENERAL";"TAB4",#N/A,TRUE,"GENERAL";"TAB5",#N/A,TRUE,"GENERAL"}</definedName>
    <definedName name="ii" localSheetId="5" hidden="1">{"TAB1",#N/A,TRUE,"GENERAL";"TAB2",#N/A,TRUE,"GENERAL";"TAB3",#N/A,TRUE,"GENERAL";"TAB4",#N/A,TRUE,"GENERAL";"TAB5",#N/A,TRUE,"GENERAL"}</definedName>
    <definedName name="ii" localSheetId="6" hidden="1">{"TAB1",#N/A,TRUE,"GENERAL";"TAB2",#N/A,TRUE,"GENERAL";"TAB3",#N/A,TRUE,"GENERAL";"TAB4",#N/A,TRUE,"GENERAL";"TAB5",#N/A,TRUE,"GENERAL"}</definedName>
    <definedName name="ii" localSheetId="7" hidden="1">{"TAB1",#N/A,TRUE,"GENERAL";"TAB2",#N/A,TRUE,"GENERAL";"TAB3",#N/A,TRUE,"GENERAL";"TAB4",#N/A,TRUE,"GENERAL";"TAB5",#N/A,TRUE,"GENERAL"}</definedName>
    <definedName name="ii" localSheetId="8" hidden="1">{"TAB1",#N/A,TRUE,"GENERAL";"TAB2",#N/A,TRUE,"GENERAL";"TAB3",#N/A,TRUE,"GENERAL";"TAB4",#N/A,TRUE,"GENERAL";"TAB5",#N/A,TRUE,"GENERAL"}</definedName>
    <definedName name="ii" localSheetId="9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1" hidden="1">{"via1",#N/A,TRUE,"general";"via2",#N/A,TRUE,"general";"via3",#N/A,TRUE,"general"}</definedName>
    <definedName name="iii" localSheetId="4" hidden="1">{"via1",#N/A,TRUE,"general";"via2",#N/A,TRUE,"general";"via3",#N/A,TRUE,"general"}</definedName>
    <definedName name="iii" localSheetId="10" hidden="1">{"via1",#N/A,TRUE,"general";"via2",#N/A,TRUE,"general";"via3",#N/A,TRUE,"general"}</definedName>
    <definedName name="iii" localSheetId="5" hidden="1">{"via1",#N/A,TRUE,"general";"via2",#N/A,TRUE,"general";"via3",#N/A,TRUE,"general"}</definedName>
    <definedName name="iii" localSheetId="6" hidden="1">{"via1",#N/A,TRUE,"general";"via2",#N/A,TRUE,"general";"via3",#N/A,TRUE,"general"}</definedName>
    <definedName name="iii" localSheetId="7" hidden="1">{"via1",#N/A,TRUE,"general";"via2",#N/A,TRUE,"general";"via3",#N/A,TRUE,"general"}</definedName>
    <definedName name="iii" localSheetId="8" hidden="1">{"via1",#N/A,TRUE,"general";"via2",#N/A,TRUE,"general";"via3",#N/A,TRUE,"general"}</definedName>
    <definedName name="iii" localSheetId="9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1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localSheetId="10" hidden="1">{"via1",#N/A,TRUE,"general";"via2",#N/A,TRUE,"general";"via3",#N/A,TRUE,"general"}</definedName>
    <definedName name="iiii" localSheetId="5" hidden="1">{"via1",#N/A,TRUE,"general";"via2",#N/A,TRUE,"general";"via3",#N/A,TRUE,"general"}</definedName>
    <definedName name="iiii" localSheetId="6" hidden="1">{"via1",#N/A,TRUE,"general";"via2",#N/A,TRUE,"general";"via3",#N/A,TRUE,"general"}</definedName>
    <definedName name="iiii" localSheetId="7" hidden="1">{"via1",#N/A,TRUE,"general";"via2",#N/A,TRUE,"general";"via3",#N/A,TRUE,"general"}</definedName>
    <definedName name="iiii" localSheetId="8" hidden="1">{"via1",#N/A,TRUE,"general";"via2",#N/A,TRUE,"general";"via3",#N/A,TRUE,"general"}</definedName>
    <definedName name="iiii" localSheetId="9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1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localSheetId="10" hidden="1">{"via1",#N/A,TRUE,"general";"via2",#N/A,TRUE,"general";"via3",#N/A,TRUE,"general"}</definedName>
    <definedName name="iiiiiiik" localSheetId="5" hidden="1">{"via1",#N/A,TRUE,"general";"via2",#N/A,TRUE,"general";"via3",#N/A,TRUE,"general"}</definedName>
    <definedName name="iiiiiiik" localSheetId="6" hidden="1">{"via1",#N/A,TRUE,"general";"via2",#N/A,TRUE,"general";"via3",#N/A,TRUE,"general"}</definedName>
    <definedName name="iiiiiiik" localSheetId="7" hidden="1">{"via1",#N/A,TRUE,"general";"via2",#N/A,TRUE,"general";"via3",#N/A,TRUE,"general"}</definedName>
    <definedName name="iiiiiiik" localSheetId="8" hidden="1">{"via1",#N/A,TRUE,"general";"via2",#N/A,TRUE,"general";"via3",#N/A,TRUE,"general"}</definedName>
    <definedName name="iiiiiiik" localSheetId="9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1" hidden="1">{"TAB1",#N/A,TRUE,"GENERAL";"TAB2",#N/A,TRUE,"GENERAL";"TAB3",#N/A,TRUE,"GENERAL";"TAB4",#N/A,TRUE,"GENERAL";"TAB5",#N/A,TRUE,"GENERAL"}</definedName>
    <definedName name="iiiiuh" localSheetId="4" hidden="1">{"TAB1",#N/A,TRUE,"GENERAL";"TAB2",#N/A,TRUE,"GENERAL";"TAB3",#N/A,TRUE,"GENERAL";"TAB4",#N/A,TRUE,"GENERAL";"TAB5",#N/A,TRUE,"GENERAL"}</definedName>
    <definedName name="iiiiuh" localSheetId="10" hidden="1">{"TAB1",#N/A,TRUE,"GENERAL";"TAB2",#N/A,TRUE,"GENERAL";"TAB3",#N/A,TRUE,"GENERAL";"TAB4",#N/A,TRUE,"GENERAL";"TAB5",#N/A,TRUE,"GENERAL"}</definedName>
    <definedName name="iiiiuh" localSheetId="5" hidden="1">{"TAB1",#N/A,TRUE,"GENERAL";"TAB2",#N/A,TRUE,"GENERAL";"TAB3",#N/A,TRUE,"GENERAL";"TAB4",#N/A,TRUE,"GENERAL";"TAB5",#N/A,TRUE,"GENERAL"}</definedName>
    <definedName name="iiiiuh" localSheetId="6" hidden="1">{"TAB1",#N/A,TRUE,"GENERAL";"TAB2",#N/A,TRUE,"GENERAL";"TAB3",#N/A,TRUE,"GENERAL";"TAB4",#N/A,TRUE,"GENERAL";"TAB5",#N/A,TRUE,"GENERAL"}</definedName>
    <definedName name="iiiiuh" localSheetId="7" hidden="1">{"TAB1",#N/A,TRUE,"GENERAL";"TAB2",#N/A,TRUE,"GENERAL";"TAB3",#N/A,TRUE,"GENERAL";"TAB4",#N/A,TRUE,"GENERAL";"TAB5",#N/A,TRUE,"GENERAL"}</definedName>
    <definedName name="iiiiuh" localSheetId="8" hidden="1">{"TAB1",#N/A,TRUE,"GENERAL";"TAB2",#N/A,TRUE,"GENERAL";"TAB3",#N/A,TRUE,"GENERAL";"TAB4",#N/A,TRUE,"GENERAL";"TAB5",#N/A,TRUE,"GENERAL"}</definedName>
    <definedName name="iiiiuh" localSheetId="9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1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localSheetId="10" hidden="1">{"TAB1",#N/A,TRUE,"GENERAL";"TAB2",#N/A,TRUE,"GENERAL";"TAB3",#N/A,TRUE,"GENERAL";"TAB4",#N/A,TRUE,"GENERAL";"TAB5",#N/A,TRUE,"GENERAL"}</definedName>
    <definedName name="iktgvfmu" localSheetId="5" hidden="1">{"TAB1",#N/A,TRUE,"GENERAL";"TAB2",#N/A,TRUE,"GENERAL";"TAB3",#N/A,TRUE,"GENERAL";"TAB4",#N/A,TRUE,"GENERAL";"TAB5",#N/A,TRUE,"GENERAL"}</definedName>
    <definedName name="iktgvfmu" localSheetId="6" hidden="1">{"TAB1",#N/A,TRUE,"GENERAL";"TAB2",#N/A,TRUE,"GENERAL";"TAB3",#N/A,TRUE,"GENERAL";"TAB4",#N/A,TRUE,"GENERAL";"TAB5",#N/A,TRUE,"GENERAL"}</definedName>
    <definedName name="iktgvfmu" localSheetId="7" hidden="1">{"TAB1",#N/A,TRUE,"GENERAL";"TAB2",#N/A,TRUE,"GENERAL";"TAB3",#N/A,TRUE,"GENERAL";"TAB4",#N/A,TRUE,"GENERAL";"TAB5",#N/A,TRUE,"GENERAL"}</definedName>
    <definedName name="iktgvfmu" localSheetId="8" hidden="1">{"TAB1",#N/A,TRUE,"GENERAL";"TAB2",#N/A,TRUE,"GENERAL";"TAB3",#N/A,TRUE,"GENERAL";"TAB4",#N/A,TRUE,"GENERAL";"TAB5",#N/A,TRUE,"GENERAL"}</definedName>
    <definedName name="iktgvfmu" localSheetId="9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1">#REF!</definedName>
    <definedName name="IL" localSheetId="2">#REF!</definedName>
    <definedName name="IL">#REF!</definedName>
    <definedName name="im">#REF!</definedName>
    <definedName name="IMP">#REF!</definedName>
    <definedName name="IMPRESSION" localSheetId="11">#REF!</definedName>
    <definedName name="IMPRESSION" localSheetId="4">#REF!</definedName>
    <definedName name="IMPRESSION" localSheetId="10">#REF!</definedName>
    <definedName name="IMPRESSION" localSheetId="5">#REF!</definedName>
    <definedName name="IMPRESSION" localSheetId="6">#REF!</definedName>
    <definedName name="IMPRESSION" localSheetId="7">#REF!</definedName>
    <definedName name="IMPRESSION" localSheetId="8">#REF!</definedName>
    <definedName name="IMPRESSION" localSheetId="9">#REF!</definedName>
    <definedName name="IMPRESSION" localSheetId="1">#REF!</definedName>
    <definedName name="IMPRESSION" localSheetId="2">#REF!</definedName>
    <definedName name="IMPRESSION">#REF!</definedName>
    <definedName name="imprimir" localSheetId="1">#REF!</definedName>
    <definedName name="imprimir">#REF!</definedName>
    <definedName name="IMPTOS" localSheetId="1">#REF!</definedName>
    <definedName name="IMPTOS">#REF!</definedName>
    <definedName name="IMPTOS1" localSheetId="1">#REF!</definedName>
    <definedName name="IMPTOS1">#REF!</definedName>
    <definedName name="INC" localSheetId="1">#REF!</definedName>
    <definedName name="INC">#REF!</definedName>
    <definedName name="INCR._PRODC." localSheetId="1">#REF!</definedName>
    <definedName name="INCR._PRODC.">#REF!</definedName>
    <definedName name="INDICE" localSheetId="1">#REF!</definedName>
    <definedName name="INDICE">#REF!</definedName>
    <definedName name="inf" localSheetId="1">#REF!</definedName>
    <definedName name="inf">#REF!</definedName>
    <definedName name="INFORME">#REF!</definedName>
    <definedName name="Informe_semanal" localSheetId="11">#REF!</definedName>
    <definedName name="Informe_semanal" localSheetId="4">#REF!</definedName>
    <definedName name="Informe_semanal" localSheetId="10">#REF!</definedName>
    <definedName name="Informe_semanal" localSheetId="5">#REF!</definedName>
    <definedName name="Informe_semanal" localSheetId="6">#REF!</definedName>
    <definedName name="Informe_semanal" localSheetId="7">#REF!</definedName>
    <definedName name="Informe_semanal" localSheetId="8">#REF!</definedName>
    <definedName name="Informe_semanal" localSheetId="9">#REF!</definedName>
    <definedName name="Informe_semanal" localSheetId="1">#REF!</definedName>
    <definedName name="Informe_semanal" localSheetId="2">#REF!</definedName>
    <definedName name="Informe_semanal">#REF!</definedName>
    <definedName name="INGENIERIA1" localSheetId="1" hidden="1">#REF!</definedName>
    <definedName name="INGENIERIA1" hidden="1">#REF!</definedName>
    <definedName name="INGENIERIA11" localSheetId="1" hidden="1">#REF!</definedName>
    <definedName name="INGENIERIA11" hidden="1">#REF!</definedName>
    <definedName name="iniciales">#REF!,#REF!,#REF!,#REF!</definedName>
    <definedName name="Inicio">#REF!</definedName>
    <definedName name="INPU" localSheetId="11">#REF!</definedName>
    <definedName name="INPU" localSheetId="4">#REF!</definedName>
    <definedName name="INPU" localSheetId="10">#REF!</definedName>
    <definedName name="INPU" localSheetId="5">#REF!</definedName>
    <definedName name="INPU" localSheetId="6">#REF!</definedName>
    <definedName name="INPU" localSheetId="7">#REF!</definedName>
    <definedName name="INPU" localSheetId="8">#REF!</definedName>
    <definedName name="INPU" localSheetId="9">#REF!</definedName>
    <definedName name="INPU" localSheetId="1">#REF!</definedName>
    <definedName name="INPU" localSheetId="2">#REF!</definedName>
    <definedName name="INPU">#REF!</definedName>
    <definedName name="INPUT" localSheetId="11">#REF!</definedName>
    <definedName name="INPUT" localSheetId="4">#REF!</definedName>
    <definedName name="INPUT" localSheetId="10">#REF!</definedName>
    <definedName name="INPUT" localSheetId="5">#REF!</definedName>
    <definedName name="INPUT" localSheetId="6">#REF!</definedName>
    <definedName name="INPUT" localSheetId="7">#REF!</definedName>
    <definedName name="INPUT" localSheetId="8">#REF!</definedName>
    <definedName name="INPUT" localSheetId="9">#REF!</definedName>
    <definedName name="INPUT" localSheetId="1">#REF!</definedName>
    <definedName name="INPUT" localSheetId="2">#REF!</definedName>
    <definedName name="INPUT">#REF!</definedName>
    <definedName name="INSU">#REF!</definedName>
    <definedName name="Insumos_auxiliares" localSheetId="1">#REF!</definedName>
    <definedName name="Insumos_auxiliares" localSheetId="2">#REF!</definedName>
    <definedName name="Insumos_auxiliares">#REF!</definedName>
    <definedName name="Insumos_basicos" localSheetId="11">#REF!</definedName>
    <definedName name="Insumos_basicos" localSheetId="4">#REF!</definedName>
    <definedName name="Insumos_basicos" localSheetId="10">#REF!</definedName>
    <definedName name="Insumos_basicos" localSheetId="5">#REF!</definedName>
    <definedName name="Insumos_basicos" localSheetId="6">#REF!</definedName>
    <definedName name="Insumos_basicos" localSheetId="7">#REF!</definedName>
    <definedName name="Insumos_basicos" localSheetId="8">#REF!</definedName>
    <definedName name="Insumos_basicos" localSheetId="9">#REF!</definedName>
    <definedName name="Insumos_basicos" localSheetId="1">#REF!</definedName>
    <definedName name="Insumos_basicos" localSheetId="2">#REF!</definedName>
    <definedName name="Insumos_basicos">#REF!</definedName>
    <definedName name="Int" localSheetId="1">#REF!</definedName>
    <definedName name="Int">#REF!</definedName>
    <definedName name="InTap">#REF!</definedName>
    <definedName name="INTER">#REF!</definedName>
    <definedName name="Intercambiadores" localSheetId="11">#REF!</definedName>
    <definedName name="Intercambiadores" localSheetId="4">#REF!</definedName>
    <definedName name="Intercambiadores" localSheetId="10">#REF!</definedName>
    <definedName name="Intercambiadores" localSheetId="5">#REF!</definedName>
    <definedName name="Intercambiadores" localSheetId="6">#REF!</definedName>
    <definedName name="Intercambiadores" localSheetId="7">#REF!</definedName>
    <definedName name="Intercambiadores" localSheetId="8">#REF!</definedName>
    <definedName name="Intercambiadores" localSheetId="9">#REF!</definedName>
    <definedName name="Intercambiadores" localSheetId="1">#REF!</definedName>
    <definedName name="Intercambiadores" localSheetId="2">#REF!</definedName>
    <definedName name="Intercambiadores">#REF!</definedName>
    <definedName name="Interest_Rate" localSheetId="1">#REF!</definedName>
    <definedName name="Interest_Rate">#REF!</definedName>
    <definedName name="INTERMEDIA_I" localSheetId="1">#REF!</definedName>
    <definedName name="INTERMEDIA_I">#REF!</definedName>
    <definedName name="Interventor">#REF!</definedName>
    <definedName name="IntVal">#REF!</definedName>
    <definedName name="INV_11">#REF!</definedName>
    <definedName name="INV_Payments" localSheetId="11">#REF!</definedName>
    <definedName name="INV_Payments" localSheetId="4">#REF!</definedName>
    <definedName name="INV_Payments" localSheetId="10">#REF!</definedName>
    <definedName name="INV_Payments" localSheetId="5">#REF!</definedName>
    <definedName name="INV_Payments" localSheetId="6">#REF!</definedName>
    <definedName name="INV_Payments" localSheetId="7">#REF!</definedName>
    <definedName name="INV_Payments" localSheetId="8">#REF!</definedName>
    <definedName name="INV_Payments" localSheetId="9">#REF!</definedName>
    <definedName name="INV_Payments" localSheetId="0">#REF!</definedName>
    <definedName name="INV_Payments">#REF!</definedName>
    <definedName name="InvDol1" localSheetId="11">#REF!</definedName>
    <definedName name="InvDol1" localSheetId="4">#REF!</definedName>
    <definedName name="InvDol1" localSheetId="10">#REF!</definedName>
    <definedName name="InvDol1" localSheetId="5">#REF!</definedName>
    <definedName name="InvDol1" localSheetId="6">#REF!</definedName>
    <definedName name="InvDol1" localSheetId="7">#REF!</definedName>
    <definedName name="InvDol1" localSheetId="8">#REF!</definedName>
    <definedName name="InvDol1" localSheetId="9">#REF!</definedName>
    <definedName name="InvDol1" localSheetId="1">#REF!</definedName>
    <definedName name="InvDol1" localSheetId="2">#REF!</definedName>
    <definedName name="InvDol1">#REF!</definedName>
    <definedName name="InvDol2" localSheetId="1">#REF!</definedName>
    <definedName name="InvDol2">#REF!</definedName>
    <definedName name="InvDol3" localSheetId="1">#REF!</definedName>
    <definedName name="InvDol3">#REF!</definedName>
    <definedName name="InvDol4" localSheetId="1">#REF!</definedName>
    <definedName name="InvDol4">#REF!</definedName>
    <definedName name="InvDol5" localSheetId="1">#REF!</definedName>
    <definedName name="InvDol5">#REF!</definedName>
    <definedName name="InvDol6" localSheetId="1">#REF!</definedName>
    <definedName name="InvDol6">#REF!</definedName>
    <definedName name="InvDol7" localSheetId="1">#REF!</definedName>
    <definedName name="InvDol7">#REF!</definedName>
    <definedName name="InvDol8" localSheetId="1">#REF!</definedName>
    <definedName name="InvDol8">#REF!</definedName>
    <definedName name="IOU" localSheetId="1">#REF!</definedName>
    <definedName name="IOU">#REF!</definedName>
    <definedName name="IOUHH" localSheetId="11">#REF!</definedName>
    <definedName name="IOUHH" localSheetId="4">#REF!</definedName>
    <definedName name="IOUHH" localSheetId="10">#REF!</definedName>
    <definedName name="IOUHH" localSheetId="5">#REF!</definedName>
    <definedName name="IOUHH" localSheetId="6">#REF!</definedName>
    <definedName name="IOUHH" localSheetId="7">#REF!</definedName>
    <definedName name="IOUHH" localSheetId="8">#REF!</definedName>
    <definedName name="IOUHH" localSheetId="9">#REF!</definedName>
    <definedName name="IOUHH" localSheetId="1">'MEMORIAS DE CANTIDADES'!ERR</definedName>
    <definedName name="IOUHH" localSheetId="2">PMT!ERR</definedName>
    <definedName name="IOUHH">[0]!ERR</definedName>
    <definedName name="IP" localSheetId="11">#REF!</definedName>
    <definedName name="IP" localSheetId="4">#REF!</definedName>
    <definedName name="IP" localSheetId="10">#REF!</definedName>
    <definedName name="IP" localSheetId="5">#REF!</definedName>
    <definedName name="IP" localSheetId="6">#REF!</definedName>
    <definedName name="IP" localSheetId="7">#REF!</definedName>
    <definedName name="IP" localSheetId="8">#REF!</definedName>
    <definedName name="IP" localSheetId="9">#REF!</definedName>
    <definedName name="IP" localSheetId="1">#REF!</definedName>
    <definedName name="IP" localSheetId="2">#REF!</definedName>
    <definedName name="IP">#REF!</definedName>
    <definedName name="irng" localSheetId="1" hidden="1">#REF!</definedName>
    <definedName name="irng" hidden="1">#REF!</definedName>
    <definedName name="Iss">#REF!</definedName>
    <definedName name="issafp">#REF!</definedName>
    <definedName name="isscs">#REF!</definedName>
    <definedName name="isseps">#REF!</definedName>
    <definedName name="ITEM">#REF!</definedName>
    <definedName name="ITEM1" localSheetId="11">#REF!</definedName>
    <definedName name="ITEM1" localSheetId="4">#REF!</definedName>
    <definedName name="ITEM1" localSheetId="10">#REF!</definedName>
    <definedName name="ITEM1" localSheetId="5">#REF!</definedName>
    <definedName name="ITEM1" localSheetId="6">#REF!</definedName>
    <definedName name="ITEM1" localSheetId="7">#REF!</definedName>
    <definedName name="ITEM1" localSheetId="8">#REF!</definedName>
    <definedName name="ITEM1" localSheetId="9">#REF!</definedName>
    <definedName name="ITEM1" localSheetId="1">#REF!</definedName>
    <definedName name="ITEM1" localSheetId="2">#REF!</definedName>
    <definedName name="ITEM1">#REF!</definedName>
    <definedName name="ITEM15" localSheetId="1">#REF!</definedName>
    <definedName name="ITEM15">#REF!</definedName>
    <definedName name="ITEM2" localSheetId="1">#REF!</definedName>
    <definedName name="ITEM2">#REF!</definedName>
    <definedName name="item210.3" localSheetId="1">#REF!</definedName>
    <definedName name="item210.3">#REF!</definedName>
    <definedName name="item230.1" localSheetId="1">#REF!</definedName>
    <definedName name="item230.1">#REF!</definedName>
    <definedName name="ITEM3" localSheetId="1">#REF!</definedName>
    <definedName name="ITEM3">#REF!</definedName>
    <definedName name="item310" localSheetId="1">#REF!</definedName>
    <definedName name="item310">#REF!</definedName>
    <definedName name="item320.2" localSheetId="1">#REF!</definedName>
    <definedName name="item320.2">#REF!</definedName>
    <definedName name="item330.1" localSheetId="1">#REF!</definedName>
    <definedName name="item330.1">#REF!</definedName>
    <definedName name="item420" localSheetId="1">#REF!</definedName>
    <definedName name="item420">#REF!</definedName>
    <definedName name="item450.2P" localSheetId="1">#REF!</definedName>
    <definedName name="item450.2P">#REF!</definedName>
    <definedName name="item600.1" localSheetId="1">#REF!</definedName>
    <definedName name="item600.1">#REF!</definedName>
    <definedName name="item610.1" localSheetId="1">#REF!</definedName>
    <definedName name="item610.1">#REF!</definedName>
    <definedName name="item610.2" localSheetId="1">#REF!</definedName>
    <definedName name="item610.2">#REF!</definedName>
    <definedName name="item630.4" localSheetId="1">#REF!</definedName>
    <definedName name="item630.4">#REF!</definedName>
    <definedName name="item630.6" localSheetId="1">#REF!</definedName>
    <definedName name="item630.6">#REF!</definedName>
    <definedName name="item630.7" localSheetId="1">#REF!</definedName>
    <definedName name="item630.7">#REF!</definedName>
    <definedName name="item640.3" localSheetId="1">#REF!</definedName>
    <definedName name="item640.3">#REF!</definedName>
    <definedName name="item661" localSheetId="1">#REF!</definedName>
    <definedName name="item661">#REF!</definedName>
    <definedName name="item671" localSheetId="1">#REF!</definedName>
    <definedName name="item671">#REF!</definedName>
    <definedName name="item673.1" localSheetId="1">#REF!</definedName>
    <definedName name="item673.1">#REF!</definedName>
    <definedName name="item673.3" localSheetId="1">#REF!</definedName>
    <definedName name="item673.3">#REF!</definedName>
    <definedName name="item681" localSheetId="1">#REF!</definedName>
    <definedName name="item681">#REF!</definedName>
    <definedName name="item700.1" localSheetId="1">#REF!</definedName>
    <definedName name="item700.1">#REF!</definedName>
    <definedName name="item710.1" localSheetId="1">#REF!</definedName>
    <definedName name="item710.1">#REF!</definedName>
    <definedName name="item710.2" localSheetId="1">#REF!</definedName>
    <definedName name="item710.2">#REF!</definedName>
    <definedName name="item730.1" localSheetId="1">#REF!</definedName>
    <definedName name="item730.1">#REF!</definedName>
    <definedName name="item730.2" localSheetId="1">#REF!</definedName>
    <definedName name="item730.2">#REF!</definedName>
    <definedName name="item730.2.4" localSheetId="1">#REF!</definedName>
    <definedName name="item730.2.4">#REF!</definedName>
    <definedName name="item900.2" localSheetId="1">#REF!</definedName>
    <definedName name="item900.2">#REF!</definedName>
    <definedName name="ItemCodos" localSheetId="1">#REF!</definedName>
    <definedName name="ItemCodos">#REF!</definedName>
    <definedName name="Items">#REF!</definedName>
    <definedName name="IUI" localSheetId="11" hidden="1">{"TAB1",#N/A,TRUE,"GENERAL";"TAB2",#N/A,TRUE,"GENERAL";"TAB3",#N/A,TRUE,"GENERAL";"TAB4",#N/A,TRUE,"GENERAL";"TAB5",#N/A,TRUE,"GENERAL"}</definedName>
    <definedName name="IUI" localSheetId="4" hidden="1">{"TAB1",#N/A,TRUE,"GENERAL";"TAB2",#N/A,TRUE,"GENERAL";"TAB3",#N/A,TRUE,"GENERAL";"TAB4",#N/A,TRUE,"GENERAL";"TAB5",#N/A,TRUE,"GENERAL"}</definedName>
    <definedName name="IUI" localSheetId="10" hidden="1">{"TAB1",#N/A,TRUE,"GENERAL";"TAB2",#N/A,TRUE,"GENERAL";"TAB3",#N/A,TRUE,"GENERAL";"TAB4",#N/A,TRUE,"GENERAL";"TAB5",#N/A,TRUE,"GENERAL"}</definedName>
    <definedName name="IUI" localSheetId="5" hidden="1">{"TAB1",#N/A,TRUE,"GENERAL";"TAB2",#N/A,TRUE,"GENERAL";"TAB3",#N/A,TRUE,"GENERAL";"TAB4",#N/A,TRUE,"GENERAL";"TAB5",#N/A,TRUE,"GENERAL"}</definedName>
    <definedName name="IUI" localSheetId="6" hidden="1">{"TAB1",#N/A,TRUE,"GENERAL";"TAB2",#N/A,TRUE,"GENERAL";"TAB3",#N/A,TRUE,"GENERAL";"TAB4",#N/A,TRUE,"GENERAL";"TAB5",#N/A,TRUE,"GENERAL"}</definedName>
    <definedName name="IUI" localSheetId="7" hidden="1">{"TAB1",#N/A,TRUE,"GENERAL";"TAB2",#N/A,TRUE,"GENERAL";"TAB3",#N/A,TRUE,"GENERAL";"TAB4",#N/A,TRUE,"GENERAL";"TAB5",#N/A,TRUE,"GENERAL"}</definedName>
    <definedName name="IUI" localSheetId="8" hidden="1">{"TAB1",#N/A,TRUE,"GENERAL";"TAB2",#N/A,TRUE,"GENERAL";"TAB3",#N/A,TRUE,"GENERAL";"TAB4",#N/A,TRUE,"GENERAL";"TAB5",#N/A,TRUE,"GENERAL"}</definedName>
    <definedName name="IUI" localSheetId="9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1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localSheetId="10" hidden="1">{"TAB1",#N/A,TRUE,"GENERAL";"TAB2",#N/A,TRUE,"GENERAL";"TAB3",#N/A,TRUE,"GENERAL";"TAB4",#N/A,TRUE,"GENERAL";"TAB5",#N/A,TRUE,"GENERAL"}</definedName>
    <definedName name="iuit7" localSheetId="5" hidden="1">{"TAB1",#N/A,TRUE,"GENERAL";"TAB2",#N/A,TRUE,"GENERAL";"TAB3",#N/A,TRUE,"GENERAL";"TAB4",#N/A,TRUE,"GENERAL";"TAB5",#N/A,TRUE,"GENERAL"}</definedName>
    <definedName name="iuit7" localSheetId="6" hidden="1">{"TAB1",#N/A,TRUE,"GENERAL";"TAB2",#N/A,TRUE,"GENERAL";"TAB3",#N/A,TRUE,"GENERAL";"TAB4",#N/A,TRUE,"GENERAL";"TAB5",#N/A,TRUE,"GENERAL"}</definedName>
    <definedName name="iuit7" localSheetId="7" hidden="1">{"TAB1",#N/A,TRUE,"GENERAL";"TAB2",#N/A,TRUE,"GENERAL";"TAB3",#N/A,TRUE,"GENERAL";"TAB4",#N/A,TRUE,"GENERAL";"TAB5",#N/A,TRUE,"GENERAL"}</definedName>
    <definedName name="iuit7" localSheetId="8" hidden="1">{"TAB1",#N/A,TRUE,"GENERAL";"TAB2",#N/A,TRUE,"GENERAL";"TAB3",#N/A,TRUE,"GENERAL";"TAB4",#N/A,TRUE,"GENERAL";"TAB5",#N/A,TRUE,"GENERAL"}</definedName>
    <definedName name="iuit7" localSheetId="9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1" hidden="1">{"via1",#N/A,TRUE,"general";"via2",#N/A,TRUE,"general";"via3",#N/A,TRUE,"general"}</definedName>
    <definedName name="iul" localSheetId="4" hidden="1">{"via1",#N/A,TRUE,"general";"via2",#N/A,TRUE,"general";"via3",#N/A,TRUE,"general"}</definedName>
    <definedName name="iul" localSheetId="10" hidden="1">{"via1",#N/A,TRUE,"general";"via2",#N/A,TRUE,"general";"via3",#N/A,TRUE,"general"}</definedName>
    <definedName name="iul" localSheetId="5" hidden="1">{"via1",#N/A,TRUE,"general";"via2",#N/A,TRUE,"general";"via3",#N/A,TRUE,"general"}</definedName>
    <definedName name="iul" localSheetId="6" hidden="1">{"via1",#N/A,TRUE,"general";"via2",#N/A,TRUE,"general";"via3",#N/A,TRUE,"general"}</definedName>
    <definedName name="iul" localSheetId="7" hidden="1">{"via1",#N/A,TRUE,"general";"via2",#N/A,TRUE,"general";"via3",#N/A,TRUE,"general"}</definedName>
    <definedName name="iul" localSheetId="8" hidden="1">{"via1",#N/A,TRUE,"general";"via2",#N/A,TRUE,"general";"via3",#N/A,TRUE,"general"}</definedName>
    <definedName name="iul" localSheetId="9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1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localSheetId="10" hidden="1">{"via1",#N/A,TRUE,"general";"via2",#N/A,TRUE,"general";"via3",#N/A,TRUE,"general"}</definedName>
    <definedName name="iuouio" localSheetId="5" hidden="1">{"via1",#N/A,TRUE,"general";"via2",#N/A,TRUE,"general";"via3",#N/A,TRUE,"general"}</definedName>
    <definedName name="iuouio" localSheetId="6" hidden="1">{"via1",#N/A,TRUE,"general";"via2",#N/A,TRUE,"general";"via3",#N/A,TRUE,"general"}</definedName>
    <definedName name="iuouio" localSheetId="7" hidden="1">{"via1",#N/A,TRUE,"general";"via2",#N/A,TRUE,"general";"via3",#N/A,TRUE,"general"}</definedName>
    <definedName name="iuouio" localSheetId="8" hidden="1">{"via1",#N/A,TRUE,"general";"via2",#N/A,TRUE,"general";"via3",#N/A,TRUE,"general"}</definedName>
    <definedName name="iuouio" localSheetId="9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1" hidden="1">{"TAB1",#N/A,TRUE,"GENERAL";"TAB2",#N/A,TRUE,"GENERAL";"TAB3",#N/A,TRUE,"GENERAL";"TAB4",#N/A,TRUE,"GENERAL";"TAB5",#N/A,TRUE,"GENERAL"}</definedName>
    <definedName name="iuyi9" localSheetId="4" hidden="1">{"TAB1",#N/A,TRUE,"GENERAL";"TAB2",#N/A,TRUE,"GENERAL";"TAB3",#N/A,TRUE,"GENERAL";"TAB4",#N/A,TRUE,"GENERAL";"TAB5",#N/A,TRUE,"GENERAL"}</definedName>
    <definedName name="iuyi9" localSheetId="10" hidden="1">{"TAB1",#N/A,TRUE,"GENERAL";"TAB2",#N/A,TRUE,"GENERAL";"TAB3",#N/A,TRUE,"GENERAL";"TAB4",#N/A,TRUE,"GENERAL";"TAB5",#N/A,TRUE,"GENERAL"}</definedName>
    <definedName name="iuyi9" localSheetId="5" hidden="1">{"TAB1",#N/A,TRUE,"GENERAL";"TAB2",#N/A,TRUE,"GENERAL";"TAB3",#N/A,TRUE,"GENERAL";"TAB4",#N/A,TRUE,"GENERAL";"TAB5",#N/A,TRUE,"GENERAL"}</definedName>
    <definedName name="iuyi9" localSheetId="6" hidden="1">{"TAB1",#N/A,TRUE,"GENERAL";"TAB2",#N/A,TRUE,"GENERAL";"TAB3",#N/A,TRUE,"GENERAL";"TAB4",#N/A,TRUE,"GENERAL";"TAB5",#N/A,TRUE,"GENERAL"}</definedName>
    <definedName name="iuyi9" localSheetId="7" hidden="1">{"TAB1",#N/A,TRUE,"GENERAL";"TAB2",#N/A,TRUE,"GENERAL";"TAB3",#N/A,TRUE,"GENERAL";"TAB4",#N/A,TRUE,"GENERAL";"TAB5",#N/A,TRUE,"GENERAL"}</definedName>
    <definedName name="iuyi9" localSheetId="8" hidden="1">{"TAB1",#N/A,TRUE,"GENERAL";"TAB2",#N/A,TRUE,"GENERAL";"TAB3",#N/A,TRUE,"GENERAL";"TAB4",#N/A,TRUE,"GENERAL";"TAB5",#N/A,TRUE,"GENERAL"}</definedName>
    <definedName name="iuyi9" localSheetId="9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 localSheetId="2">#REF!</definedName>
    <definedName name="IVA">#REF!</definedName>
    <definedName name="IvaSUtl" localSheetId="11">#REF!</definedName>
    <definedName name="IvaSUtl" localSheetId="4">#REF!</definedName>
    <definedName name="IvaSUtl" localSheetId="10">#REF!</definedName>
    <definedName name="IvaSUtl" localSheetId="5">#REF!</definedName>
    <definedName name="IvaSUtl" localSheetId="6">#REF!</definedName>
    <definedName name="IvaSUtl" localSheetId="7">#REF!</definedName>
    <definedName name="IvaSUtl" localSheetId="8">#REF!</definedName>
    <definedName name="IvaSUtl" localSheetId="9">#REF!</definedName>
    <definedName name="IvaSUtl" localSheetId="1">#REF!</definedName>
    <definedName name="IvaSUtl" localSheetId="2">#REF!</definedName>
    <definedName name="IvaSUtl">#REF!</definedName>
    <definedName name="iwjer" localSheetId="11">#REF!</definedName>
    <definedName name="iwjer" localSheetId="4">#REF!</definedName>
    <definedName name="iwjer" localSheetId="10">#REF!</definedName>
    <definedName name="iwjer" localSheetId="5">#REF!</definedName>
    <definedName name="iwjer" localSheetId="6">#REF!</definedName>
    <definedName name="iwjer" localSheetId="7">#REF!</definedName>
    <definedName name="iwjer" localSheetId="8">#REF!</definedName>
    <definedName name="iwjer" localSheetId="9">#REF!</definedName>
    <definedName name="iwjer" localSheetId="1">#REF!</definedName>
    <definedName name="iwjer" localSheetId="2">#REF!</definedName>
    <definedName name="iwjer">#REF!</definedName>
    <definedName name="iyuiuyi" localSheetId="11" hidden="1">{"via1",#N/A,TRUE,"general";"via2",#N/A,TRUE,"general";"via3",#N/A,TRUE,"general"}</definedName>
    <definedName name="iyuiuyi" localSheetId="4" hidden="1">{"via1",#N/A,TRUE,"general";"via2",#N/A,TRUE,"general";"via3",#N/A,TRUE,"general"}</definedName>
    <definedName name="iyuiuyi" localSheetId="10" hidden="1">{"via1",#N/A,TRUE,"general";"via2",#N/A,TRUE,"general";"via3",#N/A,TRUE,"general"}</definedName>
    <definedName name="iyuiuyi" localSheetId="5" hidden="1">{"via1",#N/A,TRUE,"general";"via2",#N/A,TRUE,"general";"via3",#N/A,TRUE,"general"}</definedName>
    <definedName name="iyuiuyi" localSheetId="6" hidden="1">{"via1",#N/A,TRUE,"general";"via2",#N/A,TRUE,"general";"via3",#N/A,TRUE,"general"}</definedName>
    <definedName name="iyuiuyi" localSheetId="7" hidden="1">{"via1",#N/A,TRUE,"general";"via2",#N/A,TRUE,"general";"via3",#N/A,TRUE,"general"}</definedName>
    <definedName name="iyuiuyi" localSheetId="8" hidden="1">{"via1",#N/A,TRUE,"general";"via2",#N/A,TRUE,"general";"via3",#N/A,TRUE,"general"}</definedName>
    <definedName name="iyuiuyi" localSheetId="9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1" hidden="1">{"TAB1",#N/A,TRUE,"GENERAL";"TAB2",#N/A,TRUE,"GENERAL";"TAB3",#N/A,TRUE,"GENERAL";"TAB4",#N/A,TRUE,"GENERAL";"TAB5",#N/A,TRUE,"GENERAL"}</definedName>
    <definedName name="j" localSheetId="4" hidden="1">{"TAB1",#N/A,TRUE,"GENERAL";"TAB2",#N/A,TRUE,"GENERAL";"TAB3",#N/A,TRUE,"GENERAL";"TAB4",#N/A,TRUE,"GENERAL";"TAB5",#N/A,TRUE,"GENERAL"}</definedName>
    <definedName name="j" localSheetId="10" hidden="1">{"TAB1",#N/A,TRUE,"GENERAL";"TAB2",#N/A,TRUE,"GENERAL";"TAB3",#N/A,TRUE,"GENERAL";"TAB4",#N/A,TRUE,"GENERAL";"TAB5",#N/A,TRUE,"GENERAL"}</definedName>
    <definedName name="j" localSheetId="5" hidden="1">{"TAB1",#N/A,TRUE,"GENERAL";"TAB2",#N/A,TRUE,"GENERAL";"TAB3",#N/A,TRUE,"GENERAL";"TAB4",#N/A,TRUE,"GENERAL";"TAB5",#N/A,TRUE,"GENERAL"}</definedName>
    <definedName name="j" localSheetId="6" hidden="1">{"TAB1",#N/A,TRUE,"GENERAL";"TAB2",#N/A,TRUE,"GENERAL";"TAB3",#N/A,TRUE,"GENERAL";"TAB4",#N/A,TRUE,"GENERAL";"TAB5",#N/A,TRUE,"GENERAL"}</definedName>
    <definedName name="j" localSheetId="7" hidden="1">{"TAB1",#N/A,TRUE,"GENERAL";"TAB2",#N/A,TRUE,"GENERAL";"TAB3",#N/A,TRUE,"GENERAL";"TAB4",#N/A,TRUE,"GENERAL";"TAB5",#N/A,TRUE,"GENERAL"}</definedName>
    <definedName name="j" localSheetId="8" hidden="1">{"TAB1",#N/A,TRUE,"GENERAL";"TAB2",#N/A,TRUE,"GENERAL";"TAB3",#N/A,TRUE,"GENERAL";"TAB4",#N/A,TRUE,"GENERAL";"TAB5",#N/A,TRUE,"GENERAL"}</definedName>
    <definedName name="j" localSheetId="9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1" hidden="1">{"via1",#N/A,TRUE,"general";"via2",#N/A,TRUE,"general";"via3",#N/A,TRUE,"general"}</definedName>
    <definedName name="jd" localSheetId="4" hidden="1">{"via1",#N/A,TRUE,"general";"via2",#N/A,TRUE,"general";"via3",#N/A,TRUE,"general"}</definedName>
    <definedName name="jd" localSheetId="10" hidden="1">{"via1",#N/A,TRUE,"general";"via2",#N/A,TRUE,"general";"via3",#N/A,TRUE,"general"}</definedName>
    <definedName name="jd" localSheetId="5" hidden="1">{"via1",#N/A,TRUE,"general";"via2",#N/A,TRUE,"general";"via3",#N/A,TRUE,"general"}</definedName>
    <definedName name="jd" localSheetId="6" hidden="1">{"via1",#N/A,TRUE,"general";"via2",#N/A,TRUE,"general";"via3",#N/A,TRUE,"general"}</definedName>
    <definedName name="jd" localSheetId="7" hidden="1">{"via1",#N/A,TRUE,"general";"via2",#N/A,TRUE,"general";"via3",#N/A,TRUE,"general"}</definedName>
    <definedName name="jd" localSheetId="8" hidden="1">{"via1",#N/A,TRUE,"general";"via2",#N/A,TRUE,"general";"via3",#N/A,TRUE,"general"}</definedName>
    <definedName name="jd" localSheetId="9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1" hidden="1">{"TAB1",#N/A,TRUE,"GENERAL";"TAB2",#N/A,TRUE,"GENERAL";"TAB3",#N/A,TRUE,"GENERAL";"TAB4",#N/A,TRUE,"GENERAL";"TAB5",#N/A,TRUE,"GENERAL"}</definedName>
    <definedName name="jdh" localSheetId="4" hidden="1">{"TAB1",#N/A,TRUE,"GENERAL";"TAB2",#N/A,TRUE,"GENERAL";"TAB3",#N/A,TRUE,"GENERAL";"TAB4",#N/A,TRUE,"GENERAL";"TAB5",#N/A,TRUE,"GENERAL"}</definedName>
    <definedName name="jdh" localSheetId="10" hidden="1">{"TAB1",#N/A,TRUE,"GENERAL";"TAB2",#N/A,TRUE,"GENERAL";"TAB3",#N/A,TRUE,"GENERAL";"TAB4",#N/A,TRUE,"GENERAL";"TAB5",#N/A,TRUE,"GENERAL"}</definedName>
    <definedName name="jdh" localSheetId="5" hidden="1">{"TAB1",#N/A,TRUE,"GENERAL";"TAB2",#N/A,TRUE,"GENERAL";"TAB3",#N/A,TRUE,"GENERAL";"TAB4",#N/A,TRUE,"GENERAL";"TAB5",#N/A,TRUE,"GENERAL"}</definedName>
    <definedName name="jdh" localSheetId="6" hidden="1">{"TAB1",#N/A,TRUE,"GENERAL";"TAB2",#N/A,TRUE,"GENERAL";"TAB3",#N/A,TRUE,"GENERAL";"TAB4",#N/A,TRUE,"GENERAL";"TAB5",#N/A,TRUE,"GENERAL"}</definedName>
    <definedName name="jdh" localSheetId="7" hidden="1">{"TAB1",#N/A,TRUE,"GENERAL";"TAB2",#N/A,TRUE,"GENERAL";"TAB3",#N/A,TRUE,"GENERAL";"TAB4",#N/A,TRUE,"GENERAL";"TAB5",#N/A,TRUE,"GENERAL"}</definedName>
    <definedName name="jdh" localSheetId="8" hidden="1">{"TAB1",#N/A,TRUE,"GENERAL";"TAB2",#N/A,TRUE,"GENERAL";"TAB3",#N/A,TRUE,"GENERAL";"TAB4",#N/A,TRUE,"GENERAL";"TAB5",#N/A,TRUE,"GENERAL"}</definedName>
    <definedName name="jdh" localSheetId="9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1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localSheetId="10" hidden="1">{"TAB1",#N/A,TRUE,"GENERAL";"TAB2",#N/A,TRUE,"GENERAL";"TAB3",#N/A,TRUE,"GENERAL";"TAB4",#N/A,TRUE,"GENERAL";"TAB5",#N/A,TRUE,"GENERAL"}</definedName>
    <definedName name="jeytj" localSheetId="5" hidden="1">{"TAB1",#N/A,TRUE,"GENERAL";"TAB2",#N/A,TRUE,"GENERAL";"TAB3",#N/A,TRUE,"GENERAL";"TAB4",#N/A,TRUE,"GENERAL";"TAB5",#N/A,TRUE,"GENERAL"}</definedName>
    <definedName name="jeytj" localSheetId="6" hidden="1">{"TAB1",#N/A,TRUE,"GENERAL";"TAB2",#N/A,TRUE,"GENERAL";"TAB3",#N/A,TRUE,"GENERAL";"TAB4",#N/A,TRUE,"GENERAL";"TAB5",#N/A,TRUE,"GENERAL"}</definedName>
    <definedName name="jeytj" localSheetId="7" hidden="1">{"TAB1",#N/A,TRUE,"GENERAL";"TAB2",#N/A,TRUE,"GENERAL";"TAB3",#N/A,TRUE,"GENERAL";"TAB4",#N/A,TRUE,"GENERAL";"TAB5",#N/A,TRUE,"GENERAL"}</definedName>
    <definedName name="jeytj" localSheetId="8" hidden="1">{"TAB1",#N/A,TRUE,"GENERAL";"TAB2",#N/A,TRUE,"GENERAL";"TAB3",#N/A,TRUE,"GENERAL";"TAB4",#N/A,TRUE,"GENERAL";"TAB5",#N/A,TRUE,"GENERAL"}</definedName>
    <definedName name="jeytj" localSheetId="9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1" hidden="1">#REF!</definedName>
    <definedName name="jfç" localSheetId="2" hidden="1">#REF!</definedName>
    <definedName name="jfç" hidden="1">#REF!</definedName>
    <definedName name="jfhjfrt" localSheetId="11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localSheetId="10" hidden="1">{"TAB1",#N/A,TRUE,"GENERAL";"TAB2",#N/A,TRUE,"GENERAL";"TAB3",#N/A,TRUE,"GENERAL";"TAB4",#N/A,TRUE,"GENERAL";"TAB5",#N/A,TRUE,"GENERAL"}</definedName>
    <definedName name="jfhjfrt" localSheetId="5" hidden="1">{"TAB1",#N/A,TRUE,"GENERAL";"TAB2",#N/A,TRUE,"GENERAL";"TAB3",#N/A,TRUE,"GENERAL";"TAB4",#N/A,TRUE,"GENERAL";"TAB5",#N/A,TRUE,"GENERAL"}</definedName>
    <definedName name="jfhjfrt" localSheetId="6" hidden="1">{"TAB1",#N/A,TRUE,"GENERAL";"TAB2",#N/A,TRUE,"GENERAL";"TAB3",#N/A,TRUE,"GENERAL";"TAB4",#N/A,TRUE,"GENERAL";"TAB5",#N/A,TRUE,"GENERAL"}</definedName>
    <definedName name="jfhjfrt" localSheetId="7" hidden="1">{"TAB1",#N/A,TRUE,"GENERAL";"TAB2",#N/A,TRUE,"GENERAL";"TAB3",#N/A,TRUE,"GENERAL";"TAB4",#N/A,TRUE,"GENERAL";"TAB5",#N/A,TRUE,"GENERAL"}</definedName>
    <definedName name="jfhjfrt" localSheetId="8" hidden="1">{"TAB1",#N/A,TRUE,"GENERAL";"TAB2",#N/A,TRUE,"GENERAL";"TAB3",#N/A,TRUE,"GENERAL";"TAB4",#N/A,TRUE,"GENERAL";"TAB5",#N/A,TRUE,"GENERAL"}</definedName>
    <definedName name="jfhjfrt" localSheetId="9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1" hidden="1">{"via1",#N/A,TRUE,"general";"via2",#N/A,TRUE,"general";"via3",#N/A,TRUE,"general"}</definedName>
    <definedName name="jgfj" localSheetId="4" hidden="1">{"via1",#N/A,TRUE,"general";"via2",#N/A,TRUE,"general";"via3",#N/A,TRUE,"general"}</definedName>
    <definedName name="jgfj" localSheetId="10" hidden="1">{"via1",#N/A,TRUE,"general";"via2",#N/A,TRUE,"general";"via3",#N/A,TRUE,"general"}</definedName>
    <definedName name="jgfj" localSheetId="5" hidden="1">{"via1",#N/A,TRUE,"general";"via2",#N/A,TRUE,"general";"via3",#N/A,TRUE,"general"}</definedName>
    <definedName name="jgfj" localSheetId="6" hidden="1">{"via1",#N/A,TRUE,"general";"via2",#N/A,TRUE,"general";"via3",#N/A,TRUE,"general"}</definedName>
    <definedName name="jgfj" localSheetId="7" hidden="1">{"via1",#N/A,TRUE,"general";"via2",#N/A,TRUE,"general";"via3",#N/A,TRUE,"general"}</definedName>
    <definedName name="jgfj" localSheetId="8" hidden="1">{"via1",#N/A,TRUE,"general";"via2",#N/A,TRUE,"general";"via3",#N/A,TRUE,"general"}</definedName>
    <definedName name="jgfj" localSheetId="9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FKFUK" localSheetId="11">#REF!</definedName>
    <definedName name="JGFKFUK" localSheetId="4">#REF!</definedName>
    <definedName name="JGFKFUK" localSheetId="10">#REF!</definedName>
    <definedName name="JGFKFUK" localSheetId="5">#REF!</definedName>
    <definedName name="JGFKFUK" localSheetId="6">#REF!</definedName>
    <definedName name="JGFKFUK" localSheetId="7">#REF!</definedName>
    <definedName name="JGFKFUK" localSheetId="8">#REF!</definedName>
    <definedName name="JGFKFUK" localSheetId="9">#REF!</definedName>
    <definedName name="JGFKFUK" localSheetId="1">#REF!</definedName>
    <definedName name="JGFKFUK" localSheetId="2">#REF!</definedName>
    <definedName name="JGFKFUK">#REF!</definedName>
    <definedName name="jghj" localSheetId="11" hidden="1">{"TAB1",#N/A,TRUE,"GENERAL";"TAB2",#N/A,TRUE,"GENERAL";"TAB3",#N/A,TRUE,"GENERAL";"TAB4",#N/A,TRUE,"GENERAL";"TAB5",#N/A,TRUE,"GENERAL"}</definedName>
    <definedName name="jghj" localSheetId="4" hidden="1">{"TAB1",#N/A,TRUE,"GENERAL";"TAB2",#N/A,TRUE,"GENERAL";"TAB3",#N/A,TRUE,"GENERAL";"TAB4",#N/A,TRUE,"GENERAL";"TAB5",#N/A,TRUE,"GENERAL"}</definedName>
    <definedName name="jghj" localSheetId="10" hidden="1">{"TAB1",#N/A,TRUE,"GENERAL";"TAB2",#N/A,TRUE,"GENERAL";"TAB3",#N/A,TRUE,"GENERAL";"TAB4",#N/A,TRUE,"GENERAL";"TAB5",#N/A,TRUE,"GENERAL"}</definedName>
    <definedName name="jghj" localSheetId="5" hidden="1">{"TAB1",#N/A,TRUE,"GENERAL";"TAB2",#N/A,TRUE,"GENERAL";"TAB3",#N/A,TRUE,"GENERAL";"TAB4",#N/A,TRUE,"GENERAL";"TAB5",#N/A,TRUE,"GENERAL"}</definedName>
    <definedName name="jghj" localSheetId="6" hidden="1">{"TAB1",#N/A,TRUE,"GENERAL";"TAB2",#N/A,TRUE,"GENERAL";"TAB3",#N/A,TRUE,"GENERAL";"TAB4",#N/A,TRUE,"GENERAL";"TAB5",#N/A,TRUE,"GENERAL"}</definedName>
    <definedName name="jghj" localSheetId="7" hidden="1">{"TAB1",#N/A,TRUE,"GENERAL";"TAB2",#N/A,TRUE,"GENERAL";"TAB3",#N/A,TRUE,"GENERAL";"TAB4",#N/A,TRUE,"GENERAL";"TAB5",#N/A,TRUE,"GENERAL"}</definedName>
    <definedName name="jghj" localSheetId="8" hidden="1">{"TAB1",#N/A,TRUE,"GENERAL";"TAB2",#N/A,TRUE,"GENERAL";"TAB3",#N/A,TRUE,"GENERAL";"TAB4",#N/A,TRUE,"GENERAL";"TAB5",#N/A,TRUE,"GENERAL"}</definedName>
    <definedName name="jghj" localSheetId="9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1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localSheetId="10" hidden="1">{"TAB1",#N/A,TRUE,"GENERAL";"TAB2",#N/A,TRUE,"GENERAL";"TAB3",#N/A,TRUE,"GENERAL";"TAB4",#N/A,TRUE,"GENERAL";"TAB5",#N/A,TRUE,"GENERAL"}</definedName>
    <definedName name="jgj" localSheetId="5" hidden="1">{"TAB1",#N/A,TRUE,"GENERAL";"TAB2",#N/A,TRUE,"GENERAL";"TAB3",#N/A,TRUE,"GENERAL";"TAB4",#N/A,TRUE,"GENERAL";"TAB5",#N/A,TRUE,"GENERAL"}</definedName>
    <definedName name="jgj" localSheetId="6" hidden="1">{"TAB1",#N/A,TRUE,"GENERAL";"TAB2",#N/A,TRUE,"GENERAL";"TAB3",#N/A,TRUE,"GENERAL";"TAB4",#N/A,TRUE,"GENERAL";"TAB5",#N/A,TRUE,"GENERAL"}</definedName>
    <definedName name="jgj" localSheetId="7" hidden="1">{"TAB1",#N/A,TRUE,"GENERAL";"TAB2",#N/A,TRUE,"GENERAL";"TAB3",#N/A,TRUE,"GENERAL";"TAB4",#N/A,TRUE,"GENERAL";"TAB5",#N/A,TRUE,"GENERAL"}</definedName>
    <definedName name="jgj" localSheetId="8" hidden="1">{"TAB1",#N/A,TRUE,"GENERAL";"TAB2",#N/A,TRUE,"GENERAL";"TAB3",#N/A,TRUE,"GENERAL";"TAB4",#N/A,TRUE,"GENERAL";"TAB5",#N/A,TRUE,"GENERAL"}</definedName>
    <definedName name="jgj" localSheetId="9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1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localSheetId="10" hidden="1">{"TAB1",#N/A,TRUE,"GENERAL";"TAB2",#N/A,TRUE,"GENERAL";"TAB3",#N/A,TRUE,"GENERAL";"TAB4",#N/A,TRUE,"GENERAL";"TAB5",#N/A,TRUE,"GENERAL"}</definedName>
    <definedName name="jhg" localSheetId="5" hidden="1">{"TAB1",#N/A,TRUE,"GENERAL";"TAB2",#N/A,TRUE,"GENERAL";"TAB3",#N/A,TRUE,"GENERAL";"TAB4",#N/A,TRUE,"GENERAL";"TAB5",#N/A,TRUE,"GENERAL"}</definedName>
    <definedName name="jhg" localSheetId="6" hidden="1">{"TAB1",#N/A,TRUE,"GENERAL";"TAB2",#N/A,TRUE,"GENERAL";"TAB3",#N/A,TRUE,"GENERAL";"TAB4",#N/A,TRUE,"GENERAL";"TAB5",#N/A,TRUE,"GENERAL"}</definedName>
    <definedName name="jhg" localSheetId="7" hidden="1">{"TAB1",#N/A,TRUE,"GENERAL";"TAB2",#N/A,TRUE,"GENERAL";"TAB3",#N/A,TRUE,"GENERAL";"TAB4",#N/A,TRUE,"GENERAL";"TAB5",#N/A,TRUE,"GENERAL"}</definedName>
    <definedName name="jhg" localSheetId="8" hidden="1">{"TAB1",#N/A,TRUE,"GENERAL";"TAB2",#N/A,TRUE,"GENERAL";"TAB3",#N/A,TRUE,"GENERAL";"TAB4",#N/A,TRUE,"GENERAL";"TAB5",#N/A,TRUE,"GENERAL"}</definedName>
    <definedName name="jhg" localSheetId="9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1" hidden="1">{"via1",#N/A,TRUE,"general";"via2",#N/A,TRUE,"general";"via3",#N/A,TRUE,"general"}</definedName>
    <definedName name="jhjyj" localSheetId="4" hidden="1">{"via1",#N/A,TRUE,"general";"via2",#N/A,TRUE,"general";"via3",#N/A,TRUE,"general"}</definedName>
    <definedName name="jhjyj" localSheetId="10" hidden="1">{"via1",#N/A,TRUE,"general";"via2",#N/A,TRUE,"general";"via3",#N/A,TRUE,"general"}</definedName>
    <definedName name="jhjyj" localSheetId="5" hidden="1">{"via1",#N/A,TRUE,"general";"via2",#N/A,TRUE,"general";"via3",#N/A,TRUE,"general"}</definedName>
    <definedName name="jhjyj" localSheetId="6" hidden="1">{"via1",#N/A,TRUE,"general";"via2",#N/A,TRUE,"general";"via3",#N/A,TRUE,"general"}</definedName>
    <definedName name="jhjyj" localSheetId="7" hidden="1">{"via1",#N/A,TRUE,"general";"via2",#N/A,TRUE,"general";"via3",#N/A,TRUE,"general"}</definedName>
    <definedName name="jhjyj" localSheetId="8" hidden="1">{"via1",#N/A,TRUE,"general";"via2",#N/A,TRUE,"general";"via3",#N/A,TRUE,"general"}</definedName>
    <definedName name="jhjyj" localSheetId="9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1" hidden="1">{"TAB1",#N/A,TRUE,"GENERAL";"TAB2",#N/A,TRUE,"GENERAL";"TAB3",#N/A,TRUE,"GENERAL";"TAB4",#N/A,TRUE,"GENERAL";"TAB5",#N/A,TRUE,"GENERAL"}</definedName>
    <definedName name="JHK" localSheetId="4" hidden="1">{"TAB1",#N/A,TRUE,"GENERAL";"TAB2",#N/A,TRUE,"GENERAL";"TAB3",#N/A,TRUE,"GENERAL";"TAB4",#N/A,TRUE,"GENERAL";"TAB5",#N/A,TRUE,"GENERAL"}</definedName>
    <definedName name="JHK" localSheetId="10" hidden="1">{"TAB1",#N/A,TRUE,"GENERAL";"TAB2",#N/A,TRUE,"GENERAL";"TAB3",#N/A,TRUE,"GENERAL";"TAB4",#N/A,TRUE,"GENERAL";"TAB5",#N/A,TRUE,"GENERAL"}</definedName>
    <definedName name="JHK" localSheetId="5" hidden="1">{"TAB1",#N/A,TRUE,"GENERAL";"TAB2",#N/A,TRUE,"GENERAL";"TAB3",#N/A,TRUE,"GENERAL";"TAB4",#N/A,TRUE,"GENERAL";"TAB5",#N/A,TRUE,"GENERAL"}</definedName>
    <definedName name="JHK" localSheetId="6" hidden="1">{"TAB1",#N/A,TRUE,"GENERAL";"TAB2",#N/A,TRUE,"GENERAL";"TAB3",#N/A,TRUE,"GENERAL";"TAB4",#N/A,TRUE,"GENERAL";"TAB5",#N/A,TRUE,"GENERAL"}</definedName>
    <definedName name="JHK" localSheetId="7" hidden="1">{"TAB1",#N/A,TRUE,"GENERAL";"TAB2",#N/A,TRUE,"GENERAL";"TAB3",#N/A,TRUE,"GENERAL";"TAB4",#N/A,TRUE,"GENERAL";"TAB5",#N/A,TRUE,"GENERAL"}</definedName>
    <definedName name="JHK" localSheetId="8" hidden="1">{"TAB1",#N/A,TRUE,"GENERAL";"TAB2",#N/A,TRUE,"GENERAL";"TAB3",#N/A,TRUE,"GENERAL";"TAB4",#N/A,TRUE,"GENERAL";"TAB5",#N/A,TRUE,"GENERAL"}</definedName>
    <definedName name="JHK" localSheetId="9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1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localSheetId="10" hidden="1">{"TAB1",#N/A,TRUE,"GENERAL";"TAB2",#N/A,TRUE,"GENERAL";"TAB3",#N/A,TRUE,"GENERAL";"TAB4",#N/A,TRUE,"GENERAL";"TAB5",#N/A,TRUE,"GENERAL"}</definedName>
    <definedName name="jhkgjkvf" localSheetId="5" hidden="1">{"TAB1",#N/A,TRUE,"GENERAL";"TAB2",#N/A,TRUE,"GENERAL";"TAB3",#N/A,TRUE,"GENERAL";"TAB4",#N/A,TRUE,"GENERAL";"TAB5",#N/A,TRUE,"GENERAL"}</definedName>
    <definedName name="jhkgjkvf" localSheetId="6" hidden="1">{"TAB1",#N/A,TRUE,"GENERAL";"TAB2",#N/A,TRUE,"GENERAL";"TAB3",#N/A,TRUE,"GENERAL";"TAB4",#N/A,TRUE,"GENERAL";"TAB5",#N/A,TRUE,"GENERAL"}</definedName>
    <definedName name="jhkgjkvf" localSheetId="7" hidden="1">{"TAB1",#N/A,TRUE,"GENERAL";"TAB2",#N/A,TRUE,"GENERAL";"TAB3",#N/A,TRUE,"GENERAL";"TAB4",#N/A,TRUE,"GENERAL";"TAB5",#N/A,TRUE,"GENERAL"}</definedName>
    <definedName name="jhkgjkvf" localSheetId="8" hidden="1">{"TAB1",#N/A,TRUE,"GENERAL";"TAB2",#N/A,TRUE,"GENERAL";"TAB3",#N/A,TRUE,"GENERAL";"TAB4",#N/A,TRUE,"GENERAL";"TAB5",#N/A,TRUE,"GENERAL"}</definedName>
    <definedName name="jhkgjkvf" localSheetId="9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OSEHJFUAEDHFAD" localSheetId="11">#REF!</definedName>
    <definedName name="JIOSEHJFUAEDHFAD" localSheetId="4">#REF!</definedName>
    <definedName name="JIOSEHJFUAEDHFAD" localSheetId="10">#REF!</definedName>
    <definedName name="JIOSEHJFUAEDHFAD" localSheetId="5">#REF!</definedName>
    <definedName name="JIOSEHJFUAEDHFAD" localSheetId="6">#REF!</definedName>
    <definedName name="JIOSEHJFUAEDHFAD" localSheetId="7">#REF!</definedName>
    <definedName name="JIOSEHJFUAEDHFAD" localSheetId="8">#REF!</definedName>
    <definedName name="JIOSEHJFUAEDHFAD" localSheetId="9">#REF!</definedName>
    <definedName name="JIOSEHJFUAEDHFAD" localSheetId="1">#REF!</definedName>
    <definedName name="JIOSEHJFUAEDHFAD" localSheetId="2">#REF!</definedName>
    <definedName name="JIOSEHJFUAEDHFAD">#REF!</definedName>
    <definedName name="jj" localSheetId="11">#REF!</definedName>
    <definedName name="jj" localSheetId="4">#REF!</definedName>
    <definedName name="jj" localSheetId="10">#REF!</definedName>
    <definedName name="jj" localSheetId="5">#REF!</definedName>
    <definedName name="jj" localSheetId="6">#REF!</definedName>
    <definedName name="jj" localSheetId="7">#REF!</definedName>
    <definedName name="jj" localSheetId="8">#REF!</definedName>
    <definedName name="jj" localSheetId="9">#REF!</definedName>
    <definedName name="jj" localSheetId="1">'MEMORIAS DE CANTIDADES'!ERR</definedName>
    <definedName name="jj" localSheetId="2">PMT!ERR</definedName>
    <definedName name="jj">[0]!ERR</definedName>
    <definedName name="jjfq" localSheetId="11" hidden="1">{"via1",#N/A,TRUE,"general";"via2",#N/A,TRUE,"general";"via3",#N/A,TRUE,"general"}</definedName>
    <definedName name="jjfq" localSheetId="4" hidden="1">{"via1",#N/A,TRUE,"general";"via2",#N/A,TRUE,"general";"via3",#N/A,TRUE,"general"}</definedName>
    <definedName name="jjfq" localSheetId="10" hidden="1">{"via1",#N/A,TRUE,"general";"via2",#N/A,TRUE,"general";"via3",#N/A,TRUE,"general"}</definedName>
    <definedName name="jjfq" localSheetId="5" hidden="1">{"via1",#N/A,TRUE,"general";"via2",#N/A,TRUE,"general";"via3",#N/A,TRUE,"general"}</definedName>
    <definedName name="jjfq" localSheetId="6" hidden="1">{"via1",#N/A,TRUE,"general";"via2",#N/A,TRUE,"general";"via3",#N/A,TRUE,"general"}</definedName>
    <definedName name="jjfq" localSheetId="7" hidden="1">{"via1",#N/A,TRUE,"general";"via2",#N/A,TRUE,"general";"via3",#N/A,TRUE,"general"}</definedName>
    <definedName name="jjfq" localSheetId="8" hidden="1">{"via1",#N/A,TRUE,"general";"via2",#N/A,TRUE,"general";"via3",#N/A,TRUE,"general"}</definedName>
    <definedName name="jjfq" localSheetId="9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11" hidden="1">{#N/A,#N/A,FALSE,"Hoja1";#N/A,#N/A,FALSE,"Hoja2"}</definedName>
    <definedName name="JJJ" localSheetId="4" hidden="1">{#N/A,#N/A,FALSE,"Hoja1";#N/A,#N/A,FALSE,"Hoja2"}</definedName>
    <definedName name="JJJ" localSheetId="10" hidden="1">{#N/A,#N/A,FALSE,"Hoja1";#N/A,#N/A,FALSE,"Hoja2"}</definedName>
    <definedName name="JJJ" localSheetId="5" hidden="1">{#N/A,#N/A,FALSE,"Hoja1";#N/A,#N/A,FALSE,"Hoja2"}</definedName>
    <definedName name="JJJ" localSheetId="6" hidden="1">{#N/A,#N/A,FALSE,"Hoja1";#N/A,#N/A,FALSE,"Hoja2"}</definedName>
    <definedName name="JJJ" localSheetId="7" hidden="1">{#N/A,#N/A,FALSE,"Hoja1";#N/A,#N/A,FALSE,"Hoja2"}</definedName>
    <definedName name="JJJ" localSheetId="8" hidden="1">{#N/A,#N/A,FALSE,"Hoja1";#N/A,#N/A,FALSE,"Hoja2"}</definedName>
    <definedName name="JJJ" localSheetId="9" hidden="1">{#N/A,#N/A,FALSE,"Hoja1";#N/A,#N/A,FALSE,"Hoja2"}</definedName>
    <definedName name="JJJ" localSheetId="1" hidden="1">{#N/A,#N/A,FALSE,"Hoja1";#N/A,#N/A,FALSE,"Hoja2"}</definedName>
    <definedName name="JJJ" localSheetId="2" hidden="1">{#N/A,#N/A,FALSE,"Hoja1";#N/A,#N/A,FALSE,"Hoja2"}</definedName>
    <definedName name="JJJ" hidden="1">{#N/A,#N/A,FALSE,"Hoja1";#N/A,#N/A,FALSE,"Hoja2"}</definedName>
    <definedName name="jjjhjddfg" localSheetId="11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localSheetId="10" hidden="1">{"via1",#N/A,TRUE,"general";"via2",#N/A,TRUE,"general";"via3",#N/A,TRUE,"general"}</definedName>
    <definedName name="jjjhjddfg" localSheetId="5" hidden="1">{"via1",#N/A,TRUE,"general";"via2",#N/A,TRUE,"general";"via3",#N/A,TRUE,"general"}</definedName>
    <definedName name="jjjhjddfg" localSheetId="6" hidden="1">{"via1",#N/A,TRUE,"general";"via2",#N/A,TRUE,"general";"via3",#N/A,TRUE,"general"}</definedName>
    <definedName name="jjjhjddfg" localSheetId="7" hidden="1">{"via1",#N/A,TRUE,"general";"via2",#N/A,TRUE,"general";"via3",#N/A,TRUE,"general"}</definedName>
    <definedName name="jjjhjddfg" localSheetId="8" hidden="1">{"via1",#N/A,TRUE,"general";"via2",#N/A,TRUE,"general";"via3",#N/A,TRUE,"general"}</definedName>
    <definedName name="jjjhjddfg" localSheetId="9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1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localSheetId="10" hidden="1">{"via1",#N/A,TRUE,"general";"via2",#N/A,TRUE,"general";"via3",#N/A,TRUE,"general"}</definedName>
    <definedName name="jjjjju" localSheetId="5" hidden="1">{"via1",#N/A,TRUE,"general";"via2",#N/A,TRUE,"general";"via3",#N/A,TRUE,"general"}</definedName>
    <definedName name="jjjjju" localSheetId="6" hidden="1">{"via1",#N/A,TRUE,"general";"via2",#N/A,TRUE,"general";"via3",#N/A,TRUE,"general"}</definedName>
    <definedName name="jjjjju" localSheetId="7" hidden="1">{"via1",#N/A,TRUE,"general";"via2",#N/A,TRUE,"general";"via3",#N/A,TRUE,"general"}</definedName>
    <definedName name="jjjjju" localSheetId="8" hidden="1">{"via1",#N/A,TRUE,"general";"via2",#N/A,TRUE,"general";"via3",#N/A,TRUE,"general"}</definedName>
    <definedName name="jjjjju" localSheetId="9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1" hidden="1">{"TAB1",#N/A,TRUE,"GENERAL";"TAB2",#N/A,TRUE,"GENERAL";"TAB3",#N/A,TRUE,"GENERAL";"TAB4",#N/A,TRUE,"GENERAL";"TAB5",#N/A,TRUE,"GENERAL"}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localSheetId="10" hidden="1">{"TAB1",#N/A,TRUE,"GENERAL";"TAB2",#N/A,TRUE,"GENERAL";"TAB3",#N/A,TRUE,"GENERAL";"TAB4",#N/A,TRUE,"GENERAL";"TAB5",#N/A,TRUE,"GENERAL"}</definedName>
    <definedName name="jjujujty" localSheetId="5" hidden="1">{"TAB1",#N/A,TRUE,"GENERAL";"TAB2",#N/A,TRUE,"GENERAL";"TAB3",#N/A,TRUE,"GENERAL";"TAB4",#N/A,TRUE,"GENERAL";"TAB5",#N/A,TRUE,"GENERAL"}</definedName>
    <definedName name="jjujujty" localSheetId="6" hidden="1">{"TAB1",#N/A,TRUE,"GENERAL";"TAB2",#N/A,TRUE,"GENERAL";"TAB3",#N/A,TRUE,"GENERAL";"TAB4",#N/A,TRUE,"GENERAL";"TAB5",#N/A,TRUE,"GENERAL"}</definedName>
    <definedName name="jjujujty" localSheetId="7" hidden="1">{"TAB1",#N/A,TRUE,"GENERAL";"TAB2",#N/A,TRUE,"GENERAL";"TAB3",#N/A,TRUE,"GENERAL";"TAB4",#N/A,TRUE,"GENERAL";"TAB5",#N/A,TRUE,"GENERAL"}</definedName>
    <definedName name="jjujujty" localSheetId="8" hidden="1">{"TAB1",#N/A,TRUE,"GENERAL";"TAB2",#N/A,TRUE,"GENERAL";"TAB3",#N/A,TRUE,"GENERAL";"TAB4",#N/A,TRUE,"GENERAL";"TAB5",#N/A,TRUE,"GENERAL"}</definedName>
    <definedName name="jjujujty" localSheetId="9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1" hidden="1">{"via1",#N/A,TRUE,"general";"via2",#N/A,TRUE,"general";"via3",#N/A,TRUE,"general"}</definedName>
    <definedName name="jjyjy" localSheetId="4" hidden="1">{"via1",#N/A,TRUE,"general";"via2",#N/A,TRUE,"general";"via3",#N/A,TRUE,"general"}</definedName>
    <definedName name="jjyjy" localSheetId="10" hidden="1">{"via1",#N/A,TRUE,"general";"via2",#N/A,TRUE,"general";"via3",#N/A,TRUE,"general"}</definedName>
    <definedName name="jjyjy" localSheetId="5" hidden="1">{"via1",#N/A,TRUE,"general";"via2",#N/A,TRUE,"general";"via3",#N/A,TRUE,"general"}</definedName>
    <definedName name="jjyjy" localSheetId="6" hidden="1">{"via1",#N/A,TRUE,"general";"via2",#N/A,TRUE,"general";"via3",#N/A,TRUE,"general"}</definedName>
    <definedName name="jjyjy" localSheetId="7" hidden="1">{"via1",#N/A,TRUE,"general";"via2",#N/A,TRUE,"general";"via3",#N/A,TRUE,"general"}</definedName>
    <definedName name="jjyjy" localSheetId="8" hidden="1">{"via1",#N/A,TRUE,"general";"via2",#N/A,TRUE,"general";"via3",#N/A,TRUE,"general"}</definedName>
    <definedName name="jjyjy" localSheetId="9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1" hidden="1">{"TAB1",#N/A,TRUE,"GENERAL";"TAB2",#N/A,TRUE,"GENERAL";"TAB3",#N/A,TRUE,"GENERAL";"TAB4",#N/A,TRUE,"GENERAL";"TAB5",#N/A,TRUE,"GENERAL"}</definedName>
    <definedName name="jkk" localSheetId="4" hidden="1">{"TAB1",#N/A,TRUE,"GENERAL";"TAB2",#N/A,TRUE,"GENERAL";"TAB3",#N/A,TRUE,"GENERAL";"TAB4",#N/A,TRUE,"GENERAL";"TAB5",#N/A,TRUE,"GENERAL"}</definedName>
    <definedName name="jkk" localSheetId="10" hidden="1">{"TAB1",#N/A,TRUE,"GENERAL";"TAB2",#N/A,TRUE,"GENERAL";"TAB3",#N/A,TRUE,"GENERAL";"TAB4",#N/A,TRUE,"GENERAL";"TAB5",#N/A,TRUE,"GENERAL"}</definedName>
    <definedName name="jkk" localSheetId="5" hidden="1">{"TAB1",#N/A,TRUE,"GENERAL";"TAB2",#N/A,TRUE,"GENERAL";"TAB3",#N/A,TRUE,"GENERAL";"TAB4",#N/A,TRUE,"GENERAL";"TAB5",#N/A,TRUE,"GENERAL"}</definedName>
    <definedName name="jkk" localSheetId="6" hidden="1">{"TAB1",#N/A,TRUE,"GENERAL";"TAB2",#N/A,TRUE,"GENERAL";"TAB3",#N/A,TRUE,"GENERAL";"TAB4",#N/A,TRUE,"GENERAL";"TAB5",#N/A,TRUE,"GENERAL"}</definedName>
    <definedName name="jkk" localSheetId="7" hidden="1">{"TAB1",#N/A,TRUE,"GENERAL";"TAB2",#N/A,TRUE,"GENERAL";"TAB3",#N/A,TRUE,"GENERAL";"TAB4",#N/A,TRUE,"GENERAL";"TAB5",#N/A,TRUE,"GENERAL"}</definedName>
    <definedName name="jkk" localSheetId="8" hidden="1">{"TAB1",#N/A,TRUE,"GENERAL";"TAB2",#N/A,TRUE,"GENERAL";"TAB3",#N/A,TRUE,"GENERAL";"TAB4",#N/A,TRUE,"GENERAL";"TAB5",#N/A,TRUE,"GENERAL"}</definedName>
    <definedName name="jkk" localSheetId="9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 localSheetId="2">#REF!</definedName>
    <definedName name="jkl">#REF!</definedName>
    <definedName name="JOHNNY" localSheetId="11">#REF!</definedName>
    <definedName name="JOHNNY" localSheetId="4">#REF!</definedName>
    <definedName name="JOHNNY" localSheetId="10">#REF!</definedName>
    <definedName name="JOHNNY" localSheetId="5">#REF!</definedName>
    <definedName name="JOHNNY" localSheetId="6">#REF!</definedName>
    <definedName name="JOHNNY" localSheetId="7">#REF!</definedName>
    <definedName name="JOHNNY" localSheetId="8">#REF!</definedName>
    <definedName name="JOHNNY" localSheetId="9">#REF!</definedName>
    <definedName name="JOHNNY" localSheetId="1">'MEMORIAS DE CANTIDADES'!ERR</definedName>
    <definedName name="JOHNNY" localSheetId="2">PMT!ERR</definedName>
    <definedName name="JOHNNY">[0]!ERR</definedName>
    <definedName name="JRYJ" localSheetId="11" hidden="1">{"via1",#N/A,TRUE,"general";"via2",#N/A,TRUE,"general";"via3",#N/A,TRUE,"general"}</definedName>
    <definedName name="JRYJ" localSheetId="4" hidden="1">{"via1",#N/A,TRUE,"general";"via2",#N/A,TRUE,"general";"via3",#N/A,TRUE,"general"}</definedName>
    <definedName name="JRYJ" localSheetId="10" hidden="1">{"via1",#N/A,TRUE,"general";"via2",#N/A,TRUE,"general";"via3",#N/A,TRUE,"general"}</definedName>
    <definedName name="JRYJ" localSheetId="5" hidden="1">{"via1",#N/A,TRUE,"general";"via2",#N/A,TRUE,"general";"via3",#N/A,TRUE,"general"}</definedName>
    <definedName name="JRYJ" localSheetId="6" hidden="1">{"via1",#N/A,TRUE,"general";"via2",#N/A,TRUE,"general";"via3",#N/A,TRUE,"general"}</definedName>
    <definedName name="JRYJ" localSheetId="7" hidden="1">{"via1",#N/A,TRUE,"general";"via2",#N/A,TRUE,"general";"via3",#N/A,TRUE,"general"}</definedName>
    <definedName name="JRYJ" localSheetId="8" hidden="1">{"via1",#N/A,TRUE,"general";"via2",#N/A,TRUE,"general";"via3",#N/A,TRUE,"general"}</definedName>
    <definedName name="JRYJ" localSheetId="9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1" hidden="1">{"TAB1",#N/A,TRUE,"GENERAL";"TAB2",#N/A,TRUE,"GENERAL";"TAB3",#N/A,TRUE,"GENERAL";"TAB4",#N/A,TRUE,"GENERAL";"TAB5",#N/A,TRUE,"GENERAL"}</definedName>
    <definedName name="jtyj" localSheetId="4" hidden="1">{"TAB1",#N/A,TRUE,"GENERAL";"TAB2",#N/A,TRUE,"GENERAL";"TAB3",#N/A,TRUE,"GENERAL";"TAB4",#N/A,TRUE,"GENERAL";"TAB5",#N/A,TRUE,"GENERAL"}</definedName>
    <definedName name="jtyj" localSheetId="10" hidden="1">{"TAB1",#N/A,TRUE,"GENERAL";"TAB2",#N/A,TRUE,"GENERAL";"TAB3",#N/A,TRUE,"GENERAL";"TAB4",#N/A,TRUE,"GENERAL";"TAB5",#N/A,TRUE,"GENERAL"}</definedName>
    <definedName name="jtyj" localSheetId="5" hidden="1">{"TAB1",#N/A,TRUE,"GENERAL";"TAB2",#N/A,TRUE,"GENERAL";"TAB3",#N/A,TRUE,"GENERAL";"TAB4",#N/A,TRUE,"GENERAL";"TAB5",#N/A,TRUE,"GENERAL"}</definedName>
    <definedName name="jtyj" localSheetId="6" hidden="1">{"TAB1",#N/A,TRUE,"GENERAL";"TAB2",#N/A,TRUE,"GENERAL";"TAB3",#N/A,TRUE,"GENERAL";"TAB4",#N/A,TRUE,"GENERAL";"TAB5",#N/A,TRUE,"GENERAL"}</definedName>
    <definedName name="jtyj" localSheetId="7" hidden="1">{"TAB1",#N/A,TRUE,"GENERAL";"TAB2",#N/A,TRUE,"GENERAL";"TAB3",#N/A,TRUE,"GENERAL";"TAB4",#N/A,TRUE,"GENERAL";"TAB5",#N/A,TRUE,"GENERAL"}</definedName>
    <definedName name="jtyj" localSheetId="8" hidden="1">{"TAB1",#N/A,TRUE,"GENERAL";"TAB2",#N/A,TRUE,"GENERAL";"TAB3",#N/A,TRUE,"GENERAL";"TAB4",#N/A,TRUE,"GENERAL";"TAB5",#N/A,TRUE,"GENERAL"}</definedName>
    <definedName name="jtyj" localSheetId="9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1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localSheetId="10" hidden="1">{"TAB1",#N/A,TRUE,"GENERAL";"TAB2",#N/A,TRUE,"GENERAL";"TAB3",#N/A,TRUE,"GENERAL";"TAB4",#N/A,TRUE,"GENERAL";"TAB5",#N/A,TRUE,"GENERAL"}</definedName>
    <definedName name="jtyry" localSheetId="5" hidden="1">{"TAB1",#N/A,TRUE,"GENERAL";"TAB2",#N/A,TRUE,"GENERAL";"TAB3",#N/A,TRUE,"GENERAL";"TAB4",#N/A,TRUE,"GENERAL";"TAB5",#N/A,TRUE,"GENERAL"}</definedName>
    <definedName name="jtyry" localSheetId="6" hidden="1">{"TAB1",#N/A,TRUE,"GENERAL";"TAB2",#N/A,TRUE,"GENERAL";"TAB3",#N/A,TRUE,"GENERAL";"TAB4",#N/A,TRUE,"GENERAL";"TAB5",#N/A,TRUE,"GENERAL"}</definedName>
    <definedName name="jtyry" localSheetId="7" hidden="1">{"TAB1",#N/A,TRUE,"GENERAL";"TAB2",#N/A,TRUE,"GENERAL";"TAB3",#N/A,TRUE,"GENERAL";"TAB4",#N/A,TRUE,"GENERAL";"TAB5",#N/A,TRUE,"GENERAL"}</definedName>
    <definedName name="jtyry" localSheetId="8" hidden="1">{"TAB1",#N/A,TRUE,"GENERAL";"TAB2",#N/A,TRUE,"GENERAL";"TAB3",#N/A,TRUE,"GENERAL";"TAB4",#N/A,TRUE,"GENERAL";"TAB5",#N/A,TRUE,"GENERAL"}</definedName>
    <definedName name="jtyry" localSheetId="9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1" hidden="1">{"via1",#N/A,TRUE,"general";"via2",#N/A,TRUE,"general";"via3",#N/A,TRUE,"general"}</definedName>
    <definedName name="juj" localSheetId="4" hidden="1">{"via1",#N/A,TRUE,"general";"via2",#N/A,TRUE,"general";"via3",#N/A,TRUE,"general"}</definedName>
    <definedName name="juj" localSheetId="10" hidden="1">{"via1",#N/A,TRUE,"general";"via2",#N/A,TRUE,"general";"via3",#N/A,TRUE,"general"}</definedName>
    <definedName name="juj" localSheetId="5" hidden="1">{"via1",#N/A,TRUE,"general";"via2",#N/A,TRUE,"general";"via3",#N/A,TRUE,"general"}</definedName>
    <definedName name="juj" localSheetId="6" hidden="1">{"via1",#N/A,TRUE,"general";"via2",#N/A,TRUE,"general";"via3",#N/A,TRUE,"general"}</definedName>
    <definedName name="juj" localSheetId="7" hidden="1">{"via1",#N/A,TRUE,"general";"via2",#N/A,TRUE,"general";"via3",#N/A,TRUE,"general"}</definedName>
    <definedName name="juj" localSheetId="8" hidden="1">{"via1",#N/A,TRUE,"general";"via2",#N/A,TRUE,"general";"via3",#N/A,TRUE,"general"}</definedName>
    <definedName name="juj" localSheetId="9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1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localSheetId="10" hidden="1">{"via1",#N/A,TRUE,"general";"via2",#N/A,TRUE,"general";"via3",#N/A,TRUE,"general"}</definedName>
    <definedName name="jujcx" localSheetId="5" hidden="1">{"via1",#N/A,TRUE,"general";"via2",#N/A,TRUE,"general";"via3",#N/A,TRUE,"general"}</definedName>
    <definedName name="jujcx" localSheetId="6" hidden="1">{"via1",#N/A,TRUE,"general";"via2",#N/A,TRUE,"general";"via3",#N/A,TRUE,"general"}</definedName>
    <definedName name="jujcx" localSheetId="7" hidden="1">{"via1",#N/A,TRUE,"general";"via2",#N/A,TRUE,"general";"via3",#N/A,TRUE,"general"}</definedName>
    <definedName name="jujcx" localSheetId="8" hidden="1">{"via1",#N/A,TRUE,"general";"via2",#N/A,TRUE,"general";"via3",#N/A,TRUE,"general"}</definedName>
    <definedName name="jujcx" localSheetId="9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1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localSheetId="10" hidden="1">{"via1",#N/A,TRUE,"general";"via2",#N/A,TRUE,"general";"via3",#N/A,TRUE,"general"}</definedName>
    <definedName name="jujuj" localSheetId="5" hidden="1">{"via1",#N/A,TRUE,"general";"via2",#N/A,TRUE,"general";"via3",#N/A,TRUE,"general"}</definedName>
    <definedName name="jujuj" localSheetId="6" hidden="1">{"via1",#N/A,TRUE,"general";"via2",#N/A,TRUE,"general";"via3",#N/A,TRUE,"general"}</definedName>
    <definedName name="jujuj" localSheetId="7" hidden="1">{"via1",#N/A,TRUE,"general";"via2",#N/A,TRUE,"general";"via3",#N/A,TRUE,"general"}</definedName>
    <definedName name="jujuj" localSheetId="8" hidden="1">{"via1",#N/A,TRUE,"general";"via2",#N/A,TRUE,"general";"via3",#N/A,TRUE,"general"}</definedName>
    <definedName name="jujuj" localSheetId="9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1" hidden="1">{"TAB1",#N/A,TRUE,"GENERAL";"TAB2",#N/A,TRUE,"GENERAL";"TAB3",#N/A,TRUE,"GENERAL";"TAB4",#N/A,TRUE,"GENERAL";"TAB5",#N/A,TRUE,"GENERAL"}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localSheetId="10" hidden="1">{"TAB1",#N/A,TRUE,"GENERAL";"TAB2",#N/A,TRUE,"GENERAL";"TAB3",#N/A,TRUE,"GENERAL";"TAB4",#N/A,TRUE,"GENERAL";"TAB5",#N/A,TRUE,"GENERAL"}</definedName>
    <definedName name="jujujuju" localSheetId="5" hidden="1">{"TAB1",#N/A,TRUE,"GENERAL";"TAB2",#N/A,TRUE,"GENERAL";"TAB3",#N/A,TRUE,"GENERAL";"TAB4",#N/A,TRUE,"GENERAL";"TAB5",#N/A,TRUE,"GENERAL"}</definedName>
    <definedName name="jujujuju" localSheetId="6" hidden="1">{"TAB1",#N/A,TRUE,"GENERAL";"TAB2",#N/A,TRUE,"GENERAL";"TAB3",#N/A,TRUE,"GENERAL";"TAB4",#N/A,TRUE,"GENERAL";"TAB5",#N/A,TRUE,"GENERAL"}</definedName>
    <definedName name="jujujuju" localSheetId="7" hidden="1">{"TAB1",#N/A,TRUE,"GENERAL";"TAB2",#N/A,TRUE,"GENERAL";"TAB3",#N/A,TRUE,"GENERAL";"TAB4",#N/A,TRUE,"GENERAL";"TAB5",#N/A,TRUE,"GENERAL"}</definedName>
    <definedName name="jujujuju" localSheetId="8" hidden="1">{"TAB1",#N/A,TRUE,"GENERAL";"TAB2",#N/A,TRUE,"GENERAL";"TAB3",#N/A,TRUE,"GENERAL";"TAB4",#N/A,TRUE,"GENERAL";"TAB5",#N/A,TRUE,"GENERAL"}</definedName>
    <definedName name="jujujuju" localSheetId="9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1" hidden="1">{"TAB1",#N/A,TRUE,"GENERAL";"TAB2",#N/A,TRUE,"GENERAL";"TAB3",#N/A,TRUE,"GENERAL";"TAB4",#N/A,TRUE,"GENERAL";"TAB5",#N/A,TRUE,"GENERAL"}</definedName>
    <definedName name="juuuhb" localSheetId="4" hidden="1">{"TAB1",#N/A,TRUE,"GENERAL";"TAB2",#N/A,TRUE,"GENERAL";"TAB3",#N/A,TRUE,"GENERAL";"TAB4",#N/A,TRUE,"GENERAL";"TAB5",#N/A,TRUE,"GENERAL"}</definedName>
    <definedName name="juuuhb" localSheetId="10" hidden="1">{"TAB1",#N/A,TRUE,"GENERAL";"TAB2",#N/A,TRUE,"GENERAL";"TAB3",#N/A,TRUE,"GENERAL";"TAB4",#N/A,TRUE,"GENERAL";"TAB5",#N/A,TRUE,"GENERAL"}</definedName>
    <definedName name="juuuhb" localSheetId="5" hidden="1">{"TAB1",#N/A,TRUE,"GENERAL";"TAB2",#N/A,TRUE,"GENERAL";"TAB3",#N/A,TRUE,"GENERAL";"TAB4",#N/A,TRUE,"GENERAL";"TAB5",#N/A,TRUE,"GENERAL"}</definedName>
    <definedName name="juuuhb" localSheetId="6" hidden="1">{"TAB1",#N/A,TRUE,"GENERAL";"TAB2",#N/A,TRUE,"GENERAL";"TAB3",#N/A,TRUE,"GENERAL";"TAB4",#N/A,TRUE,"GENERAL";"TAB5",#N/A,TRUE,"GENERAL"}</definedName>
    <definedName name="juuuhb" localSheetId="7" hidden="1">{"TAB1",#N/A,TRUE,"GENERAL";"TAB2",#N/A,TRUE,"GENERAL";"TAB3",#N/A,TRUE,"GENERAL";"TAB4",#N/A,TRUE,"GENERAL";"TAB5",#N/A,TRUE,"GENERAL"}</definedName>
    <definedName name="juuuhb" localSheetId="8" hidden="1">{"TAB1",#N/A,TRUE,"GENERAL";"TAB2",#N/A,TRUE,"GENERAL";"TAB3",#N/A,TRUE,"GENERAL";"TAB4",#N/A,TRUE,"GENERAL";"TAB5",#N/A,TRUE,"GENERAL"}</definedName>
    <definedName name="juuuhb" localSheetId="9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1">#REF!</definedName>
    <definedName name="jvv" localSheetId="2">#REF!</definedName>
    <definedName name="jvv">#REF!</definedName>
    <definedName name="jyjt7" localSheetId="11" hidden="1">{"via1",#N/A,TRUE,"general";"via2",#N/A,TRUE,"general";"via3",#N/A,TRUE,"general"}</definedName>
    <definedName name="jyjt7" localSheetId="4" hidden="1">{"via1",#N/A,TRUE,"general";"via2",#N/A,TRUE,"general";"via3",#N/A,TRUE,"general"}</definedName>
    <definedName name="jyjt7" localSheetId="10" hidden="1">{"via1",#N/A,TRUE,"general";"via2",#N/A,TRUE,"general";"via3",#N/A,TRUE,"general"}</definedName>
    <definedName name="jyjt7" localSheetId="5" hidden="1">{"via1",#N/A,TRUE,"general";"via2",#N/A,TRUE,"general";"via3",#N/A,TRUE,"general"}</definedName>
    <definedName name="jyjt7" localSheetId="6" hidden="1">{"via1",#N/A,TRUE,"general";"via2",#N/A,TRUE,"general";"via3",#N/A,TRUE,"general"}</definedName>
    <definedName name="jyjt7" localSheetId="7" hidden="1">{"via1",#N/A,TRUE,"general";"via2",#N/A,TRUE,"general";"via3",#N/A,TRUE,"general"}</definedName>
    <definedName name="jyjt7" localSheetId="8" hidden="1">{"via1",#N/A,TRUE,"general";"via2",#N/A,TRUE,"general";"via3",#N/A,TRUE,"general"}</definedName>
    <definedName name="jyjt7" localSheetId="9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1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localSheetId="10" hidden="1">{"via1",#N/A,TRUE,"general";"via2",#N/A,TRUE,"general";"via3",#N/A,TRUE,"general"}</definedName>
    <definedName name="jyt" localSheetId="5" hidden="1">{"via1",#N/A,TRUE,"general";"via2",#N/A,TRUE,"general";"via3",#N/A,TRUE,"general"}</definedName>
    <definedName name="jyt" localSheetId="6" hidden="1">{"via1",#N/A,TRUE,"general";"via2",#N/A,TRUE,"general";"via3",#N/A,TRUE,"general"}</definedName>
    <definedName name="jyt" localSheetId="7" hidden="1">{"via1",#N/A,TRUE,"general";"via2",#N/A,TRUE,"general";"via3",#N/A,TRUE,"general"}</definedName>
    <definedName name="jyt" localSheetId="8" hidden="1">{"via1",#N/A,TRUE,"general";"via2",#N/A,TRUE,"general";"via3",#N/A,TRUE,"general"}</definedName>
    <definedName name="jyt" localSheetId="9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1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localSheetId="10" hidden="1">{"via1",#N/A,TRUE,"general";"via2",#N/A,TRUE,"general";"via3",#N/A,TRUE,"general"}</definedName>
    <definedName name="jytj" localSheetId="5" hidden="1">{"via1",#N/A,TRUE,"general";"via2",#N/A,TRUE,"general";"via3",#N/A,TRUE,"general"}</definedName>
    <definedName name="jytj" localSheetId="6" hidden="1">{"via1",#N/A,TRUE,"general";"via2",#N/A,TRUE,"general";"via3",#N/A,TRUE,"general"}</definedName>
    <definedName name="jytj" localSheetId="7" hidden="1">{"via1",#N/A,TRUE,"general";"via2",#N/A,TRUE,"general";"via3",#N/A,TRUE,"general"}</definedName>
    <definedName name="jytj" localSheetId="8" hidden="1">{"via1",#N/A,TRUE,"general";"via2",#N/A,TRUE,"general";"via3",#N/A,TRUE,"general"}</definedName>
    <definedName name="jytj" localSheetId="9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1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localSheetId="10" hidden="1">{"via1",#N/A,TRUE,"general";"via2",#N/A,TRUE,"general";"via3",#N/A,TRUE,"general"}</definedName>
    <definedName name="jyuju" localSheetId="5" hidden="1">{"via1",#N/A,TRUE,"general";"via2",#N/A,TRUE,"general";"via3",#N/A,TRUE,"general"}</definedName>
    <definedName name="jyuju" localSheetId="6" hidden="1">{"via1",#N/A,TRUE,"general";"via2",#N/A,TRUE,"general";"via3",#N/A,TRUE,"general"}</definedName>
    <definedName name="jyuju" localSheetId="7" hidden="1">{"via1",#N/A,TRUE,"general";"via2",#N/A,TRUE,"general";"via3",#N/A,TRUE,"general"}</definedName>
    <definedName name="jyuju" localSheetId="8" hidden="1">{"via1",#N/A,TRUE,"general";"via2",#N/A,TRUE,"general";"via3",#N/A,TRUE,"general"}</definedName>
    <definedName name="jyuju" localSheetId="9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1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localSheetId="10" hidden="1">{"via1",#N/A,TRUE,"general";"via2",#N/A,TRUE,"general";"via3",#N/A,TRUE,"general"}</definedName>
    <definedName name="jyujyuj" localSheetId="5" hidden="1">{"via1",#N/A,TRUE,"general";"via2",#N/A,TRUE,"general";"via3",#N/A,TRUE,"general"}</definedName>
    <definedName name="jyujyuj" localSheetId="6" hidden="1">{"via1",#N/A,TRUE,"general";"via2",#N/A,TRUE,"general";"via3",#N/A,TRUE,"general"}</definedName>
    <definedName name="jyujyuj" localSheetId="7" hidden="1">{"via1",#N/A,TRUE,"general";"via2",#N/A,TRUE,"general";"via3",#N/A,TRUE,"general"}</definedName>
    <definedName name="jyujyuj" localSheetId="8" hidden="1">{"via1",#N/A,TRUE,"general";"via2",#N/A,TRUE,"general";"via3",#N/A,TRUE,"general"}</definedName>
    <definedName name="jyujyuj" localSheetId="9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 localSheetId="2">#REF!</definedName>
    <definedName name="K0F1">#REF!</definedName>
    <definedName name="K0F2" localSheetId="1">#REF!</definedName>
    <definedName name="K0F2">#REF!</definedName>
    <definedName name="K10ALO" localSheetId="1">#REF!</definedName>
    <definedName name="K10ALO">#REF!</definedName>
    <definedName name="K10ALO1" localSheetId="1">#REF!</definedName>
    <definedName name="K10ALO1">#REF!</definedName>
    <definedName name="K11ALO" localSheetId="1">#REF!</definedName>
    <definedName name="K11ALO">#REF!</definedName>
    <definedName name="K1F1" localSheetId="1">#REF!</definedName>
    <definedName name="K1F1">#REF!</definedName>
    <definedName name="K1F2" localSheetId="1">#REF!</definedName>
    <definedName name="K1F2">#REF!</definedName>
    <definedName name="K2F1" localSheetId="1">#REF!</definedName>
    <definedName name="K2F1">#REF!</definedName>
    <definedName name="K2F2" localSheetId="1">#REF!</definedName>
    <definedName name="K2F2">#REF!</definedName>
    <definedName name="K3F1" localSheetId="1">#REF!</definedName>
    <definedName name="K3F1">#REF!</definedName>
    <definedName name="K3F2" localSheetId="1">#REF!</definedName>
    <definedName name="K3F2">#REF!</definedName>
    <definedName name="K4F1" localSheetId="1">#REF!</definedName>
    <definedName name="K4F1">#REF!</definedName>
    <definedName name="K4F2" localSheetId="1">#REF!</definedName>
    <definedName name="K4F2">#REF!</definedName>
    <definedName name="K5F1" localSheetId="1">#REF!</definedName>
    <definedName name="K5F1">#REF!</definedName>
    <definedName name="K5F2" localSheetId="1">#REF!</definedName>
    <definedName name="K5F2">#REF!</definedName>
    <definedName name="K6F1" localSheetId="1">#REF!</definedName>
    <definedName name="K6F1">#REF!</definedName>
    <definedName name="K6F2" localSheetId="1">#REF!</definedName>
    <definedName name="K6F2">#REF!</definedName>
    <definedName name="K7F1" localSheetId="1">#REF!</definedName>
    <definedName name="K7F1">#REF!</definedName>
    <definedName name="K7F2" localSheetId="1">#REF!</definedName>
    <definedName name="K7F2">#REF!</definedName>
    <definedName name="K8ALO" localSheetId="1">#REF!</definedName>
    <definedName name="K8ALO">#REF!</definedName>
    <definedName name="K8F1" localSheetId="1">#REF!</definedName>
    <definedName name="K8F1">#REF!</definedName>
    <definedName name="K8F2" localSheetId="1">#REF!</definedName>
    <definedName name="K8F2">#REF!</definedName>
    <definedName name="K9ALO" localSheetId="1">#REF!</definedName>
    <definedName name="K9ALO">#REF!</definedName>
    <definedName name="kdmfm" localSheetId="1" hidden="1">#REF!</definedName>
    <definedName name="kdmfm" hidden="1">#REF!</definedName>
    <definedName name="kf" localSheetId="1">#REF!</definedName>
    <definedName name="kf">#REF!</definedName>
    <definedName name="kh" localSheetId="1">#REF!</definedName>
    <definedName name="kh">#REF!</definedName>
    <definedName name="KHGGH" localSheetId="11" hidden="1">{"via1",#N/A,TRUE,"general";"via2",#N/A,TRUE,"general";"via3",#N/A,TRUE,"general"}</definedName>
    <definedName name="KHGGH" localSheetId="4" hidden="1">{"via1",#N/A,TRUE,"general";"via2",#N/A,TRUE,"general";"via3",#N/A,TRUE,"general"}</definedName>
    <definedName name="KHGGH" localSheetId="10" hidden="1">{"via1",#N/A,TRUE,"general";"via2",#N/A,TRUE,"general";"via3",#N/A,TRUE,"general"}</definedName>
    <definedName name="KHGGH" localSheetId="5" hidden="1">{"via1",#N/A,TRUE,"general";"via2",#N/A,TRUE,"general";"via3",#N/A,TRUE,"general"}</definedName>
    <definedName name="KHGGH" localSheetId="6" hidden="1">{"via1",#N/A,TRUE,"general";"via2",#N/A,TRUE,"general";"via3",#N/A,TRUE,"general"}</definedName>
    <definedName name="KHGGH" localSheetId="7" hidden="1">{"via1",#N/A,TRUE,"general";"via2",#N/A,TRUE,"general";"via3",#N/A,TRUE,"general"}</definedName>
    <definedName name="KHGGH" localSheetId="8" hidden="1">{"via1",#N/A,TRUE,"general";"via2",#N/A,TRUE,"general";"via3",#N/A,TRUE,"general"}</definedName>
    <definedName name="KHGGH" localSheetId="9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1" hidden="1">{"TAB1",#N/A,TRUE,"GENERAL";"TAB2",#N/A,TRUE,"GENERAL";"TAB3",#N/A,TRUE,"GENERAL";"TAB4",#N/A,TRUE,"GENERAL";"TAB5",#N/A,TRUE,"GENERAL"}</definedName>
    <definedName name="khjk7" localSheetId="4" hidden="1">{"TAB1",#N/A,TRUE,"GENERAL";"TAB2",#N/A,TRUE,"GENERAL";"TAB3",#N/A,TRUE,"GENERAL";"TAB4",#N/A,TRUE,"GENERAL";"TAB5",#N/A,TRUE,"GENERAL"}</definedName>
    <definedName name="khjk7" localSheetId="10" hidden="1">{"TAB1",#N/A,TRUE,"GENERAL";"TAB2",#N/A,TRUE,"GENERAL";"TAB3",#N/A,TRUE,"GENERAL";"TAB4",#N/A,TRUE,"GENERAL";"TAB5",#N/A,TRUE,"GENERAL"}</definedName>
    <definedName name="khjk7" localSheetId="5" hidden="1">{"TAB1",#N/A,TRUE,"GENERAL";"TAB2",#N/A,TRUE,"GENERAL";"TAB3",#N/A,TRUE,"GENERAL";"TAB4",#N/A,TRUE,"GENERAL";"TAB5",#N/A,TRUE,"GENERAL"}</definedName>
    <definedName name="khjk7" localSheetId="6" hidden="1">{"TAB1",#N/A,TRUE,"GENERAL";"TAB2",#N/A,TRUE,"GENERAL";"TAB3",#N/A,TRUE,"GENERAL";"TAB4",#N/A,TRUE,"GENERAL";"TAB5",#N/A,TRUE,"GENERAL"}</definedName>
    <definedName name="khjk7" localSheetId="7" hidden="1">{"TAB1",#N/A,TRUE,"GENERAL";"TAB2",#N/A,TRUE,"GENERAL";"TAB3",#N/A,TRUE,"GENERAL";"TAB4",#N/A,TRUE,"GENERAL";"TAB5",#N/A,TRUE,"GENERAL"}</definedName>
    <definedName name="khjk7" localSheetId="8" hidden="1">{"TAB1",#N/A,TRUE,"GENERAL";"TAB2",#N/A,TRUE,"GENERAL";"TAB3",#N/A,TRUE,"GENERAL";"TAB4",#N/A,TRUE,"GENERAL";"TAB5",#N/A,TRUE,"GENERAL"}</definedName>
    <definedName name="khjk7" localSheetId="9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1" hidden="1">{"via1",#N/A,TRUE,"general";"via2",#N/A,TRUE,"general";"via3",#N/A,TRUE,"general"}</definedName>
    <definedName name="kikik" localSheetId="4" hidden="1">{"via1",#N/A,TRUE,"general";"via2",#N/A,TRUE,"general";"via3",#N/A,TRUE,"general"}</definedName>
    <definedName name="kikik" localSheetId="10" hidden="1">{"via1",#N/A,TRUE,"general";"via2",#N/A,TRUE,"general";"via3",#N/A,TRUE,"general"}</definedName>
    <definedName name="kikik" localSheetId="5" hidden="1">{"via1",#N/A,TRUE,"general";"via2",#N/A,TRUE,"general";"via3",#N/A,TRUE,"general"}</definedName>
    <definedName name="kikik" localSheetId="6" hidden="1">{"via1",#N/A,TRUE,"general";"via2",#N/A,TRUE,"general";"via3",#N/A,TRUE,"general"}</definedName>
    <definedName name="kikik" localSheetId="7" hidden="1">{"via1",#N/A,TRUE,"general";"via2",#N/A,TRUE,"general";"via3",#N/A,TRUE,"general"}</definedName>
    <definedName name="kikik" localSheetId="8" hidden="1">{"via1",#N/A,TRUE,"general";"via2",#N/A,TRUE,"general";"via3",#N/A,TRUE,"general"}</definedName>
    <definedName name="kikik" localSheetId="9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 localSheetId="1">#REF!</definedName>
    <definedName name="kj" localSheetId="2">#REF!</definedName>
    <definedName name="kj">#REF!</definedName>
    <definedName name="kjhkd" localSheetId="11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localSheetId="10" hidden="1">{"via1",#N/A,TRUE,"general";"via2",#N/A,TRUE,"general";"via3",#N/A,TRUE,"general"}</definedName>
    <definedName name="kjhkd" localSheetId="5" hidden="1">{"via1",#N/A,TRUE,"general";"via2",#N/A,TRUE,"general";"via3",#N/A,TRUE,"general"}</definedName>
    <definedName name="kjhkd" localSheetId="6" hidden="1">{"via1",#N/A,TRUE,"general";"via2",#N/A,TRUE,"general";"via3",#N/A,TRUE,"general"}</definedName>
    <definedName name="kjhkd" localSheetId="7" hidden="1">{"via1",#N/A,TRUE,"general";"via2",#N/A,TRUE,"general";"via3",#N/A,TRUE,"general"}</definedName>
    <definedName name="kjhkd" localSheetId="8" hidden="1">{"via1",#N/A,TRUE,"general";"via2",#N/A,TRUE,"general";"via3",#N/A,TRUE,"general"}</definedName>
    <definedName name="kjhkd" localSheetId="9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1">#REF!</definedName>
    <definedName name="kjj" localSheetId="2">#REF!</definedName>
    <definedName name="kjj">#REF!</definedName>
    <definedName name="kjk" localSheetId="11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localSheetId="10" hidden="1">{"via1",#N/A,TRUE,"general";"via2",#N/A,TRUE,"general";"via3",#N/A,TRUE,"general"}</definedName>
    <definedName name="kjk" localSheetId="5" hidden="1">{"via1",#N/A,TRUE,"general";"via2",#N/A,TRUE,"general";"via3",#N/A,TRUE,"general"}</definedName>
    <definedName name="kjk" localSheetId="6" hidden="1">{"via1",#N/A,TRUE,"general";"via2",#N/A,TRUE,"general";"via3",#N/A,TRUE,"general"}</definedName>
    <definedName name="kjk" localSheetId="7" hidden="1">{"via1",#N/A,TRUE,"general";"via2",#N/A,TRUE,"general";"via3",#N/A,TRUE,"general"}</definedName>
    <definedName name="kjk" localSheetId="8" hidden="1">{"via1",#N/A,TRUE,"general";"via2",#N/A,TRUE,"general";"via3",#N/A,TRUE,"general"}</definedName>
    <definedName name="kjk" localSheetId="9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1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localSheetId="10" hidden="1">{"via1",#N/A,TRUE,"general";"via2",#N/A,TRUE,"general";"via3",#N/A,TRUE,"general"}</definedName>
    <definedName name="kjtrkjr" localSheetId="5" hidden="1">{"via1",#N/A,TRUE,"general";"via2",#N/A,TRUE,"general";"via3",#N/A,TRUE,"general"}</definedName>
    <definedName name="kjtrkjr" localSheetId="6" hidden="1">{"via1",#N/A,TRUE,"general";"via2",#N/A,TRUE,"general";"via3",#N/A,TRUE,"general"}</definedName>
    <definedName name="kjtrkjr" localSheetId="7" hidden="1">{"via1",#N/A,TRUE,"general";"via2",#N/A,TRUE,"general";"via3",#N/A,TRUE,"general"}</definedName>
    <definedName name="kjtrkjr" localSheetId="8" hidden="1">{"via1",#N/A,TRUE,"general";"via2",#N/A,TRUE,"general";"via3",#N/A,TRUE,"general"}</definedName>
    <definedName name="kjtrkjr" localSheetId="9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1">#REF!</definedName>
    <definedName name="kk" localSheetId="2">#REF!</definedName>
    <definedName name="kk">#REF!</definedName>
    <definedName name="kkkki" localSheetId="11" hidden="1">{"via1",#N/A,TRUE,"general";"via2",#N/A,TRUE,"general";"via3",#N/A,TRUE,"general"}</definedName>
    <definedName name="kkkki" localSheetId="4" hidden="1">{"via1",#N/A,TRUE,"general";"via2",#N/A,TRUE,"general";"via3",#N/A,TRUE,"general"}</definedName>
    <definedName name="kkkki" localSheetId="10" hidden="1">{"via1",#N/A,TRUE,"general";"via2",#N/A,TRUE,"general";"via3",#N/A,TRUE,"general"}</definedName>
    <definedName name="kkkki" localSheetId="5" hidden="1">{"via1",#N/A,TRUE,"general";"via2",#N/A,TRUE,"general";"via3",#N/A,TRUE,"general"}</definedName>
    <definedName name="kkkki" localSheetId="6" hidden="1">{"via1",#N/A,TRUE,"general";"via2",#N/A,TRUE,"general";"via3",#N/A,TRUE,"general"}</definedName>
    <definedName name="kkkki" localSheetId="7" hidden="1">{"via1",#N/A,TRUE,"general";"via2",#N/A,TRUE,"general";"via3",#N/A,TRUE,"general"}</definedName>
    <definedName name="kkkki" localSheetId="8" hidden="1">{"via1",#N/A,TRUE,"general";"via2",#N/A,TRUE,"general";"via3",#N/A,TRUE,"general"}</definedName>
    <definedName name="kkkki" localSheetId="9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1" hidden="1">{"TAB1",#N/A,TRUE,"GENERAL";"TAB2",#N/A,TRUE,"GENERAL";"TAB3",#N/A,TRUE,"GENERAL";"TAB4",#N/A,TRUE,"GENERAL";"TAB5",#N/A,TRUE,"GENERAL"}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localSheetId="10" hidden="1">{"TAB1",#N/A,TRUE,"GENERAL";"TAB2",#N/A,TRUE,"GENERAL";"TAB3",#N/A,TRUE,"GENERAL";"TAB4",#N/A,TRUE,"GENERAL";"TAB5",#N/A,TRUE,"GENERAL"}</definedName>
    <definedName name="kkkkkki" localSheetId="5" hidden="1">{"TAB1",#N/A,TRUE,"GENERAL";"TAB2",#N/A,TRUE,"GENERAL";"TAB3",#N/A,TRUE,"GENERAL";"TAB4",#N/A,TRUE,"GENERAL";"TAB5",#N/A,TRUE,"GENERAL"}</definedName>
    <definedName name="kkkkkki" localSheetId="6" hidden="1">{"TAB1",#N/A,TRUE,"GENERAL";"TAB2",#N/A,TRUE,"GENERAL";"TAB3",#N/A,TRUE,"GENERAL";"TAB4",#N/A,TRUE,"GENERAL";"TAB5",#N/A,TRUE,"GENERAL"}</definedName>
    <definedName name="kkkkkki" localSheetId="7" hidden="1">{"TAB1",#N/A,TRUE,"GENERAL";"TAB2",#N/A,TRUE,"GENERAL";"TAB3",#N/A,TRUE,"GENERAL";"TAB4",#N/A,TRUE,"GENERAL";"TAB5",#N/A,TRUE,"GENERAL"}</definedName>
    <definedName name="kkkkkki" localSheetId="8" hidden="1">{"TAB1",#N/A,TRUE,"GENERAL";"TAB2",#N/A,TRUE,"GENERAL";"TAB3",#N/A,TRUE,"GENERAL";"TAB4",#N/A,TRUE,"GENERAL";"TAB5",#N/A,TRUE,"GENERAL"}</definedName>
    <definedName name="kkkkkki" localSheetId="9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1">#REF!</definedName>
    <definedName name="kl" localSheetId="4">#REF!</definedName>
    <definedName name="kl" localSheetId="10">#REF!</definedName>
    <definedName name="kl" localSheetId="5">#REF!</definedName>
    <definedName name="kl" localSheetId="6">#REF!</definedName>
    <definedName name="kl" localSheetId="7">#REF!</definedName>
    <definedName name="kl" localSheetId="8">#REF!</definedName>
    <definedName name="kl" localSheetId="9">#REF!</definedName>
    <definedName name="kl" localSheetId="1">'MEMORIAS DE CANTIDADES'!ERR</definedName>
    <definedName name="kl" localSheetId="2">PMT!ERR</definedName>
    <definedName name="kl">[0]!ERR</definedName>
    <definedName name="klklk" localSheetId="11">#REF!</definedName>
    <definedName name="klklk" localSheetId="4">#REF!</definedName>
    <definedName name="klklk" localSheetId="10">#REF!</definedName>
    <definedName name="klklk" localSheetId="5">#REF!</definedName>
    <definedName name="klklk" localSheetId="6">#REF!</definedName>
    <definedName name="klklk" localSheetId="7">#REF!</definedName>
    <definedName name="klklk" localSheetId="8">#REF!</definedName>
    <definedName name="klklk" localSheetId="9">#REF!</definedName>
    <definedName name="klklk" localSheetId="1">#REF!</definedName>
    <definedName name="klklk" localSheetId="2">#REF!</definedName>
    <definedName name="klklk">#REF!</definedName>
    <definedName name="km" localSheetId="1">#REF!</definedName>
    <definedName name="km">#REF!</definedName>
    <definedName name="krtrk" localSheetId="11" hidden="1">{"via1",#N/A,TRUE,"general";"via2",#N/A,TRUE,"general";"via3",#N/A,TRUE,"general"}</definedName>
    <definedName name="krtrk" localSheetId="4" hidden="1">{"via1",#N/A,TRUE,"general";"via2",#N/A,TRUE,"general";"via3",#N/A,TRUE,"general"}</definedName>
    <definedName name="krtrk" localSheetId="10" hidden="1">{"via1",#N/A,TRUE,"general";"via2",#N/A,TRUE,"general";"via3",#N/A,TRUE,"general"}</definedName>
    <definedName name="krtrk" localSheetId="5" hidden="1">{"via1",#N/A,TRUE,"general";"via2",#N/A,TRUE,"general";"via3",#N/A,TRUE,"general"}</definedName>
    <definedName name="krtrk" localSheetId="6" hidden="1">{"via1",#N/A,TRUE,"general";"via2",#N/A,TRUE,"general";"via3",#N/A,TRUE,"general"}</definedName>
    <definedName name="krtrk" localSheetId="7" hidden="1">{"via1",#N/A,TRUE,"general";"via2",#N/A,TRUE,"general";"via3",#N/A,TRUE,"general"}</definedName>
    <definedName name="krtrk" localSheetId="8" hidden="1">{"via1",#N/A,TRUE,"general";"via2",#N/A,TRUE,"general";"via3",#N/A,TRUE,"general"}</definedName>
    <definedName name="krtrk" localSheetId="9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1">#REF!</definedName>
    <definedName name="ks" localSheetId="2">#REF!</definedName>
    <definedName name="ks">#REF!</definedName>
    <definedName name="ksogtk" localSheetId="1">#REF!</definedName>
    <definedName name="ksogtk">#REF!</definedName>
    <definedName name="kuyhgbe" localSheetId="1">#REF!</definedName>
    <definedName name="kuyhgbe">#REF!</definedName>
    <definedName name="KY" localSheetId="1">#REF!</definedName>
    <definedName name="KY">#REF!</definedName>
    <definedName name="kyr" localSheetId="11" hidden="1">{"TAB1",#N/A,TRUE,"GENERAL";"TAB2",#N/A,TRUE,"GENERAL";"TAB3",#N/A,TRUE,"GENERAL";"TAB4",#N/A,TRUE,"GENERAL";"TAB5",#N/A,TRUE,"GENERAL"}</definedName>
    <definedName name="kyr" localSheetId="4" hidden="1">{"TAB1",#N/A,TRUE,"GENERAL";"TAB2",#N/A,TRUE,"GENERAL";"TAB3",#N/A,TRUE,"GENERAL";"TAB4",#N/A,TRUE,"GENERAL";"TAB5",#N/A,TRUE,"GENERAL"}</definedName>
    <definedName name="kyr" localSheetId="10" hidden="1">{"TAB1",#N/A,TRUE,"GENERAL";"TAB2",#N/A,TRUE,"GENERAL";"TAB3",#N/A,TRUE,"GENERAL";"TAB4",#N/A,TRUE,"GENERAL";"TAB5",#N/A,TRUE,"GENERAL"}</definedName>
    <definedName name="kyr" localSheetId="5" hidden="1">{"TAB1",#N/A,TRUE,"GENERAL";"TAB2",#N/A,TRUE,"GENERAL";"TAB3",#N/A,TRUE,"GENERAL";"TAB4",#N/A,TRUE,"GENERAL";"TAB5",#N/A,TRUE,"GENERAL"}</definedName>
    <definedName name="kyr" localSheetId="6" hidden="1">{"TAB1",#N/A,TRUE,"GENERAL";"TAB2",#N/A,TRUE,"GENERAL";"TAB3",#N/A,TRUE,"GENERAL";"TAB4",#N/A,TRUE,"GENERAL";"TAB5",#N/A,TRUE,"GENERAL"}</definedName>
    <definedName name="kyr" localSheetId="7" hidden="1">{"TAB1",#N/A,TRUE,"GENERAL";"TAB2",#N/A,TRUE,"GENERAL";"TAB3",#N/A,TRUE,"GENERAL";"TAB4",#N/A,TRUE,"GENERAL";"TAB5",#N/A,TRUE,"GENERAL"}</definedName>
    <definedName name="kyr" localSheetId="8" hidden="1">{"TAB1",#N/A,TRUE,"GENERAL";"TAB2",#N/A,TRUE,"GENERAL";"TAB3",#N/A,TRUE,"GENERAL";"TAB4",#N/A,TRUE,"GENERAL";"TAB5",#N/A,TRUE,"GENERAL"}</definedName>
    <definedName name="kyr" localSheetId="9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1">#REF!</definedName>
    <definedName name="L" localSheetId="2">#REF!</definedName>
    <definedName name="L">#REF!</definedName>
    <definedName name="la" localSheetId="1">#REF!</definedName>
    <definedName name="la">#REF!</definedName>
    <definedName name="LAF" localSheetId="1">#REF!</definedName>
    <definedName name="LAF">#REF!</definedName>
    <definedName name="lame" localSheetId="1" hidden="1">#REF!</definedName>
    <definedName name="lame" hidden="1">#REF!</definedName>
    <definedName name="LANODO" localSheetId="1">#REF!</definedName>
    <definedName name="LANODO">#REF!</definedName>
    <definedName name="LANODOFT" localSheetId="1">#REF!</definedName>
    <definedName name="LANODOFT">#REF!</definedName>
    <definedName name="Last_Row">#N/A</definedName>
    <definedName name="lb" localSheetId="11">#REF!</definedName>
    <definedName name="lb" localSheetId="4">#REF!</definedName>
    <definedName name="lb" localSheetId="10">#REF!</definedName>
    <definedName name="lb" localSheetId="5">#REF!</definedName>
    <definedName name="lb" localSheetId="6">#REF!</definedName>
    <definedName name="lb" localSheetId="7">#REF!</definedName>
    <definedName name="lb" localSheetId="8">#REF!</definedName>
    <definedName name="lb" localSheetId="9">#REF!</definedName>
    <definedName name="lb" localSheetId="1">#REF!</definedName>
    <definedName name="lb" localSheetId="2">#REF!</definedName>
    <definedName name="lb">#REF!</definedName>
    <definedName name="ld" localSheetId="1">#REF!</definedName>
    <definedName name="ld">#REF!</definedName>
    <definedName name="Libro1_Hoja1_Lista" localSheetId="1">#REF!</definedName>
    <definedName name="Libro1_Hoja1_Lista">#REF!</definedName>
    <definedName name="LICITACION" localSheetId="11">#REF!</definedName>
    <definedName name="LICITACION" localSheetId="4">#REF!</definedName>
    <definedName name="LICITACION" localSheetId="10">#REF!</definedName>
    <definedName name="LICITACION" localSheetId="5">#REF!</definedName>
    <definedName name="LICITACION" localSheetId="6">#REF!</definedName>
    <definedName name="LICITACION" localSheetId="7">#REF!</definedName>
    <definedName name="LICITACION" localSheetId="8">#REF!</definedName>
    <definedName name="LICITACION" localSheetId="9">#REF!</definedName>
    <definedName name="LICITACION" localSheetId="1">#REF!</definedName>
    <definedName name="LICITACION" localSheetId="2">#REF!</definedName>
    <definedName name="LICITACION">#REF!</definedName>
    <definedName name="LINEA" localSheetId="11">#REF!</definedName>
    <definedName name="LINEA" localSheetId="4">#REF!</definedName>
    <definedName name="LINEA" localSheetId="10">#REF!</definedName>
    <definedName name="LINEA" localSheetId="5">#REF!</definedName>
    <definedName name="LINEA" localSheetId="6">#REF!</definedName>
    <definedName name="LINEA" localSheetId="7">#REF!</definedName>
    <definedName name="LINEA" localSheetId="8">#REF!</definedName>
    <definedName name="LINEA" localSheetId="9">#REF!</definedName>
    <definedName name="LINEA" localSheetId="1">#REF!</definedName>
    <definedName name="LINEA" localSheetId="2">#REF!</definedName>
    <definedName name="LINEA">#REF!</definedName>
    <definedName name="LIOLIOLYO" localSheetId="11">#REF!</definedName>
    <definedName name="LIOLIOLYO" localSheetId="4">#REF!</definedName>
    <definedName name="LIOLIOLYO" localSheetId="10">#REF!</definedName>
    <definedName name="LIOLIOLYO" localSheetId="5">#REF!</definedName>
    <definedName name="LIOLIOLYO" localSheetId="6">#REF!</definedName>
    <definedName name="LIOLIOLYO" localSheetId="7">#REF!</definedName>
    <definedName name="LIOLIOLYO" localSheetId="8">#REF!</definedName>
    <definedName name="LIOLIOLYO" localSheetId="9">#REF!</definedName>
    <definedName name="LIOLIOLYO" localSheetId="1">#REF!</definedName>
    <definedName name="LIOLIOLYO" localSheetId="2">#REF!</definedName>
    <definedName name="LIOLIOLYO">#REF!</definedName>
    <definedName name="ListaCantidad" localSheetId="1">#REF!</definedName>
    <definedName name="ListaCantidad">#REF!</definedName>
    <definedName name="Listado" localSheetId="1">#REF!</definedName>
    <definedName name="Listado">#REF!</definedName>
    <definedName name="Listado1" localSheetId="1">#REF!</definedName>
    <definedName name="Listado1">#REF!</definedName>
    <definedName name="Listae">#REF!</definedName>
    <definedName name="Listai">#REF!</definedName>
    <definedName name="ListaItem" localSheetId="11">#REF!</definedName>
    <definedName name="ListaItem" localSheetId="4">#REF!</definedName>
    <definedName name="ListaItem" localSheetId="10">#REF!</definedName>
    <definedName name="ListaItem" localSheetId="5">#REF!</definedName>
    <definedName name="ListaItem" localSheetId="6">#REF!</definedName>
    <definedName name="ListaItem" localSheetId="7">#REF!</definedName>
    <definedName name="ListaItem" localSheetId="8">#REF!</definedName>
    <definedName name="ListaItem" localSheetId="9">#REF!</definedName>
    <definedName name="ListaItem" localSheetId="1">#REF!</definedName>
    <definedName name="ListaItem" localSheetId="2">#REF!</definedName>
    <definedName name="ListaItem">#REF!</definedName>
    <definedName name="Listam">#REF!</definedName>
    <definedName name="Listamo">#REF!</definedName>
    <definedName name="Listat">#REF!</definedName>
    <definedName name="ListaUni">#REF!</definedName>
    <definedName name="liuoo" localSheetId="11" hidden="1">{"TAB1",#N/A,TRUE,"GENERAL";"TAB2",#N/A,TRUE,"GENERAL";"TAB3",#N/A,TRUE,"GENERAL";"TAB4",#N/A,TRUE,"GENERAL";"TAB5",#N/A,TRUE,"GENERAL"}</definedName>
    <definedName name="liuoo" localSheetId="4" hidden="1">{"TAB1",#N/A,TRUE,"GENERAL";"TAB2",#N/A,TRUE,"GENERAL";"TAB3",#N/A,TRUE,"GENERAL";"TAB4",#N/A,TRUE,"GENERAL";"TAB5",#N/A,TRUE,"GENERAL"}</definedName>
    <definedName name="liuoo" localSheetId="10" hidden="1">{"TAB1",#N/A,TRUE,"GENERAL";"TAB2",#N/A,TRUE,"GENERAL";"TAB3",#N/A,TRUE,"GENERAL";"TAB4",#N/A,TRUE,"GENERAL";"TAB5",#N/A,TRUE,"GENERAL"}</definedName>
    <definedName name="liuoo" localSheetId="5" hidden="1">{"TAB1",#N/A,TRUE,"GENERAL";"TAB2",#N/A,TRUE,"GENERAL";"TAB3",#N/A,TRUE,"GENERAL";"TAB4",#N/A,TRUE,"GENERAL";"TAB5",#N/A,TRUE,"GENERAL"}</definedName>
    <definedName name="liuoo" localSheetId="6" hidden="1">{"TAB1",#N/A,TRUE,"GENERAL";"TAB2",#N/A,TRUE,"GENERAL";"TAB3",#N/A,TRUE,"GENERAL";"TAB4",#N/A,TRUE,"GENERAL";"TAB5",#N/A,TRUE,"GENERAL"}</definedName>
    <definedName name="liuoo" localSheetId="7" hidden="1">{"TAB1",#N/A,TRUE,"GENERAL";"TAB2",#N/A,TRUE,"GENERAL";"TAB3",#N/A,TRUE,"GENERAL";"TAB4",#N/A,TRUE,"GENERAL";"TAB5",#N/A,TRUE,"GENERAL"}</definedName>
    <definedName name="liuoo" localSheetId="8" hidden="1">{"TAB1",#N/A,TRUE,"GENERAL";"TAB2",#N/A,TRUE,"GENERAL";"TAB3",#N/A,TRUE,"GENERAL";"TAB4",#N/A,TRUE,"GENERAL";"TAB5",#N/A,TRUE,"GENERAL"}</definedName>
    <definedName name="liuoo" localSheetId="9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1" hidden="1">{"via1",#N/A,TRUE,"general";"via2",#N/A,TRUE,"general";"via3",#N/A,TRUE,"general"}</definedName>
    <definedName name="lkj" localSheetId="4" hidden="1">{"via1",#N/A,TRUE,"general";"via2",#N/A,TRUE,"general";"via3",#N/A,TRUE,"general"}</definedName>
    <definedName name="lkj" localSheetId="10" hidden="1">{"via1",#N/A,TRUE,"general";"via2",#N/A,TRUE,"general";"via3",#N/A,TRUE,"general"}</definedName>
    <definedName name="lkj" localSheetId="5" hidden="1">{"via1",#N/A,TRUE,"general";"via2",#N/A,TRUE,"general";"via3",#N/A,TRUE,"general"}</definedName>
    <definedName name="lkj" localSheetId="6" hidden="1">{"via1",#N/A,TRUE,"general";"via2",#N/A,TRUE,"general";"via3",#N/A,TRUE,"general"}</definedName>
    <definedName name="lkj" localSheetId="7" hidden="1">{"via1",#N/A,TRUE,"general";"via2",#N/A,TRUE,"general";"via3",#N/A,TRUE,"general"}</definedName>
    <definedName name="lkj" localSheetId="8" hidden="1">{"via1",#N/A,TRUE,"general";"via2",#N/A,TRUE,"general";"via3",#N/A,TRUE,"general"}</definedName>
    <definedName name="lkj" localSheetId="9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1" hidden="1">{"TAB1",#N/A,TRUE,"GENERAL";"TAB2",#N/A,TRUE,"GENERAL";"TAB3",#N/A,TRUE,"GENERAL";"TAB4",#N/A,TRUE,"GENERAL";"TAB5",#N/A,TRUE,"GENERAL"}</definedName>
    <definedName name="LKJLJK" localSheetId="4" hidden="1">{"TAB1",#N/A,TRUE,"GENERAL";"TAB2",#N/A,TRUE,"GENERAL";"TAB3",#N/A,TRUE,"GENERAL";"TAB4",#N/A,TRUE,"GENERAL";"TAB5",#N/A,TRUE,"GENERAL"}</definedName>
    <definedName name="LKJLJK" localSheetId="10" hidden="1">{"TAB1",#N/A,TRUE,"GENERAL";"TAB2",#N/A,TRUE,"GENERAL";"TAB3",#N/A,TRUE,"GENERAL";"TAB4",#N/A,TRUE,"GENERAL";"TAB5",#N/A,TRUE,"GENERAL"}</definedName>
    <definedName name="LKJLJK" localSheetId="5" hidden="1">{"TAB1",#N/A,TRUE,"GENERAL";"TAB2",#N/A,TRUE,"GENERAL";"TAB3",#N/A,TRUE,"GENERAL";"TAB4",#N/A,TRUE,"GENERAL";"TAB5",#N/A,TRUE,"GENERAL"}</definedName>
    <definedName name="LKJLJK" localSheetId="6" hidden="1">{"TAB1",#N/A,TRUE,"GENERAL";"TAB2",#N/A,TRUE,"GENERAL";"TAB3",#N/A,TRUE,"GENERAL";"TAB4",#N/A,TRUE,"GENERAL";"TAB5",#N/A,TRUE,"GENERAL"}</definedName>
    <definedName name="LKJLJK" localSheetId="7" hidden="1">{"TAB1",#N/A,TRUE,"GENERAL";"TAB2",#N/A,TRUE,"GENERAL";"TAB3",#N/A,TRUE,"GENERAL";"TAB4",#N/A,TRUE,"GENERAL";"TAB5",#N/A,TRUE,"GENERAL"}</definedName>
    <definedName name="LKJLJK" localSheetId="8" hidden="1">{"TAB1",#N/A,TRUE,"GENERAL";"TAB2",#N/A,TRUE,"GENERAL";"TAB3",#N/A,TRUE,"GENERAL";"TAB4",#N/A,TRUE,"GENERAL";"TAB5",#N/A,TRUE,"GENERAL"}</definedName>
    <definedName name="LKJLJK" localSheetId="9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11" hidden="1">{#N/A,#N/A,FALSE,"orthoflow";#N/A,#N/A,FALSE,"Miscelaneos";#N/A,#N/A,FALSE,"Instrumentacio";#N/A,#N/A,FALSE,"Electrico";#N/A,#N/A,FALSE,"Valv. Seguridad"}</definedName>
    <definedName name="LL" localSheetId="4" hidden="1">{#N/A,#N/A,FALSE,"orthoflow";#N/A,#N/A,FALSE,"Miscelaneos";#N/A,#N/A,FALSE,"Instrumentacio";#N/A,#N/A,FALSE,"Electrico";#N/A,#N/A,FALSE,"Valv. Seguridad"}</definedName>
    <definedName name="LL" localSheetId="10" hidden="1">{#N/A,#N/A,FALSE,"orthoflow";#N/A,#N/A,FALSE,"Miscelaneos";#N/A,#N/A,FALSE,"Instrumentacio";#N/A,#N/A,FALSE,"Electrico";#N/A,#N/A,FALSE,"Valv. Seguridad"}</definedName>
    <definedName name="LL" localSheetId="5" hidden="1">{#N/A,#N/A,FALSE,"orthoflow";#N/A,#N/A,FALSE,"Miscelaneos";#N/A,#N/A,FALSE,"Instrumentacio";#N/A,#N/A,FALSE,"Electrico";#N/A,#N/A,FALSE,"Valv. Seguridad"}</definedName>
    <definedName name="LL" localSheetId="6" hidden="1">{#N/A,#N/A,FALSE,"orthoflow";#N/A,#N/A,FALSE,"Miscelaneos";#N/A,#N/A,FALSE,"Instrumentacio";#N/A,#N/A,FALSE,"Electrico";#N/A,#N/A,FALSE,"Valv. Seguridad"}</definedName>
    <definedName name="LL" localSheetId="7" hidden="1">{#N/A,#N/A,FALSE,"orthoflow";#N/A,#N/A,FALSE,"Miscelaneos";#N/A,#N/A,FALSE,"Instrumentacio";#N/A,#N/A,FALSE,"Electrico";#N/A,#N/A,FALSE,"Valv. Seguridad"}</definedName>
    <definedName name="LL" localSheetId="8" hidden="1">{#N/A,#N/A,FALSE,"orthoflow";#N/A,#N/A,FALSE,"Miscelaneos";#N/A,#N/A,FALSE,"Instrumentacio";#N/A,#N/A,FALSE,"Electrico";#N/A,#N/A,FALSE,"Valv. Seguridad"}</definedName>
    <definedName name="LL" localSheetId="9" hidden="1">{#N/A,#N/A,FALSE,"orthoflow";#N/A,#N/A,FALSE,"Miscelaneos";#N/A,#N/A,FALSE,"Instrumentacio";#N/A,#N/A,FALSE,"Electrico";#N/A,#N/A,FALSE,"Valv. Seguridad"}</definedName>
    <definedName name="LL" localSheetId="1" hidden="1">{#N/A,#N/A,FALSE,"orthoflow";#N/A,#N/A,FALSE,"Miscelaneos";#N/A,#N/A,FALSE,"Instrumentacio";#N/A,#N/A,FALSE,"Electrico";#N/A,#N/A,FALSE,"Valv. Seguridad"}</definedName>
    <definedName name="LL" localSheetId="2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 localSheetId="1">#REF!</definedName>
    <definedName name="llam" localSheetId="2">#REF!</definedName>
    <definedName name="llam">#REF!</definedName>
    <definedName name="LLL" localSheetId="11">#REF!</definedName>
    <definedName name="LLL" localSheetId="4">#REF!</definedName>
    <definedName name="LLL" localSheetId="10">#REF!</definedName>
    <definedName name="LLL" localSheetId="5">#REF!</definedName>
    <definedName name="LLL" localSheetId="6">#REF!</definedName>
    <definedName name="LLL" localSheetId="7">#REF!</definedName>
    <definedName name="LLL" localSheetId="8">#REF!</definedName>
    <definedName name="LLL" localSheetId="9">#REF!</definedName>
    <definedName name="LLL" localSheetId="1">#REF!</definedName>
    <definedName name="LLL">#REF!</definedName>
    <definedName name="lllllh" localSheetId="11" hidden="1">{"via1",#N/A,TRUE,"general";"via2",#N/A,TRUE,"general";"via3",#N/A,TRUE,"general"}</definedName>
    <definedName name="lllllh" localSheetId="4" hidden="1">{"via1",#N/A,TRUE,"general";"via2",#N/A,TRUE,"general";"via3",#N/A,TRUE,"general"}</definedName>
    <definedName name="lllllh" localSheetId="10" hidden="1">{"via1",#N/A,TRUE,"general";"via2",#N/A,TRUE,"general";"via3",#N/A,TRUE,"general"}</definedName>
    <definedName name="lllllh" localSheetId="5" hidden="1">{"via1",#N/A,TRUE,"general";"via2",#N/A,TRUE,"general";"via3",#N/A,TRUE,"general"}</definedName>
    <definedName name="lllllh" localSheetId="6" hidden="1">{"via1",#N/A,TRUE,"general";"via2",#N/A,TRUE,"general";"via3",#N/A,TRUE,"general"}</definedName>
    <definedName name="lllllh" localSheetId="7" hidden="1">{"via1",#N/A,TRUE,"general";"via2",#N/A,TRUE,"general";"via3",#N/A,TRUE,"general"}</definedName>
    <definedName name="lllllh" localSheetId="8" hidden="1">{"via1",#N/A,TRUE,"general";"via2",#N/A,TRUE,"general";"via3",#N/A,TRUE,"general"}</definedName>
    <definedName name="lllllh" localSheetId="9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1" hidden="1">{"via1",#N/A,TRUE,"general";"via2",#N/A,TRUE,"general";"via3",#N/A,TRUE,"general"}</definedName>
    <definedName name="lllllllo" localSheetId="4" hidden="1">{"via1",#N/A,TRUE,"general";"via2",#N/A,TRUE,"general";"via3",#N/A,TRUE,"general"}</definedName>
    <definedName name="lllllllo" localSheetId="10" hidden="1">{"via1",#N/A,TRUE,"general";"via2",#N/A,TRUE,"general";"via3",#N/A,TRUE,"general"}</definedName>
    <definedName name="lllllllo" localSheetId="5" hidden="1">{"via1",#N/A,TRUE,"general";"via2",#N/A,TRUE,"general";"via3",#N/A,TRUE,"general"}</definedName>
    <definedName name="lllllllo" localSheetId="6" hidden="1">{"via1",#N/A,TRUE,"general";"via2",#N/A,TRUE,"general";"via3",#N/A,TRUE,"general"}</definedName>
    <definedName name="lllllllo" localSheetId="7" hidden="1">{"via1",#N/A,TRUE,"general";"via2",#N/A,TRUE,"general";"via3",#N/A,TRUE,"general"}</definedName>
    <definedName name="lllllllo" localSheetId="8" hidden="1">{"via1",#N/A,TRUE,"general";"via2",#N/A,TRUE,"general";"via3",#N/A,TRUE,"general"}</definedName>
    <definedName name="lllllllo" localSheetId="9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 localSheetId="1">#REF!</definedName>
    <definedName name="Loan_Amount" localSheetId="2">#REF!</definedName>
    <definedName name="Loan_Amount">#REF!</definedName>
    <definedName name="Loan_Start" localSheetId="1">#REF!</definedName>
    <definedName name="Loan_Start">#REF!</definedName>
    <definedName name="Loan_Years" localSheetId="1">#REF!</definedName>
    <definedName name="Loan_Years">#REF!</definedName>
    <definedName name="LOCA" localSheetId="11">#REF!</definedName>
    <definedName name="LOCA" localSheetId="4">#REF!</definedName>
    <definedName name="LOCA" localSheetId="10">#REF!</definedName>
    <definedName name="LOCA" localSheetId="5">#REF!</definedName>
    <definedName name="LOCA" localSheetId="6">#REF!</definedName>
    <definedName name="LOCA" localSheetId="7">#REF!</definedName>
    <definedName name="LOCA" localSheetId="8">#REF!</definedName>
    <definedName name="LOCA" localSheetId="9">#REF!</definedName>
    <definedName name="LOCA" localSheetId="0">#REF!</definedName>
    <definedName name="LOCA">#REF!</definedName>
    <definedName name="LOCA1" localSheetId="11">#REF!</definedName>
    <definedName name="LOCA1" localSheetId="4">#REF!</definedName>
    <definedName name="LOCA1" localSheetId="10">#REF!</definedName>
    <definedName name="LOCA1" localSheetId="5">#REF!</definedName>
    <definedName name="LOCA1" localSheetId="6">#REF!</definedName>
    <definedName name="LOCA1" localSheetId="7">#REF!</definedName>
    <definedName name="LOCA1" localSheetId="8">#REF!</definedName>
    <definedName name="LOCA1" localSheetId="9">#REF!</definedName>
    <definedName name="LOCA1" localSheetId="0">#REF!</definedName>
    <definedName name="LOCA1">#REF!</definedName>
    <definedName name="LOCALIZACION_Y_REPLANTEO" localSheetId="11">#REF!</definedName>
    <definedName name="LOCALIZACION_Y_REPLANTEO" localSheetId="4">#REF!</definedName>
    <definedName name="LOCALIZACION_Y_REPLANTEO" localSheetId="10">#REF!</definedName>
    <definedName name="LOCALIZACION_Y_REPLANTEO" localSheetId="5">#REF!</definedName>
    <definedName name="LOCALIZACION_Y_REPLANTEO" localSheetId="6">#REF!</definedName>
    <definedName name="LOCALIZACION_Y_REPLANTEO" localSheetId="7">#REF!</definedName>
    <definedName name="LOCALIZACION_Y_REPLANTEO" localSheetId="8">#REF!</definedName>
    <definedName name="LOCALIZACION_Y_REPLANTEO" localSheetId="9">#REF!</definedName>
    <definedName name="LOCALIZACION_Y_REPLANTEO" localSheetId="1">#REF!</definedName>
    <definedName name="LOCALIZACION_Y_REPLANTEO" localSheetId="2">#REF!</definedName>
    <definedName name="LOCALIZACION_Y_REPLANTEO">#REF!</definedName>
    <definedName name="LOGO" localSheetId="11">#REF!</definedName>
    <definedName name="LOGO" localSheetId="4">#REF!</definedName>
    <definedName name="LOGO" localSheetId="10">#REF!</definedName>
    <definedName name="LOGO" localSheetId="5">#REF!</definedName>
    <definedName name="LOGO" localSheetId="6">#REF!</definedName>
    <definedName name="LOGO" localSheetId="7">#REF!</definedName>
    <definedName name="LOGO" localSheetId="8">#REF!</definedName>
    <definedName name="LOGO" localSheetId="9">#REF!</definedName>
    <definedName name="LOGO" localSheetId="1">'MEMORIAS DE CANTIDADES'!ERR</definedName>
    <definedName name="LOGO" localSheetId="2">PMT!ERR</definedName>
    <definedName name="LOGO">[0]!ERR</definedName>
    <definedName name="lolol" localSheetId="11" hidden="1">{"TAB1",#N/A,TRUE,"GENERAL";"TAB2",#N/A,TRUE,"GENERAL";"TAB3",#N/A,TRUE,"GENERAL";"TAB4",#N/A,TRUE,"GENERAL";"TAB5",#N/A,TRUE,"GENERAL"}</definedName>
    <definedName name="lolol" localSheetId="4" hidden="1">{"TAB1",#N/A,TRUE,"GENERAL";"TAB2",#N/A,TRUE,"GENERAL";"TAB3",#N/A,TRUE,"GENERAL";"TAB4",#N/A,TRUE,"GENERAL";"TAB5",#N/A,TRUE,"GENERAL"}</definedName>
    <definedName name="lolol" localSheetId="10" hidden="1">{"TAB1",#N/A,TRUE,"GENERAL";"TAB2",#N/A,TRUE,"GENERAL";"TAB3",#N/A,TRUE,"GENERAL";"TAB4",#N/A,TRUE,"GENERAL";"TAB5",#N/A,TRUE,"GENERAL"}</definedName>
    <definedName name="lolol" localSheetId="5" hidden="1">{"TAB1",#N/A,TRUE,"GENERAL";"TAB2",#N/A,TRUE,"GENERAL";"TAB3",#N/A,TRUE,"GENERAL";"TAB4",#N/A,TRUE,"GENERAL";"TAB5",#N/A,TRUE,"GENERAL"}</definedName>
    <definedName name="lolol" localSheetId="6" hidden="1">{"TAB1",#N/A,TRUE,"GENERAL";"TAB2",#N/A,TRUE,"GENERAL";"TAB3",#N/A,TRUE,"GENERAL";"TAB4",#N/A,TRUE,"GENERAL";"TAB5",#N/A,TRUE,"GENERAL"}</definedName>
    <definedName name="lolol" localSheetId="7" hidden="1">{"TAB1",#N/A,TRUE,"GENERAL";"TAB2",#N/A,TRUE,"GENERAL";"TAB3",#N/A,TRUE,"GENERAL";"TAB4",#N/A,TRUE,"GENERAL";"TAB5",#N/A,TRUE,"GENERAL"}</definedName>
    <definedName name="lolol" localSheetId="8" hidden="1">{"TAB1",#N/A,TRUE,"GENERAL";"TAB2",#N/A,TRUE,"GENERAL";"TAB3",#N/A,TRUE,"GENERAL";"TAB4",#N/A,TRUE,"GENERAL";"TAB5",#N/A,TRUE,"GENERAL"}</definedName>
    <definedName name="lolol" localSheetId="9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1">#REF!</definedName>
    <definedName name="Longitud" localSheetId="2">#REF!</definedName>
    <definedName name="Longitud">#REF!</definedName>
    <definedName name="lp" localSheetId="1">#REF!</definedName>
    <definedName name="lp">#REF!</definedName>
    <definedName name="lplpl" localSheetId="11" hidden="1">{"via1",#N/A,TRUE,"general";"via2",#N/A,TRUE,"general";"via3",#N/A,TRUE,"general"}</definedName>
    <definedName name="lplpl" localSheetId="4" hidden="1">{"via1",#N/A,TRUE,"general";"via2",#N/A,TRUE,"general";"via3",#N/A,TRUE,"general"}</definedName>
    <definedName name="lplpl" localSheetId="10" hidden="1">{"via1",#N/A,TRUE,"general";"via2",#N/A,TRUE,"general";"via3",#N/A,TRUE,"general"}</definedName>
    <definedName name="lplpl" localSheetId="5" hidden="1">{"via1",#N/A,TRUE,"general";"via2",#N/A,TRUE,"general";"via3",#N/A,TRUE,"general"}</definedName>
    <definedName name="lplpl" localSheetId="6" hidden="1">{"via1",#N/A,TRUE,"general";"via2",#N/A,TRUE,"general";"via3",#N/A,TRUE,"general"}</definedName>
    <definedName name="lplpl" localSheetId="7" hidden="1">{"via1",#N/A,TRUE,"general";"via2",#N/A,TRUE,"general";"via3",#N/A,TRUE,"general"}</definedName>
    <definedName name="lplpl" localSheetId="8" hidden="1">{"via1",#N/A,TRUE,"general";"via2",#N/A,TRUE,"general";"via3",#N/A,TRUE,"general"}</definedName>
    <definedName name="lplpl" localSheetId="9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 localSheetId="1">#REF!</definedName>
    <definedName name="lt" localSheetId="2">#REF!</definedName>
    <definedName name="lt">#REF!</definedName>
    <definedName name="lun" localSheetId="1">#REF!</definedName>
    <definedName name="lun" localSheetId="2">#REF!</definedName>
    <definedName name="lun">#REF!</definedName>
    <definedName name="lv" localSheetId="11">#REF!</definedName>
    <definedName name="lv" localSheetId="4">#REF!</definedName>
    <definedName name="lv" localSheetId="10">#REF!</definedName>
    <definedName name="lv" localSheetId="5">#REF!</definedName>
    <definedName name="lv" localSheetId="6">#REF!</definedName>
    <definedName name="lv" localSheetId="7">#REF!</definedName>
    <definedName name="lv" localSheetId="8">#REF!</definedName>
    <definedName name="lv" localSheetId="9">#REF!</definedName>
    <definedName name="lv" localSheetId="1">#REF!</definedName>
    <definedName name="lv" localSheetId="2">#REF!</definedName>
    <definedName name="lv">#REF!</definedName>
    <definedName name="m" localSheetId="1">#REF!</definedName>
    <definedName name="m">#REF!</definedName>
    <definedName name="MA" localSheetId="1">#REF!</definedName>
    <definedName name="MA">#REF!</definedName>
    <definedName name="MACR" localSheetId="11">#REF!</definedName>
    <definedName name="MACR" localSheetId="4">#REF!</definedName>
    <definedName name="MACR" localSheetId="10">#REF!</definedName>
    <definedName name="MACR" localSheetId="5">#REF!</definedName>
    <definedName name="MACR" localSheetId="6">#REF!</definedName>
    <definedName name="MACR" localSheetId="7">#REF!</definedName>
    <definedName name="MACR" localSheetId="8">#REF!</definedName>
    <definedName name="MACR" localSheetId="9">#REF!</definedName>
    <definedName name="MACR" localSheetId="1">#REF!</definedName>
    <definedName name="MACR" localSheetId="2">#REF!</definedName>
    <definedName name="MACR">#REF!</definedName>
    <definedName name="MACRDEL" localSheetId="11">#REF!</definedName>
    <definedName name="MACRDEL" localSheetId="4">#REF!</definedName>
    <definedName name="MACRDEL" localSheetId="10">#REF!</definedName>
    <definedName name="MACRDEL" localSheetId="5">#REF!</definedName>
    <definedName name="MACRDEL" localSheetId="6">#REF!</definedName>
    <definedName name="MACRDEL" localSheetId="7">#REF!</definedName>
    <definedName name="MACRDEL" localSheetId="8">#REF!</definedName>
    <definedName name="MACRDEL" localSheetId="9">#REF!</definedName>
    <definedName name="MACRDEL" localSheetId="1">#REF!</definedName>
    <definedName name="MACRDEL" localSheetId="2">#REF!</definedName>
    <definedName name="MACRDEL">#REF!</definedName>
    <definedName name="Macroactividad" localSheetId="11">#REF!</definedName>
    <definedName name="Macroactividad" localSheetId="4">#REF!</definedName>
    <definedName name="Macroactividad" localSheetId="10">#REF!</definedName>
    <definedName name="Macroactividad" localSheetId="5">#REF!</definedName>
    <definedName name="Macroactividad" localSheetId="6">#REF!</definedName>
    <definedName name="Macroactividad" localSheetId="7">#REF!</definedName>
    <definedName name="Macroactividad" localSheetId="8">#REF!</definedName>
    <definedName name="Macroactividad" localSheetId="9">#REF!</definedName>
    <definedName name="Macroactividad" localSheetId="1">#REF!</definedName>
    <definedName name="Macroactividad" localSheetId="2">#REF!</definedName>
    <definedName name="Macroactividad">#REF!</definedName>
    <definedName name="mafdsf" localSheetId="11" hidden="1">{"via1",#N/A,TRUE,"general";"via2",#N/A,TRUE,"general";"via3",#N/A,TRUE,"general"}</definedName>
    <definedName name="mafdsf" localSheetId="4" hidden="1">{"via1",#N/A,TRUE,"general";"via2",#N/A,TRUE,"general";"via3",#N/A,TRUE,"general"}</definedName>
    <definedName name="mafdsf" localSheetId="10" hidden="1">{"via1",#N/A,TRUE,"general";"via2",#N/A,TRUE,"general";"via3",#N/A,TRUE,"general"}</definedName>
    <definedName name="mafdsf" localSheetId="5" hidden="1">{"via1",#N/A,TRUE,"general";"via2",#N/A,TRUE,"general";"via3",#N/A,TRUE,"general"}</definedName>
    <definedName name="mafdsf" localSheetId="6" hidden="1">{"via1",#N/A,TRUE,"general";"via2",#N/A,TRUE,"general";"via3",#N/A,TRUE,"general"}</definedName>
    <definedName name="mafdsf" localSheetId="7" hidden="1">{"via1",#N/A,TRUE,"general";"via2",#N/A,TRUE,"general";"via3",#N/A,TRUE,"general"}</definedName>
    <definedName name="mafdsf" localSheetId="8" hidden="1">{"via1",#N/A,TRUE,"general";"via2",#N/A,TRUE,"general";"via3",#N/A,TRUE,"general"}</definedName>
    <definedName name="mafdsf" localSheetId="9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MA21" localSheetId="11">#REF!</definedName>
    <definedName name="MAMA21" localSheetId="4">#REF!</definedName>
    <definedName name="MAMA21" localSheetId="10">#REF!</definedName>
    <definedName name="MAMA21" localSheetId="5">#REF!</definedName>
    <definedName name="MAMA21" localSheetId="6">#REF!</definedName>
    <definedName name="MAMA21" localSheetId="7">#REF!</definedName>
    <definedName name="MAMA21" localSheetId="8">#REF!</definedName>
    <definedName name="MAMA21" localSheetId="9">#REF!</definedName>
    <definedName name="MAMA21" localSheetId="1">#REF!</definedName>
    <definedName name="MAMA21" localSheetId="2">#REF!</definedName>
    <definedName name="MAMA21">#REF!</definedName>
    <definedName name="MANUAL" localSheetId="1">#REF!</definedName>
    <definedName name="MANUAL">#REF!</definedName>
    <definedName name="mao" localSheetId="11" hidden="1">{"TAB1",#N/A,TRUE,"GENERAL";"TAB2",#N/A,TRUE,"GENERAL";"TAB3",#N/A,TRUE,"GENERAL";"TAB4",#N/A,TRUE,"GENERAL";"TAB5",#N/A,TRUE,"GENERAL"}</definedName>
    <definedName name="mao" localSheetId="4" hidden="1">{"TAB1",#N/A,TRUE,"GENERAL";"TAB2",#N/A,TRUE,"GENERAL";"TAB3",#N/A,TRUE,"GENERAL";"TAB4",#N/A,TRUE,"GENERAL";"TAB5",#N/A,TRUE,"GENERAL"}</definedName>
    <definedName name="mao" localSheetId="10" hidden="1">{"TAB1",#N/A,TRUE,"GENERAL";"TAB2",#N/A,TRUE,"GENERAL";"TAB3",#N/A,TRUE,"GENERAL";"TAB4",#N/A,TRUE,"GENERAL";"TAB5",#N/A,TRUE,"GENERAL"}</definedName>
    <definedName name="mao" localSheetId="5" hidden="1">{"TAB1",#N/A,TRUE,"GENERAL";"TAB2",#N/A,TRUE,"GENERAL";"TAB3",#N/A,TRUE,"GENERAL";"TAB4",#N/A,TRUE,"GENERAL";"TAB5",#N/A,TRUE,"GENERAL"}</definedName>
    <definedName name="mao" localSheetId="6" hidden="1">{"TAB1",#N/A,TRUE,"GENERAL";"TAB2",#N/A,TRUE,"GENERAL";"TAB3",#N/A,TRUE,"GENERAL";"TAB4",#N/A,TRUE,"GENERAL";"TAB5",#N/A,TRUE,"GENERAL"}</definedName>
    <definedName name="mao" localSheetId="7" hidden="1">{"TAB1",#N/A,TRUE,"GENERAL";"TAB2",#N/A,TRUE,"GENERAL";"TAB3",#N/A,TRUE,"GENERAL";"TAB4",#N/A,TRUE,"GENERAL";"TAB5",#N/A,TRUE,"GENERAL"}</definedName>
    <definedName name="mao" localSheetId="8" hidden="1">{"TAB1",#N/A,TRUE,"GENERAL";"TAB2",#N/A,TRUE,"GENERAL";"TAB3",#N/A,TRUE,"GENERAL";"TAB4",#N/A,TRUE,"GENERAL";"TAB5",#N/A,TRUE,"GENERAL"}</definedName>
    <definedName name="mao" localSheetId="9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1" hidden="1">{"via1",#N/A,TRUE,"general";"via2",#N/A,TRUE,"general";"via3",#N/A,TRUE,"general"}</definedName>
    <definedName name="maow" localSheetId="4" hidden="1">{"via1",#N/A,TRUE,"general";"via2",#N/A,TRUE,"general";"via3",#N/A,TRUE,"general"}</definedName>
    <definedName name="maow" localSheetId="10" hidden="1">{"via1",#N/A,TRUE,"general";"via2",#N/A,TRUE,"general";"via3",#N/A,TRUE,"general"}</definedName>
    <definedName name="maow" localSheetId="5" hidden="1">{"via1",#N/A,TRUE,"general";"via2",#N/A,TRUE,"general";"via3",#N/A,TRUE,"general"}</definedName>
    <definedName name="maow" localSheetId="6" hidden="1">{"via1",#N/A,TRUE,"general";"via2",#N/A,TRUE,"general";"via3",#N/A,TRUE,"general"}</definedName>
    <definedName name="maow" localSheetId="7" hidden="1">{"via1",#N/A,TRUE,"general";"via2",#N/A,TRUE,"general";"via3",#N/A,TRUE,"general"}</definedName>
    <definedName name="maow" localSheetId="8" hidden="1">{"via1",#N/A,TRUE,"general";"via2",#N/A,TRUE,"general";"via3",#N/A,TRUE,"general"}</definedName>
    <definedName name="maow" localSheetId="9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#REF!</definedName>
    <definedName name="mar" localSheetId="1">#REF!</definedName>
    <definedName name="mar" localSheetId="2">#REF!</definedName>
    <definedName name="mar">#REF!</definedName>
    <definedName name="MARCO_H" localSheetId="11">#REF!</definedName>
    <definedName name="MARCO_H" localSheetId="4">#REF!</definedName>
    <definedName name="MARCO_H" localSheetId="10">#REF!</definedName>
    <definedName name="MARCO_H" localSheetId="5">#REF!</definedName>
    <definedName name="MARCO_H" localSheetId="6">#REF!</definedName>
    <definedName name="MARCO_H" localSheetId="7">#REF!</definedName>
    <definedName name="MARCO_H" localSheetId="8">#REF!</definedName>
    <definedName name="MARCO_H" localSheetId="9">#REF!</definedName>
    <definedName name="MARCO_H" localSheetId="1">#REF!</definedName>
    <definedName name="MARCO_H" localSheetId="2">#REF!</definedName>
    <definedName name="MARCO_H">#REF!</definedName>
    <definedName name="marina" localSheetId="11">#REF!</definedName>
    <definedName name="marina" localSheetId="4">#REF!</definedName>
    <definedName name="marina" localSheetId="10">#REF!</definedName>
    <definedName name="marina" localSheetId="5">#REF!</definedName>
    <definedName name="marina" localSheetId="6">#REF!</definedName>
    <definedName name="marina" localSheetId="7">#REF!</definedName>
    <definedName name="marina" localSheetId="8">#REF!</definedName>
    <definedName name="marina" localSheetId="9">#REF!</definedName>
    <definedName name="marina" localSheetId="1">#REF!</definedName>
    <definedName name="marina" localSheetId="2">#REF!</definedName>
    <definedName name="marina">#REF!</definedName>
    <definedName name="MARIOCA" localSheetId="11">#REF!</definedName>
    <definedName name="MARIOCA" localSheetId="4">#REF!</definedName>
    <definedName name="MARIOCA" localSheetId="10">#REF!</definedName>
    <definedName name="MARIOCA" localSheetId="5">#REF!</definedName>
    <definedName name="MARIOCA" localSheetId="6">#REF!</definedName>
    <definedName name="MARIOCA" localSheetId="7">#REF!</definedName>
    <definedName name="MARIOCA" localSheetId="8">#REF!</definedName>
    <definedName name="MARIOCA" localSheetId="9">#REF!</definedName>
    <definedName name="MARIOCA" localSheetId="1">#REF!</definedName>
    <definedName name="MARIOCA" localSheetId="2">#REF!</definedName>
    <definedName name="MARIOCA">#REF!</definedName>
    <definedName name="masor" localSheetId="11" hidden="1">{"via1",#N/A,TRUE,"general";"via2",#N/A,TRUE,"general";"via3",#N/A,TRUE,"general"}</definedName>
    <definedName name="masor" localSheetId="4" hidden="1">{"via1",#N/A,TRUE,"general";"via2",#N/A,TRUE,"general";"via3",#N/A,TRUE,"general"}</definedName>
    <definedName name="masor" localSheetId="10" hidden="1">{"via1",#N/A,TRUE,"general";"via2",#N/A,TRUE,"general";"via3",#N/A,TRUE,"general"}</definedName>
    <definedName name="masor" localSheetId="5" hidden="1">{"via1",#N/A,TRUE,"general";"via2",#N/A,TRUE,"general";"via3",#N/A,TRUE,"general"}</definedName>
    <definedName name="masor" localSheetId="6" hidden="1">{"via1",#N/A,TRUE,"general";"via2",#N/A,TRUE,"general";"via3",#N/A,TRUE,"general"}</definedName>
    <definedName name="masor" localSheetId="7" hidden="1">{"via1",#N/A,TRUE,"general";"via2",#N/A,TRUE,"general";"via3",#N/A,TRUE,"general"}</definedName>
    <definedName name="masor" localSheetId="8" hidden="1">{"via1",#N/A,TRUE,"general";"via2",#N/A,TRUE,"general";"via3",#N/A,TRUE,"general"}</definedName>
    <definedName name="masor" localSheetId="9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2">#REF!</definedName>
    <definedName name="MAT">#REF!</definedName>
    <definedName name="MATERIAL">#REF!</definedName>
    <definedName name="materiales">#REF!</definedName>
    <definedName name="materiales1" localSheetId="11">#REF!</definedName>
    <definedName name="materiales1" localSheetId="4">#REF!</definedName>
    <definedName name="materiales1" localSheetId="10">#REF!</definedName>
    <definedName name="materiales1" localSheetId="5">#REF!</definedName>
    <definedName name="materiales1" localSheetId="6">#REF!</definedName>
    <definedName name="materiales1" localSheetId="7">#REF!</definedName>
    <definedName name="materiales1" localSheetId="8">#REF!</definedName>
    <definedName name="materiales1" localSheetId="9">#REF!</definedName>
    <definedName name="materiales1" localSheetId="1">#REF!</definedName>
    <definedName name="materiales1" localSheetId="2">#REF!</definedName>
    <definedName name="materiales1">#REF!</definedName>
    <definedName name="MaterialTub" localSheetId="1">#REF!</definedName>
    <definedName name="MaterialTub">#REF!</definedName>
    <definedName name="MATRIZ" localSheetId="1">#REF!</definedName>
    <definedName name="MATRIZ">#REF!</definedName>
    <definedName name="MATRIZ_DE_DATOS" localSheetId="1">#REF!</definedName>
    <definedName name="MATRIZ_DE_DATOS">#REF!</definedName>
    <definedName name="MCCs" localSheetId="1">#REF!</definedName>
    <definedName name="MCCs">#REF!</definedName>
    <definedName name="mdd" localSheetId="11" hidden="1">{"via1",#N/A,TRUE,"general";"via2",#N/A,TRUE,"general";"via3",#N/A,TRUE,"general"}</definedName>
    <definedName name="mdd" localSheetId="4" hidden="1">{"via1",#N/A,TRUE,"general";"via2",#N/A,TRUE,"general";"via3",#N/A,TRUE,"general"}</definedName>
    <definedName name="mdd" localSheetId="10" hidden="1">{"via1",#N/A,TRUE,"general";"via2",#N/A,TRUE,"general";"via3",#N/A,TRUE,"general"}</definedName>
    <definedName name="mdd" localSheetId="5" hidden="1">{"via1",#N/A,TRUE,"general";"via2",#N/A,TRUE,"general";"via3",#N/A,TRUE,"general"}</definedName>
    <definedName name="mdd" localSheetId="6" hidden="1">{"via1",#N/A,TRUE,"general";"via2",#N/A,TRUE,"general";"via3",#N/A,TRUE,"general"}</definedName>
    <definedName name="mdd" localSheetId="7" hidden="1">{"via1",#N/A,TRUE,"general";"via2",#N/A,TRUE,"general";"via3",#N/A,TRUE,"general"}</definedName>
    <definedName name="mdd" localSheetId="8" hidden="1">{"via1",#N/A,TRUE,"general";"via2",#N/A,TRUE,"general";"via3",#N/A,TRUE,"general"}</definedName>
    <definedName name="mdd" localSheetId="9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deO">#REF!</definedName>
    <definedName name="mediah_reposo_comida" localSheetId="11">#REF!</definedName>
    <definedName name="mediah_reposo_comida" localSheetId="4">#REF!</definedName>
    <definedName name="mediah_reposo_comida" localSheetId="10">#REF!</definedName>
    <definedName name="mediah_reposo_comida" localSheetId="5">#REF!</definedName>
    <definedName name="mediah_reposo_comida" localSheetId="6">#REF!</definedName>
    <definedName name="mediah_reposo_comida" localSheetId="7">#REF!</definedName>
    <definedName name="mediah_reposo_comida" localSheetId="8">#REF!</definedName>
    <definedName name="mediah_reposo_comida" localSheetId="9">#REF!</definedName>
    <definedName name="mediah_reposo_comida" localSheetId="1">#REF!</definedName>
    <definedName name="mediah_reposo_comida" localSheetId="2">#REF!</definedName>
    <definedName name="mediah_reposo_comida">#REF!</definedName>
    <definedName name="meg" localSheetId="11" hidden="1">{"TAB1",#N/A,TRUE,"GENERAL";"TAB2",#N/A,TRUE,"GENERAL";"TAB3",#N/A,TRUE,"GENERAL";"TAB4",#N/A,TRUE,"GENERAL";"TAB5",#N/A,TRUE,"GENERAL"}</definedName>
    <definedName name="meg" localSheetId="4" hidden="1">{"TAB1",#N/A,TRUE,"GENERAL";"TAB2",#N/A,TRUE,"GENERAL";"TAB3",#N/A,TRUE,"GENERAL";"TAB4",#N/A,TRUE,"GENERAL";"TAB5",#N/A,TRUE,"GENERAL"}</definedName>
    <definedName name="meg" localSheetId="10" hidden="1">{"TAB1",#N/A,TRUE,"GENERAL";"TAB2",#N/A,TRUE,"GENERAL";"TAB3",#N/A,TRUE,"GENERAL";"TAB4",#N/A,TRUE,"GENERAL";"TAB5",#N/A,TRUE,"GENERAL"}</definedName>
    <definedName name="meg" localSheetId="5" hidden="1">{"TAB1",#N/A,TRUE,"GENERAL";"TAB2",#N/A,TRUE,"GENERAL";"TAB3",#N/A,TRUE,"GENERAL";"TAB4",#N/A,TRUE,"GENERAL";"TAB5",#N/A,TRUE,"GENERAL"}</definedName>
    <definedName name="meg" localSheetId="6" hidden="1">{"TAB1",#N/A,TRUE,"GENERAL";"TAB2",#N/A,TRUE,"GENERAL";"TAB3",#N/A,TRUE,"GENERAL";"TAB4",#N/A,TRUE,"GENERAL";"TAB5",#N/A,TRUE,"GENERAL"}</definedName>
    <definedName name="meg" localSheetId="7" hidden="1">{"TAB1",#N/A,TRUE,"GENERAL";"TAB2",#N/A,TRUE,"GENERAL";"TAB3",#N/A,TRUE,"GENERAL";"TAB4",#N/A,TRUE,"GENERAL";"TAB5",#N/A,TRUE,"GENERAL"}</definedName>
    <definedName name="meg" localSheetId="8" hidden="1">{"TAB1",#N/A,TRUE,"GENERAL";"TAB2",#N/A,TRUE,"GENERAL";"TAB3",#N/A,TRUE,"GENERAL";"TAB4",#N/A,TRUE,"GENERAL";"TAB5",#N/A,TRUE,"GENERAL"}</definedName>
    <definedName name="meg" localSheetId="9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 localSheetId="11">#REF!</definedName>
    <definedName name="MESES" localSheetId="4">#REF!</definedName>
    <definedName name="MESES" localSheetId="10">#REF!</definedName>
    <definedName name="MESES" localSheetId="5">#REF!</definedName>
    <definedName name="MESES" localSheetId="6">#REF!</definedName>
    <definedName name="MESES" localSheetId="7">#REF!</definedName>
    <definedName name="MESES" localSheetId="8">#REF!</definedName>
    <definedName name="MESES" localSheetId="9">#REF!</definedName>
    <definedName name="MESES" localSheetId="1">#REF!</definedName>
    <definedName name="MESES" localSheetId="2">#REF!</definedName>
    <definedName name="MESES">#REF!</definedName>
    <definedName name="MesesMora">#REF!</definedName>
    <definedName name="Meta1" localSheetId="11">#REF!</definedName>
    <definedName name="Meta1" localSheetId="4">#REF!</definedName>
    <definedName name="Meta1" localSheetId="10">#REF!</definedName>
    <definedName name="Meta1" localSheetId="5">#REF!</definedName>
    <definedName name="Meta1" localSheetId="6">#REF!</definedName>
    <definedName name="Meta1" localSheetId="7">#REF!</definedName>
    <definedName name="Meta1" localSheetId="8">#REF!</definedName>
    <definedName name="Meta1" localSheetId="9">#REF!</definedName>
    <definedName name="Meta1" localSheetId="1">#REF!</definedName>
    <definedName name="Meta1" localSheetId="2">#REF!</definedName>
    <definedName name="Meta1">#REF!</definedName>
    <definedName name="Meta2" localSheetId="1">#REF!</definedName>
    <definedName name="Meta2">#REF!</definedName>
    <definedName name="Meta3" localSheetId="1">#REF!</definedName>
    <definedName name="Meta3">#REF!</definedName>
    <definedName name="mfgjrdt" localSheetId="11" hidden="1">{"TAB1",#N/A,TRUE,"GENERAL";"TAB2",#N/A,TRUE,"GENERAL";"TAB3",#N/A,TRUE,"GENERAL";"TAB4",#N/A,TRUE,"GENERAL";"TAB5",#N/A,TRUE,"GENERAL"}</definedName>
    <definedName name="mfgjrdt" localSheetId="4" hidden="1">{"TAB1",#N/A,TRUE,"GENERAL";"TAB2",#N/A,TRUE,"GENERAL";"TAB3",#N/A,TRUE,"GENERAL";"TAB4",#N/A,TRUE,"GENERAL";"TAB5",#N/A,TRUE,"GENERAL"}</definedName>
    <definedName name="mfgjrdt" localSheetId="10" hidden="1">{"TAB1",#N/A,TRUE,"GENERAL";"TAB2",#N/A,TRUE,"GENERAL";"TAB3",#N/A,TRUE,"GENERAL";"TAB4",#N/A,TRUE,"GENERAL";"TAB5",#N/A,TRUE,"GENERAL"}</definedName>
    <definedName name="mfgjrdt" localSheetId="5" hidden="1">{"TAB1",#N/A,TRUE,"GENERAL";"TAB2",#N/A,TRUE,"GENERAL";"TAB3",#N/A,TRUE,"GENERAL";"TAB4",#N/A,TRUE,"GENERAL";"TAB5",#N/A,TRUE,"GENERAL"}</definedName>
    <definedName name="mfgjrdt" localSheetId="6" hidden="1">{"TAB1",#N/A,TRUE,"GENERAL";"TAB2",#N/A,TRUE,"GENERAL";"TAB3",#N/A,TRUE,"GENERAL";"TAB4",#N/A,TRUE,"GENERAL";"TAB5",#N/A,TRUE,"GENERAL"}</definedName>
    <definedName name="mfgjrdt" localSheetId="7" hidden="1">{"TAB1",#N/A,TRUE,"GENERAL";"TAB2",#N/A,TRUE,"GENERAL";"TAB3",#N/A,TRUE,"GENERAL";"TAB4",#N/A,TRUE,"GENERAL";"TAB5",#N/A,TRUE,"GENERAL"}</definedName>
    <definedName name="mfgjrdt" localSheetId="8" hidden="1">{"TAB1",#N/A,TRUE,"GENERAL";"TAB2",#N/A,TRUE,"GENERAL";"TAB3",#N/A,TRUE,"GENERAL";"TAB4",#N/A,TRUE,"GENERAL";"TAB5",#N/A,TRUE,"GENERAL"}</definedName>
    <definedName name="mfgjrdt" localSheetId="9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1" hidden="1">{"via1",#N/A,TRUE,"general";"via2",#N/A,TRUE,"general";"via3",#N/A,TRUE,"general"}</definedName>
    <definedName name="mghm" localSheetId="4" hidden="1">{"via1",#N/A,TRUE,"general";"via2",#N/A,TRUE,"general";"via3",#N/A,TRUE,"general"}</definedName>
    <definedName name="mghm" localSheetId="10" hidden="1">{"via1",#N/A,TRUE,"general";"via2",#N/A,TRUE,"general";"via3",#N/A,TRUE,"general"}</definedName>
    <definedName name="mghm" localSheetId="5" hidden="1">{"via1",#N/A,TRUE,"general";"via2",#N/A,TRUE,"general";"via3",#N/A,TRUE,"general"}</definedName>
    <definedName name="mghm" localSheetId="6" hidden="1">{"via1",#N/A,TRUE,"general";"via2",#N/A,TRUE,"general";"via3",#N/A,TRUE,"general"}</definedName>
    <definedName name="mghm" localSheetId="7" hidden="1">{"via1",#N/A,TRUE,"general";"via2",#N/A,TRUE,"general";"via3",#N/A,TRUE,"general"}</definedName>
    <definedName name="mghm" localSheetId="8" hidden="1">{"via1",#N/A,TRUE,"general";"via2",#N/A,TRUE,"general";"via3",#N/A,TRUE,"general"}</definedName>
    <definedName name="mghm" localSheetId="9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 localSheetId="1">#REF!</definedName>
    <definedName name="Mi_Salida" localSheetId="2">#REF!</definedName>
    <definedName name="Mi_Salida">#REF!</definedName>
    <definedName name="Mi_Salida1" localSheetId="1">#REF!</definedName>
    <definedName name="Mi_Salida1">#REF!</definedName>
    <definedName name="MICR" localSheetId="1">#REF!</definedName>
    <definedName name="MICR">#REF!</definedName>
    <definedName name="MIN_MAX_sma" localSheetId="1">#REF!</definedName>
    <definedName name="MIN_MAX_sma">#REF!</definedName>
    <definedName name="mjmj" localSheetId="11" hidden="1">{"via1",#N/A,TRUE,"general";"via2",#N/A,TRUE,"general";"via3",#N/A,TRUE,"general"}</definedName>
    <definedName name="mjmj" localSheetId="4" hidden="1">{"via1",#N/A,TRUE,"general";"via2",#N/A,TRUE,"general";"via3",#N/A,TRUE,"general"}</definedName>
    <definedName name="mjmj" localSheetId="10" hidden="1">{"via1",#N/A,TRUE,"general";"via2",#N/A,TRUE,"general";"via3",#N/A,TRUE,"general"}</definedName>
    <definedName name="mjmj" localSheetId="5" hidden="1">{"via1",#N/A,TRUE,"general";"via2",#N/A,TRUE,"general";"via3",#N/A,TRUE,"general"}</definedName>
    <definedName name="mjmj" localSheetId="6" hidden="1">{"via1",#N/A,TRUE,"general";"via2",#N/A,TRUE,"general";"via3",#N/A,TRUE,"general"}</definedName>
    <definedName name="mjmj" localSheetId="7" hidden="1">{"via1",#N/A,TRUE,"general";"via2",#N/A,TRUE,"general";"via3",#N/A,TRUE,"general"}</definedName>
    <definedName name="mjmj" localSheetId="8" hidden="1">{"via1",#N/A,TRUE,"general";"via2",#N/A,TRUE,"general";"via3",#N/A,TRUE,"general"}</definedName>
    <definedName name="mjmj" localSheetId="9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1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localSheetId="10" hidden="1">{"via1",#N/A,TRUE,"general";"via2",#N/A,TRUE,"general";"via3",#N/A,TRUE,"general"}</definedName>
    <definedName name="mjmjmn" localSheetId="5" hidden="1">{"via1",#N/A,TRUE,"general";"via2",#N/A,TRUE,"general";"via3",#N/A,TRUE,"general"}</definedName>
    <definedName name="mjmjmn" localSheetId="6" hidden="1">{"via1",#N/A,TRUE,"general";"via2",#N/A,TRUE,"general";"via3",#N/A,TRUE,"general"}</definedName>
    <definedName name="mjmjmn" localSheetId="7" hidden="1">{"via1",#N/A,TRUE,"general";"via2",#N/A,TRUE,"general";"via3",#N/A,TRUE,"general"}</definedName>
    <definedName name="mjmjmn" localSheetId="8" hidden="1">{"via1",#N/A,TRUE,"general";"via2",#N/A,TRUE,"general";"via3",#N/A,TRUE,"general"}</definedName>
    <definedName name="mjmjmn" localSheetId="9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1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localSheetId="10" hidden="1">{"via1",#N/A,TRUE,"general";"via2",#N/A,TRUE,"general";"via3",#N/A,TRUE,"general"}</definedName>
    <definedName name="mjnhgkio" localSheetId="5" hidden="1">{"via1",#N/A,TRUE,"general";"via2",#N/A,TRUE,"general";"via3",#N/A,TRUE,"general"}</definedName>
    <definedName name="mjnhgkio" localSheetId="6" hidden="1">{"via1",#N/A,TRUE,"general";"via2",#N/A,TRUE,"general";"via3",#N/A,TRUE,"general"}</definedName>
    <definedName name="mjnhgkio" localSheetId="7" hidden="1">{"via1",#N/A,TRUE,"general";"via2",#N/A,TRUE,"general";"via3",#N/A,TRUE,"general"}</definedName>
    <definedName name="mjnhgkio" localSheetId="8" hidden="1">{"via1",#N/A,TRUE,"general";"via2",#N/A,TRUE,"general";"via3",#N/A,TRUE,"general"}</definedName>
    <definedName name="mjnhgkio" localSheetId="9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1">#REF!</definedName>
    <definedName name="MJU" localSheetId="2">#REF!</definedName>
    <definedName name="MJU">#REF!</definedName>
    <definedName name="mmjmjh" localSheetId="11" hidden="1">{"TAB1",#N/A,TRUE,"GENERAL";"TAB2",#N/A,TRUE,"GENERAL";"TAB3",#N/A,TRUE,"GENERAL";"TAB4",#N/A,TRUE,"GENERAL";"TAB5",#N/A,TRUE,"GENERAL"}</definedName>
    <definedName name="mmjmjh" localSheetId="4" hidden="1">{"TAB1",#N/A,TRUE,"GENERAL";"TAB2",#N/A,TRUE,"GENERAL";"TAB3",#N/A,TRUE,"GENERAL";"TAB4",#N/A,TRUE,"GENERAL";"TAB5",#N/A,TRUE,"GENERAL"}</definedName>
    <definedName name="mmjmjh" localSheetId="10" hidden="1">{"TAB1",#N/A,TRUE,"GENERAL";"TAB2",#N/A,TRUE,"GENERAL";"TAB3",#N/A,TRUE,"GENERAL";"TAB4",#N/A,TRUE,"GENERAL";"TAB5",#N/A,TRUE,"GENERAL"}</definedName>
    <definedName name="mmjmjh" localSheetId="5" hidden="1">{"TAB1",#N/A,TRUE,"GENERAL";"TAB2",#N/A,TRUE,"GENERAL";"TAB3",#N/A,TRUE,"GENERAL";"TAB4",#N/A,TRUE,"GENERAL";"TAB5",#N/A,TRUE,"GENERAL"}</definedName>
    <definedName name="mmjmjh" localSheetId="6" hidden="1">{"TAB1",#N/A,TRUE,"GENERAL";"TAB2",#N/A,TRUE,"GENERAL";"TAB3",#N/A,TRUE,"GENERAL";"TAB4",#N/A,TRUE,"GENERAL";"TAB5",#N/A,TRUE,"GENERAL"}</definedName>
    <definedName name="mmjmjh" localSheetId="7" hidden="1">{"TAB1",#N/A,TRUE,"GENERAL";"TAB2",#N/A,TRUE,"GENERAL";"TAB3",#N/A,TRUE,"GENERAL";"TAB4",#N/A,TRUE,"GENERAL";"TAB5",#N/A,TRUE,"GENERAL"}</definedName>
    <definedName name="mmjmjh" localSheetId="8" hidden="1">{"TAB1",#N/A,TRUE,"GENERAL";"TAB2",#N/A,TRUE,"GENERAL";"TAB3",#N/A,TRUE,"GENERAL";"TAB4",#N/A,TRUE,"GENERAL";"TAB5",#N/A,TRUE,"GENERAL"}</definedName>
    <definedName name="mmjmjh" localSheetId="9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1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localSheetId="10" hidden="1">{"TAB1",#N/A,TRUE,"GENERAL";"TAB2",#N/A,TRUE,"GENERAL";"TAB3",#N/A,TRUE,"GENERAL";"TAB4",#N/A,TRUE,"GENERAL";"TAB5",#N/A,TRUE,"GENERAL"}</definedName>
    <definedName name="mmm" localSheetId="5" hidden="1">{"TAB1",#N/A,TRUE,"GENERAL";"TAB2",#N/A,TRUE,"GENERAL";"TAB3",#N/A,TRUE,"GENERAL";"TAB4",#N/A,TRUE,"GENERAL";"TAB5",#N/A,TRUE,"GENERAL"}</definedName>
    <definedName name="mmm" localSheetId="6" hidden="1">{"TAB1",#N/A,TRUE,"GENERAL";"TAB2",#N/A,TRUE,"GENERAL";"TAB3",#N/A,TRUE,"GENERAL";"TAB4",#N/A,TRUE,"GENERAL";"TAB5",#N/A,TRUE,"GENERAL"}</definedName>
    <definedName name="mmm" localSheetId="7" hidden="1">{"TAB1",#N/A,TRUE,"GENERAL";"TAB2",#N/A,TRUE,"GENERAL";"TAB3",#N/A,TRUE,"GENERAL";"TAB4",#N/A,TRUE,"GENERAL";"TAB5",#N/A,TRUE,"GENERAL"}</definedName>
    <definedName name="mmm" localSheetId="8" hidden="1">{"TAB1",#N/A,TRUE,"GENERAL";"TAB2",#N/A,TRUE,"GENERAL";"TAB3",#N/A,TRUE,"GENERAL";"TAB4",#N/A,TRUE,"GENERAL";"TAB5",#N/A,TRUE,"GENERAL"}</definedName>
    <definedName name="mmm" localSheetId="9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1" hidden="1">{"via1",#N/A,TRUE,"general";"via2",#N/A,TRUE,"general";"via3",#N/A,TRUE,"general"}</definedName>
    <definedName name="mmmh" localSheetId="4" hidden="1">{"via1",#N/A,TRUE,"general";"via2",#N/A,TRUE,"general";"via3",#N/A,TRUE,"general"}</definedName>
    <definedName name="mmmh" localSheetId="10" hidden="1">{"via1",#N/A,TRUE,"general";"via2",#N/A,TRUE,"general";"via3",#N/A,TRUE,"general"}</definedName>
    <definedName name="mmmh" localSheetId="5" hidden="1">{"via1",#N/A,TRUE,"general";"via2",#N/A,TRUE,"general";"via3",#N/A,TRUE,"general"}</definedName>
    <definedName name="mmmh" localSheetId="6" hidden="1">{"via1",#N/A,TRUE,"general";"via2",#N/A,TRUE,"general";"via3",#N/A,TRUE,"general"}</definedName>
    <definedName name="mmmh" localSheetId="7" hidden="1">{"via1",#N/A,TRUE,"general";"via2",#N/A,TRUE,"general";"via3",#N/A,TRUE,"general"}</definedName>
    <definedName name="mmmh" localSheetId="8" hidden="1">{"via1",#N/A,TRUE,"general";"via2",#N/A,TRUE,"general";"via3",#N/A,TRUE,"general"}</definedName>
    <definedName name="mmmh" localSheetId="9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1" hidden="1">{"TAB1",#N/A,TRUE,"GENERAL";"TAB2",#N/A,TRUE,"GENERAL";"TAB3",#N/A,TRUE,"GENERAL";"TAB4",#N/A,TRUE,"GENERAL";"TAB5",#N/A,TRUE,"GENERAL"}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localSheetId="10" hidden="1">{"TAB1",#N/A,TRUE,"GENERAL";"TAB2",#N/A,TRUE,"GENERAL";"TAB3",#N/A,TRUE,"GENERAL";"TAB4",#N/A,TRUE,"GENERAL";"TAB5",#N/A,TRUE,"GENERAL"}</definedName>
    <definedName name="mmmmmjyt" localSheetId="5" hidden="1">{"TAB1",#N/A,TRUE,"GENERAL";"TAB2",#N/A,TRUE,"GENERAL";"TAB3",#N/A,TRUE,"GENERAL";"TAB4",#N/A,TRUE,"GENERAL";"TAB5",#N/A,TRUE,"GENERAL"}</definedName>
    <definedName name="mmmmmjyt" localSheetId="6" hidden="1">{"TAB1",#N/A,TRUE,"GENERAL";"TAB2",#N/A,TRUE,"GENERAL";"TAB3",#N/A,TRUE,"GENERAL";"TAB4",#N/A,TRUE,"GENERAL";"TAB5",#N/A,TRUE,"GENERAL"}</definedName>
    <definedName name="mmmmmjyt" localSheetId="7" hidden="1">{"TAB1",#N/A,TRUE,"GENERAL";"TAB2",#N/A,TRUE,"GENERAL";"TAB3",#N/A,TRUE,"GENERAL";"TAB4",#N/A,TRUE,"GENERAL";"TAB5",#N/A,TRUE,"GENERAL"}</definedName>
    <definedName name="mmmmmjyt" localSheetId="8" hidden="1">{"TAB1",#N/A,TRUE,"GENERAL";"TAB2",#N/A,TRUE,"GENERAL";"TAB3",#N/A,TRUE,"GENERAL";"TAB4",#N/A,TRUE,"GENERAL";"TAB5",#N/A,TRUE,"GENERAL"}</definedName>
    <definedName name="mmmmmjyt" localSheetId="9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1" hidden="1">{"via1",#N/A,TRUE,"general";"via2",#N/A,TRUE,"general";"via3",#N/A,TRUE,"general"}</definedName>
    <definedName name="mmmmmmg" localSheetId="4" hidden="1">{"via1",#N/A,TRUE,"general";"via2",#N/A,TRUE,"general";"via3",#N/A,TRUE,"general"}</definedName>
    <definedName name="mmmmmmg" localSheetId="10" hidden="1">{"via1",#N/A,TRUE,"general";"via2",#N/A,TRUE,"general";"via3",#N/A,TRUE,"general"}</definedName>
    <definedName name="mmmmmmg" localSheetId="5" hidden="1">{"via1",#N/A,TRUE,"general";"via2",#N/A,TRUE,"general";"via3",#N/A,TRUE,"general"}</definedName>
    <definedName name="mmmmmmg" localSheetId="6" hidden="1">{"via1",#N/A,TRUE,"general";"via2",#N/A,TRUE,"general";"via3",#N/A,TRUE,"general"}</definedName>
    <definedName name="mmmmmmg" localSheetId="7" hidden="1">{"via1",#N/A,TRUE,"general";"via2",#N/A,TRUE,"general";"via3",#N/A,TRUE,"general"}</definedName>
    <definedName name="mmmmmmg" localSheetId="8" hidden="1">{"via1",#N/A,TRUE,"general";"via2",#N/A,TRUE,"general";"via3",#N/A,TRUE,"general"}</definedName>
    <definedName name="mmmmmmg" localSheetId="9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1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localSheetId="10" hidden="1">{"via1",#N/A,TRUE,"general";"via2",#N/A,TRUE,"general";"via3",#N/A,TRUE,"general"}</definedName>
    <definedName name="MN" localSheetId="5" hidden="1">{"via1",#N/A,TRUE,"general";"via2",#N/A,TRUE,"general";"via3",#N/A,TRUE,"general"}</definedName>
    <definedName name="MN" localSheetId="6" hidden="1">{"via1",#N/A,TRUE,"general";"via2",#N/A,TRUE,"general";"via3",#N/A,TRUE,"general"}</definedName>
    <definedName name="MN" localSheetId="7" hidden="1">{"via1",#N/A,TRUE,"general";"via2",#N/A,TRUE,"general";"via3",#N/A,TRUE,"general"}</definedName>
    <definedName name="MN" localSheetId="8" hidden="1">{"via1",#N/A,TRUE,"general";"via2",#N/A,TRUE,"general";"via3",#N/A,TRUE,"general"}</definedName>
    <definedName name="MN" localSheetId="9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11" hidden="1">{#N/A,#N/A,FALSE,"Hoja1";#N/A,#N/A,FALSE,"Hoja2"}</definedName>
    <definedName name="MOA" localSheetId="4" hidden="1">{#N/A,#N/A,FALSE,"Hoja1";#N/A,#N/A,FALSE,"Hoja2"}</definedName>
    <definedName name="MOA" localSheetId="10" hidden="1">{#N/A,#N/A,FALSE,"Hoja1";#N/A,#N/A,FALSE,"Hoja2"}</definedName>
    <definedName name="MOA" localSheetId="5" hidden="1">{#N/A,#N/A,FALSE,"Hoja1";#N/A,#N/A,FALSE,"Hoja2"}</definedName>
    <definedName name="MOA" localSheetId="6" hidden="1">{#N/A,#N/A,FALSE,"Hoja1";#N/A,#N/A,FALSE,"Hoja2"}</definedName>
    <definedName name="MOA" localSheetId="7" hidden="1">{#N/A,#N/A,FALSE,"Hoja1";#N/A,#N/A,FALSE,"Hoja2"}</definedName>
    <definedName name="MOA" localSheetId="8" hidden="1">{#N/A,#N/A,FALSE,"Hoja1";#N/A,#N/A,FALSE,"Hoja2"}</definedName>
    <definedName name="MOA" localSheetId="9" hidden="1">{#N/A,#N/A,FALSE,"Hoja1";#N/A,#N/A,FALSE,"Hoja2"}</definedName>
    <definedName name="MOA" localSheetId="1" hidden="1">{#N/A,#N/A,FALSE,"Hoja1";#N/A,#N/A,FALSE,"Hoja2"}</definedName>
    <definedName name="MOA" localSheetId="2" hidden="1">{#N/A,#N/A,FALSE,"Hoja1";#N/A,#N/A,FALSE,"Hoja2"}</definedName>
    <definedName name="MOA" hidden="1">{#N/A,#N/A,FALSE,"Hoja1";#N/A,#N/A,FALSE,"Hoja2"}</definedName>
    <definedName name="MOD" localSheetId="1">#REF!</definedName>
    <definedName name="MOD" localSheetId="2">#REF!</definedName>
    <definedName name="MOD">#REF!</definedName>
    <definedName name="MODIVejec" localSheetId="11" hidden="1">{#N/A,#N/A,FALSE,"Hoja1";#N/A,#N/A,FALSE,"Hoja2"}</definedName>
    <definedName name="MODIVejec" localSheetId="4" hidden="1">{#N/A,#N/A,FALSE,"Hoja1";#N/A,#N/A,FALSE,"Hoja2"}</definedName>
    <definedName name="MODIVejec" localSheetId="10" hidden="1">{#N/A,#N/A,FALSE,"Hoja1";#N/A,#N/A,FALSE,"Hoja2"}</definedName>
    <definedName name="MODIVejec" localSheetId="5" hidden="1">{#N/A,#N/A,FALSE,"Hoja1";#N/A,#N/A,FALSE,"Hoja2"}</definedName>
    <definedName name="MODIVejec" localSheetId="6" hidden="1">{#N/A,#N/A,FALSE,"Hoja1";#N/A,#N/A,FALSE,"Hoja2"}</definedName>
    <definedName name="MODIVejec" localSheetId="7" hidden="1">{#N/A,#N/A,FALSE,"Hoja1";#N/A,#N/A,FALSE,"Hoja2"}</definedName>
    <definedName name="MODIVejec" localSheetId="8" hidden="1">{#N/A,#N/A,FALSE,"Hoja1";#N/A,#N/A,FALSE,"Hoja2"}</definedName>
    <definedName name="MODIVejec" localSheetId="9" hidden="1">{#N/A,#N/A,FALSE,"Hoja1";#N/A,#N/A,FALSE,"Hoja2"}</definedName>
    <definedName name="MODIVejec" localSheetId="1" hidden="1">{#N/A,#N/A,FALSE,"Hoja1";#N/A,#N/A,FALSE,"Hoja2"}</definedName>
    <definedName name="MODIVejec" localSheetId="2" hidden="1">{#N/A,#N/A,FALSE,"Hoja1";#N/A,#N/A,FALSE,"Hoja2"}</definedName>
    <definedName name="MODIVejec" hidden="1">{#N/A,#N/A,FALSE,"Hoja1";#N/A,#N/A,FALSE,"Hoja2"}</definedName>
    <definedName name="Módulo3.anexo1" localSheetId="11">#REF!</definedName>
    <definedName name="Módulo3.anexo1" localSheetId="4">#REF!</definedName>
    <definedName name="Módulo3.anexo1" localSheetId="10">#REF!</definedName>
    <definedName name="Módulo3.anexo1" localSheetId="5">#REF!</definedName>
    <definedName name="Módulo3.anexo1" localSheetId="6">#REF!</definedName>
    <definedName name="Módulo3.anexo1" localSheetId="7">#REF!</definedName>
    <definedName name="Módulo3.anexo1" localSheetId="8">#REF!</definedName>
    <definedName name="Módulo3.anexo1" localSheetId="9">#REF!</definedName>
    <definedName name="Módulo3.anexo1" localSheetId="0">#REF!</definedName>
    <definedName name="Módulo3.anexo1">#REF!</definedName>
    <definedName name="Módulo3.anexo10" localSheetId="11">#REF!</definedName>
    <definedName name="Módulo3.anexo10" localSheetId="4">#REF!</definedName>
    <definedName name="Módulo3.anexo10" localSheetId="10">#REF!</definedName>
    <definedName name="Módulo3.anexo10" localSheetId="5">#REF!</definedName>
    <definedName name="Módulo3.anexo10" localSheetId="6">#REF!</definedName>
    <definedName name="Módulo3.anexo10" localSheetId="7">#REF!</definedName>
    <definedName name="Módulo3.anexo10" localSheetId="8">#REF!</definedName>
    <definedName name="Módulo3.anexo10" localSheetId="9">#REF!</definedName>
    <definedName name="Módulo3.anexo10" localSheetId="0">#REF!</definedName>
    <definedName name="Módulo3.anexo10">#REF!</definedName>
    <definedName name="Módulo3.anexo11" localSheetId="11">#REF!</definedName>
    <definedName name="Módulo3.anexo11" localSheetId="4">#REF!</definedName>
    <definedName name="Módulo3.anexo11" localSheetId="10">#REF!</definedName>
    <definedName name="Módulo3.anexo11" localSheetId="5">#REF!</definedName>
    <definedName name="Módulo3.anexo11" localSheetId="6">#REF!</definedName>
    <definedName name="Módulo3.anexo11" localSheetId="7">#REF!</definedName>
    <definedName name="Módulo3.anexo11" localSheetId="8">#REF!</definedName>
    <definedName name="Módulo3.anexo11" localSheetId="9">#REF!</definedName>
    <definedName name="Módulo3.anexo11" localSheetId="0">#REF!</definedName>
    <definedName name="Módulo3.anexo11">#REF!</definedName>
    <definedName name="Módulo3.anexo12" localSheetId="11">#REF!</definedName>
    <definedName name="Módulo3.anexo12" localSheetId="4">#REF!</definedName>
    <definedName name="Módulo3.anexo12" localSheetId="10">#REF!</definedName>
    <definedName name="Módulo3.anexo12" localSheetId="5">#REF!</definedName>
    <definedName name="Módulo3.anexo12" localSheetId="6">#REF!</definedName>
    <definedName name="Módulo3.anexo12" localSheetId="7">#REF!</definedName>
    <definedName name="Módulo3.anexo12" localSheetId="8">#REF!</definedName>
    <definedName name="Módulo3.anexo12" localSheetId="9">#REF!</definedName>
    <definedName name="Módulo3.anexo12" localSheetId="0">#REF!</definedName>
    <definedName name="Módulo3.anexo12">#REF!</definedName>
    <definedName name="Módulo3.anexo3" localSheetId="11">#REF!</definedName>
    <definedName name="Módulo3.anexo3" localSheetId="4">#REF!</definedName>
    <definedName name="Módulo3.anexo3" localSheetId="10">#REF!</definedName>
    <definedName name="Módulo3.anexo3" localSheetId="5">#REF!</definedName>
    <definedName name="Módulo3.anexo3" localSheetId="6">#REF!</definedName>
    <definedName name="Módulo3.anexo3" localSheetId="7">#REF!</definedName>
    <definedName name="Módulo3.anexo3" localSheetId="8">#REF!</definedName>
    <definedName name="Módulo3.anexo3" localSheetId="9">#REF!</definedName>
    <definedName name="Módulo3.anexo3" localSheetId="0">#REF!</definedName>
    <definedName name="Módulo3.anexo3">#REF!</definedName>
    <definedName name="Módulo3.anexo4" localSheetId="11">#REF!</definedName>
    <definedName name="Módulo3.anexo4" localSheetId="4">#REF!</definedName>
    <definedName name="Módulo3.anexo4" localSheetId="10">#REF!</definedName>
    <definedName name="Módulo3.anexo4" localSheetId="5">#REF!</definedName>
    <definedName name="Módulo3.anexo4" localSheetId="6">#REF!</definedName>
    <definedName name="Módulo3.anexo4" localSheetId="7">#REF!</definedName>
    <definedName name="Módulo3.anexo4" localSheetId="8">#REF!</definedName>
    <definedName name="Módulo3.anexo4" localSheetId="9">#REF!</definedName>
    <definedName name="Módulo3.anexo4" localSheetId="0">#REF!</definedName>
    <definedName name="Módulo3.anexo4">#REF!</definedName>
    <definedName name="Módulo3.anexo5" localSheetId="11">#REF!</definedName>
    <definedName name="Módulo3.anexo5" localSheetId="4">#REF!</definedName>
    <definedName name="Módulo3.anexo5" localSheetId="10">#REF!</definedName>
    <definedName name="Módulo3.anexo5" localSheetId="5">#REF!</definedName>
    <definedName name="Módulo3.anexo5" localSheetId="6">#REF!</definedName>
    <definedName name="Módulo3.anexo5" localSheetId="7">#REF!</definedName>
    <definedName name="Módulo3.anexo5" localSheetId="8">#REF!</definedName>
    <definedName name="Módulo3.anexo5" localSheetId="9">#REF!</definedName>
    <definedName name="Módulo3.anexo5" localSheetId="0">#REF!</definedName>
    <definedName name="Módulo3.anexo5">#REF!</definedName>
    <definedName name="Módulo3.anexo6" localSheetId="11">#REF!</definedName>
    <definedName name="Módulo3.anexo6" localSheetId="4">#REF!</definedName>
    <definedName name="Módulo3.anexo6" localSheetId="10">#REF!</definedName>
    <definedName name="Módulo3.anexo6" localSheetId="5">#REF!</definedName>
    <definedName name="Módulo3.anexo6" localSheetId="6">#REF!</definedName>
    <definedName name="Módulo3.anexo6" localSheetId="7">#REF!</definedName>
    <definedName name="Módulo3.anexo6" localSheetId="8">#REF!</definedName>
    <definedName name="Módulo3.anexo6" localSheetId="9">#REF!</definedName>
    <definedName name="Módulo3.anexo6" localSheetId="0">#REF!</definedName>
    <definedName name="Módulo3.anexo6">#REF!</definedName>
    <definedName name="Módulo8.anexo16" localSheetId="11">#REF!</definedName>
    <definedName name="Módulo8.anexo16" localSheetId="4">#REF!</definedName>
    <definedName name="Módulo8.anexo16" localSheetId="10">#REF!</definedName>
    <definedName name="Módulo8.anexo16" localSheetId="5">#REF!</definedName>
    <definedName name="Módulo8.anexo16" localSheetId="6">#REF!</definedName>
    <definedName name="Módulo8.anexo16" localSheetId="7">#REF!</definedName>
    <definedName name="Módulo8.anexo16" localSheetId="8">#REF!</definedName>
    <definedName name="Módulo8.anexo16" localSheetId="9">#REF!</definedName>
    <definedName name="Módulo8.anexo16" localSheetId="0">#REF!</definedName>
    <definedName name="Módulo8.anexo16">#REF!</definedName>
    <definedName name="MOE" localSheetId="11" hidden="1">{#N/A,#N/A,FALSE,"Hoja1";#N/A,#N/A,FALSE,"Hoja2"}</definedName>
    <definedName name="MOE" localSheetId="4" hidden="1">{#N/A,#N/A,FALSE,"Hoja1";#N/A,#N/A,FALSE,"Hoja2"}</definedName>
    <definedName name="MOE" localSheetId="10" hidden="1">{#N/A,#N/A,FALSE,"Hoja1";#N/A,#N/A,FALSE,"Hoja2"}</definedName>
    <definedName name="MOE" localSheetId="5" hidden="1">{#N/A,#N/A,FALSE,"Hoja1";#N/A,#N/A,FALSE,"Hoja2"}</definedName>
    <definedName name="MOE" localSheetId="6" hidden="1">{#N/A,#N/A,FALSE,"Hoja1";#N/A,#N/A,FALSE,"Hoja2"}</definedName>
    <definedName name="MOE" localSheetId="7" hidden="1">{#N/A,#N/A,FALSE,"Hoja1";#N/A,#N/A,FALSE,"Hoja2"}</definedName>
    <definedName name="MOE" localSheetId="8" hidden="1">{#N/A,#N/A,FALSE,"Hoja1";#N/A,#N/A,FALSE,"Hoja2"}</definedName>
    <definedName name="MOE" localSheetId="9" hidden="1">{#N/A,#N/A,FALSE,"Hoja1";#N/A,#N/A,FALSE,"Hoja2"}</definedName>
    <definedName name="MOE" localSheetId="1" hidden="1">{#N/A,#N/A,FALSE,"Hoja1";#N/A,#N/A,FALSE,"Hoja2"}</definedName>
    <definedName name="MOE" localSheetId="2" hidden="1">{#N/A,#N/A,FALSE,"Hoja1";#N/A,#N/A,FALSE,"Hoja2"}</definedName>
    <definedName name="MOE" hidden="1">{#N/A,#N/A,FALSE,"Hoja1";#N/A,#N/A,FALSE,"Hoja2"}</definedName>
    <definedName name="MONEDA">#REF!</definedName>
    <definedName name="mono" localSheetId="11">#REF!</definedName>
    <definedName name="mono" localSheetId="4">#REF!</definedName>
    <definedName name="mono" localSheetId="10">#REF!</definedName>
    <definedName name="mono" localSheetId="5">#REF!</definedName>
    <definedName name="mono" localSheetId="6">#REF!</definedName>
    <definedName name="mono" localSheetId="7">#REF!</definedName>
    <definedName name="mono" localSheetId="8">#REF!</definedName>
    <definedName name="mono" localSheetId="9">#REF!</definedName>
    <definedName name="mono" localSheetId="1">#REF!</definedName>
    <definedName name="mono" localSheetId="2">#REF!</definedName>
    <definedName name="mono">#REF!</definedName>
    <definedName name="MontoVigenciasA1" localSheetId="1">#REF!</definedName>
    <definedName name="MontoVigenciasA1">#REF!</definedName>
    <definedName name="MontoVigenciasA2" localSheetId="1">#REF!</definedName>
    <definedName name="MontoVigenciasA2">#REF!</definedName>
    <definedName name="MontoVigenciasA3" localSheetId="1">#REF!</definedName>
    <definedName name="MontoVigenciasA3">#REF!</definedName>
    <definedName name="MontoVigenciasA4" localSheetId="1">#REF!</definedName>
    <definedName name="MontoVigenciasA4">#REF!</definedName>
    <definedName name="MontoVigenciasA5" localSheetId="1">#REF!</definedName>
    <definedName name="MontoVigenciasA5">#REF!</definedName>
    <definedName name="Mora">#REF!</definedName>
    <definedName name="MORON" localSheetId="11">#REF!</definedName>
    <definedName name="MORON" localSheetId="4">#REF!</definedName>
    <definedName name="MORON" localSheetId="10">#REF!</definedName>
    <definedName name="MORON" localSheetId="5">#REF!</definedName>
    <definedName name="MORON" localSheetId="6">#REF!</definedName>
    <definedName name="MORON" localSheetId="7">#REF!</definedName>
    <definedName name="MORON" localSheetId="8">#REF!</definedName>
    <definedName name="MORON" localSheetId="9">#REF!</definedName>
    <definedName name="MORON" localSheetId="1">#REF!</definedName>
    <definedName name="MORON" localSheetId="2">#REF!</definedName>
    <definedName name="MORON">#REF!</definedName>
    <definedName name="MRLART" localSheetId="11">#REF!</definedName>
    <definedName name="MRLART" localSheetId="4">#REF!</definedName>
    <definedName name="MRLART" localSheetId="10">#REF!</definedName>
    <definedName name="MRLART" localSheetId="5">#REF!</definedName>
    <definedName name="MRLART" localSheetId="6">#REF!</definedName>
    <definedName name="MRLART" localSheetId="7">#REF!</definedName>
    <definedName name="MRLART" localSheetId="8">#REF!</definedName>
    <definedName name="MRLART" localSheetId="9">#REF!</definedName>
    <definedName name="MRLART" localSheetId="1">#REF!</definedName>
    <definedName name="MRLART" localSheetId="2">#REF!</definedName>
    <definedName name="MRLART">#REF!</definedName>
    <definedName name="MRSUPDET" localSheetId="1">#REF!</definedName>
    <definedName name="MRSUPDET" localSheetId="2">#REF!</definedName>
    <definedName name="MRSUPDET">#REF!</definedName>
    <definedName name="Mtz_Avance" localSheetId="11">#REF!</definedName>
    <definedName name="Mtz_Avance" localSheetId="4">#REF!</definedName>
    <definedName name="Mtz_Avance" localSheetId="10">#REF!</definedName>
    <definedName name="Mtz_Avance" localSheetId="5">#REF!</definedName>
    <definedName name="Mtz_Avance" localSheetId="6">#REF!</definedName>
    <definedName name="Mtz_Avance" localSheetId="7">#REF!</definedName>
    <definedName name="Mtz_Avance" localSheetId="8">#REF!</definedName>
    <definedName name="Mtz_Avance" localSheetId="9">#REF!</definedName>
    <definedName name="Mtz_Avance" localSheetId="1">#REF!</definedName>
    <definedName name="Mtz_Avance" localSheetId="2">#REF!</definedName>
    <definedName name="Mtz_Avance">#REF!</definedName>
    <definedName name="Mv" localSheetId="1">#REF!</definedName>
    <definedName name="Mv">#REF!</definedName>
    <definedName name="n" localSheetId="11" hidden="1">{"via1",#N/A,TRUE,"general";"via2",#N/A,TRUE,"general";"via3",#N/A,TRUE,"general"}</definedName>
    <definedName name="n" localSheetId="4" hidden="1">{"via1",#N/A,TRUE,"general";"via2",#N/A,TRUE,"general";"via3",#N/A,TRUE,"general"}</definedName>
    <definedName name="n" localSheetId="10" hidden="1">{"via1",#N/A,TRUE,"general";"via2",#N/A,TRUE,"general";"via3",#N/A,TRUE,"general"}</definedName>
    <definedName name="n" localSheetId="5" hidden="1">{"via1",#N/A,TRUE,"general";"via2",#N/A,TRUE,"general";"via3",#N/A,TRUE,"general"}</definedName>
    <definedName name="n" localSheetId="6" hidden="1">{"via1",#N/A,TRUE,"general";"via2",#N/A,TRUE,"general";"via3",#N/A,TRUE,"general"}</definedName>
    <definedName name="n" localSheetId="7" hidden="1">{"via1",#N/A,TRUE,"general";"via2",#N/A,TRUE,"general";"via3",#N/A,TRUE,"general"}</definedName>
    <definedName name="n" localSheetId="8" hidden="1">{"via1",#N/A,TRUE,"general";"via2",#N/A,TRUE,"general";"via3",#N/A,TRUE,"general"}</definedName>
    <definedName name="n" localSheetId="9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1">#REF!</definedName>
    <definedName name="Nada" localSheetId="4">#REF!</definedName>
    <definedName name="Nada" localSheetId="10">#REF!</definedName>
    <definedName name="Nada" localSheetId="5">#REF!</definedName>
    <definedName name="Nada" localSheetId="6">#REF!</definedName>
    <definedName name="Nada" localSheetId="7">#REF!</definedName>
    <definedName name="Nada" localSheetId="8">#REF!</definedName>
    <definedName name="Nada" localSheetId="9">#REF!</definedName>
    <definedName name="Nada" localSheetId="0">#REF!</definedName>
    <definedName name="Nada">#REF!</definedName>
    <definedName name="Nafta_2">#REF!</definedName>
    <definedName name="Nafta2">#REF!</definedName>
    <definedName name="Nafta3">#REF!</definedName>
    <definedName name="nbvnv" localSheetId="11" hidden="1">{"via1",#N/A,TRUE,"general";"via2",#N/A,TRUE,"general";"via3",#N/A,TRUE,"general"}</definedName>
    <definedName name="nbvnv" localSheetId="4" hidden="1">{"via1",#N/A,TRUE,"general";"via2",#N/A,TRUE,"general";"via3",#N/A,TRUE,"general"}</definedName>
    <definedName name="nbvnv" localSheetId="10" hidden="1">{"via1",#N/A,TRUE,"general";"via2",#N/A,TRUE,"general";"via3",#N/A,TRUE,"general"}</definedName>
    <definedName name="nbvnv" localSheetId="5" hidden="1">{"via1",#N/A,TRUE,"general";"via2",#N/A,TRUE,"general";"via3",#N/A,TRUE,"general"}</definedName>
    <definedName name="nbvnv" localSheetId="6" hidden="1">{"via1",#N/A,TRUE,"general";"via2",#N/A,TRUE,"general";"via3",#N/A,TRUE,"general"}</definedName>
    <definedName name="nbvnv" localSheetId="7" hidden="1">{"via1",#N/A,TRUE,"general";"via2",#N/A,TRUE,"general";"via3",#N/A,TRUE,"general"}</definedName>
    <definedName name="nbvnv" localSheetId="8" hidden="1">{"via1",#N/A,TRUE,"general";"via2",#N/A,TRUE,"general";"via3",#N/A,TRUE,"general"}</definedName>
    <definedName name="nbvnv" localSheetId="9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1" hidden="1">{"TAB1",#N/A,TRUE,"GENERAL";"TAB2",#N/A,TRUE,"GENERAL";"TAB3",#N/A,TRUE,"GENERAL";"TAB4",#N/A,TRUE,"GENERAL";"TAB5",#N/A,TRUE,"GENERAL"}</definedName>
    <definedName name="NDHS" localSheetId="4" hidden="1">{"TAB1",#N/A,TRUE,"GENERAL";"TAB2",#N/A,TRUE,"GENERAL";"TAB3",#N/A,TRUE,"GENERAL";"TAB4",#N/A,TRUE,"GENERAL";"TAB5",#N/A,TRUE,"GENERAL"}</definedName>
    <definedName name="NDHS" localSheetId="10" hidden="1">{"TAB1",#N/A,TRUE,"GENERAL";"TAB2",#N/A,TRUE,"GENERAL";"TAB3",#N/A,TRUE,"GENERAL";"TAB4",#N/A,TRUE,"GENERAL";"TAB5",#N/A,TRUE,"GENERAL"}</definedName>
    <definedName name="NDHS" localSheetId="5" hidden="1">{"TAB1",#N/A,TRUE,"GENERAL";"TAB2",#N/A,TRUE,"GENERAL";"TAB3",#N/A,TRUE,"GENERAL";"TAB4",#N/A,TRUE,"GENERAL";"TAB5",#N/A,TRUE,"GENERAL"}</definedName>
    <definedName name="NDHS" localSheetId="6" hidden="1">{"TAB1",#N/A,TRUE,"GENERAL";"TAB2",#N/A,TRUE,"GENERAL";"TAB3",#N/A,TRUE,"GENERAL";"TAB4",#N/A,TRUE,"GENERAL";"TAB5",#N/A,TRUE,"GENERAL"}</definedName>
    <definedName name="NDHS" localSheetId="7" hidden="1">{"TAB1",#N/A,TRUE,"GENERAL";"TAB2",#N/A,TRUE,"GENERAL";"TAB3",#N/A,TRUE,"GENERAL";"TAB4",#N/A,TRUE,"GENERAL";"TAB5",#N/A,TRUE,"GENERAL"}</definedName>
    <definedName name="NDHS" localSheetId="8" hidden="1">{"TAB1",#N/A,TRUE,"GENERAL";"TAB2",#N/A,TRUE,"GENERAL";"TAB3",#N/A,TRUE,"GENERAL";"TAB4",#N/A,TRUE,"GENERAL";"TAB5",#N/A,TRUE,"GENERAL"}</definedName>
    <definedName name="NDHS" localSheetId="9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STOR">#REF!</definedName>
    <definedName name="nf" localSheetId="11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localSheetId="10" hidden="1">{"TAB1",#N/A,TRUE,"GENERAL";"TAB2",#N/A,TRUE,"GENERAL";"TAB3",#N/A,TRUE,"GENERAL";"TAB4",#N/A,TRUE,"GENERAL";"TAB5",#N/A,TRUE,"GENERAL"}</definedName>
    <definedName name="nf" localSheetId="5" hidden="1">{"TAB1",#N/A,TRUE,"GENERAL";"TAB2",#N/A,TRUE,"GENERAL";"TAB3",#N/A,TRUE,"GENERAL";"TAB4",#N/A,TRUE,"GENERAL";"TAB5",#N/A,TRUE,"GENERAL"}</definedName>
    <definedName name="nf" localSheetId="6" hidden="1">{"TAB1",#N/A,TRUE,"GENERAL";"TAB2",#N/A,TRUE,"GENERAL";"TAB3",#N/A,TRUE,"GENERAL";"TAB4",#N/A,TRUE,"GENERAL";"TAB5",#N/A,TRUE,"GENERAL"}</definedName>
    <definedName name="nf" localSheetId="7" hidden="1">{"TAB1",#N/A,TRUE,"GENERAL";"TAB2",#N/A,TRUE,"GENERAL";"TAB3",#N/A,TRUE,"GENERAL";"TAB4",#N/A,TRUE,"GENERAL";"TAB5",#N/A,TRUE,"GENERAL"}</definedName>
    <definedName name="nf" localSheetId="8" hidden="1">{"TAB1",#N/A,TRUE,"GENERAL";"TAB2",#N/A,TRUE,"GENERAL";"TAB3",#N/A,TRUE,"GENERAL";"TAB4",#N/A,TRUE,"GENERAL";"TAB5",#N/A,TRUE,"GENERAL"}</definedName>
    <definedName name="nf" localSheetId="9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1" hidden="1">{"via1",#N/A,TRUE,"general";"via2",#N/A,TRUE,"general";"via3",#N/A,TRUE,"general"}</definedName>
    <definedName name="nfg" localSheetId="4" hidden="1">{"via1",#N/A,TRUE,"general";"via2",#N/A,TRUE,"general";"via3",#N/A,TRUE,"general"}</definedName>
    <definedName name="nfg" localSheetId="10" hidden="1">{"via1",#N/A,TRUE,"general";"via2",#N/A,TRUE,"general";"via3",#N/A,TRUE,"general"}</definedName>
    <definedName name="nfg" localSheetId="5" hidden="1">{"via1",#N/A,TRUE,"general";"via2",#N/A,TRUE,"general";"via3",#N/A,TRUE,"general"}</definedName>
    <definedName name="nfg" localSheetId="6" hidden="1">{"via1",#N/A,TRUE,"general";"via2",#N/A,TRUE,"general";"via3",#N/A,TRUE,"general"}</definedName>
    <definedName name="nfg" localSheetId="7" hidden="1">{"via1",#N/A,TRUE,"general";"via2",#N/A,TRUE,"general";"via3",#N/A,TRUE,"general"}</definedName>
    <definedName name="nfg" localSheetId="8" hidden="1">{"via1",#N/A,TRUE,"general";"via2",#N/A,TRUE,"general";"via3",#N/A,TRUE,"general"}</definedName>
    <definedName name="nfg" localSheetId="9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1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localSheetId="10" hidden="1">{"via1",#N/A,TRUE,"general";"via2",#N/A,TRUE,"general";"via3",#N/A,TRUE,"general"}</definedName>
    <definedName name="nfgn" localSheetId="5" hidden="1">{"via1",#N/A,TRUE,"general";"via2",#N/A,TRUE,"general";"via3",#N/A,TRUE,"general"}</definedName>
    <definedName name="nfgn" localSheetId="6" hidden="1">{"via1",#N/A,TRUE,"general";"via2",#N/A,TRUE,"general";"via3",#N/A,TRUE,"general"}</definedName>
    <definedName name="nfgn" localSheetId="7" hidden="1">{"via1",#N/A,TRUE,"general";"via2",#N/A,TRUE,"general";"via3",#N/A,TRUE,"general"}</definedName>
    <definedName name="nfgn" localSheetId="8" hidden="1">{"via1",#N/A,TRUE,"general";"via2",#N/A,TRUE,"general";"via3",#N/A,TRUE,"general"}</definedName>
    <definedName name="nfgn" localSheetId="9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1">#REF!</definedName>
    <definedName name="ng" localSheetId="2">#REF!</definedName>
    <definedName name="ng">#REF!</definedName>
    <definedName name="ngdn" localSheetId="11" hidden="1">{"TAB1",#N/A,TRUE,"GENERAL";"TAB2",#N/A,TRUE,"GENERAL";"TAB3",#N/A,TRUE,"GENERAL";"TAB4",#N/A,TRUE,"GENERAL";"TAB5",#N/A,TRUE,"GENERAL"}</definedName>
    <definedName name="ngdn" localSheetId="4" hidden="1">{"TAB1",#N/A,TRUE,"GENERAL";"TAB2",#N/A,TRUE,"GENERAL";"TAB3",#N/A,TRUE,"GENERAL";"TAB4",#N/A,TRUE,"GENERAL";"TAB5",#N/A,TRUE,"GENERAL"}</definedName>
    <definedName name="ngdn" localSheetId="10" hidden="1">{"TAB1",#N/A,TRUE,"GENERAL";"TAB2",#N/A,TRUE,"GENERAL";"TAB3",#N/A,TRUE,"GENERAL";"TAB4",#N/A,TRUE,"GENERAL";"TAB5",#N/A,TRUE,"GENERAL"}</definedName>
    <definedName name="ngdn" localSheetId="5" hidden="1">{"TAB1",#N/A,TRUE,"GENERAL";"TAB2",#N/A,TRUE,"GENERAL";"TAB3",#N/A,TRUE,"GENERAL";"TAB4",#N/A,TRUE,"GENERAL";"TAB5",#N/A,TRUE,"GENERAL"}</definedName>
    <definedName name="ngdn" localSheetId="6" hidden="1">{"TAB1",#N/A,TRUE,"GENERAL";"TAB2",#N/A,TRUE,"GENERAL";"TAB3",#N/A,TRUE,"GENERAL";"TAB4",#N/A,TRUE,"GENERAL";"TAB5",#N/A,TRUE,"GENERAL"}</definedName>
    <definedName name="ngdn" localSheetId="7" hidden="1">{"TAB1",#N/A,TRUE,"GENERAL";"TAB2",#N/A,TRUE,"GENERAL";"TAB3",#N/A,TRUE,"GENERAL";"TAB4",#N/A,TRUE,"GENERAL";"TAB5",#N/A,TRUE,"GENERAL"}</definedName>
    <definedName name="ngdn" localSheetId="8" hidden="1">{"TAB1",#N/A,TRUE,"GENERAL";"TAB2",#N/A,TRUE,"GENERAL";"TAB3",#N/A,TRUE,"GENERAL";"TAB4",#N/A,TRUE,"GENERAL";"TAB5",#N/A,TRUE,"GENERAL"}</definedName>
    <definedName name="ngdn" localSheetId="9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1" hidden="1">{"via1",#N/A,TRUE,"general";"via2",#N/A,TRUE,"general";"via3",#N/A,TRUE,"general"}</definedName>
    <definedName name="ngfh" localSheetId="4" hidden="1">{"via1",#N/A,TRUE,"general";"via2",#N/A,TRUE,"general";"via3",#N/A,TRUE,"general"}</definedName>
    <definedName name="ngfh" localSheetId="10" hidden="1">{"via1",#N/A,TRUE,"general";"via2",#N/A,TRUE,"general";"via3",#N/A,TRUE,"general"}</definedName>
    <definedName name="ngfh" localSheetId="5" hidden="1">{"via1",#N/A,TRUE,"general";"via2",#N/A,TRUE,"general";"via3",#N/A,TRUE,"general"}</definedName>
    <definedName name="ngfh" localSheetId="6" hidden="1">{"via1",#N/A,TRUE,"general";"via2",#N/A,TRUE,"general";"via3",#N/A,TRUE,"general"}</definedName>
    <definedName name="ngfh" localSheetId="7" hidden="1">{"via1",#N/A,TRUE,"general";"via2",#N/A,TRUE,"general";"via3",#N/A,TRUE,"general"}</definedName>
    <definedName name="ngfh" localSheetId="8" hidden="1">{"via1",#N/A,TRUE,"general";"via2",#N/A,TRUE,"general";"via3",#N/A,TRUE,"general"}</definedName>
    <definedName name="ngfh" localSheetId="9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1">#REF!</definedName>
    <definedName name="NH" localSheetId="2">#REF!</definedName>
    <definedName name="NH">#REF!</definedName>
    <definedName name="nhn" localSheetId="11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localSheetId="10" hidden="1">{"via1",#N/A,TRUE,"general";"via2",#N/A,TRUE,"general";"via3",#N/A,TRUE,"general"}</definedName>
    <definedName name="nhn" localSheetId="5" hidden="1">{"via1",#N/A,TRUE,"general";"via2",#N/A,TRUE,"general";"via3",#N/A,TRUE,"general"}</definedName>
    <definedName name="nhn" localSheetId="6" hidden="1">{"via1",#N/A,TRUE,"general";"via2",#N/A,TRUE,"general";"via3",#N/A,TRUE,"general"}</definedName>
    <definedName name="nhn" localSheetId="7" hidden="1">{"via1",#N/A,TRUE,"general";"via2",#N/A,TRUE,"general";"via3",#N/A,TRUE,"general"}</definedName>
    <definedName name="nhn" localSheetId="8" hidden="1">{"via1",#N/A,TRUE,"general";"via2",#N/A,TRUE,"general";"via3",#N/A,TRUE,"general"}</definedName>
    <definedName name="nhn" localSheetId="9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1" hidden="1">{"TAB1",#N/A,TRUE,"GENERAL";"TAB2",#N/A,TRUE,"GENERAL";"TAB3",#N/A,TRUE,"GENERAL";"TAB4",#N/A,TRUE,"GENERAL";"TAB5",#N/A,TRUE,"GENERAL"}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localSheetId="10" hidden="1">{"TAB1",#N/A,TRUE,"GENERAL";"TAB2",#N/A,TRUE,"GENERAL";"TAB3",#N/A,TRUE,"GENERAL";"TAB4",#N/A,TRUE,"GENERAL";"TAB5",#N/A,TRUE,"GENERAL"}</definedName>
    <definedName name="nhncfgn" localSheetId="5" hidden="1">{"TAB1",#N/A,TRUE,"GENERAL";"TAB2",#N/A,TRUE,"GENERAL";"TAB3",#N/A,TRUE,"GENERAL";"TAB4",#N/A,TRUE,"GENERAL";"TAB5",#N/A,TRUE,"GENERAL"}</definedName>
    <definedName name="nhncfgn" localSheetId="6" hidden="1">{"TAB1",#N/A,TRUE,"GENERAL";"TAB2",#N/A,TRUE,"GENERAL";"TAB3",#N/A,TRUE,"GENERAL";"TAB4",#N/A,TRUE,"GENERAL";"TAB5",#N/A,TRUE,"GENERAL"}</definedName>
    <definedName name="nhncfgn" localSheetId="7" hidden="1">{"TAB1",#N/A,TRUE,"GENERAL";"TAB2",#N/A,TRUE,"GENERAL";"TAB3",#N/A,TRUE,"GENERAL";"TAB4",#N/A,TRUE,"GENERAL";"TAB5",#N/A,TRUE,"GENERAL"}</definedName>
    <definedName name="nhncfgn" localSheetId="8" hidden="1">{"TAB1",#N/A,TRUE,"GENERAL";"TAB2",#N/A,TRUE,"GENERAL";"TAB3",#N/A,TRUE,"GENERAL";"TAB4",#N/A,TRUE,"GENERAL";"TAB5",#N/A,TRUE,"GENERAL"}</definedName>
    <definedName name="nhncfgn" localSheetId="9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1" hidden="1">{"via1",#N/A,TRUE,"general";"via2",#N/A,TRUE,"general";"via3",#N/A,TRUE,"general"}</definedName>
    <definedName name="nhndr" localSheetId="4" hidden="1">{"via1",#N/A,TRUE,"general";"via2",#N/A,TRUE,"general";"via3",#N/A,TRUE,"general"}</definedName>
    <definedName name="nhndr" localSheetId="10" hidden="1">{"via1",#N/A,TRUE,"general";"via2",#N/A,TRUE,"general";"via3",#N/A,TRUE,"general"}</definedName>
    <definedName name="nhndr" localSheetId="5" hidden="1">{"via1",#N/A,TRUE,"general";"via2",#N/A,TRUE,"general";"via3",#N/A,TRUE,"general"}</definedName>
    <definedName name="nhndr" localSheetId="6" hidden="1">{"via1",#N/A,TRUE,"general";"via2",#N/A,TRUE,"general";"via3",#N/A,TRUE,"general"}</definedName>
    <definedName name="nhndr" localSheetId="7" hidden="1">{"via1",#N/A,TRUE,"general";"via2",#N/A,TRUE,"general";"via3",#N/A,TRUE,"general"}</definedName>
    <definedName name="nhndr" localSheetId="8" hidden="1">{"via1",#N/A,TRUE,"general";"via2",#N/A,TRUE,"general";"via3",#N/A,TRUE,"general"}</definedName>
    <definedName name="nhndr" localSheetId="9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#REF!</definedName>
    <definedName name="Nmax" localSheetId="11">#REF!</definedName>
    <definedName name="Nmax" localSheetId="4">#REF!</definedName>
    <definedName name="Nmax" localSheetId="10">#REF!</definedName>
    <definedName name="Nmax" localSheetId="5">#REF!</definedName>
    <definedName name="Nmax" localSheetId="6">#REF!</definedName>
    <definedName name="Nmax" localSheetId="7">#REF!</definedName>
    <definedName name="Nmax" localSheetId="8">#REF!</definedName>
    <definedName name="Nmax" localSheetId="9">#REF!</definedName>
    <definedName name="Nmax" localSheetId="1">#REF!</definedName>
    <definedName name="Nmax" localSheetId="2">#REF!</definedName>
    <definedName name="Nmax">#REF!</definedName>
    <definedName name="nmdlf" localSheetId="1">#REF!</definedName>
    <definedName name="nmdlf">#REF!</definedName>
    <definedName name="nmmmm" localSheetId="11" hidden="1">{"via1",#N/A,TRUE,"general";"via2",#N/A,TRUE,"general";"via3",#N/A,TRUE,"general"}</definedName>
    <definedName name="nmmmm" localSheetId="4" hidden="1">{"via1",#N/A,TRUE,"general";"via2",#N/A,TRUE,"general";"via3",#N/A,TRUE,"general"}</definedName>
    <definedName name="nmmmm" localSheetId="10" hidden="1">{"via1",#N/A,TRUE,"general";"via2",#N/A,TRUE,"general";"via3",#N/A,TRUE,"general"}</definedName>
    <definedName name="nmmmm" localSheetId="5" hidden="1">{"via1",#N/A,TRUE,"general";"via2",#N/A,TRUE,"general";"via3",#N/A,TRUE,"general"}</definedName>
    <definedName name="nmmmm" localSheetId="6" hidden="1">{"via1",#N/A,TRUE,"general";"via2",#N/A,TRUE,"general";"via3",#N/A,TRUE,"general"}</definedName>
    <definedName name="nmmmm" localSheetId="7" hidden="1">{"via1",#N/A,TRUE,"general";"via2",#N/A,TRUE,"general";"via3",#N/A,TRUE,"general"}</definedName>
    <definedName name="nmmmm" localSheetId="8" hidden="1">{"via1",#N/A,TRUE,"general";"via2",#N/A,TRUE,"general";"via3",#N/A,TRUE,"general"}</definedName>
    <definedName name="nmmmm" localSheetId="9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1" hidden="1">{"TAB1",#N/A,TRUE,"GENERAL";"TAB2",#N/A,TRUE,"GENERAL";"TAB3",#N/A,TRUE,"GENERAL";"TAB4",#N/A,TRUE,"GENERAL";"TAB5",#N/A,TRUE,"GENERAL"}</definedName>
    <definedName name="NN" localSheetId="4" hidden="1">{"TAB1",#N/A,TRUE,"GENERAL";"TAB2",#N/A,TRUE,"GENERAL";"TAB3",#N/A,TRUE,"GENERAL";"TAB4",#N/A,TRUE,"GENERAL";"TAB5",#N/A,TRUE,"GENERAL"}</definedName>
    <definedName name="NN" localSheetId="10" hidden="1">{"TAB1",#N/A,TRUE,"GENERAL";"TAB2",#N/A,TRUE,"GENERAL";"TAB3",#N/A,TRUE,"GENERAL";"TAB4",#N/A,TRUE,"GENERAL";"TAB5",#N/A,TRUE,"GENERAL"}</definedName>
    <definedName name="NN" localSheetId="5" hidden="1">{"TAB1",#N/A,TRUE,"GENERAL";"TAB2",#N/A,TRUE,"GENERAL";"TAB3",#N/A,TRUE,"GENERAL";"TAB4",#N/A,TRUE,"GENERAL";"TAB5",#N/A,TRUE,"GENERAL"}</definedName>
    <definedName name="NN" localSheetId="6" hidden="1">{"TAB1",#N/A,TRUE,"GENERAL";"TAB2",#N/A,TRUE,"GENERAL";"TAB3",#N/A,TRUE,"GENERAL";"TAB4",#N/A,TRUE,"GENERAL";"TAB5",#N/A,TRUE,"GENERAL"}</definedName>
    <definedName name="NN" localSheetId="7" hidden="1">{"TAB1",#N/A,TRUE,"GENERAL";"TAB2",#N/A,TRUE,"GENERAL";"TAB3",#N/A,TRUE,"GENERAL";"TAB4",#N/A,TRUE,"GENERAL";"TAB5",#N/A,TRUE,"GENERAL"}</definedName>
    <definedName name="NN" localSheetId="8" hidden="1">{"TAB1",#N/A,TRUE,"GENERAL";"TAB2",#N/A,TRUE,"GENERAL";"TAB3",#N/A,TRUE,"GENERAL";"TAB4",#N/A,TRUE,"GENERAL";"TAB5",#N/A,TRUE,"GENERAL"}</definedName>
    <definedName name="NN" localSheetId="9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1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localSheetId="10" hidden="1">{"TAB1",#N/A,TRUE,"GENERAL";"TAB2",#N/A,TRUE,"GENERAL";"TAB3",#N/A,TRUE,"GENERAL";"TAB4",#N/A,TRUE,"GENERAL";"TAB5",#N/A,TRUE,"GENERAL"}</definedName>
    <definedName name="nndng" localSheetId="5" hidden="1">{"TAB1",#N/A,TRUE,"GENERAL";"TAB2",#N/A,TRUE,"GENERAL";"TAB3",#N/A,TRUE,"GENERAL";"TAB4",#N/A,TRUE,"GENERAL";"TAB5",#N/A,TRUE,"GENERAL"}</definedName>
    <definedName name="nndng" localSheetId="6" hidden="1">{"TAB1",#N/A,TRUE,"GENERAL";"TAB2",#N/A,TRUE,"GENERAL";"TAB3",#N/A,TRUE,"GENERAL";"TAB4",#N/A,TRUE,"GENERAL";"TAB5",#N/A,TRUE,"GENERAL"}</definedName>
    <definedName name="nndng" localSheetId="7" hidden="1">{"TAB1",#N/A,TRUE,"GENERAL";"TAB2",#N/A,TRUE,"GENERAL";"TAB3",#N/A,TRUE,"GENERAL";"TAB4",#N/A,TRUE,"GENERAL";"TAB5",#N/A,TRUE,"GENERAL"}</definedName>
    <definedName name="nndng" localSheetId="8" hidden="1">{"TAB1",#N/A,TRUE,"GENERAL";"TAB2",#N/A,TRUE,"GENERAL";"TAB3",#N/A,TRUE,"GENERAL";"TAB4",#N/A,TRUE,"GENERAL";"TAB5",#N/A,TRUE,"GENERAL"}</definedName>
    <definedName name="nndng" localSheetId="9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1" hidden="1">{"TAB1",#N/A,TRUE,"GENERAL";"TAB2",#N/A,TRUE,"GENERAL";"TAB3",#N/A,TRUE,"GENERAL";"TAB4",#N/A,TRUE,"GENERAL";"TAB5",#N/A,TRUE,"GENERAL"}</definedName>
    <definedName name="nnn" localSheetId="4" hidden="1">{"TAB1",#N/A,TRUE,"GENERAL";"TAB2",#N/A,TRUE,"GENERAL";"TAB3",#N/A,TRUE,"GENERAL";"TAB4",#N/A,TRUE,"GENERAL";"TAB5",#N/A,TRUE,"GENERAL"}</definedName>
    <definedName name="nnn" localSheetId="10" hidden="1">{"TAB1",#N/A,TRUE,"GENERAL";"TAB2",#N/A,TRUE,"GENERAL";"TAB3",#N/A,TRUE,"GENERAL";"TAB4",#N/A,TRUE,"GENERAL";"TAB5",#N/A,TRUE,"GENERAL"}</definedName>
    <definedName name="nnn" localSheetId="5" hidden="1">{"TAB1",#N/A,TRUE,"GENERAL";"TAB2",#N/A,TRUE,"GENERAL";"TAB3",#N/A,TRUE,"GENERAL";"TAB4",#N/A,TRUE,"GENERAL";"TAB5",#N/A,TRUE,"GENERAL"}</definedName>
    <definedName name="nnn" localSheetId="6" hidden="1">{"TAB1",#N/A,TRUE,"GENERAL";"TAB2",#N/A,TRUE,"GENERAL";"TAB3",#N/A,TRUE,"GENERAL";"TAB4",#N/A,TRUE,"GENERAL";"TAB5",#N/A,TRUE,"GENERAL"}</definedName>
    <definedName name="nnn" localSheetId="7" hidden="1">{"TAB1",#N/A,TRUE,"GENERAL";"TAB2",#N/A,TRUE,"GENERAL";"TAB3",#N/A,TRUE,"GENERAL";"TAB4",#N/A,TRUE,"GENERAL";"TAB5",#N/A,TRUE,"GENERAL"}</definedName>
    <definedName name="nnn" localSheetId="8" hidden="1">{"TAB1",#N/A,TRUE,"GENERAL";"TAB2",#N/A,TRUE,"GENERAL";"TAB3",#N/A,TRUE,"GENERAL";"TAB4",#N/A,TRUE,"GENERAL";"TAB5",#N/A,TRUE,"GENERAL"}</definedName>
    <definedName name="nnn" localSheetId="9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1" hidden="1">{"via1",#N/A,TRUE,"general";"via2",#N/A,TRUE,"general";"via3",#N/A,TRUE,"general"}</definedName>
    <definedName name="nnnhd" localSheetId="4" hidden="1">{"via1",#N/A,TRUE,"general";"via2",#N/A,TRUE,"general";"via3",#N/A,TRUE,"general"}</definedName>
    <definedName name="nnnhd" localSheetId="10" hidden="1">{"via1",#N/A,TRUE,"general";"via2",#N/A,TRUE,"general";"via3",#N/A,TRUE,"general"}</definedName>
    <definedName name="nnnhd" localSheetId="5" hidden="1">{"via1",#N/A,TRUE,"general";"via2",#N/A,TRUE,"general";"via3",#N/A,TRUE,"general"}</definedName>
    <definedName name="nnnhd" localSheetId="6" hidden="1">{"via1",#N/A,TRUE,"general";"via2",#N/A,TRUE,"general";"via3",#N/A,TRUE,"general"}</definedName>
    <definedName name="nnnhd" localSheetId="7" hidden="1">{"via1",#N/A,TRUE,"general";"via2",#N/A,TRUE,"general";"via3",#N/A,TRUE,"general"}</definedName>
    <definedName name="nnnhd" localSheetId="8" hidden="1">{"via1",#N/A,TRUE,"general";"via2",#N/A,TRUE,"general";"via3",#N/A,TRUE,"general"}</definedName>
    <definedName name="nnnhd" localSheetId="9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1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localSheetId="10" hidden="1">{"via1",#N/A,TRUE,"general";"via2",#N/A,TRUE,"general";"via3",#N/A,TRUE,"general"}</definedName>
    <definedName name="nnnnn" localSheetId="5" hidden="1">{"via1",#N/A,TRUE,"general";"via2",#N/A,TRUE,"general";"via3",#N/A,TRUE,"general"}</definedName>
    <definedName name="nnnnn" localSheetId="6" hidden="1">{"via1",#N/A,TRUE,"general";"via2",#N/A,TRUE,"general";"via3",#N/A,TRUE,"general"}</definedName>
    <definedName name="nnnnn" localSheetId="7" hidden="1">{"via1",#N/A,TRUE,"general";"via2",#N/A,TRUE,"general";"via3",#N/A,TRUE,"general"}</definedName>
    <definedName name="nnnnn" localSheetId="8" hidden="1">{"via1",#N/A,TRUE,"general";"via2",#N/A,TRUE,"general";"via3",#N/A,TRUE,"general"}</definedName>
    <definedName name="nnnnn" localSheetId="9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1" hidden="1">{"TAB1",#N/A,TRUE,"GENERAL";"TAB2",#N/A,TRUE,"GENERAL";"TAB3",#N/A,TRUE,"GENERAL";"TAB4",#N/A,TRUE,"GENERAL";"TAB5",#N/A,TRUE,"GENERAL"}</definedName>
    <definedName name="nnnnnd" localSheetId="4" hidden="1">{"TAB1",#N/A,TRUE,"GENERAL";"TAB2",#N/A,TRUE,"GENERAL";"TAB3",#N/A,TRUE,"GENERAL";"TAB4",#N/A,TRUE,"GENERAL";"TAB5",#N/A,TRUE,"GENERAL"}</definedName>
    <definedName name="nnnnnd" localSheetId="10" hidden="1">{"TAB1",#N/A,TRUE,"GENERAL";"TAB2",#N/A,TRUE,"GENERAL";"TAB3",#N/A,TRUE,"GENERAL";"TAB4",#N/A,TRUE,"GENERAL";"TAB5",#N/A,TRUE,"GENERAL"}</definedName>
    <definedName name="nnnnnd" localSheetId="5" hidden="1">{"TAB1",#N/A,TRUE,"GENERAL";"TAB2",#N/A,TRUE,"GENERAL";"TAB3",#N/A,TRUE,"GENERAL";"TAB4",#N/A,TRUE,"GENERAL";"TAB5",#N/A,TRUE,"GENERAL"}</definedName>
    <definedName name="nnnnnd" localSheetId="6" hidden="1">{"TAB1",#N/A,TRUE,"GENERAL";"TAB2",#N/A,TRUE,"GENERAL";"TAB3",#N/A,TRUE,"GENERAL";"TAB4",#N/A,TRUE,"GENERAL";"TAB5",#N/A,TRUE,"GENERAL"}</definedName>
    <definedName name="nnnnnd" localSheetId="7" hidden="1">{"TAB1",#N/A,TRUE,"GENERAL";"TAB2",#N/A,TRUE,"GENERAL";"TAB3",#N/A,TRUE,"GENERAL";"TAB4",#N/A,TRUE,"GENERAL";"TAB5",#N/A,TRUE,"GENERAL"}</definedName>
    <definedName name="nnnnnd" localSheetId="8" hidden="1">{"TAB1",#N/A,TRUE,"GENERAL";"TAB2",#N/A,TRUE,"GENERAL";"TAB3",#N/A,TRUE,"GENERAL";"TAB4",#N/A,TRUE,"GENERAL";"TAB5",#N/A,TRUE,"GENERAL"}</definedName>
    <definedName name="nnnnnd" localSheetId="9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1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localSheetId="10" hidden="1">{"TAB1",#N/A,TRUE,"GENERAL";"TAB2",#N/A,TRUE,"GENERAL";"TAB3",#N/A,TRUE,"GENERAL";"TAB4",#N/A,TRUE,"GENERAL";"TAB5",#N/A,TRUE,"GENERAL"}</definedName>
    <definedName name="nnnnnf" localSheetId="5" hidden="1">{"TAB1",#N/A,TRUE,"GENERAL";"TAB2",#N/A,TRUE,"GENERAL";"TAB3",#N/A,TRUE,"GENERAL";"TAB4",#N/A,TRUE,"GENERAL";"TAB5",#N/A,TRUE,"GENERAL"}</definedName>
    <definedName name="nnnnnf" localSheetId="6" hidden="1">{"TAB1",#N/A,TRUE,"GENERAL";"TAB2",#N/A,TRUE,"GENERAL";"TAB3",#N/A,TRUE,"GENERAL";"TAB4",#N/A,TRUE,"GENERAL";"TAB5",#N/A,TRUE,"GENERAL"}</definedName>
    <definedName name="nnnnnf" localSheetId="7" hidden="1">{"TAB1",#N/A,TRUE,"GENERAL";"TAB2",#N/A,TRUE,"GENERAL";"TAB3",#N/A,TRUE,"GENERAL";"TAB4",#N/A,TRUE,"GENERAL";"TAB5",#N/A,TRUE,"GENERAL"}</definedName>
    <definedName name="nnnnnf" localSheetId="8" hidden="1">{"TAB1",#N/A,TRUE,"GENERAL";"TAB2",#N/A,TRUE,"GENERAL";"TAB3",#N/A,TRUE,"GENERAL";"TAB4",#N/A,TRUE,"GENERAL";"TAB5",#N/A,TRUE,"GENERAL"}</definedName>
    <definedName name="nnnnnf" localSheetId="9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1" hidden="1">{"via1",#N/A,TRUE,"general";"via2",#N/A,TRUE,"general";"via3",#N/A,TRUE,"general"}</definedName>
    <definedName name="nnnnnh" localSheetId="4" hidden="1">{"via1",#N/A,TRUE,"general";"via2",#N/A,TRUE,"general";"via3",#N/A,TRUE,"general"}</definedName>
    <definedName name="nnnnnh" localSheetId="10" hidden="1">{"via1",#N/A,TRUE,"general";"via2",#N/A,TRUE,"general";"via3",#N/A,TRUE,"general"}</definedName>
    <definedName name="nnnnnh" localSheetId="5" hidden="1">{"via1",#N/A,TRUE,"general";"via2",#N/A,TRUE,"general";"via3",#N/A,TRUE,"general"}</definedName>
    <definedName name="nnnnnh" localSheetId="6" hidden="1">{"via1",#N/A,TRUE,"general";"via2",#N/A,TRUE,"general";"via3",#N/A,TRUE,"general"}</definedName>
    <definedName name="nnnnnh" localSheetId="7" hidden="1">{"via1",#N/A,TRUE,"general";"via2",#N/A,TRUE,"general";"via3",#N/A,TRUE,"general"}</definedName>
    <definedName name="nnnnnh" localSheetId="8" hidden="1">{"via1",#N/A,TRUE,"general";"via2",#N/A,TRUE,"general";"via3",#N/A,TRUE,"general"}</definedName>
    <definedName name="nnnnnh" localSheetId="9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1">#REF!</definedName>
    <definedName name="NO" localSheetId="4">#REF!</definedName>
    <definedName name="NO" localSheetId="10">#REF!</definedName>
    <definedName name="NO" localSheetId="5">#REF!</definedName>
    <definedName name="NO" localSheetId="6">#REF!</definedName>
    <definedName name="NO" localSheetId="7">#REF!</definedName>
    <definedName name="NO" localSheetId="8">#REF!</definedName>
    <definedName name="NO" localSheetId="9">#REF!</definedName>
    <definedName name="NO" localSheetId="1">'MEMORIAS DE CANTIDADES'!ERR</definedName>
    <definedName name="NO" localSheetId="2">PMT!ERR</definedName>
    <definedName name="NO">[0]!ERR</definedName>
    <definedName name="No_desarrolladas">#REF!,#REF!,#REF!,#REF!</definedName>
    <definedName name="NOMBRE" localSheetId="11">#REF!</definedName>
    <definedName name="NOMBRE" localSheetId="4">#REF!</definedName>
    <definedName name="NOMBRE" localSheetId="10">#REF!</definedName>
    <definedName name="NOMBRE" localSheetId="5">#REF!</definedName>
    <definedName name="NOMBRE" localSheetId="6">#REF!</definedName>
    <definedName name="NOMBRE" localSheetId="7">#REF!</definedName>
    <definedName name="NOMBRE" localSheetId="8">#REF!</definedName>
    <definedName name="NOMBRE" localSheetId="9">#REF!</definedName>
    <definedName name="NOMBRE" localSheetId="1">#REF!</definedName>
    <definedName name="NOMBRE" localSheetId="2">#REF!</definedName>
    <definedName name="NOMBRE">#REF!</definedName>
    <definedName name="NombreCoordinador" localSheetId="1">#REF!</definedName>
    <definedName name="NombreCoordinador">#REF!</definedName>
    <definedName name="NombreDependencia" localSheetId="1">#REF!</definedName>
    <definedName name="NombreDependencia">#REF!</definedName>
    <definedName name="NombreProyecto" localSheetId="1">#REF!</definedName>
    <definedName name="NombreProyecto">#REF!</definedName>
    <definedName name="NombreVicepresidencia" localSheetId="1">#REF!</definedName>
    <definedName name="NombreVicepresidencia">#REF!</definedName>
    <definedName name="Norte" localSheetId="1">#REF!</definedName>
    <definedName name="Norte">#REF!</definedName>
    <definedName name="NPAGE">#REF!</definedName>
    <definedName name="NUEVO" localSheetId="11">#REF!</definedName>
    <definedName name="NUEVO" localSheetId="4">#REF!</definedName>
    <definedName name="NUEVO" localSheetId="10">#REF!</definedName>
    <definedName name="NUEVO" localSheetId="5">#REF!</definedName>
    <definedName name="NUEVO" localSheetId="6">#REF!</definedName>
    <definedName name="NUEVO" localSheetId="7">#REF!</definedName>
    <definedName name="NUEVO" localSheetId="8">#REF!</definedName>
    <definedName name="NUEVO" localSheetId="9">#REF!</definedName>
    <definedName name="NUEVO" localSheetId="1">#REF!</definedName>
    <definedName name="NUEVO" localSheetId="2">#REF!</definedName>
    <definedName name="NUEVO">#REF!</definedName>
    <definedName name="Num_Pmt_Per_Year" localSheetId="1">#REF!</definedName>
    <definedName name="Num_Pmt_Per_Year">#REF!</definedName>
    <definedName name="Number_of_Payments" localSheetId="11">MATCH(0.01,[0]!End_Bal,-1)+1</definedName>
    <definedName name="Number_of_Payments" localSheetId="4">MATCH(0.01,End_Bal,-1)+1</definedName>
    <definedName name="Number_of_Payments" localSheetId="10">MATCH(0.01,[0]!End_Bal,-1)+1</definedName>
    <definedName name="Number_of_Payments" localSheetId="5">MATCH(0.01,End_Bal,-1)+1</definedName>
    <definedName name="Number_of_Payments" localSheetId="6">MATCH(0.01,End_Bal,-1)+1</definedName>
    <definedName name="Number_of_Payments" localSheetId="7">MATCH(0.01,[0]!End_Bal,-1)+1</definedName>
    <definedName name="Number_of_Payments" localSheetId="8">MATCH(0.01,[0]!End_Bal,-1)+1</definedName>
    <definedName name="Number_of_Payments" localSheetId="9">MATCH(0.01,[0]!End_Bal,-1)+1</definedName>
    <definedName name="Number_of_Payments" localSheetId="1">MATCH(0.01,'MEMORIAS DE CANTIDADES'!End_Bal,-1)+1</definedName>
    <definedName name="Number_of_Payments" localSheetId="2">MATCH(0.01,End_Bal,-1)+1</definedName>
    <definedName name="Number_of_Payments">MATCH(0.01,End_Bal,-1)+1</definedName>
    <definedName name="nxn" localSheetId="11" hidden="1">{"via1",#N/A,TRUE,"general";"via2",#N/A,TRUE,"general";"via3",#N/A,TRUE,"general"}</definedName>
    <definedName name="nxn" localSheetId="4" hidden="1">{"via1",#N/A,TRUE,"general";"via2",#N/A,TRUE,"general";"via3",#N/A,TRUE,"general"}</definedName>
    <definedName name="nxn" localSheetId="10" hidden="1">{"via1",#N/A,TRUE,"general";"via2",#N/A,TRUE,"general";"via3",#N/A,TRUE,"general"}</definedName>
    <definedName name="nxn" localSheetId="5" hidden="1">{"via1",#N/A,TRUE,"general";"via2",#N/A,TRUE,"general";"via3",#N/A,TRUE,"general"}</definedName>
    <definedName name="nxn" localSheetId="6" hidden="1">{"via1",#N/A,TRUE,"general";"via2",#N/A,TRUE,"general";"via3",#N/A,TRUE,"general"}</definedName>
    <definedName name="nxn" localSheetId="7" hidden="1">{"via1",#N/A,TRUE,"general";"via2",#N/A,TRUE,"general";"via3",#N/A,TRUE,"general"}</definedName>
    <definedName name="nxn" localSheetId="8" hidden="1">{"via1",#N/A,TRUE,"general";"via2",#N/A,TRUE,"general";"via3",#N/A,TRUE,"general"}</definedName>
    <definedName name="nxn" localSheetId="9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1" hidden="1">{"via1",#N/A,TRUE,"general";"via2",#N/A,TRUE,"general";"via3",#N/A,TRUE,"general"}</definedName>
    <definedName name="ñpñpñ" localSheetId="4" hidden="1">{"via1",#N/A,TRUE,"general";"via2",#N/A,TRUE,"general";"via3",#N/A,TRUE,"general"}</definedName>
    <definedName name="ñpñpñ" localSheetId="10" hidden="1">{"via1",#N/A,TRUE,"general";"via2",#N/A,TRUE,"general";"via3",#N/A,TRUE,"general"}</definedName>
    <definedName name="ñpñpñ" localSheetId="5" hidden="1">{"via1",#N/A,TRUE,"general";"via2",#N/A,TRUE,"general";"via3",#N/A,TRUE,"general"}</definedName>
    <definedName name="ñpñpñ" localSheetId="6" hidden="1">{"via1",#N/A,TRUE,"general";"via2",#N/A,TRUE,"general";"via3",#N/A,TRUE,"general"}</definedName>
    <definedName name="ñpñpñ" localSheetId="7" hidden="1">{"via1",#N/A,TRUE,"general";"via2",#N/A,TRUE,"general";"via3",#N/A,TRUE,"general"}</definedName>
    <definedName name="ñpñpñ" localSheetId="8" hidden="1">{"via1",#N/A,TRUE,"general";"via2",#N/A,TRUE,"general";"via3",#N/A,TRUE,"general"}</definedName>
    <definedName name="ñpñpñ" localSheetId="9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1">#REF!</definedName>
    <definedName name="º1" localSheetId="2">#REF!</definedName>
    <definedName name="º1">#REF!</definedName>
    <definedName name="o9o9" localSheetId="11" hidden="1">{"via1",#N/A,TRUE,"general";"via2",#N/A,TRUE,"general";"via3",#N/A,TRUE,"general"}</definedName>
    <definedName name="o9o9" localSheetId="4" hidden="1">{"via1",#N/A,TRUE,"general";"via2",#N/A,TRUE,"general";"via3",#N/A,TRUE,"general"}</definedName>
    <definedName name="o9o9" localSheetId="10" hidden="1">{"via1",#N/A,TRUE,"general";"via2",#N/A,TRUE,"general";"via3",#N/A,TRUE,"general"}</definedName>
    <definedName name="o9o9" localSheetId="5" hidden="1">{"via1",#N/A,TRUE,"general";"via2",#N/A,TRUE,"general";"via3",#N/A,TRUE,"general"}</definedName>
    <definedName name="o9o9" localSheetId="6" hidden="1">{"via1",#N/A,TRUE,"general";"via2",#N/A,TRUE,"general";"via3",#N/A,TRUE,"general"}</definedName>
    <definedName name="o9o9" localSheetId="7" hidden="1">{"via1",#N/A,TRUE,"general";"via2",#N/A,TRUE,"general";"via3",#N/A,TRUE,"general"}</definedName>
    <definedName name="o9o9" localSheetId="8" hidden="1">{"via1",#N/A,TRUE,"general";"via2",#N/A,TRUE,"general";"via3",#N/A,TRUE,"general"}</definedName>
    <definedName name="o9o9" localSheetId="9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#REF!</definedName>
    <definedName name="ObjetivoProyecto" localSheetId="11">#REF!</definedName>
    <definedName name="ObjetivoProyecto" localSheetId="4">#REF!</definedName>
    <definedName name="ObjetivoProyecto" localSheetId="10">#REF!</definedName>
    <definedName name="ObjetivoProyecto" localSheetId="5">#REF!</definedName>
    <definedName name="ObjetivoProyecto" localSheetId="6">#REF!</definedName>
    <definedName name="ObjetivoProyecto" localSheetId="7">#REF!</definedName>
    <definedName name="ObjetivoProyecto" localSheetId="8">#REF!</definedName>
    <definedName name="ObjetivoProyecto" localSheetId="9">#REF!</definedName>
    <definedName name="ObjetivoProyecto" localSheetId="1">#REF!</definedName>
    <definedName name="ObjetivoProyecto" localSheetId="2">#REF!</definedName>
    <definedName name="ObjetivoProyecto">#REF!</definedName>
    <definedName name="Obra" localSheetId="1">#REF!</definedName>
    <definedName name="Obra">#REF!</definedName>
    <definedName name="obras" localSheetId="1" hidden="1">#REF!</definedName>
    <definedName name="obras" hidden="1">#REF!</definedName>
    <definedName name="obras1" localSheetId="11">DATE(YEAR(#REF!),MONTH(#REF!)+Payment_Number,DAY(#REF!))</definedName>
    <definedName name="obras1" localSheetId="4">DATE(YEAR(#REF!),MONTH(#REF!)+Payment_Number,DAY(#REF!))</definedName>
    <definedName name="obras1" localSheetId="10">DATE(YEAR(#REF!),MONTH(#REF!)+Payment_Number,DAY(#REF!))</definedName>
    <definedName name="obras1" localSheetId="5">DATE(YEAR(#REF!),MONTH(#REF!)+Payment_Number,DAY(#REF!))</definedName>
    <definedName name="obras1" localSheetId="6">DATE(YEAR(#REF!),MONTH(#REF!)+Payment_Number,DAY(#REF!))</definedName>
    <definedName name="obras1" localSheetId="7">DATE(YEAR(#REF!),MONTH(#REF!)+Payment_Number,DAY(#REF!))</definedName>
    <definedName name="obras1" localSheetId="8">DATE(YEAR(#REF!),MONTH(#REF!)+Payment_Number,DAY(#REF!))</definedName>
    <definedName name="obras1" localSheetId="9">DATE(YEAR(#REF!),MONTH(#REF!)+Payment_Number,DAY(#REF!))</definedName>
    <definedName name="obras1" localSheetId="1">DATE(YEAR(#REF!),MONTH(#REF!)+Payment_Number,DAY(#REF!))</definedName>
    <definedName name="obras1" localSheetId="2">DATE(YEAR(#REF!),MONTH(#REF!)+Payment_Number,DAY(#REF!))</definedName>
    <definedName name="obras1" localSheetId="0">DATE(YEAR(#REF!),MONTH(#REF!)+Payment_Number,DAY(#REF!))</definedName>
    <definedName name="obras1">DATE(YEAR(#REF!),MONTH(#REF!)+Payment_Number,DAY(#REF!))</definedName>
    <definedName name="obras11" localSheetId="11" hidden="1">#REF!</definedName>
    <definedName name="obras11" localSheetId="4" hidden="1">#REF!</definedName>
    <definedName name="obras11" localSheetId="10" hidden="1">#REF!</definedName>
    <definedName name="obras11" localSheetId="5" hidden="1">#REF!</definedName>
    <definedName name="obras11" localSheetId="6" hidden="1">#REF!</definedName>
    <definedName name="obras11" localSheetId="7" hidden="1">#REF!</definedName>
    <definedName name="obras11" localSheetId="8" hidden="1">#REF!</definedName>
    <definedName name="obras11" localSheetId="9" hidden="1">#REF!</definedName>
    <definedName name="obras11" localSheetId="1" hidden="1">#REF!</definedName>
    <definedName name="obras11" localSheetId="2" hidden="1">#REF!</definedName>
    <definedName name="obras11" hidden="1">#REF!</definedName>
    <definedName name="obras111" localSheetId="11">DATE(YEAR(#REF!),MONTH(#REF!)+Payment_Number,DAY(#REF!))</definedName>
    <definedName name="obras111" localSheetId="4">DATE(YEAR(#REF!),MONTH(#REF!)+Payment_Number,DAY(#REF!))</definedName>
    <definedName name="obras111" localSheetId="10">DATE(YEAR(#REF!),MONTH(#REF!)+Payment_Number,DAY(#REF!))</definedName>
    <definedName name="obras111" localSheetId="5">DATE(YEAR(#REF!),MONTH(#REF!)+Payment_Number,DAY(#REF!))</definedName>
    <definedName name="obras111" localSheetId="6">DATE(YEAR(#REF!),MONTH(#REF!)+Payment_Number,DAY(#REF!))</definedName>
    <definedName name="obras111" localSheetId="7">DATE(YEAR(#REF!),MONTH(#REF!)+Payment_Number,DAY(#REF!))</definedName>
    <definedName name="obras111" localSheetId="8">DATE(YEAR(#REF!),MONTH(#REF!)+Payment_Number,DAY(#REF!))</definedName>
    <definedName name="obras111" localSheetId="9">DATE(YEAR(#REF!),MONTH(#REF!)+Payment_Number,DAY(#REF!))</definedName>
    <definedName name="obras111" localSheetId="1">DATE(YEAR(#REF!),MONTH(#REF!)+Payment_Number,DAY(#REF!))</definedName>
    <definedName name="obras111" localSheetId="2">DATE(YEAR(#REF!),MONTH(#REF!)+Payment_Number,DAY(#REF!))</definedName>
    <definedName name="obras111" localSheetId="0">DATE(YEAR(#REF!),MONTH(#REF!)+Payment_Number,DAY(#REF!))</definedName>
    <definedName name="obras111">DATE(YEAR(#REF!),MONTH(#REF!)+Payment_Number,DAY(#REF!))</definedName>
    <definedName name="OCD" localSheetId="1">#REF!</definedName>
    <definedName name="OCD" localSheetId="2">#REF!</definedName>
    <definedName name="OCD">#REF!</definedName>
    <definedName name="OCD1_1" localSheetId="1">#REF!</definedName>
    <definedName name="OCD1_1" localSheetId="2">#REF!</definedName>
    <definedName name="OCD1_1">#REF!</definedName>
    <definedName name="OCD1_1_1" localSheetId="1">#REF!</definedName>
    <definedName name="OCD1_1_1">#REF!</definedName>
    <definedName name="OCI" localSheetId="1">#REF!</definedName>
    <definedName name="OCI">#REF!</definedName>
    <definedName name="OCI1_1" localSheetId="1">#REF!</definedName>
    <definedName name="OCI1_1">#REF!</definedName>
    <definedName name="OCI1_1_1">#REF!</definedName>
    <definedName name="OCTUBRE" localSheetId="11" hidden="1">{#N/A,#N/A,FALSE,"orthoflow";#N/A,#N/A,FALSE,"Miscelaneos";#N/A,#N/A,FALSE,"Instrumentacio";#N/A,#N/A,FALSE,"Electrico";#N/A,#N/A,FALSE,"Valv. Seguridad"}</definedName>
    <definedName name="OCTUBRE" localSheetId="4" hidden="1">{#N/A,#N/A,FALSE,"orthoflow";#N/A,#N/A,FALSE,"Miscelaneos";#N/A,#N/A,FALSE,"Instrumentacio";#N/A,#N/A,FALSE,"Electrico";#N/A,#N/A,FALSE,"Valv. Seguridad"}</definedName>
    <definedName name="OCTUBRE" localSheetId="10" hidden="1">{#N/A,#N/A,FALSE,"orthoflow";#N/A,#N/A,FALSE,"Miscelaneos";#N/A,#N/A,FALSE,"Instrumentacio";#N/A,#N/A,FALSE,"Electrico";#N/A,#N/A,FALSE,"Valv. Seguridad"}</definedName>
    <definedName name="OCTUBRE" localSheetId="5" hidden="1">{#N/A,#N/A,FALSE,"orthoflow";#N/A,#N/A,FALSE,"Miscelaneos";#N/A,#N/A,FALSE,"Instrumentacio";#N/A,#N/A,FALSE,"Electrico";#N/A,#N/A,FALSE,"Valv. Seguridad"}</definedName>
    <definedName name="OCTUBRE" localSheetId="6" hidden="1">{#N/A,#N/A,FALSE,"orthoflow";#N/A,#N/A,FALSE,"Miscelaneos";#N/A,#N/A,FALSE,"Instrumentacio";#N/A,#N/A,FALSE,"Electrico";#N/A,#N/A,FALSE,"Valv. Seguridad"}</definedName>
    <definedName name="OCTUBRE" localSheetId="7" hidden="1">{#N/A,#N/A,FALSE,"orthoflow";#N/A,#N/A,FALSE,"Miscelaneos";#N/A,#N/A,FALSE,"Instrumentacio";#N/A,#N/A,FALSE,"Electrico";#N/A,#N/A,FALSE,"Valv. Seguridad"}</definedName>
    <definedName name="OCTUBRE" localSheetId="8" hidden="1">{#N/A,#N/A,FALSE,"orthoflow";#N/A,#N/A,FALSE,"Miscelaneos";#N/A,#N/A,FALSE,"Instrumentacio";#N/A,#N/A,FALSE,"Electrico";#N/A,#N/A,FALSE,"Valv. Seguridad"}</definedName>
    <definedName name="OCTUBRE" localSheetId="9" hidden="1">{#N/A,#N/A,FALSE,"orthoflow";#N/A,#N/A,FALSE,"Miscelaneos";#N/A,#N/A,FALSE,"Instrumentacio";#N/A,#N/A,FALSE,"Electrico";#N/A,#N/A,FALSE,"Valv. Seguridad"}</definedName>
    <definedName name="OCTUBRE" localSheetId="1" hidden="1">{#N/A,#N/A,FALSE,"orthoflow";#N/A,#N/A,FALSE,"Miscelaneos";#N/A,#N/A,FALSE,"Instrumentacio";#N/A,#N/A,FALSE,"Electrico";#N/A,#N/A,FALSE,"Valv. Seguridad"}</definedName>
    <definedName name="OCTUBRE" localSheetId="2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1">#REF!</definedName>
    <definedName name="OD" localSheetId="2">#REF!</definedName>
    <definedName name="OD">#REF!</definedName>
    <definedName name="OFICIAL" localSheetId="1">#REF!</definedName>
    <definedName name="OFICIAL">#REF!</definedName>
    <definedName name="oiret" localSheetId="11" hidden="1">{"TAB1",#N/A,TRUE,"GENERAL";"TAB2",#N/A,TRUE,"GENERAL";"TAB3",#N/A,TRUE,"GENERAL";"TAB4",#N/A,TRUE,"GENERAL";"TAB5",#N/A,TRUE,"GENERAL"}</definedName>
    <definedName name="oiret" localSheetId="4" hidden="1">{"TAB1",#N/A,TRUE,"GENERAL";"TAB2",#N/A,TRUE,"GENERAL";"TAB3",#N/A,TRUE,"GENERAL";"TAB4",#N/A,TRUE,"GENERAL";"TAB5",#N/A,TRUE,"GENERAL"}</definedName>
    <definedName name="oiret" localSheetId="10" hidden="1">{"TAB1",#N/A,TRUE,"GENERAL";"TAB2",#N/A,TRUE,"GENERAL";"TAB3",#N/A,TRUE,"GENERAL";"TAB4",#N/A,TRUE,"GENERAL";"TAB5",#N/A,TRUE,"GENERAL"}</definedName>
    <definedName name="oiret" localSheetId="5" hidden="1">{"TAB1",#N/A,TRUE,"GENERAL";"TAB2",#N/A,TRUE,"GENERAL";"TAB3",#N/A,TRUE,"GENERAL";"TAB4",#N/A,TRUE,"GENERAL";"TAB5",#N/A,TRUE,"GENERAL"}</definedName>
    <definedName name="oiret" localSheetId="6" hidden="1">{"TAB1",#N/A,TRUE,"GENERAL";"TAB2",#N/A,TRUE,"GENERAL";"TAB3",#N/A,TRUE,"GENERAL";"TAB4",#N/A,TRUE,"GENERAL";"TAB5",#N/A,TRUE,"GENERAL"}</definedName>
    <definedName name="oiret" localSheetId="7" hidden="1">{"TAB1",#N/A,TRUE,"GENERAL";"TAB2",#N/A,TRUE,"GENERAL";"TAB3",#N/A,TRUE,"GENERAL";"TAB4",#N/A,TRUE,"GENERAL";"TAB5",#N/A,TRUE,"GENERAL"}</definedName>
    <definedName name="oiret" localSheetId="8" hidden="1">{"TAB1",#N/A,TRUE,"GENERAL";"TAB2",#N/A,TRUE,"GENERAL";"TAB3",#N/A,TRUE,"GENERAL";"TAB4",#N/A,TRUE,"GENERAL";"TAB5",#N/A,TRUE,"GENERAL"}</definedName>
    <definedName name="oiret" localSheetId="9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1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localSheetId="10" hidden="1">{"TAB1",#N/A,TRUE,"GENERAL";"TAB2",#N/A,TRUE,"GENERAL";"TAB3",#N/A,TRUE,"GENERAL";"TAB4",#N/A,TRUE,"GENERAL";"TAB5",#N/A,TRUE,"GENERAL"}</definedName>
    <definedName name="oirgrth" localSheetId="5" hidden="1">{"TAB1",#N/A,TRUE,"GENERAL";"TAB2",#N/A,TRUE,"GENERAL";"TAB3",#N/A,TRUE,"GENERAL";"TAB4",#N/A,TRUE,"GENERAL";"TAB5",#N/A,TRUE,"GENERAL"}</definedName>
    <definedName name="oirgrth" localSheetId="6" hidden="1">{"TAB1",#N/A,TRUE,"GENERAL";"TAB2",#N/A,TRUE,"GENERAL";"TAB3",#N/A,TRUE,"GENERAL";"TAB4",#N/A,TRUE,"GENERAL";"TAB5",#N/A,TRUE,"GENERAL"}</definedName>
    <definedName name="oirgrth" localSheetId="7" hidden="1">{"TAB1",#N/A,TRUE,"GENERAL";"TAB2",#N/A,TRUE,"GENERAL";"TAB3",#N/A,TRUE,"GENERAL";"TAB4",#N/A,TRUE,"GENERAL";"TAB5",#N/A,TRUE,"GENERAL"}</definedName>
    <definedName name="oirgrth" localSheetId="8" hidden="1">{"TAB1",#N/A,TRUE,"GENERAL";"TAB2",#N/A,TRUE,"GENERAL";"TAB3",#N/A,TRUE,"GENERAL";"TAB4",#N/A,TRUE,"GENERAL";"TAB5",#N/A,TRUE,"GENERAL"}</definedName>
    <definedName name="oirgrth" localSheetId="9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1" hidden="1">{"via1",#N/A,TRUE,"general";"via2",#N/A,TRUE,"general";"via3",#N/A,TRUE,"general"}</definedName>
    <definedName name="OIUOIU" localSheetId="4" hidden="1">{"via1",#N/A,TRUE,"general";"via2",#N/A,TRUE,"general";"via3",#N/A,TRUE,"general"}</definedName>
    <definedName name="OIUOIU" localSheetId="10" hidden="1">{"via1",#N/A,TRUE,"general";"via2",#N/A,TRUE,"general";"via3",#N/A,TRUE,"general"}</definedName>
    <definedName name="OIUOIU" localSheetId="5" hidden="1">{"via1",#N/A,TRUE,"general";"via2",#N/A,TRUE,"general";"via3",#N/A,TRUE,"general"}</definedName>
    <definedName name="OIUOIU" localSheetId="6" hidden="1">{"via1",#N/A,TRUE,"general";"via2",#N/A,TRUE,"general";"via3",#N/A,TRUE,"general"}</definedName>
    <definedName name="OIUOIU" localSheetId="7" hidden="1">{"via1",#N/A,TRUE,"general";"via2",#N/A,TRUE,"general";"via3",#N/A,TRUE,"general"}</definedName>
    <definedName name="OIUOIU" localSheetId="8" hidden="1">{"via1",#N/A,TRUE,"general";"via2",#N/A,TRUE,"general";"via3",#N/A,TRUE,"general"}</definedName>
    <definedName name="OIUOIU" localSheetId="9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 localSheetId="1">#REF!</definedName>
    <definedName name="OÑ" localSheetId="2">#REF!</definedName>
    <definedName name="OÑ">#REF!</definedName>
    <definedName name="ooo" localSheetId="11" hidden="1">{"via1",#N/A,TRUE,"general";"via2",#N/A,TRUE,"general";"via3",#N/A,TRUE,"general"}</definedName>
    <definedName name="ooo" localSheetId="4" hidden="1">{"via1",#N/A,TRUE,"general";"via2",#N/A,TRUE,"general";"via3",#N/A,TRUE,"general"}</definedName>
    <definedName name="ooo" localSheetId="10" hidden="1">{"via1",#N/A,TRUE,"general";"via2",#N/A,TRUE,"general";"via3",#N/A,TRUE,"general"}</definedName>
    <definedName name="ooo" localSheetId="5" hidden="1">{"via1",#N/A,TRUE,"general";"via2",#N/A,TRUE,"general";"via3",#N/A,TRUE,"general"}</definedName>
    <definedName name="ooo" localSheetId="6" hidden="1">{"via1",#N/A,TRUE,"general";"via2",#N/A,TRUE,"general";"via3",#N/A,TRUE,"general"}</definedName>
    <definedName name="ooo" localSheetId="7" hidden="1">{"via1",#N/A,TRUE,"general";"via2",#N/A,TRUE,"general";"via3",#N/A,TRUE,"general"}</definedName>
    <definedName name="ooo" localSheetId="8" hidden="1">{"via1",#N/A,TRUE,"general";"via2",#N/A,TRUE,"general";"via3",#N/A,TRUE,"general"}</definedName>
    <definedName name="ooo" localSheetId="9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1" hidden="1">{"TAB1",#N/A,TRUE,"GENERAL";"TAB2",#N/A,TRUE,"GENERAL";"TAB3",#N/A,TRUE,"GENERAL";"TAB4",#N/A,TRUE,"GENERAL";"TAB5",#N/A,TRUE,"GENERAL"}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localSheetId="10" hidden="1">{"TAB1",#N/A,TRUE,"GENERAL";"TAB2",#N/A,TRUE,"GENERAL";"TAB3",#N/A,TRUE,"GENERAL";"TAB4",#N/A,TRUE,"GENERAL";"TAB5",#N/A,TRUE,"GENERAL"}</definedName>
    <definedName name="ooooiii" localSheetId="5" hidden="1">{"TAB1",#N/A,TRUE,"GENERAL";"TAB2",#N/A,TRUE,"GENERAL";"TAB3",#N/A,TRUE,"GENERAL";"TAB4",#N/A,TRUE,"GENERAL";"TAB5",#N/A,TRUE,"GENERAL"}</definedName>
    <definedName name="ooooiii" localSheetId="6" hidden="1">{"TAB1",#N/A,TRUE,"GENERAL";"TAB2",#N/A,TRUE,"GENERAL";"TAB3",#N/A,TRUE,"GENERAL";"TAB4",#N/A,TRUE,"GENERAL";"TAB5",#N/A,TRUE,"GENERAL"}</definedName>
    <definedName name="ooooiii" localSheetId="7" hidden="1">{"TAB1",#N/A,TRUE,"GENERAL";"TAB2",#N/A,TRUE,"GENERAL";"TAB3",#N/A,TRUE,"GENERAL";"TAB4",#N/A,TRUE,"GENERAL";"TAB5",#N/A,TRUE,"GENERAL"}</definedName>
    <definedName name="ooooiii" localSheetId="8" hidden="1">{"TAB1",#N/A,TRUE,"GENERAL";"TAB2",#N/A,TRUE,"GENERAL";"TAB3",#N/A,TRUE,"GENERAL";"TAB4",#N/A,TRUE,"GENERAL";"TAB5",#N/A,TRUE,"GENERAL"}</definedName>
    <definedName name="ooooiii" localSheetId="9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1" hidden="1">{"via1",#N/A,TRUE,"general";"via2",#N/A,TRUE,"general";"via3",#N/A,TRUE,"general"}</definedName>
    <definedName name="oooos" localSheetId="4" hidden="1">{"via1",#N/A,TRUE,"general";"via2",#N/A,TRUE,"general";"via3",#N/A,TRUE,"general"}</definedName>
    <definedName name="oooos" localSheetId="10" hidden="1">{"via1",#N/A,TRUE,"general";"via2",#N/A,TRUE,"general";"via3",#N/A,TRUE,"general"}</definedName>
    <definedName name="oooos" localSheetId="5" hidden="1">{"via1",#N/A,TRUE,"general";"via2",#N/A,TRUE,"general";"via3",#N/A,TRUE,"general"}</definedName>
    <definedName name="oooos" localSheetId="6" hidden="1">{"via1",#N/A,TRUE,"general";"via2",#N/A,TRUE,"general";"via3",#N/A,TRUE,"general"}</definedName>
    <definedName name="oooos" localSheetId="7" hidden="1">{"via1",#N/A,TRUE,"general";"via2",#N/A,TRUE,"general";"via3",#N/A,TRUE,"general"}</definedName>
    <definedName name="oooos" localSheetId="8" hidden="1">{"via1",#N/A,TRUE,"general";"via2",#N/A,TRUE,"general";"via3",#N/A,TRUE,"general"}</definedName>
    <definedName name="oooos" localSheetId="9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1">#REF!</definedName>
    <definedName name="opcion" localSheetId="2">#REF!</definedName>
    <definedName name="opcion">#REF!</definedName>
    <definedName name="Operario" localSheetId="1">#REF!</definedName>
    <definedName name="Operario">#REF!</definedName>
    <definedName name="OR" localSheetId="1">#REF!</definedName>
    <definedName name="OR">#REF!</definedName>
    <definedName name="ORIGEN" localSheetId="1">#REF!</definedName>
    <definedName name="ORIGEN">#REF!</definedName>
    <definedName name="ORIGINAL" localSheetId="11" hidden="1">{#N/A,#N/A,FALSE,"orthoflow";#N/A,#N/A,FALSE,"Miscelaneos";#N/A,#N/A,FALSE,"Instrumentacio";#N/A,#N/A,FALSE,"Electrico";#N/A,#N/A,FALSE,"Valv. Seguridad"}</definedName>
    <definedName name="ORIGINAL" localSheetId="4" hidden="1">{#N/A,#N/A,FALSE,"orthoflow";#N/A,#N/A,FALSE,"Miscelaneos";#N/A,#N/A,FALSE,"Instrumentacio";#N/A,#N/A,FALSE,"Electrico";#N/A,#N/A,FALSE,"Valv. Seguridad"}</definedName>
    <definedName name="ORIGINAL" localSheetId="10" hidden="1">{#N/A,#N/A,FALSE,"orthoflow";#N/A,#N/A,FALSE,"Miscelaneos";#N/A,#N/A,FALSE,"Instrumentacio";#N/A,#N/A,FALSE,"Electrico";#N/A,#N/A,FALSE,"Valv. Seguridad"}</definedName>
    <definedName name="ORIGINAL" localSheetId="5" hidden="1">{#N/A,#N/A,FALSE,"orthoflow";#N/A,#N/A,FALSE,"Miscelaneos";#N/A,#N/A,FALSE,"Instrumentacio";#N/A,#N/A,FALSE,"Electrico";#N/A,#N/A,FALSE,"Valv. Seguridad"}</definedName>
    <definedName name="ORIGINAL" localSheetId="6" hidden="1">{#N/A,#N/A,FALSE,"orthoflow";#N/A,#N/A,FALSE,"Miscelaneos";#N/A,#N/A,FALSE,"Instrumentacio";#N/A,#N/A,FALSE,"Electrico";#N/A,#N/A,FALSE,"Valv. Seguridad"}</definedName>
    <definedName name="ORIGINAL" localSheetId="7" hidden="1">{#N/A,#N/A,FALSE,"orthoflow";#N/A,#N/A,FALSE,"Miscelaneos";#N/A,#N/A,FALSE,"Instrumentacio";#N/A,#N/A,FALSE,"Electrico";#N/A,#N/A,FALSE,"Valv. Seguridad"}</definedName>
    <definedName name="ORIGINAL" localSheetId="8" hidden="1">{#N/A,#N/A,FALSE,"orthoflow";#N/A,#N/A,FALSE,"Miscelaneos";#N/A,#N/A,FALSE,"Instrumentacio";#N/A,#N/A,FALSE,"Electrico";#N/A,#N/A,FALSE,"Valv. Seguridad"}</definedName>
    <definedName name="ORIGINAL" localSheetId="9" hidden="1">{#N/A,#N/A,FALSE,"orthoflow";#N/A,#N/A,FALSE,"Miscelaneos";#N/A,#N/A,FALSE,"Instrumentacio";#N/A,#N/A,FALSE,"Electrico";#N/A,#N/A,FALSE,"Valv. Seguridad"}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localSheetId="2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tros">#REF!</definedName>
    <definedName name="OTROS1" localSheetId="11">#REF!</definedName>
    <definedName name="OTROS1" localSheetId="4">#REF!</definedName>
    <definedName name="OTROS1" localSheetId="10">#REF!</definedName>
    <definedName name="OTROS1" localSheetId="5">#REF!</definedName>
    <definedName name="OTROS1" localSheetId="6">#REF!</definedName>
    <definedName name="OTROS1" localSheetId="7">#REF!</definedName>
    <definedName name="OTROS1" localSheetId="8">#REF!</definedName>
    <definedName name="OTROS1" localSheetId="9">#REF!</definedName>
    <definedName name="OTROS1" localSheetId="1">#REF!</definedName>
    <definedName name="OTROS1" localSheetId="2">#REF!</definedName>
    <definedName name="OTROS1">#REF!</definedName>
    <definedName name="OUT" localSheetId="1">#REF!</definedName>
    <definedName name="OUT">#REF!</definedName>
    <definedName name="P" localSheetId="1">#REF!</definedName>
    <definedName name="P">#REF!</definedName>
    <definedName name="P_Yacimiento" localSheetId="1">#REF!</definedName>
    <definedName name="P_Yacimiento">#REF!</definedName>
    <definedName name="p0p0" localSheetId="11" hidden="1">{"via1",#N/A,TRUE,"general";"via2",#N/A,TRUE,"general";"via3",#N/A,TRUE,"general"}</definedName>
    <definedName name="p0p0" localSheetId="4" hidden="1">{"via1",#N/A,TRUE,"general";"via2",#N/A,TRUE,"general";"via3",#N/A,TRUE,"general"}</definedName>
    <definedName name="p0p0" localSheetId="10" hidden="1">{"via1",#N/A,TRUE,"general";"via2",#N/A,TRUE,"general";"via3",#N/A,TRUE,"general"}</definedName>
    <definedName name="p0p0" localSheetId="5" hidden="1">{"via1",#N/A,TRUE,"general";"via2",#N/A,TRUE,"general";"via3",#N/A,TRUE,"general"}</definedName>
    <definedName name="p0p0" localSheetId="6" hidden="1">{"via1",#N/A,TRUE,"general";"via2",#N/A,TRUE,"general";"via3",#N/A,TRUE,"general"}</definedName>
    <definedName name="p0p0" localSheetId="7" hidden="1">{"via1",#N/A,TRUE,"general";"via2",#N/A,TRUE,"general";"via3",#N/A,TRUE,"general"}</definedName>
    <definedName name="p0p0" localSheetId="8" hidden="1">{"via1",#N/A,TRUE,"general";"via2",#N/A,TRUE,"general";"via3",#N/A,TRUE,"general"}</definedName>
    <definedName name="p0p0" localSheetId="9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 localSheetId="1">#REF!</definedName>
    <definedName name="Page____1____of____2" localSheetId="2">#REF!</definedName>
    <definedName name="Page____1____of____2">#REF!</definedName>
    <definedName name="Parametro_Peso">#REF!</definedName>
    <definedName name="Pay_Date" localSheetId="11">#REF!</definedName>
    <definedName name="Pay_Date" localSheetId="4">#REF!</definedName>
    <definedName name="Pay_Date" localSheetId="10">#REF!</definedName>
    <definedName name="Pay_Date" localSheetId="5">#REF!</definedName>
    <definedName name="Pay_Date" localSheetId="6">#REF!</definedName>
    <definedName name="Pay_Date" localSheetId="7">#REF!</definedName>
    <definedName name="Pay_Date" localSheetId="8">#REF!</definedName>
    <definedName name="Pay_Date" localSheetId="9">#REF!</definedName>
    <definedName name="Pay_Date" localSheetId="1">#REF!</definedName>
    <definedName name="Pay_Date" localSheetId="2">#REF!</definedName>
    <definedName name="Pay_Date">#REF!</definedName>
    <definedName name="Pay_Num" localSheetId="1">#REF!</definedName>
    <definedName name="Pay_Num">#REF!</definedName>
    <definedName name="Payment_Date" localSheetId="11">DATE(YEAR([0]!Loan_Start),MONTH([0]!Loan_Start)+Payment_Number,DAY([0]!Loan_Start))</definedName>
    <definedName name="Payment_Date" localSheetId="4">DATE(YEAR([0]!Loan_Start),MONTH([0]!Loan_Start)+Payment_Number,DAY([0]!Loan_Start))</definedName>
    <definedName name="Payment_Date" localSheetId="10">DATE(YEAR([0]!Loan_Start),MONTH([0]!Loan_Start)+Payment_Number,DAY([0]!Loan_Start))</definedName>
    <definedName name="Payment_Date" localSheetId="5">DATE(YEAR([0]!Loan_Start),MONTH([0]!Loan_Start)+Payment_Number,DAY([0]!Loan_Start))</definedName>
    <definedName name="Payment_Date" localSheetId="6">DATE(YEAR([0]!Loan_Start),MONTH([0]!Loan_Start)+Payment_Number,DAY([0]!Loan_Start))</definedName>
    <definedName name="Payment_Date" localSheetId="7">DATE(YEAR([0]!Loan_Start),MONTH([0]!Loan_Start)+Payment_Number,DAY([0]!Loan_Start))</definedName>
    <definedName name="Payment_Date" localSheetId="8">DATE(YEAR([0]!Loan_Start),MONTH([0]!Loan_Start)+Payment_Number,DAY([0]!Loan_Start))</definedName>
    <definedName name="Payment_Date" localSheetId="9">DATE(YEAR([0]!Loan_Start),MONTH([0]!Loan_Start)+Payment_Number,DAY([0]!Loan_Start))</definedName>
    <definedName name="Payment_Date" localSheetId="1">DATE(YEAR('MEMORIAS DE CANTIDADES'!Loan_Start),MONTH('MEMORIAS DE CANTIDADES'!Loan_Start)+Payment_Number,DAY('MEMORIAS DE CANTIDADES'!Loan_Start))</definedName>
    <definedName name="Payment_Date" localSheetId="2">DATE(YEAR(Loan_Start),MONTH(Loan_Start)+Payment_Number,DAY(Loan_Start))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11">DATE(YEAR(#REF!),MONTH(#REF!)+Payment_Number,DAY(#REF!))</definedName>
    <definedName name="Payment_Date1" localSheetId="4">DATE(YEAR(#REF!),MONTH(#REF!)+Payment_Number,DAY(#REF!))</definedName>
    <definedName name="Payment_Date1" localSheetId="10">DATE(YEAR(#REF!),MONTH(#REF!)+Payment_Number,DAY(#REF!))</definedName>
    <definedName name="Payment_Date1" localSheetId="5">DATE(YEAR(#REF!),MONTH(#REF!)+Payment_Number,DAY(#REF!))</definedName>
    <definedName name="Payment_Date1" localSheetId="6">DATE(YEAR(#REF!),MONTH(#REF!)+Payment_Number,DAY(#REF!))</definedName>
    <definedName name="Payment_Date1" localSheetId="7">DATE(YEAR(#REF!),MONTH(#REF!)+Payment_Number,DAY(#REF!))</definedName>
    <definedName name="Payment_Date1" localSheetId="8">DATE(YEAR(#REF!),MONTH(#REF!)+Payment_Number,DAY(#REF!))</definedName>
    <definedName name="Payment_Date1" localSheetId="9">DATE(YEAR(#REF!),MONTH(#REF!)+Payment_Number,DAY(#REF!))</definedName>
    <definedName name="Payment_Date1" localSheetId="1">DATE(YEAR(#REF!),MONTH(#REF!)+Payment_Number,DAY(#REF!))</definedName>
    <definedName name="Payment_Date1" localSheetId="2">DATE(YEAR(#REF!),MONTH(#REF!)+Payment_Number,DAY(#REF!))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b" localSheetId="1">#REF!</definedName>
    <definedName name="Pb" localSheetId="2">#REF!</definedName>
    <definedName name="Pb">#REF!</definedName>
    <definedName name="Pd" localSheetId="1">#REF!</definedName>
    <definedName name="Pd">#REF!</definedName>
    <definedName name="PEPE" localSheetId="11">#REF!</definedName>
    <definedName name="PEPE" localSheetId="4">#REF!</definedName>
    <definedName name="PEPE" localSheetId="10">#REF!</definedName>
    <definedName name="PEPE" localSheetId="5">#REF!</definedName>
    <definedName name="PEPE" localSheetId="6">#REF!</definedName>
    <definedName name="PEPE" localSheetId="7">#REF!</definedName>
    <definedName name="PEPE" localSheetId="8">#REF!</definedName>
    <definedName name="PEPE" localSheetId="9">#REF!</definedName>
    <definedName name="PEPE" localSheetId="1">'MEMORIAS DE CANTIDADES'!ERR</definedName>
    <definedName name="PEPE" localSheetId="2">PMT!ERR</definedName>
    <definedName name="PEPE">[0]!ERR</definedName>
    <definedName name="Periodo">#REF!</definedName>
    <definedName name="PeriodoPago">#REF!</definedName>
    <definedName name="PeriodoRepago" localSheetId="11">#REF!</definedName>
    <definedName name="PeriodoRepago" localSheetId="4">#REF!</definedName>
    <definedName name="PeriodoRepago" localSheetId="10">#REF!</definedName>
    <definedName name="PeriodoRepago" localSheetId="5">#REF!</definedName>
    <definedName name="PeriodoRepago" localSheetId="6">#REF!</definedName>
    <definedName name="PeriodoRepago" localSheetId="7">#REF!</definedName>
    <definedName name="PeriodoRepago" localSheetId="8">#REF!</definedName>
    <definedName name="PeriodoRepago" localSheetId="9">#REF!</definedName>
    <definedName name="PeriodoRepago" localSheetId="1">#REF!</definedName>
    <definedName name="PeriodoRepago" localSheetId="2">#REF!</definedName>
    <definedName name="PeriodoRepago">#REF!</definedName>
    <definedName name="PeriodoRepagoCCP" localSheetId="1">#REF!</definedName>
    <definedName name="PeriodoRepagoCCP">#REF!</definedName>
    <definedName name="phed">#REF!</definedName>
    <definedName name="phen">#REF!</definedName>
    <definedName name="Pindis" localSheetId="11">#REF!</definedName>
    <definedName name="Pindis" localSheetId="4">#REF!</definedName>
    <definedName name="Pindis" localSheetId="10">#REF!</definedName>
    <definedName name="Pindis" localSheetId="5">#REF!</definedName>
    <definedName name="Pindis" localSheetId="6">#REF!</definedName>
    <definedName name="Pindis" localSheetId="7">#REF!</definedName>
    <definedName name="Pindis" localSheetId="8">#REF!</definedName>
    <definedName name="Pindis" localSheetId="9">#REF!</definedName>
    <definedName name="Pindis" localSheetId="1">#REF!</definedName>
    <definedName name="Pindis" localSheetId="2">#REF!</definedName>
    <definedName name="Pindis">#REF!</definedName>
    <definedName name="pint" localSheetId="11">#REF!</definedName>
    <definedName name="pint" localSheetId="4">#REF!</definedName>
    <definedName name="pint" localSheetId="10">#REF!</definedName>
    <definedName name="pint" localSheetId="5">#REF!</definedName>
    <definedName name="pint" localSheetId="6">#REF!</definedName>
    <definedName name="pint" localSheetId="7">#REF!</definedName>
    <definedName name="pint" localSheetId="8">#REF!</definedName>
    <definedName name="pint" localSheetId="9">#REF!</definedName>
    <definedName name="pint" localSheetId="1">#REF!</definedName>
    <definedName name="pint" localSheetId="2">#REF!</definedName>
    <definedName name="pint">#REF!</definedName>
    <definedName name="pintura" localSheetId="1">#REF!</definedName>
    <definedName name="pintura" localSheetId="2">#REF!</definedName>
    <definedName name="pintura">#REF!</definedName>
    <definedName name="pintyura">#REF!</definedName>
    <definedName name="PIP" localSheetId="11">#REF!</definedName>
    <definedName name="PIP" localSheetId="4">#REF!</definedName>
    <definedName name="PIP" localSheetId="10">#REF!</definedName>
    <definedName name="PIP" localSheetId="5">#REF!</definedName>
    <definedName name="PIP" localSheetId="6">#REF!</definedName>
    <definedName name="PIP" localSheetId="7">#REF!</definedName>
    <definedName name="PIP" localSheetId="8">#REF!</definedName>
    <definedName name="PIP" localSheetId="9">#REF!</definedName>
    <definedName name="PIP" localSheetId="1">#REF!</definedName>
    <definedName name="PIP" localSheetId="2">#REF!</definedName>
    <definedName name="PIP">#REF!</definedName>
    <definedName name="Piscinas" localSheetId="1">#REF!</definedName>
    <definedName name="Piscinas">#REF!</definedName>
    <definedName name="PKHK" localSheetId="11" hidden="1">{"TAB1",#N/A,TRUE,"GENERAL";"TAB2",#N/A,TRUE,"GENERAL";"TAB3",#N/A,TRUE,"GENERAL";"TAB4",#N/A,TRUE,"GENERAL";"TAB5",#N/A,TRUE,"GENERAL"}</definedName>
    <definedName name="PKHK" localSheetId="4" hidden="1">{"TAB1",#N/A,TRUE,"GENERAL";"TAB2",#N/A,TRUE,"GENERAL";"TAB3",#N/A,TRUE,"GENERAL";"TAB4",#N/A,TRUE,"GENERAL";"TAB5",#N/A,TRUE,"GENERAL"}</definedName>
    <definedName name="PKHK" localSheetId="10" hidden="1">{"TAB1",#N/A,TRUE,"GENERAL";"TAB2",#N/A,TRUE,"GENERAL";"TAB3",#N/A,TRUE,"GENERAL";"TAB4",#N/A,TRUE,"GENERAL";"TAB5",#N/A,TRUE,"GENERAL"}</definedName>
    <definedName name="PKHK" localSheetId="5" hidden="1">{"TAB1",#N/A,TRUE,"GENERAL";"TAB2",#N/A,TRUE,"GENERAL";"TAB3",#N/A,TRUE,"GENERAL";"TAB4",#N/A,TRUE,"GENERAL";"TAB5",#N/A,TRUE,"GENERAL"}</definedName>
    <definedName name="PKHK" localSheetId="6" hidden="1">{"TAB1",#N/A,TRUE,"GENERAL";"TAB2",#N/A,TRUE,"GENERAL";"TAB3",#N/A,TRUE,"GENERAL";"TAB4",#N/A,TRUE,"GENERAL";"TAB5",#N/A,TRUE,"GENERAL"}</definedName>
    <definedName name="PKHK" localSheetId="7" hidden="1">{"TAB1",#N/A,TRUE,"GENERAL";"TAB2",#N/A,TRUE,"GENERAL";"TAB3",#N/A,TRUE,"GENERAL";"TAB4",#N/A,TRUE,"GENERAL";"TAB5",#N/A,TRUE,"GENERAL"}</definedName>
    <definedName name="PKHK" localSheetId="8" hidden="1">{"TAB1",#N/A,TRUE,"GENERAL";"TAB2",#N/A,TRUE,"GENERAL";"TAB3",#N/A,TRUE,"GENERAL";"TAB4",#N/A,TRUE,"GENERAL";"TAB5",#N/A,TRUE,"GENERAL"}</definedName>
    <definedName name="PKHK" localSheetId="9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1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localSheetId="10" hidden="1">{"TAB1",#N/A,TRUE,"GENERAL";"TAB2",#N/A,TRUE,"GENERAL";"TAB3",#N/A,TRUE,"GENERAL";"TAB4",#N/A,TRUE,"GENERAL";"TAB5",#N/A,TRUE,"GENERAL"}</definedName>
    <definedName name="pkj" localSheetId="5" hidden="1">{"TAB1",#N/A,TRUE,"GENERAL";"TAB2",#N/A,TRUE,"GENERAL";"TAB3",#N/A,TRUE,"GENERAL";"TAB4",#N/A,TRUE,"GENERAL";"TAB5",#N/A,TRUE,"GENERAL"}</definedName>
    <definedName name="pkj" localSheetId="6" hidden="1">{"TAB1",#N/A,TRUE,"GENERAL";"TAB2",#N/A,TRUE,"GENERAL";"TAB3",#N/A,TRUE,"GENERAL";"TAB4",#N/A,TRUE,"GENERAL";"TAB5",#N/A,TRUE,"GENERAL"}</definedName>
    <definedName name="pkj" localSheetId="7" hidden="1">{"TAB1",#N/A,TRUE,"GENERAL";"TAB2",#N/A,TRUE,"GENERAL";"TAB3",#N/A,TRUE,"GENERAL";"TAB4",#N/A,TRUE,"GENERAL";"TAB5",#N/A,TRUE,"GENERAL"}</definedName>
    <definedName name="pkj" localSheetId="8" hidden="1">{"TAB1",#N/A,TRUE,"GENERAL";"TAB2",#N/A,TRUE,"GENERAL";"TAB3",#N/A,TRUE,"GENERAL";"TAB4",#N/A,TRUE,"GENERAL";"TAB5",#N/A,TRUE,"GENERAL"}</definedName>
    <definedName name="pkj" localSheetId="9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1">#REF!</definedName>
    <definedName name="pkwsem" localSheetId="2">#REF!</definedName>
    <definedName name="pkwsem">#REF!</definedName>
    <definedName name="PLAD" localSheetId="11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localSheetId="10" hidden="1">{"TAB1",#N/A,TRUE,"GENERAL";"TAB2",#N/A,TRUE,"GENERAL";"TAB3",#N/A,TRUE,"GENERAL";"TAB4",#N/A,TRUE,"GENERAL";"TAB5",#N/A,TRUE,"GENERAL"}</definedName>
    <definedName name="PLAD" localSheetId="5" hidden="1">{"TAB1",#N/A,TRUE,"GENERAL";"TAB2",#N/A,TRUE,"GENERAL";"TAB3",#N/A,TRUE,"GENERAL";"TAB4",#N/A,TRUE,"GENERAL";"TAB5",#N/A,TRUE,"GENERAL"}</definedName>
    <definedName name="PLAD" localSheetId="6" hidden="1">{"TAB1",#N/A,TRUE,"GENERAL";"TAB2",#N/A,TRUE,"GENERAL";"TAB3",#N/A,TRUE,"GENERAL";"TAB4",#N/A,TRUE,"GENERAL";"TAB5",#N/A,TRUE,"GENERAL"}</definedName>
    <definedName name="PLAD" localSheetId="7" hidden="1">{"TAB1",#N/A,TRUE,"GENERAL";"TAB2",#N/A,TRUE,"GENERAL";"TAB3",#N/A,TRUE,"GENERAL";"TAB4",#N/A,TRUE,"GENERAL";"TAB5",#N/A,TRUE,"GENERAL"}</definedName>
    <definedName name="PLAD" localSheetId="8" hidden="1">{"TAB1",#N/A,TRUE,"GENERAL";"TAB2",#N/A,TRUE,"GENERAL";"TAB3",#N/A,TRUE,"GENERAL";"TAB4",#N/A,TRUE,"GENERAL";"TAB5",#N/A,TRUE,"GENERAL"}</definedName>
    <definedName name="PLAD" localSheetId="9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 localSheetId="1">#REF!</definedName>
    <definedName name="Platinas" localSheetId="2">#REF!</definedName>
    <definedName name="Platinas">#REF!</definedName>
    <definedName name="Plazo">#REF!</definedName>
    <definedName name="PlazoAIU" localSheetId="11">#REF!</definedName>
    <definedName name="PlazoAIU" localSheetId="4">#REF!</definedName>
    <definedName name="PlazoAIU" localSheetId="10">#REF!</definedName>
    <definedName name="PlazoAIU" localSheetId="5">#REF!</definedName>
    <definedName name="PlazoAIU" localSheetId="6">#REF!</definedName>
    <definedName name="PlazoAIU" localSheetId="7">#REF!</definedName>
    <definedName name="PlazoAIU" localSheetId="8">#REF!</definedName>
    <definedName name="PlazoAIU" localSheetId="9">#REF!</definedName>
    <definedName name="PlazoAIU" localSheetId="1">#REF!</definedName>
    <definedName name="PlazoAIU" localSheetId="2">#REF!</definedName>
    <definedName name="PlazoAIU">#REF!</definedName>
    <definedName name="PLPLUNN" localSheetId="11" hidden="1">{"TAB1",#N/A,TRUE,"GENERAL";"TAB2",#N/A,TRUE,"GENERAL";"TAB3",#N/A,TRUE,"GENERAL";"TAB4",#N/A,TRUE,"GENERAL";"TAB5",#N/A,TRUE,"GENERAL"}</definedName>
    <definedName name="PLPLUNN" localSheetId="4" hidden="1">{"TAB1",#N/A,TRUE,"GENERAL";"TAB2",#N/A,TRUE,"GENERAL";"TAB3",#N/A,TRUE,"GENERAL";"TAB4",#N/A,TRUE,"GENERAL";"TAB5",#N/A,TRUE,"GENERAL"}</definedName>
    <definedName name="PLPLUNN" localSheetId="10" hidden="1">{"TAB1",#N/A,TRUE,"GENERAL";"TAB2",#N/A,TRUE,"GENERAL";"TAB3",#N/A,TRUE,"GENERAL";"TAB4",#N/A,TRUE,"GENERAL";"TAB5",#N/A,TRUE,"GENERAL"}</definedName>
    <definedName name="PLPLUNN" localSheetId="5" hidden="1">{"TAB1",#N/A,TRUE,"GENERAL";"TAB2",#N/A,TRUE,"GENERAL";"TAB3",#N/A,TRUE,"GENERAL";"TAB4",#N/A,TRUE,"GENERAL";"TAB5",#N/A,TRUE,"GENERAL"}</definedName>
    <definedName name="PLPLUNN" localSheetId="6" hidden="1">{"TAB1",#N/A,TRUE,"GENERAL";"TAB2",#N/A,TRUE,"GENERAL";"TAB3",#N/A,TRUE,"GENERAL";"TAB4",#N/A,TRUE,"GENERAL";"TAB5",#N/A,TRUE,"GENERAL"}</definedName>
    <definedName name="PLPLUNN" localSheetId="7" hidden="1">{"TAB1",#N/A,TRUE,"GENERAL";"TAB2",#N/A,TRUE,"GENERAL";"TAB3",#N/A,TRUE,"GENERAL";"TAB4",#N/A,TRUE,"GENERAL";"TAB5",#N/A,TRUE,"GENERAL"}</definedName>
    <definedName name="PLPLUNN" localSheetId="8" hidden="1">{"TAB1",#N/A,TRUE,"GENERAL";"TAB2",#N/A,TRUE,"GENERAL";"TAB3",#N/A,TRUE,"GENERAL";"TAB4",#N/A,TRUE,"GENERAL";"TAB5",#N/A,TRUE,"GENERAL"}</definedName>
    <definedName name="PLPLUNN" localSheetId="9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1">#REF!</definedName>
    <definedName name="PMP" localSheetId="2">#REF!</definedName>
    <definedName name="PMP">#REF!</definedName>
    <definedName name="POCETAS" localSheetId="1">#REF!</definedName>
    <definedName name="POCETAS">#REF!</definedName>
    <definedName name="POIUP" localSheetId="11" hidden="1">{"via1",#N/A,TRUE,"general";"via2",#N/A,TRUE,"general";"via3",#N/A,TRUE,"general"}</definedName>
    <definedName name="POIUP" localSheetId="4" hidden="1">{"via1",#N/A,TRUE,"general";"via2",#N/A,TRUE,"general";"via3",#N/A,TRUE,"general"}</definedName>
    <definedName name="POIUP" localSheetId="10" hidden="1">{"via1",#N/A,TRUE,"general";"via2",#N/A,TRUE,"general";"via3",#N/A,TRUE,"general"}</definedName>
    <definedName name="POIUP" localSheetId="5" hidden="1">{"via1",#N/A,TRUE,"general";"via2",#N/A,TRUE,"general";"via3",#N/A,TRUE,"general"}</definedName>
    <definedName name="POIUP" localSheetId="6" hidden="1">{"via1",#N/A,TRUE,"general";"via2",#N/A,TRUE,"general";"via3",#N/A,TRUE,"general"}</definedName>
    <definedName name="POIUP" localSheetId="7" hidden="1">{"via1",#N/A,TRUE,"general";"via2",#N/A,TRUE,"general";"via3",#N/A,TRUE,"general"}</definedName>
    <definedName name="POIUP" localSheetId="8" hidden="1">{"via1",#N/A,TRUE,"general";"via2",#N/A,TRUE,"general";"via3",#N/A,TRUE,"general"}</definedName>
    <definedName name="POIUP" localSheetId="9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" localSheetId="11">#REF!</definedName>
    <definedName name="POPO" localSheetId="4">#REF!</definedName>
    <definedName name="POPO" localSheetId="10">#REF!</definedName>
    <definedName name="POPO" localSheetId="5">#REF!</definedName>
    <definedName name="POPO" localSheetId="6">#REF!</definedName>
    <definedName name="POPO" localSheetId="7">#REF!</definedName>
    <definedName name="POPO" localSheetId="8">#REF!</definedName>
    <definedName name="POPO" localSheetId="9">#REF!</definedName>
    <definedName name="POPO" localSheetId="1">#REF!</definedName>
    <definedName name="POPO" localSheetId="2">#REF!</definedName>
    <definedName name="POPO">#REF!</definedName>
    <definedName name="popop" localSheetId="11" hidden="1">{"via1",#N/A,TRUE,"general";"via2",#N/A,TRUE,"general";"via3",#N/A,TRUE,"general"}</definedName>
    <definedName name="popop" localSheetId="4" hidden="1">{"via1",#N/A,TRUE,"general";"via2",#N/A,TRUE,"general";"via3",#N/A,TRUE,"general"}</definedName>
    <definedName name="popop" localSheetId="10" hidden="1">{"via1",#N/A,TRUE,"general";"via2",#N/A,TRUE,"general";"via3",#N/A,TRUE,"general"}</definedName>
    <definedName name="popop" localSheetId="5" hidden="1">{"via1",#N/A,TRUE,"general";"via2",#N/A,TRUE,"general";"via3",#N/A,TRUE,"general"}</definedName>
    <definedName name="popop" localSheetId="6" hidden="1">{"via1",#N/A,TRUE,"general";"via2",#N/A,TRUE,"general";"via3",#N/A,TRUE,"general"}</definedName>
    <definedName name="popop" localSheetId="7" hidden="1">{"via1",#N/A,TRUE,"general";"via2",#N/A,TRUE,"general";"via3",#N/A,TRUE,"general"}</definedName>
    <definedName name="popop" localSheetId="8" hidden="1">{"via1",#N/A,TRUE,"general";"via2",#N/A,TRUE,"general";"via3",#N/A,TRUE,"general"}</definedName>
    <definedName name="popop" localSheetId="9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1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localSheetId="10" hidden="1">{"via1",#N/A,TRUE,"general";"via2",#N/A,TRUE,"general";"via3",#N/A,TRUE,"general"}</definedName>
    <definedName name="popp" localSheetId="5" hidden="1">{"via1",#N/A,TRUE,"general";"via2",#N/A,TRUE,"general";"via3",#N/A,TRUE,"general"}</definedName>
    <definedName name="popp" localSheetId="6" hidden="1">{"via1",#N/A,TRUE,"general";"via2",#N/A,TRUE,"general";"via3",#N/A,TRUE,"general"}</definedName>
    <definedName name="popp" localSheetId="7" hidden="1">{"via1",#N/A,TRUE,"general";"via2",#N/A,TRUE,"general";"via3",#N/A,TRUE,"general"}</definedName>
    <definedName name="popp" localSheetId="8" hidden="1">{"via1",#N/A,TRUE,"general";"via2",#N/A,TRUE,"general";"via3",#N/A,TRUE,"general"}</definedName>
    <definedName name="popp" localSheetId="9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 localSheetId="2">#REF!</definedName>
    <definedName name="popu">#REF!</definedName>
    <definedName name="popvds" localSheetId="11" hidden="1">{"TAB1",#N/A,TRUE,"GENERAL";"TAB2",#N/A,TRUE,"GENERAL";"TAB3",#N/A,TRUE,"GENERAL";"TAB4",#N/A,TRUE,"GENERAL";"TAB5",#N/A,TRUE,"GENERAL"}</definedName>
    <definedName name="popvds" localSheetId="4" hidden="1">{"TAB1",#N/A,TRUE,"GENERAL";"TAB2",#N/A,TRUE,"GENERAL";"TAB3",#N/A,TRUE,"GENERAL";"TAB4",#N/A,TRUE,"GENERAL";"TAB5",#N/A,TRUE,"GENERAL"}</definedName>
    <definedName name="popvds" localSheetId="10" hidden="1">{"TAB1",#N/A,TRUE,"GENERAL";"TAB2",#N/A,TRUE,"GENERAL";"TAB3",#N/A,TRUE,"GENERAL";"TAB4",#N/A,TRUE,"GENERAL";"TAB5",#N/A,TRUE,"GENERAL"}</definedName>
    <definedName name="popvds" localSheetId="5" hidden="1">{"TAB1",#N/A,TRUE,"GENERAL";"TAB2",#N/A,TRUE,"GENERAL";"TAB3",#N/A,TRUE,"GENERAL";"TAB4",#N/A,TRUE,"GENERAL";"TAB5",#N/A,TRUE,"GENERAL"}</definedName>
    <definedName name="popvds" localSheetId="6" hidden="1">{"TAB1",#N/A,TRUE,"GENERAL";"TAB2",#N/A,TRUE,"GENERAL";"TAB3",#N/A,TRUE,"GENERAL";"TAB4",#N/A,TRUE,"GENERAL";"TAB5",#N/A,TRUE,"GENERAL"}</definedName>
    <definedName name="popvds" localSheetId="7" hidden="1">{"TAB1",#N/A,TRUE,"GENERAL";"TAB2",#N/A,TRUE,"GENERAL";"TAB3",#N/A,TRUE,"GENERAL";"TAB4",#N/A,TRUE,"GENERAL";"TAB5",#N/A,TRUE,"GENERAL"}</definedName>
    <definedName name="popvds" localSheetId="8" hidden="1">{"TAB1",#N/A,TRUE,"GENERAL";"TAB2",#N/A,TRUE,"GENERAL";"TAB3",#N/A,TRUE,"GENERAL";"TAB4",#N/A,TRUE,"GENERAL";"TAB5",#N/A,TRUE,"GENERAL"}</definedName>
    <definedName name="popvds" localSheetId="9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 localSheetId="2">#REF!</definedName>
    <definedName name="porc">#REF!</definedName>
    <definedName name="PORCE">#REF!</definedName>
    <definedName name="Porcentaje" localSheetId="11">#REF!</definedName>
    <definedName name="Porcentaje" localSheetId="4">#REF!</definedName>
    <definedName name="Porcentaje" localSheetId="10">#REF!</definedName>
    <definedName name="Porcentaje" localSheetId="5">#REF!</definedName>
    <definedName name="Porcentaje" localSheetId="6">#REF!</definedName>
    <definedName name="Porcentaje" localSheetId="7">#REF!</definedName>
    <definedName name="Porcentaje" localSheetId="8">#REF!</definedName>
    <definedName name="Porcentaje" localSheetId="9">#REF!</definedName>
    <definedName name="Porcentaje" localSheetId="1">#REF!</definedName>
    <definedName name="Porcentaje" localSheetId="2">#REF!</definedName>
    <definedName name="Porcentaje">#REF!</definedName>
    <definedName name="PORCENTAJE1" localSheetId="1">#REF!</definedName>
    <definedName name="PORCENTAJE1">#REF!</definedName>
    <definedName name="PORTADA2" localSheetId="1">#REF!</definedName>
    <definedName name="PORTADA2">#REF!</definedName>
    <definedName name="POSICION_PRESUP" localSheetId="1">#REF!</definedName>
    <definedName name="POSICION_PRESUP">#REF!</definedName>
    <definedName name="POSICIONES" localSheetId="11">#REF!</definedName>
    <definedName name="POSICIONES" localSheetId="4">#REF!</definedName>
    <definedName name="POSICIONES" localSheetId="10">#REF!</definedName>
    <definedName name="POSICIONES" localSheetId="5">#REF!</definedName>
    <definedName name="POSICIONES" localSheetId="6">#REF!</definedName>
    <definedName name="POSICIONES" localSheetId="7">#REF!</definedName>
    <definedName name="POSICIONES" localSheetId="8">#REF!</definedName>
    <definedName name="POSICIONES" localSheetId="9">#REF!</definedName>
    <definedName name="POSICIONES" localSheetId="1">#REF!</definedName>
    <definedName name="POSICIONES" localSheetId="2">#REF!</definedName>
    <definedName name="POSICIONES">#REF!</definedName>
    <definedName name="pouig" localSheetId="11" hidden="1">{"via1",#N/A,TRUE,"general";"via2",#N/A,TRUE,"general";"via3",#N/A,TRUE,"general"}</definedName>
    <definedName name="pouig" localSheetId="4" hidden="1">{"via1",#N/A,TRUE,"general";"via2",#N/A,TRUE,"general";"via3",#N/A,TRUE,"general"}</definedName>
    <definedName name="pouig" localSheetId="10" hidden="1">{"via1",#N/A,TRUE,"general";"via2",#N/A,TRUE,"general";"via3",#N/A,TRUE,"general"}</definedName>
    <definedName name="pouig" localSheetId="5" hidden="1">{"via1",#N/A,TRUE,"general";"via2",#N/A,TRUE,"general";"via3",#N/A,TRUE,"general"}</definedName>
    <definedName name="pouig" localSheetId="6" hidden="1">{"via1",#N/A,TRUE,"general";"via2",#N/A,TRUE,"general";"via3",#N/A,TRUE,"general"}</definedName>
    <definedName name="pouig" localSheetId="7" hidden="1">{"via1",#N/A,TRUE,"general";"via2",#N/A,TRUE,"general";"via3",#N/A,TRUE,"general"}</definedName>
    <definedName name="pouig" localSheetId="8" hidden="1">{"via1",#N/A,TRUE,"general";"via2",#N/A,TRUE,"general";"via3",#N/A,TRUE,"general"}</definedName>
    <definedName name="pouig" localSheetId="9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#REF!</definedName>
    <definedName name="PPPP" localSheetId="11" hidden="1">{#N/A,#N/A,FALSE,"orthoflow";#N/A,#N/A,FALSE,"Miscelaneos";#N/A,#N/A,FALSE,"Instrumentacio";#N/A,#N/A,FALSE,"Electrico";#N/A,#N/A,FALSE,"Valv. Seguridad"}</definedName>
    <definedName name="PPPP" localSheetId="4" hidden="1">{#N/A,#N/A,FALSE,"orthoflow";#N/A,#N/A,FALSE,"Miscelaneos";#N/A,#N/A,FALSE,"Instrumentacio";#N/A,#N/A,FALSE,"Electrico";#N/A,#N/A,FALSE,"Valv. Seguridad"}</definedName>
    <definedName name="PPPP" localSheetId="10" hidden="1">{#N/A,#N/A,FALSE,"orthoflow";#N/A,#N/A,FALSE,"Miscelaneos";#N/A,#N/A,FALSE,"Instrumentacio";#N/A,#N/A,FALSE,"Electrico";#N/A,#N/A,FALSE,"Valv. Seguridad"}</definedName>
    <definedName name="PPPP" localSheetId="5" hidden="1">{#N/A,#N/A,FALSE,"orthoflow";#N/A,#N/A,FALSE,"Miscelaneos";#N/A,#N/A,FALSE,"Instrumentacio";#N/A,#N/A,FALSE,"Electrico";#N/A,#N/A,FALSE,"Valv. Seguridad"}</definedName>
    <definedName name="PPPP" localSheetId="6" hidden="1">{#N/A,#N/A,FALSE,"orthoflow";#N/A,#N/A,FALSE,"Miscelaneos";#N/A,#N/A,FALSE,"Instrumentacio";#N/A,#N/A,FALSE,"Electrico";#N/A,#N/A,FALSE,"Valv. Seguridad"}</definedName>
    <definedName name="PPPP" localSheetId="7" hidden="1">{#N/A,#N/A,FALSE,"orthoflow";#N/A,#N/A,FALSE,"Miscelaneos";#N/A,#N/A,FALSE,"Instrumentacio";#N/A,#N/A,FALSE,"Electrico";#N/A,#N/A,FALSE,"Valv. Seguridad"}</definedName>
    <definedName name="PPPP" localSheetId="8" hidden="1">{#N/A,#N/A,FALSE,"orthoflow";#N/A,#N/A,FALSE,"Miscelaneos";#N/A,#N/A,FALSE,"Instrumentacio";#N/A,#N/A,FALSE,"Electrico";#N/A,#N/A,FALSE,"Valv. Seguridad"}</definedName>
    <definedName name="PPPP" localSheetId="9" hidden="1">{#N/A,#N/A,FALSE,"orthoflow";#N/A,#N/A,FALSE,"Miscelaneos";#N/A,#N/A,FALSE,"Instrumentacio";#N/A,#N/A,FALSE,"Electrico";#N/A,#N/A,FALSE,"Valv. Seguridad"}</definedName>
    <definedName name="PPPP" localSheetId="1" hidden="1">{#N/A,#N/A,FALSE,"orthoflow";#N/A,#N/A,FALSE,"Miscelaneos";#N/A,#N/A,FALSE,"Instrumentacio";#N/A,#N/A,FALSE,"Electrico";#N/A,#N/A,FALSE,"Valv. Seguridad"}</definedName>
    <definedName name="PPPP" localSheetId="2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11" hidden="1">{"via1",#N/A,TRUE,"general";"via2",#N/A,TRUE,"general";"via3",#N/A,TRUE,"general"}</definedName>
    <definedName name="ppppp9" localSheetId="4" hidden="1">{"via1",#N/A,TRUE,"general";"via2",#N/A,TRUE,"general";"via3",#N/A,TRUE,"general"}</definedName>
    <definedName name="ppppp9" localSheetId="10" hidden="1">{"via1",#N/A,TRUE,"general";"via2",#N/A,TRUE,"general";"via3",#N/A,TRUE,"general"}</definedName>
    <definedName name="ppppp9" localSheetId="5" hidden="1">{"via1",#N/A,TRUE,"general";"via2",#N/A,TRUE,"general";"via3",#N/A,TRUE,"general"}</definedName>
    <definedName name="ppppp9" localSheetId="6" hidden="1">{"via1",#N/A,TRUE,"general";"via2",#N/A,TRUE,"general";"via3",#N/A,TRUE,"general"}</definedName>
    <definedName name="ppppp9" localSheetId="7" hidden="1">{"via1",#N/A,TRUE,"general";"via2",#N/A,TRUE,"general";"via3",#N/A,TRUE,"general"}</definedName>
    <definedName name="ppppp9" localSheetId="8" hidden="1">{"via1",#N/A,TRUE,"general";"via2",#N/A,TRUE,"general";"via3",#N/A,TRUE,"general"}</definedName>
    <definedName name="ppppp9" localSheetId="9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1" hidden="1">{"TAB1",#N/A,TRUE,"GENERAL";"TAB2",#N/A,TRUE,"GENERAL";"TAB3",#N/A,TRUE,"GENERAL";"TAB4",#N/A,TRUE,"GENERAL";"TAB5",#N/A,TRUE,"GENERAL"}</definedName>
    <definedName name="pppppd" localSheetId="4" hidden="1">{"TAB1",#N/A,TRUE,"GENERAL";"TAB2",#N/A,TRUE,"GENERAL";"TAB3",#N/A,TRUE,"GENERAL";"TAB4",#N/A,TRUE,"GENERAL";"TAB5",#N/A,TRUE,"GENERAL"}</definedName>
    <definedName name="pppppd" localSheetId="10" hidden="1">{"TAB1",#N/A,TRUE,"GENERAL";"TAB2",#N/A,TRUE,"GENERAL";"TAB3",#N/A,TRUE,"GENERAL";"TAB4",#N/A,TRUE,"GENERAL";"TAB5",#N/A,TRUE,"GENERAL"}</definedName>
    <definedName name="pppppd" localSheetId="5" hidden="1">{"TAB1",#N/A,TRUE,"GENERAL";"TAB2",#N/A,TRUE,"GENERAL";"TAB3",#N/A,TRUE,"GENERAL";"TAB4",#N/A,TRUE,"GENERAL";"TAB5",#N/A,TRUE,"GENERAL"}</definedName>
    <definedName name="pppppd" localSheetId="6" hidden="1">{"TAB1",#N/A,TRUE,"GENERAL";"TAB2",#N/A,TRUE,"GENERAL";"TAB3",#N/A,TRUE,"GENERAL";"TAB4",#N/A,TRUE,"GENERAL";"TAB5",#N/A,TRUE,"GENERAL"}</definedName>
    <definedName name="pppppd" localSheetId="7" hidden="1">{"TAB1",#N/A,TRUE,"GENERAL";"TAB2",#N/A,TRUE,"GENERAL";"TAB3",#N/A,TRUE,"GENERAL";"TAB4",#N/A,TRUE,"GENERAL";"TAB5",#N/A,TRUE,"GENERAL"}</definedName>
    <definedName name="pppppd" localSheetId="8" hidden="1">{"TAB1",#N/A,TRUE,"GENERAL";"TAB2",#N/A,TRUE,"GENERAL";"TAB3",#N/A,TRUE,"GENERAL";"TAB4",#N/A,TRUE,"GENERAL";"TAB5",#N/A,TRUE,"GENERAL"}</definedName>
    <definedName name="pppppd" localSheetId="9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 localSheetId="1">#REF!</definedName>
    <definedName name="PPtoNorte" localSheetId="2">#REF!</definedName>
    <definedName name="PPtoNorte">#REF!</definedName>
    <definedName name="pqroj" localSheetId="11" hidden="1">{"via1",#N/A,TRUE,"general";"via2",#N/A,TRUE,"general";"via3",#N/A,TRUE,"general"}</definedName>
    <definedName name="pqroj" localSheetId="4" hidden="1">{"via1",#N/A,TRUE,"general";"via2",#N/A,TRUE,"general";"via3",#N/A,TRUE,"general"}</definedName>
    <definedName name="pqroj" localSheetId="10" hidden="1">{"via1",#N/A,TRUE,"general";"via2",#N/A,TRUE,"general";"via3",#N/A,TRUE,"general"}</definedName>
    <definedName name="pqroj" localSheetId="5" hidden="1">{"via1",#N/A,TRUE,"general";"via2",#N/A,TRUE,"general";"via3",#N/A,TRUE,"general"}</definedName>
    <definedName name="pqroj" localSheetId="6" hidden="1">{"via1",#N/A,TRUE,"general";"via2",#N/A,TRUE,"general";"via3",#N/A,TRUE,"general"}</definedName>
    <definedName name="pqroj" localSheetId="7" hidden="1">{"via1",#N/A,TRUE,"general";"via2",#N/A,TRUE,"general";"via3",#N/A,TRUE,"general"}</definedName>
    <definedName name="pqroj" localSheetId="8" hidden="1">{"via1",#N/A,TRUE,"general";"via2",#N/A,TRUE,"general";"via3",#N/A,TRUE,"general"}</definedName>
    <definedName name="pqroj" localSheetId="9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 localSheetId="11">#REF!</definedName>
    <definedName name="Pr" localSheetId="4">#REF!</definedName>
    <definedName name="Pr" localSheetId="10">#REF!</definedName>
    <definedName name="Pr" localSheetId="5">#REF!</definedName>
    <definedName name="Pr" localSheetId="6">#REF!</definedName>
    <definedName name="Pr" localSheetId="7">#REF!</definedName>
    <definedName name="Pr" localSheetId="8">#REF!</definedName>
    <definedName name="Pr" localSheetId="9">#REF!</definedName>
    <definedName name="Pr">#REF!</definedName>
    <definedName name="PRE" localSheetId="11">#REF!</definedName>
    <definedName name="PRE" localSheetId="4">#REF!</definedName>
    <definedName name="PRE" localSheetId="10">#REF!</definedName>
    <definedName name="PRE" localSheetId="5">#REF!</definedName>
    <definedName name="PRE" localSheetId="6">#REF!</definedName>
    <definedName name="PRE" localSheetId="7">#REF!</definedName>
    <definedName name="PRE" localSheetId="8">#REF!</definedName>
    <definedName name="PRE" localSheetId="9">#REF!</definedName>
    <definedName name="PRE" localSheetId="1">#REF!</definedName>
    <definedName name="PRE" localSheetId="2">#REF!</definedName>
    <definedName name="PRE">#REF!</definedName>
    <definedName name="Precio" localSheetId="1">#REF!</definedName>
    <definedName name="Precio">#REF!</definedName>
    <definedName name="precio2" localSheetId="1">#REF!</definedName>
    <definedName name="precio2">#REF!</definedName>
    <definedName name="PrecioS" localSheetId="1">#REF!</definedName>
    <definedName name="PrecioS">#REF!</definedName>
    <definedName name="PREST" localSheetId="1">#REF!</definedName>
    <definedName name="PREST">#REF!</definedName>
    <definedName name="PRIMER" localSheetId="11" hidden="1">{"via1",#N/A,TRUE,"general";"via2",#N/A,TRUE,"general";"via3",#N/A,TRUE,"general"}</definedName>
    <definedName name="PRIMER" localSheetId="4" hidden="1">{"via1",#N/A,TRUE,"general";"via2",#N/A,TRUE,"general";"via3",#N/A,TRUE,"general"}</definedName>
    <definedName name="PRIMER" localSheetId="10" hidden="1">{"via1",#N/A,TRUE,"general";"via2",#N/A,TRUE,"general";"via3",#N/A,TRUE,"general"}</definedName>
    <definedName name="PRIMER" localSheetId="5" hidden="1">{"via1",#N/A,TRUE,"general";"via2",#N/A,TRUE,"general";"via3",#N/A,TRUE,"general"}</definedName>
    <definedName name="PRIMER" localSheetId="6" hidden="1">{"via1",#N/A,TRUE,"general";"via2",#N/A,TRUE,"general";"via3",#N/A,TRUE,"general"}</definedName>
    <definedName name="PRIMER" localSheetId="7" hidden="1">{"via1",#N/A,TRUE,"general";"via2",#N/A,TRUE,"general";"via3",#N/A,TRUE,"general"}</definedName>
    <definedName name="PRIMER" localSheetId="8" hidden="1">{"via1",#N/A,TRUE,"general";"via2",#N/A,TRUE,"general";"via3",#N/A,TRUE,"general"}</definedName>
    <definedName name="PRIMER" localSheetId="9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11" hidden="1">{"TAB1",#N/A,TRUE,"GENERAL";"TAB2",#N/A,TRUE,"GENERAL";"TAB3",#N/A,TRUE,"GENERAL";"TAB4",#N/A,TRUE,"GENERAL";"TAB5",#N/A,TRUE,"GENERAL"}</definedName>
    <definedName name="PRIMET" localSheetId="4" hidden="1">{"TAB1",#N/A,TRUE,"GENERAL";"TAB2",#N/A,TRUE,"GENERAL";"TAB3",#N/A,TRUE,"GENERAL";"TAB4",#N/A,TRUE,"GENERAL";"TAB5",#N/A,TRUE,"GENERAL"}</definedName>
    <definedName name="PRIMET" localSheetId="10" hidden="1">{"TAB1",#N/A,TRUE,"GENERAL";"TAB2",#N/A,TRUE,"GENERAL";"TAB3",#N/A,TRUE,"GENERAL";"TAB4",#N/A,TRUE,"GENERAL";"TAB5",#N/A,TRUE,"GENERAL"}</definedName>
    <definedName name="PRIMET" localSheetId="5" hidden="1">{"TAB1",#N/A,TRUE,"GENERAL";"TAB2",#N/A,TRUE,"GENERAL";"TAB3",#N/A,TRUE,"GENERAL";"TAB4",#N/A,TRUE,"GENERAL";"TAB5",#N/A,TRUE,"GENERAL"}</definedName>
    <definedName name="PRIMET" localSheetId="6" hidden="1">{"TAB1",#N/A,TRUE,"GENERAL";"TAB2",#N/A,TRUE,"GENERAL";"TAB3",#N/A,TRUE,"GENERAL";"TAB4",#N/A,TRUE,"GENERAL";"TAB5",#N/A,TRUE,"GENERAL"}</definedName>
    <definedName name="PRIMET" localSheetId="7" hidden="1">{"TAB1",#N/A,TRUE,"GENERAL";"TAB2",#N/A,TRUE,"GENERAL";"TAB3",#N/A,TRUE,"GENERAL";"TAB4",#N/A,TRUE,"GENERAL";"TAB5",#N/A,TRUE,"GENERAL"}</definedName>
    <definedName name="PRIMET" localSheetId="8" hidden="1">{"TAB1",#N/A,TRUE,"GENERAL";"TAB2",#N/A,TRUE,"GENERAL";"TAB3",#N/A,TRUE,"GENERAL";"TAB4",#N/A,TRUE,"GENERAL";"TAB5",#N/A,TRUE,"GENERAL"}</definedName>
    <definedName name="PRIMET" localSheetId="9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1">#REF!</definedName>
    <definedName name="Princ" localSheetId="2">#REF!</definedName>
    <definedName name="Princ">#REF!</definedName>
    <definedName name="PRINT_AREA">#N/A</definedName>
    <definedName name="Print_Area_MI" localSheetId="11">#REF!</definedName>
    <definedName name="Print_Area_MI" localSheetId="4">#REF!</definedName>
    <definedName name="Print_Area_MI" localSheetId="10">#REF!</definedName>
    <definedName name="Print_Area_MI" localSheetId="5">#REF!</definedName>
    <definedName name="Print_Area_MI" localSheetId="6">#REF!</definedName>
    <definedName name="Print_Area_MI" localSheetId="7">#REF!</definedName>
    <definedName name="Print_Area_MI" localSheetId="8">#REF!</definedName>
    <definedName name="Print_Area_MI" localSheetId="9">#REF!</definedName>
    <definedName name="Print_Area_MI" localSheetId="1">#REF!</definedName>
    <definedName name="Print_Area_MI" localSheetId="2">#REF!</definedName>
    <definedName name="Print_Area_MI">#REF!</definedName>
    <definedName name="Print_Area_Reset" localSheetId="11">OFFSET('APO 22.2'!Full_Print,0,0,[0]!Last_Row)</definedName>
    <definedName name="Print_Area_Reset" localSheetId="4">OFFSET('APU 1.4'!Full_Print,0,0,Last_Row)</definedName>
    <definedName name="Print_Area_Reset" localSheetId="10">OFFSET('APU 11.1'!Full_Print,0,0,[0]!Last_Row)</definedName>
    <definedName name="Print_Area_Reset" localSheetId="5">OFFSET('APU 2.4'!Full_Print,0,0,Last_Row)</definedName>
    <definedName name="Print_Area_Reset" localSheetId="6">OFFSET('APU 6.1'!Full_Print,0,0,Last_Row)</definedName>
    <definedName name="Print_Area_Reset" localSheetId="7">OFFSET('APU 8.4'!Full_Print,0,0,[0]!Last_Row)</definedName>
    <definedName name="Print_Area_Reset" localSheetId="8">OFFSET('APU 8.5'!Full_Print,0,0,[0]!Last_Row)</definedName>
    <definedName name="Print_Area_Reset" localSheetId="9">OFFSET('APU 8.6 '!Full_Print,0,0,[0]!Last_Row)</definedName>
    <definedName name="Print_Area_Reset" localSheetId="1">OFFSET('MEMORIAS DE CANTIDADES'!Full_Print,0,0,Last_Row)</definedName>
    <definedName name="Print_Area_Reset" localSheetId="2">OFFSET(PMT!Full_Print,0,0,Last_Row)</definedName>
    <definedName name="Print_Area_Reset">OFFSET(Full_Print,0,0,Last_Row)</definedName>
    <definedName name="PRINT_TITLES">#N/A</definedName>
    <definedName name="PRINT_TITLES_MI">#N/A</definedName>
    <definedName name="PRINT1" localSheetId="11">#REF!</definedName>
    <definedName name="PRINT1" localSheetId="4">#REF!</definedName>
    <definedName name="PRINT1" localSheetId="10">#REF!</definedName>
    <definedName name="PRINT1" localSheetId="5">#REF!</definedName>
    <definedName name="PRINT1" localSheetId="6">#REF!</definedName>
    <definedName name="PRINT1" localSheetId="7">#REF!</definedName>
    <definedName name="PRINT1" localSheetId="8">#REF!</definedName>
    <definedName name="PRINT1" localSheetId="9">#REF!</definedName>
    <definedName name="PRINT1" localSheetId="1">#REF!</definedName>
    <definedName name="PRINT1" localSheetId="2">#REF!</definedName>
    <definedName name="PRINT1">#REF!</definedName>
    <definedName name="PRINT2" localSheetId="1">#REF!</definedName>
    <definedName name="PRINT2" localSheetId="2">#REF!</definedName>
    <definedName name="PRINT2">#REF!</definedName>
    <definedName name="PRIVADO" localSheetId="11">#REF!</definedName>
    <definedName name="PRIVADO" localSheetId="4">#REF!</definedName>
    <definedName name="PRIVADO" localSheetId="10">#REF!</definedName>
    <definedName name="PRIVADO" localSheetId="5">#REF!</definedName>
    <definedName name="PRIVADO" localSheetId="6">#REF!</definedName>
    <definedName name="PRIVADO" localSheetId="7">#REF!</definedName>
    <definedName name="PRIVADO" localSheetId="8">#REF!</definedName>
    <definedName name="PRIVADO" localSheetId="9">#REF!</definedName>
    <definedName name="PRIVADO" localSheetId="1">#REF!</definedName>
    <definedName name="PRIVADO" localSheetId="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 localSheetId="1">#REF!</definedName>
    <definedName name="PROC" localSheetId="2">#REF!</definedName>
    <definedName name="PROC">#REF!</definedName>
    <definedName name="PROCEDIM_SELECC" localSheetId="1">#REF!</definedName>
    <definedName name="PROCEDIM_SELECC">#REF!</definedName>
    <definedName name="PROCESO" localSheetId="1">#REF!</definedName>
    <definedName name="PROCESO">#REF!</definedName>
    <definedName name="PRODUCTO" localSheetId="1">#REF!</definedName>
    <definedName name="PRODUCTO">#REF!</definedName>
    <definedName name="PrOfic">#REF!</definedName>
    <definedName name="PROGDES" localSheetId="11">#REF!</definedName>
    <definedName name="PROGDES" localSheetId="4">#REF!</definedName>
    <definedName name="PROGDES" localSheetId="10">#REF!</definedName>
    <definedName name="PROGDES" localSheetId="5">#REF!</definedName>
    <definedName name="PROGDES" localSheetId="6">#REF!</definedName>
    <definedName name="PROGDES" localSheetId="7">#REF!</definedName>
    <definedName name="PROGDES" localSheetId="8">#REF!</definedName>
    <definedName name="PROGDES" localSheetId="9">#REF!</definedName>
    <definedName name="PROGDES" localSheetId="1">#REF!</definedName>
    <definedName name="PROGDES" localSheetId="2">#REF!</definedName>
    <definedName name="PROGDES">#REF!</definedName>
    <definedName name="Programa" localSheetId="1">#REF!</definedName>
    <definedName name="Programa">#REF!</definedName>
    <definedName name="programainv" localSheetId="11">#REF!</definedName>
    <definedName name="programainv" localSheetId="4">#REF!</definedName>
    <definedName name="programainv" localSheetId="10">#REF!</definedName>
    <definedName name="programainv" localSheetId="5">#REF!</definedName>
    <definedName name="programainv" localSheetId="6">#REF!</definedName>
    <definedName name="programainv" localSheetId="7">#REF!</definedName>
    <definedName name="programainv" localSheetId="8">#REF!</definedName>
    <definedName name="programainv" localSheetId="9">#REF!</definedName>
    <definedName name="programainv" localSheetId="1">'MEMORIAS DE CANTIDADES'!ERR</definedName>
    <definedName name="programainv" localSheetId="2">PMT!ERR</definedName>
    <definedName name="programainv">[0]!ERR</definedName>
    <definedName name="Proponente" localSheetId="11">#REF!</definedName>
    <definedName name="Proponente" localSheetId="4">#REF!</definedName>
    <definedName name="Proponente" localSheetId="10">#REF!</definedName>
    <definedName name="Proponente" localSheetId="5">#REF!</definedName>
    <definedName name="Proponente" localSheetId="6">#REF!</definedName>
    <definedName name="Proponente" localSheetId="7">#REF!</definedName>
    <definedName name="Proponente" localSheetId="8">#REF!</definedName>
    <definedName name="Proponente" localSheetId="9">#REF!</definedName>
    <definedName name="Proponente" localSheetId="1">#REF!</definedName>
    <definedName name="Proponente" localSheetId="2">#REF!</definedName>
    <definedName name="Proponente">#REF!</definedName>
    <definedName name="PRUEBA" localSheetId="11">#REF!</definedName>
    <definedName name="PRUEBA" localSheetId="4">#REF!</definedName>
    <definedName name="PRUEBA" localSheetId="10">#REF!</definedName>
    <definedName name="PRUEBA" localSheetId="5">#REF!</definedName>
    <definedName name="PRUEBA" localSheetId="6">#REF!</definedName>
    <definedName name="PRUEBA" localSheetId="7">#REF!</definedName>
    <definedName name="PRUEBA" localSheetId="8">#REF!</definedName>
    <definedName name="PRUEBA" localSheetId="9">#REF!</definedName>
    <definedName name="PRUEBA" localSheetId="0">#REF!</definedName>
    <definedName name="PRUEBA">#REF!</definedName>
    <definedName name="prueba1" localSheetId="11">#REF!</definedName>
    <definedName name="prueba1" localSheetId="4">#REF!</definedName>
    <definedName name="prueba1" localSheetId="10">#REF!</definedName>
    <definedName name="prueba1" localSheetId="5">#REF!</definedName>
    <definedName name="prueba1" localSheetId="6">#REF!</definedName>
    <definedName name="prueba1" localSheetId="7">#REF!</definedName>
    <definedName name="prueba1" localSheetId="8">#REF!</definedName>
    <definedName name="prueba1" localSheetId="9">#REF!</definedName>
    <definedName name="prueba1" localSheetId="0">#REF!</definedName>
    <definedName name="prueba1">#REF!</definedName>
    <definedName name="PRUEBA2" localSheetId="11">#REF!</definedName>
    <definedName name="PRUEBA2" localSheetId="4">#REF!</definedName>
    <definedName name="PRUEBA2" localSheetId="10">#REF!</definedName>
    <definedName name="PRUEBA2" localSheetId="5">#REF!</definedName>
    <definedName name="PRUEBA2" localSheetId="6">#REF!</definedName>
    <definedName name="PRUEBA2" localSheetId="7">#REF!</definedName>
    <definedName name="PRUEBA2" localSheetId="8">#REF!</definedName>
    <definedName name="PRUEBA2" localSheetId="9">#REF!</definedName>
    <definedName name="PRUEBA2" localSheetId="1">#REF!</definedName>
    <definedName name="PRUEBA2" localSheetId="2">#REF!</definedName>
    <definedName name="PRUEBA2">#REF!</definedName>
    <definedName name="ps" localSheetId="1">#REF!</definedName>
    <definedName name="ps">#REF!</definedName>
    <definedName name="PSTRESS_RELIEVI" localSheetId="1">#REF!</definedName>
    <definedName name="PSTRESS_RELIEVI">#REF!</definedName>
    <definedName name="PTAR" localSheetId="11" hidden="1">{#N/A,#N/A,FALSE,"Estatico";#N/A,#N/A,FALSE,"Tuberia";#N/A,#N/A,FALSE,"Instrumentación";#N/A,#N/A,FALSE,"Mecanica";#N/A,#N/A,FALSE,"Electrico";#N/A,#N/A,FALSE,"Ofic.Civiles"}</definedName>
    <definedName name="PTAR" localSheetId="4" hidden="1">{#N/A,#N/A,FALSE,"Estatico";#N/A,#N/A,FALSE,"Tuberia";#N/A,#N/A,FALSE,"Instrumentación";#N/A,#N/A,FALSE,"Mecanica";#N/A,#N/A,FALSE,"Electrico";#N/A,#N/A,FALSE,"Ofic.Civiles"}</definedName>
    <definedName name="PTAR" localSheetId="10" hidden="1">{#N/A,#N/A,FALSE,"Estatico";#N/A,#N/A,FALSE,"Tuberia";#N/A,#N/A,FALSE,"Instrumentación";#N/A,#N/A,FALSE,"Mecanica";#N/A,#N/A,FALSE,"Electrico";#N/A,#N/A,FALSE,"Ofic.Civiles"}</definedName>
    <definedName name="PTAR" localSheetId="5" hidden="1">{#N/A,#N/A,FALSE,"Estatico";#N/A,#N/A,FALSE,"Tuberia";#N/A,#N/A,FALSE,"Instrumentación";#N/A,#N/A,FALSE,"Mecanica";#N/A,#N/A,FALSE,"Electrico";#N/A,#N/A,FALSE,"Ofic.Civiles"}</definedName>
    <definedName name="PTAR" localSheetId="6" hidden="1">{#N/A,#N/A,FALSE,"Estatico";#N/A,#N/A,FALSE,"Tuberia";#N/A,#N/A,FALSE,"Instrumentación";#N/A,#N/A,FALSE,"Mecanica";#N/A,#N/A,FALSE,"Electrico";#N/A,#N/A,FALSE,"Ofic.Civiles"}</definedName>
    <definedName name="PTAR" localSheetId="7" hidden="1">{#N/A,#N/A,FALSE,"Estatico";#N/A,#N/A,FALSE,"Tuberia";#N/A,#N/A,FALSE,"Instrumentación";#N/A,#N/A,FALSE,"Mecanica";#N/A,#N/A,FALSE,"Electrico";#N/A,#N/A,FALSE,"Ofic.Civiles"}</definedName>
    <definedName name="PTAR" localSheetId="8" hidden="1">{#N/A,#N/A,FALSE,"Estatico";#N/A,#N/A,FALSE,"Tuberia";#N/A,#N/A,FALSE,"Instrumentación";#N/A,#N/A,FALSE,"Mecanica";#N/A,#N/A,FALSE,"Electrico";#N/A,#N/A,FALSE,"Ofic.Civiles"}</definedName>
    <definedName name="PTAR" localSheetId="9" hidden="1">{#N/A,#N/A,FALSE,"Estatico";#N/A,#N/A,FALSE,"Tuberia";#N/A,#N/A,FALSE,"Instrumentación";#N/A,#N/A,FALSE,"Mecanica";#N/A,#N/A,FALSE,"Electrico";#N/A,#N/A,FALSE,"Ofic.Civiles"}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localSheetId="2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1" hidden="1">{"TAB1",#N/A,TRUE,"GENERAL";"TAB2",#N/A,TRUE,"GENERAL";"TAB3",#N/A,TRUE,"GENERAL";"TAB4",#N/A,TRUE,"GENERAL";"TAB5",#N/A,TRUE,"GENERAL"}</definedName>
    <definedName name="ptope" localSheetId="4" hidden="1">{"TAB1",#N/A,TRUE,"GENERAL";"TAB2",#N/A,TRUE,"GENERAL";"TAB3",#N/A,TRUE,"GENERAL";"TAB4",#N/A,TRUE,"GENERAL";"TAB5",#N/A,TRUE,"GENERAL"}</definedName>
    <definedName name="ptope" localSheetId="10" hidden="1">{"TAB1",#N/A,TRUE,"GENERAL";"TAB2",#N/A,TRUE,"GENERAL";"TAB3",#N/A,TRUE,"GENERAL";"TAB4",#N/A,TRUE,"GENERAL";"TAB5",#N/A,TRUE,"GENERAL"}</definedName>
    <definedName name="ptope" localSheetId="5" hidden="1">{"TAB1",#N/A,TRUE,"GENERAL";"TAB2",#N/A,TRUE,"GENERAL";"TAB3",#N/A,TRUE,"GENERAL";"TAB4",#N/A,TRUE,"GENERAL";"TAB5",#N/A,TRUE,"GENERAL"}</definedName>
    <definedName name="ptope" localSheetId="6" hidden="1">{"TAB1",#N/A,TRUE,"GENERAL";"TAB2",#N/A,TRUE,"GENERAL";"TAB3",#N/A,TRUE,"GENERAL";"TAB4",#N/A,TRUE,"GENERAL";"TAB5",#N/A,TRUE,"GENERAL"}</definedName>
    <definedName name="ptope" localSheetId="7" hidden="1">{"TAB1",#N/A,TRUE,"GENERAL";"TAB2",#N/A,TRUE,"GENERAL";"TAB3",#N/A,TRUE,"GENERAL";"TAB4",#N/A,TRUE,"GENERAL";"TAB5",#N/A,TRUE,"GENERAL"}</definedName>
    <definedName name="ptope" localSheetId="8" hidden="1">{"TAB1",#N/A,TRUE,"GENERAL";"TAB2",#N/A,TRUE,"GENERAL";"TAB3",#N/A,TRUE,"GENERAL";"TAB4",#N/A,TRUE,"GENERAL";"TAB5",#N/A,TRUE,"GENERAL"}</definedName>
    <definedName name="ptope" localSheetId="9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1" hidden="1">{"via1",#N/A,TRUE,"general";"via2",#N/A,TRUE,"general";"via3",#N/A,TRUE,"general"}</definedName>
    <definedName name="ptopes" localSheetId="4" hidden="1">{"via1",#N/A,TRUE,"general";"via2",#N/A,TRUE,"general";"via3",#N/A,TRUE,"general"}</definedName>
    <definedName name="ptopes" localSheetId="10" hidden="1">{"via1",#N/A,TRUE,"general";"via2",#N/A,TRUE,"general";"via3",#N/A,TRUE,"general"}</definedName>
    <definedName name="ptopes" localSheetId="5" hidden="1">{"via1",#N/A,TRUE,"general";"via2",#N/A,TRUE,"general";"via3",#N/A,TRUE,"general"}</definedName>
    <definedName name="ptopes" localSheetId="6" hidden="1">{"via1",#N/A,TRUE,"general";"via2",#N/A,TRUE,"general";"via3",#N/A,TRUE,"general"}</definedName>
    <definedName name="ptopes" localSheetId="7" hidden="1">{"via1",#N/A,TRUE,"general";"via2",#N/A,TRUE,"general";"via3",#N/A,TRUE,"general"}</definedName>
    <definedName name="ptopes" localSheetId="8" hidden="1">{"via1",#N/A,TRUE,"general";"via2",#N/A,TRUE,"general";"via3",#N/A,TRUE,"general"}</definedName>
    <definedName name="ptopes" localSheetId="9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 localSheetId="1">#REF!</definedName>
    <definedName name="PW" localSheetId="2">#REF!</definedName>
    <definedName name="PW">#REF!</definedName>
    <definedName name="Pwf">#REF!</definedName>
    <definedName name="Pwf_actual">#REF!</definedName>
    <definedName name="Pwf_i" localSheetId="11">#REF!</definedName>
    <definedName name="Pwf_i" localSheetId="4">#REF!</definedName>
    <definedName name="Pwf_i" localSheetId="10">#REF!</definedName>
    <definedName name="Pwf_i" localSheetId="5">#REF!</definedName>
    <definedName name="Pwf_i" localSheetId="6">#REF!</definedName>
    <definedName name="Pwf_i" localSheetId="7">#REF!</definedName>
    <definedName name="Pwf_i" localSheetId="8">#REF!</definedName>
    <definedName name="Pwf_i" localSheetId="9">#REF!</definedName>
    <definedName name="Pwf_i">#REF!</definedName>
    <definedName name="Pwf_min">#REF!</definedName>
    <definedName name="Pwfd" localSheetId="11">#REF!</definedName>
    <definedName name="Pwfd" localSheetId="4">#REF!</definedName>
    <definedName name="Pwfd" localSheetId="10">#REF!</definedName>
    <definedName name="Pwfd" localSheetId="5">#REF!</definedName>
    <definedName name="Pwfd" localSheetId="6">#REF!</definedName>
    <definedName name="Pwfd" localSheetId="7">#REF!</definedName>
    <definedName name="Pwfd" localSheetId="8">#REF!</definedName>
    <definedName name="Pwfd" localSheetId="9">#REF!</definedName>
    <definedName name="Pwfd" localSheetId="1">#REF!</definedName>
    <definedName name="Pwfd" localSheetId="2">#REF!</definedName>
    <definedName name="Pwfd">#REF!</definedName>
    <definedName name="Q" localSheetId="1">#REF!</definedName>
    <definedName name="Q">#REF!</definedName>
    <definedName name="Q_actual">#REF!</definedName>
    <definedName name="Q_BRUTO" localSheetId="11">#REF!</definedName>
    <definedName name="Q_BRUTO" localSheetId="4">#REF!</definedName>
    <definedName name="Q_BRUTO" localSheetId="10">#REF!</definedName>
    <definedName name="Q_BRUTO" localSheetId="5">#REF!</definedName>
    <definedName name="Q_BRUTO" localSheetId="6">#REF!</definedName>
    <definedName name="Q_BRUTO" localSheetId="7">#REF!</definedName>
    <definedName name="Q_BRUTO" localSheetId="8">#REF!</definedName>
    <definedName name="Q_BRUTO" localSheetId="9">#REF!</definedName>
    <definedName name="Q_BRUTO" localSheetId="1">#REF!</definedName>
    <definedName name="Q_BRUTO" localSheetId="2">#REF!</definedName>
    <definedName name="Q_BRUTO">#REF!</definedName>
    <definedName name="q1q1q" localSheetId="11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localSheetId="10" hidden="1">{"via1",#N/A,TRUE,"general";"via2",#N/A,TRUE,"general";"via3",#N/A,TRUE,"general"}</definedName>
    <definedName name="q1q1q" localSheetId="5" hidden="1">{"via1",#N/A,TRUE,"general";"via2",#N/A,TRUE,"general";"via3",#N/A,TRUE,"general"}</definedName>
    <definedName name="q1q1q" localSheetId="6" hidden="1">{"via1",#N/A,TRUE,"general";"via2",#N/A,TRUE,"general";"via3",#N/A,TRUE,"general"}</definedName>
    <definedName name="q1q1q" localSheetId="7" hidden="1">{"via1",#N/A,TRUE,"general";"via2",#N/A,TRUE,"general";"via3",#N/A,TRUE,"general"}</definedName>
    <definedName name="q1q1q" localSheetId="8" hidden="1">{"via1",#N/A,TRUE,"general";"via2",#N/A,TRUE,"general";"via3",#N/A,TRUE,"general"}</definedName>
    <definedName name="q1q1q" localSheetId="9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1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localSheetId="10" hidden="1">{"via1",#N/A,TRUE,"general";"via2",#N/A,TRUE,"general";"via3",#N/A,TRUE,"general"}</definedName>
    <definedName name="qaedtguj" localSheetId="5" hidden="1">{"via1",#N/A,TRUE,"general";"via2",#N/A,TRUE,"general";"via3",#N/A,TRUE,"general"}</definedName>
    <definedName name="qaedtguj" localSheetId="6" hidden="1">{"via1",#N/A,TRUE,"general";"via2",#N/A,TRUE,"general";"via3",#N/A,TRUE,"general"}</definedName>
    <definedName name="qaedtguj" localSheetId="7" hidden="1">{"via1",#N/A,TRUE,"general";"via2",#N/A,TRUE,"general";"via3",#N/A,TRUE,"general"}</definedName>
    <definedName name="qaedtguj" localSheetId="8" hidden="1">{"via1",#N/A,TRUE,"general";"via2",#N/A,TRUE,"general";"via3",#N/A,TRUE,"general"}</definedName>
    <definedName name="qaedtguj" localSheetId="9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1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localSheetId="10" hidden="1">{"via1",#N/A,TRUE,"general";"via2",#N/A,TRUE,"general";"via3",#N/A,TRUE,"general"}</definedName>
    <definedName name="QAQSWS" localSheetId="5" hidden="1">{"via1",#N/A,TRUE,"general";"via2",#N/A,TRUE,"general";"via3",#N/A,TRUE,"general"}</definedName>
    <definedName name="QAQSWS" localSheetId="6" hidden="1">{"via1",#N/A,TRUE,"general";"via2",#N/A,TRUE,"general";"via3",#N/A,TRUE,"general"}</definedName>
    <definedName name="QAQSWS" localSheetId="7" hidden="1">{"via1",#N/A,TRUE,"general";"via2",#N/A,TRUE,"general";"via3",#N/A,TRUE,"general"}</definedName>
    <definedName name="QAQSWS" localSheetId="8" hidden="1">{"via1",#N/A,TRUE,"general";"via2",#N/A,TRUE,"general";"via3",#N/A,TRUE,"general"}</definedName>
    <definedName name="QAQSWS" localSheetId="9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1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localSheetId="10" hidden="1">{"via1",#N/A,TRUE,"general";"via2",#N/A,TRUE,"general";"via3",#N/A,TRUE,"general"}</definedName>
    <definedName name="qaqwwxcr" localSheetId="5" hidden="1">{"via1",#N/A,TRUE,"general";"via2",#N/A,TRUE,"general";"via3",#N/A,TRUE,"general"}</definedName>
    <definedName name="qaqwwxcr" localSheetId="6" hidden="1">{"via1",#N/A,TRUE,"general";"via2",#N/A,TRUE,"general";"via3",#N/A,TRUE,"general"}</definedName>
    <definedName name="qaqwwxcr" localSheetId="7" hidden="1">{"via1",#N/A,TRUE,"general";"via2",#N/A,TRUE,"general";"via3",#N/A,TRUE,"general"}</definedName>
    <definedName name="qaqwwxcr" localSheetId="8" hidden="1">{"via1",#N/A,TRUE,"general";"via2",#N/A,TRUE,"general";"via3",#N/A,TRUE,"general"}</definedName>
    <definedName name="qaqwwxcr" localSheetId="9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 localSheetId="2">#REF!</definedName>
    <definedName name="qaz">#REF!</definedName>
    <definedName name="qedcd" localSheetId="11" hidden="1">{"via1",#N/A,TRUE,"general";"via2",#N/A,TRUE,"general";"via3",#N/A,TRUE,"general"}</definedName>
    <definedName name="qedcd" localSheetId="4" hidden="1">{"via1",#N/A,TRUE,"general";"via2",#N/A,TRUE,"general";"via3",#N/A,TRUE,"general"}</definedName>
    <definedName name="qedcd" localSheetId="10" hidden="1">{"via1",#N/A,TRUE,"general";"via2",#N/A,TRUE,"general";"via3",#N/A,TRUE,"general"}</definedName>
    <definedName name="qedcd" localSheetId="5" hidden="1">{"via1",#N/A,TRUE,"general";"via2",#N/A,TRUE,"general";"via3",#N/A,TRUE,"general"}</definedName>
    <definedName name="qedcd" localSheetId="6" hidden="1">{"via1",#N/A,TRUE,"general";"via2",#N/A,TRUE,"general";"via3",#N/A,TRUE,"general"}</definedName>
    <definedName name="qedcd" localSheetId="7" hidden="1">{"via1",#N/A,TRUE,"general";"via2",#N/A,TRUE,"general";"via3",#N/A,TRUE,"general"}</definedName>
    <definedName name="qedcd" localSheetId="8" hidden="1">{"via1",#N/A,TRUE,"general";"via2",#N/A,TRUE,"general";"via3",#N/A,TRUE,"general"}</definedName>
    <definedName name="qedcd" localSheetId="9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1" hidden="1">{"TAB1",#N/A,TRUE,"GENERAL";"TAB2",#N/A,TRUE,"GENERAL";"TAB3",#N/A,TRUE,"GENERAL";"TAB4",#N/A,TRUE,"GENERAL";"TAB5",#N/A,TRUE,"GENERAL"}</definedName>
    <definedName name="qeqewe" localSheetId="4" hidden="1">{"TAB1",#N/A,TRUE,"GENERAL";"TAB2",#N/A,TRUE,"GENERAL";"TAB3",#N/A,TRUE,"GENERAL";"TAB4",#N/A,TRUE,"GENERAL";"TAB5",#N/A,TRUE,"GENERAL"}</definedName>
    <definedName name="qeqewe" localSheetId="10" hidden="1">{"TAB1",#N/A,TRUE,"GENERAL";"TAB2",#N/A,TRUE,"GENERAL";"TAB3",#N/A,TRUE,"GENERAL";"TAB4",#N/A,TRUE,"GENERAL";"TAB5",#N/A,TRUE,"GENERAL"}</definedName>
    <definedName name="qeqewe" localSheetId="5" hidden="1">{"TAB1",#N/A,TRUE,"GENERAL";"TAB2",#N/A,TRUE,"GENERAL";"TAB3",#N/A,TRUE,"GENERAL";"TAB4",#N/A,TRUE,"GENERAL";"TAB5",#N/A,TRUE,"GENERAL"}</definedName>
    <definedName name="qeqewe" localSheetId="6" hidden="1">{"TAB1",#N/A,TRUE,"GENERAL";"TAB2",#N/A,TRUE,"GENERAL";"TAB3",#N/A,TRUE,"GENERAL";"TAB4",#N/A,TRUE,"GENERAL";"TAB5",#N/A,TRUE,"GENERAL"}</definedName>
    <definedName name="qeqewe" localSheetId="7" hidden="1">{"TAB1",#N/A,TRUE,"GENERAL";"TAB2",#N/A,TRUE,"GENERAL";"TAB3",#N/A,TRUE,"GENERAL";"TAB4",#N/A,TRUE,"GENERAL";"TAB5",#N/A,TRUE,"GENERAL"}</definedName>
    <definedName name="qeqewe" localSheetId="8" hidden="1">{"TAB1",#N/A,TRUE,"GENERAL";"TAB2",#N/A,TRUE,"GENERAL";"TAB3",#N/A,TRUE,"GENERAL";"TAB4",#N/A,TRUE,"GENERAL";"TAB5",#N/A,TRUE,"GENERAL"}</definedName>
    <definedName name="qeqewe" localSheetId="9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1" hidden="1">{"via1",#N/A,TRUE,"general";"via2",#N/A,TRUE,"general";"via3",#N/A,TRUE,"general"}</definedName>
    <definedName name="qewj" localSheetId="4" hidden="1">{"via1",#N/A,TRUE,"general";"via2",#N/A,TRUE,"general";"via3",#N/A,TRUE,"general"}</definedName>
    <definedName name="qewj" localSheetId="10" hidden="1">{"via1",#N/A,TRUE,"general";"via2",#N/A,TRUE,"general";"via3",#N/A,TRUE,"general"}</definedName>
    <definedName name="qewj" localSheetId="5" hidden="1">{"via1",#N/A,TRUE,"general";"via2",#N/A,TRUE,"general";"via3",#N/A,TRUE,"general"}</definedName>
    <definedName name="qewj" localSheetId="6" hidden="1">{"via1",#N/A,TRUE,"general";"via2",#N/A,TRUE,"general";"via3",#N/A,TRUE,"general"}</definedName>
    <definedName name="qewj" localSheetId="7" hidden="1">{"via1",#N/A,TRUE,"general";"via2",#N/A,TRUE,"general";"via3",#N/A,TRUE,"general"}</definedName>
    <definedName name="qewj" localSheetId="8" hidden="1">{"via1",#N/A,TRUE,"general";"via2",#N/A,TRUE,"general";"via3",#N/A,TRUE,"general"}</definedName>
    <definedName name="qewj" localSheetId="9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 localSheetId="11">#REF!</definedName>
    <definedName name="Qmax" localSheetId="4">#REF!</definedName>
    <definedName name="Qmax" localSheetId="10">#REF!</definedName>
    <definedName name="Qmax" localSheetId="5">#REF!</definedName>
    <definedName name="Qmax" localSheetId="6">#REF!</definedName>
    <definedName name="Qmax" localSheetId="7">#REF!</definedName>
    <definedName name="Qmax" localSheetId="8">#REF!</definedName>
    <definedName name="Qmax" localSheetId="9">#REF!</definedName>
    <definedName name="Qmax">#REF!</definedName>
    <definedName name="qqqqqw" localSheetId="11" hidden="1">{"via1",#N/A,TRUE,"general";"via2",#N/A,TRUE,"general";"via3",#N/A,TRUE,"general"}</definedName>
    <definedName name="qqqqqw" localSheetId="4" hidden="1">{"via1",#N/A,TRUE,"general";"via2",#N/A,TRUE,"general";"via3",#N/A,TRUE,"general"}</definedName>
    <definedName name="qqqqqw" localSheetId="10" hidden="1">{"via1",#N/A,TRUE,"general";"via2",#N/A,TRUE,"general";"via3",#N/A,TRUE,"general"}</definedName>
    <definedName name="qqqqqw" localSheetId="5" hidden="1">{"via1",#N/A,TRUE,"general";"via2",#N/A,TRUE,"general";"via3",#N/A,TRUE,"general"}</definedName>
    <definedName name="qqqqqw" localSheetId="6" hidden="1">{"via1",#N/A,TRUE,"general";"via2",#N/A,TRUE,"general";"via3",#N/A,TRUE,"general"}</definedName>
    <definedName name="qqqqqw" localSheetId="7" hidden="1">{"via1",#N/A,TRUE,"general";"via2",#N/A,TRUE,"general";"via3",#N/A,TRUE,"general"}</definedName>
    <definedName name="qqqqqw" localSheetId="8" hidden="1">{"via1",#N/A,TRUE,"general";"via2",#N/A,TRUE,"general";"via3",#N/A,TRUE,"general"}</definedName>
    <definedName name="qqqqqw" localSheetId="9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1">#REF!</definedName>
    <definedName name="QS" localSheetId="2">#REF!</definedName>
    <definedName name="QS">#REF!</definedName>
    <definedName name="Qt">#REF!</definedName>
    <definedName name="QTIES" localSheetId="11">#REF!</definedName>
    <definedName name="QTIES" localSheetId="4">#REF!</definedName>
    <definedName name="QTIES" localSheetId="10">#REF!</definedName>
    <definedName name="QTIES" localSheetId="5">#REF!</definedName>
    <definedName name="QTIES" localSheetId="6">#REF!</definedName>
    <definedName name="QTIES" localSheetId="7">#REF!</definedName>
    <definedName name="QTIES" localSheetId="8">#REF!</definedName>
    <definedName name="QTIES" localSheetId="9">#REF!</definedName>
    <definedName name="QTIES" localSheetId="1">#REF!</definedName>
    <definedName name="QTIES" localSheetId="2">#REF!</definedName>
    <definedName name="QTIES">#REF!</definedName>
    <definedName name="QTY" localSheetId="1">#REF!</definedName>
    <definedName name="QTY">#REF!</definedName>
    <definedName name="qw" localSheetId="11" hidden="1">{"via1",#N/A,TRUE,"general";"via2",#N/A,TRUE,"general";"via3",#N/A,TRUE,"general"}</definedName>
    <definedName name="qw" localSheetId="4" hidden="1">{"via1",#N/A,TRUE,"general";"via2",#N/A,TRUE,"general";"via3",#N/A,TRUE,"general"}</definedName>
    <definedName name="qw" localSheetId="10" hidden="1">{"via1",#N/A,TRUE,"general";"via2",#N/A,TRUE,"general";"via3",#N/A,TRUE,"general"}</definedName>
    <definedName name="qw" localSheetId="5" hidden="1">{"via1",#N/A,TRUE,"general";"via2",#N/A,TRUE,"general";"via3",#N/A,TRUE,"general"}</definedName>
    <definedName name="qw" localSheetId="6" hidden="1">{"via1",#N/A,TRUE,"general";"via2",#N/A,TRUE,"general";"via3",#N/A,TRUE,"general"}</definedName>
    <definedName name="qw" localSheetId="7" hidden="1">{"via1",#N/A,TRUE,"general";"via2",#N/A,TRUE,"general";"via3",#N/A,TRUE,"general"}</definedName>
    <definedName name="qw" localSheetId="8" hidden="1">{"via1",#N/A,TRUE,"general";"via2",#N/A,TRUE,"general";"via3",#N/A,TRUE,"general"}</definedName>
    <definedName name="qw" localSheetId="9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1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localSheetId="10" hidden="1">{"via1",#N/A,TRUE,"general";"via2",#N/A,TRUE,"general";"via3",#N/A,TRUE,"general"}</definedName>
    <definedName name="qwdas2" localSheetId="5" hidden="1">{"via1",#N/A,TRUE,"general";"via2",#N/A,TRUE,"general";"via3",#N/A,TRUE,"general"}</definedName>
    <definedName name="qwdas2" localSheetId="6" hidden="1">{"via1",#N/A,TRUE,"general";"via2",#N/A,TRUE,"general";"via3",#N/A,TRUE,"general"}</definedName>
    <definedName name="qwdas2" localSheetId="7" hidden="1">{"via1",#N/A,TRUE,"general";"via2",#N/A,TRUE,"general";"via3",#N/A,TRUE,"general"}</definedName>
    <definedName name="qwdas2" localSheetId="8" hidden="1">{"via1",#N/A,TRUE,"general";"via2",#N/A,TRUE,"general";"via3",#N/A,TRUE,"general"}</definedName>
    <definedName name="qwdas2" localSheetId="9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1">#REF!</definedName>
    <definedName name="QWE" localSheetId="2">#REF!</definedName>
    <definedName name="QWE">#REF!</definedName>
    <definedName name="qweqe" localSheetId="11" hidden="1">{"TAB1",#N/A,TRUE,"GENERAL";"TAB2",#N/A,TRUE,"GENERAL";"TAB3",#N/A,TRUE,"GENERAL";"TAB4",#N/A,TRUE,"GENERAL";"TAB5",#N/A,TRUE,"GENERAL"}</definedName>
    <definedName name="qweqe" localSheetId="4" hidden="1">{"TAB1",#N/A,TRUE,"GENERAL";"TAB2",#N/A,TRUE,"GENERAL";"TAB3",#N/A,TRUE,"GENERAL";"TAB4",#N/A,TRUE,"GENERAL";"TAB5",#N/A,TRUE,"GENERAL"}</definedName>
    <definedName name="qweqe" localSheetId="10" hidden="1">{"TAB1",#N/A,TRUE,"GENERAL";"TAB2",#N/A,TRUE,"GENERAL";"TAB3",#N/A,TRUE,"GENERAL";"TAB4",#N/A,TRUE,"GENERAL";"TAB5",#N/A,TRUE,"GENERAL"}</definedName>
    <definedName name="qweqe" localSheetId="5" hidden="1">{"TAB1",#N/A,TRUE,"GENERAL";"TAB2",#N/A,TRUE,"GENERAL";"TAB3",#N/A,TRUE,"GENERAL";"TAB4",#N/A,TRUE,"GENERAL";"TAB5",#N/A,TRUE,"GENERAL"}</definedName>
    <definedName name="qweqe" localSheetId="6" hidden="1">{"TAB1",#N/A,TRUE,"GENERAL";"TAB2",#N/A,TRUE,"GENERAL";"TAB3",#N/A,TRUE,"GENERAL";"TAB4",#N/A,TRUE,"GENERAL";"TAB5",#N/A,TRUE,"GENERAL"}</definedName>
    <definedName name="qweqe" localSheetId="7" hidden="1">{"TAB1",#N/A,TRUE,"GENERAL";"TAB2",#N/A,TRUE,"GENERAL";"TAB3",#N/A,TRUE,"GENERAL";"TAB4",#N/A,TRUE,"GENERAL";"TAB5",#N/A,TRUE,"GENERAL"}</definedName>
    <definedName name="qweqe" localSheetId="8" hidden="1">{"TAB1",#N/A,TRUE,"GENERAL";"TAB2",#N/A,TRUE,"GENERAL";"TAB3",#N/A,TRUE,"GENERAL";"TAB4",#N/A,TRUE,"GENERAL";"TAB5",#N/A,TRUE,"GENERAL"}</definedName>
    <definedName name="qweqe" localSheetId="9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1">#REF!</definedName>
    <definedName name="QWERTY" localSheetId="4">#REF!</definedName>
    <definedName name="QWERTY" localSheetId="10">#REF!</definedName>
    <definedName name="QWERTY" localSheetId="5">#REF!</definedName>
    <definedName name="QWERTY" localSheetId="6">#REF!</definedName>
    <definedName name="QWERTY" localSheetId="7">#REF!</definedName>
    <definedName name="QWERTY" localSheetId="8">#REF!</definedName>
    <definedName name="QWERTY" localSheetId="9">#REF!</definedName>
    <definedName name="QWERTY" localSheetId="1">'MEMORIAS DE CANTIDADES'!ERR</definedName>
    <definedName name="QWERTY" localSheetId="2">PMT!ERR</definedName>
    <definedName name="QWERTY">[0]!ERR</definedName>
    <definedName name="qwewertet" localSheetId="11" hidden="1">{#N/A,#N/A,TRUE,"1842CWN0"}</definedName>
    <definedName name="qwewertet" localSheetId="4" hidden="1">{#N/A,#N/A,TRUE,"1842CWN0"}</definedName>
    <definedName name="qwewertet" localSheetId="10" hidden="1">{#N/A,#N/A,TRUE,"1842CWN0"}</definedName>
    <definedName name="qwewertet" localSheetId="5" hidden="1">{#N/A,#N/A,TRUE,"1842CWN0"}</definedName>
    <definedName name="qwewertet" localSheetId="6" hidden="1">{#N/A,#N/A,TRUE,"1842CWN0"}</definedName>
    <definedName name="qwewertet" localSheetId="7" hidden="1">{#N/A,#N/A,TRUE,"1842CWN0"}</definedName>
    <definedName name="qwewertet" localSheetId="8" hidden="1">{#N/A,#N/A,TRUE,"1842CWN0"}</definedName>
    <definedName name="qwewertet" localSheetId="9" hidden="1">{#N/A,#N/A,TRUE,"1842CWN0"}</definedName>
    <definedName name="qwewertet" localSheetId="1" hidden="1">{#N/A,#N/A,TRUE,"1842CWN0"}</definedName>
    <definedName name="qwewertet" localSheetId="2" hidden="1">{#N/A,#N/A,TRUE,"1842CWN0"}</definedName>
    <definedName name="qwewertet" hidden="1">{#N/A,#N/A,TRUE,"1842CWN0"}</definedName>
    <definedName name="qwqwqwj" localSheetId="11" hidden="1">{"TAB1",#N/A,TRUE,"GENERAL";"TAB2",#N/A,TRUE,"GENERAL";"TAB3",#N/A,TRUE,"GENERAL";"TAB4",#N/A,TRUE,"GENERAL";"TAB5",#N/A,TRUE,"GENERAL"}</definedName>
    <definedName name="qwqwqwj" localSheetId="4" hidden="1">{"TAB1",#N/A,TRUE,"GENERAL";"TAB2",#N/A,TRUE,"GENERAL";"TAB3",#N/A,TRUE,"GENERAL";"TAB4",#N/A,TRUE,"GENERAL";"TAB5",#N/A,TRUE,"GENERAL"}</definedName>
    <definedName name="qwqwqwj" localSheetId="10" hidden="1">{"TAB1",#N/A,TRUE,"GENERAL";"TAB2",#N/A,TRUE,"GENERAL";"TAB3",#N/A,TRUE,"GENERAL";"TAB4",#N/A,TRUE,"GENERAL";"TAB5",#N/A,TRUE,"GENERAL"}</definedName>
    <definedName name="qwqwqwj" localSheetId="5" hidden="1">{"TAB1",#N/A,TRUE,"GENERAL";"TAB2",#N/A,TRUE,"GENERAL";"TAB3",#N/A,TRUE,"GENERAL";"TAB4",#N/A,TRUE,"GENERAL";"TAB5",#N/A,TRUE,"GENERAL"}</definedName>
    <definedName name="qwqwqwj" localSheetId="6" hidden="1">{"TAB1",#N/A,TRUE,"GENERAL";"TAB2",#N/A,TRUE,"GENERAL";"TAB3",#N/A,TRUE,"GENERAL";"TAB4",#N/A,TRUE,"GENERAL";"TAB5",#N/A,TRUE,"GENERAL"}</definedName>
    <definedName name="qwqwqwj" localSheetId="7" hidden="1">{"TAB1",#N/A,TRUE,"GENERAL";"TAB2",#N/A,TRUE,"GENERAL";"TAB3",#N/A,TRUE,"GENERAL";"TAB4",#N/A,TRUE,"GENERAL";"TAB5",#N/A,TRUE,"GENERAL"}</definedName>
    <definedName name="qwqwqwj" localSheetId="8" hidden="1">{"TAB1",#N/A,TRUE,"GENERAL";"TAB2",#N/A,TRUE,"GENERAL";"TAB3",#N/A,TRUE,"GENERAL";"TAB4",#N/A,TRUE,"GENERAL";"TAB5",#N/A,TRUE,"GENERAL"}</definedName>
    <definedName name="qwqwqwj" localSheetId="9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 localSheetId="1">#REF!</definedName>
    <definedName name="R._SECO" localSheetId="2">#REF!</definedName>
    <definedName name="R._SECO">#REF!</definedName>
    <definedName name="R_2" localSheetId="1">#REF!</definedName>
    <definedName name="R_2">#REF!</definedName>
    <definedName name="R_c" localSheetId="1">#REF!</definedName>
    <definedName name="R_c">#REF!</definedName>
    <definedName name="RANGO_FECHA" localSheetId="1">#REF!</definedName>
    <definedName name="RANGO_FECHA">#REF!</definedName>
    <definedName name="Rates" localSheetId="1">#REF!</definedName>
    <definedName name="Rates">#REF!</definedName>
    <definedName name="RD" localSheetId="1">#REF!</definedName>
    <definedName name="RD">#REF!</definedName>
    <definedName name="rdq" localSheetId="1">#REF!</definedName>
    <definedName name="rdq">#REF!</definedName>
    <definedName name="Reactores" localSheetId="1">#REF!</definedName>
    <definedName name="Reactores">#REF!</definedName>
    <definedName name="Recall_2">#REF!</definedName>
    <definedName name="Recall_3">#REF!</definedName>
    <definedName name="Recorder" localSheetId="11">#REF!</definedName>
    <definedName name="Recorder" localSheetId="4">#REF!</definedName>
    <definedName name="Recorder" localSheetId="10">#REF!</definedName>
    <definedName name="Recorder" localSheetId="5">#REF!</definedName>
    <definedName name="Recorder" localSheetId="6">#REF!</definedName>
    <definedName name="Recorder" localSheetId="7">#REF!</definedName>
    <definedName name="Recorder" localSheetId="8">#REF!</definedName>
    <definedName name="Recorder" localSheetId="9">#REF!</definedName>
    <definedName name="Recorder" localSheetId="1">#REF!</definedName>
    <definedName name="Recorder" localSheetId="2">#REF!</definedName>
    <definedName name="Recorder">#REF!</definedName>
    <definedName name="recursos">#REF!</definedName>
    <definedName name="REDGREGER" localSheetId="11">#REF!</definedName>
    <definedName name="REDGREGER" localSheetId="4">#REF!</definedName>
    <definedName name="REDGREGER" localSheetId="10">#REF!</definedName>
    <definedName name="REDGREGER" localSheetId="5">#REF!</definedName>
    <definedName name="REDGREGER" localSheetId="6">#REF!</definedName>
    <definedName name="REDGREGER" localSheetId="7">#REF!</definedName>
    <definedName name="REDGREGER" localSheetId="8">#REF!</definedName>
    <definedName name="REDGREGER" localSheetId="9">#REF!</definedName>
    <definedName name="REDGREGER" localSheetId="1">#REF!</definedName>
    <definedName name="REDGREGER" localSheetId="2">#REF!</definedName>
    <definedName name="REDGREGER">#REF!</definedName>
    <definedName name="rege" localSheetId="11" hidden="1">{"TAB1",#N/A,TRUE,"GENERAL";"TAB2",#N/A,TRUE,"GENERAL";"TAB3",#N/A,TRUE,"GENERAL";"TAB4",#N/A,TRUE,"GENERAL";"TAB5",#N/A,TRUE,"GENERAL"}</definedName>
    <definedName name="rege" localSheetId="4" hidden="1">{"TAB1",#N/A,TRUE,"GENERAL";"TAB2",#N/A,TRUE,"GENERAL";"TAB3",#N/A,TRUE,"GENERAL";"TAB4",#N/A,TRUE,"GENERAL";"TAB5",#N/A,TRUE,"GENERAL"}</definedName>
    <definedName name="rege" localSheetId="10" hidden="1">{"TAB1",#N/A,TRUE,"GENERAL";"TAB2",#N/A,TRUE,"GENERAL";"TAB3",#N/A,TRUE,"GENERAL";"TAB4",#N/A,TRUE,"GENERAL";"TAB5",#N/A,TRUE,"GENERAL"}</definedName>
    <definedName name="rege" localSheetId="5" hidden="1">{"TAB1",#N/A,TRUE,"GENERAL";"TAB2",#N/A,TRUE,"GENERAL";"TAB3",#N/A,TRUE,"GENERAL";"TAB4",#N/A,TRUE,"GENERAL";"TAB5",#N/A,TRUE,"GENERAL"}</definedName>
    <definedName name="rege" localSheetId="6" hidden="1">{"TAB1",#N/A,TRUE,"GENERAL";"TAB2",#N/A,TRUE,"GENERAL";"TAB3",#N/A,TRUE,"GENERAL";"TAB4",#N/A,TRUE,"GENERAL";"TAB5",#N/A,TRUE,"GENERAL"}</definedName>
    <definedName name="rege" localSheetId="7" hidden="1">{"TAB1",#N/A,TRUE,"GENERAL";"TAB2",#N/A,TRUE,"GENERAL";"TAB3",#N/A,TRUE,"GENERAL";"TAB4",#N/A,TRUE,"GENERAL";"TAB5",#N/A,TRUE,"GENERAL"}</definedName>
    <definedName name="rege" localSheetId="8" hidden="1">{"TAB1",#N/A,TRUE,"GENERAL";"TAB2",#N/A,TRUE,"GENERAL";"TAB3",#N/A,TRUE,"GENERAL";"TAB4",#N/A,TRUE,"GENERAL";"TAB5",#N/A,TRUE,"GENERAL"}</definedName>
    <definedName name="rege" localSheetId="9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 localSheetId="11">#REF!</definedName>
    <definedName name="RegistroCoordinador" localSheetId="4">#REF!</definedName>
    <definedName name="RegistroCoordinador" localSheetId="10">#REF!</definedName>
    <definedName name="RegistroCoordinador" localSheetId="5">#REF!</definedName>
    <definedName name="RegistroCoordinador" localSheetId="6">#REF!</definedName>
    <definedName name="RegistroCoordinador" localSheetId="7">#REF!</definedName>
    <definedName name="RegistroCoordinador" localSheetId="8">#REF!</definedName>
    <definedName name="RegistroCoordinador" localSheetId="9">#REF!</definedName>
    <definedName name="RegistroCoordinador" localSheetId="1">#REF!</definedName>
    <definedName name="RegistroCoordinador" localSheetId="2">#REF!</definedName>
    <definedName name="RegistroCoordinador">#REF!</definedName>
    <definedName name="regresd" localSheetId="11" hidden="1">{"TAB1",#N/A,TRUE,"GENERAL";"TAB2",#N/A,TRUE,"GENERAL";"TAB3",#N/A,TRUE,"GENERAL";"TAB4",#N/A,TRUE,"GENERAL";"TAB5",#N/A,TRUE,"GENERAL"}</definedName>
    <definedName name="regresd" localSheetId="4" hidden="1">{"TAB1",#N/A,TRUE,"GENERAL";"TAB2",#N/A,TRUE,"GENERAL";"TAB3",#N/A,TRUE,"GENERAL";"TAB4",#N/A,TRUE,"GENERAL";"TAB5",#N/A,TRUE,"GENERAL"}</definedName>
    <definedName name="regresd" localSheetId="10" hidden="1">{"TAB1",#N/A,TRUE,"GENERAL";"TAB2",#N/A,TRUE,"GENERAL";"TAB3",#N/A,TRUE,"GENERAL";"TAB4",#N/A,TRUE,"GENERAL";"TAB5",#N/A,TRUE,"GENERAL"}</definedName>
    <definedName name="regresd" localSheetId="5" hidden="1">{"TAB1",#N/A,TRUE,"GENERAL";"TAB2",#N/A,TRUE,"GENERAL";"TAB3",#N/A,TRUE,"GENERAL";"TAB4",#N/A,TRUE,"GENERAL";"TAB5",#N/A,TRUE,"GENERAL"}</definedName>
    <definedName name="regresd" localSheetId="6" hidden="1">{"TAB1",#N/A,TRUE,"GENERAL";"TAB2",#N/A,TRUE,"GENERAL";"TAB3",#N/A,TRUE,"GENERAL";"TAB4",#N/A,TRUE,"GENERAL";"TAB5",#N/A,TRUE,"GENERAL"}</definedName>
    <definedName name="regresd" localSheetId="7" hidden="1">{"TAB1",#N/A,TRUE,"GENERAL";"TAB2",#N/A,TRUE,"GENERAL";"TAB3",#N/A,TRUE,"GENERAL";"TAB4",#N/A,TRUE,"GENERAL";"TAB5",#N/A,TRUE,"GENERAL"}</definedName>
    <definedName name="regresd" localSheetId="8" hidden="1">{"TAB1",#N/A,TRUE,"GENERAL";"TAB2",#N/A,TRUE,"GENERAL";"TAB3",#N/A,TRUE,"GENERAL";"TAB4",#N/A,TRUE,"GENERAL";"TAB5",#N/A,TRUE,"GENERAL"}</definedName>
    <definedName name="regresd" localSheetId="9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1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localSheetId="10" hidden="1">{"TAB1",#N/A,TRUE,"GENERAL";"TAB2",#N/A,TRUE,"GENERAL";"TAB3",#N/A,TRUE,"GENERAL";"TAB4",#N/A,TRUE,"GENERAL";"TAB5",#N/A,TRUE,"GENERAL"}</definedName>
    <definedName name="regthio" localSheetId="5" hidden="1">{"TAB1",#N/A,TRUE,"GENERAL";"TAB2",#N/A,TRUE,"GENERAL";"TAB3",#N/A,TRUE,"GENERAL";"TAB4",#N/A,TRUE,"GENERAL";"TAB5",#N/A,TRUE,"GENERAL"}</definedName>
    <definedName name="regthio" localSheetId="6" hidden="1">{"TAB1",#N/A,TRUE,"GENERAL";"TAB2",#N/A,TRUE,"GENERAL";"TAB3",#N/A,TRUE,"GENERAL";"TAB4",#N/A,TRUE,"GENERAL";"TAB5",#N/A,TRUE,"GENERAL"}</definedName>
    <definedName name="regthio" localSheetId="7" hidden="1">{"TAB1",#N/A,TRUE,"GENERAL";"TAB2",#N/A,TRUE,"GENERAL";"TAB3",#N/A,TRUE,"GENERAL";"TAB4",#N/A,TRUE,"GENERAL";"TAB5",#N/A,TRUE,"GENERAL"}</definedName>
    <definedName name="regthio" localSheetId="8" hidden="1">{"TAB1",#N/A,TRUE,"GENERAL";"TAB2",#N/A,TRUE,"GENERAL";"TAB3",#N/A,TRUE,"GENERAL";"TAB4",#N/A,TRUE,"GENERAL";"TAB5",#N/A,TRUE,"GENERAL"}</definedName>
    <definedName name="regthio" localSheetId="9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TRBG" localSheetId="11">#REF!</definedName>
    <definedName name="REGTRBG" localSheetId="4">#REF!</definedName>
    <definedName name="REGTRBG" localSheetId="10">#REF!</definedName>
    <definedName name="REGTRBG" localSheetId="5">#REF!</definedName>
    <definedName name="REGTRBG" localSheetId="6">#REF!</definedName>
    <definedName name="REGTRBG" localSheetId="7">#REF!</definedName>
    <definedName name="REGTRBG" localSheetId="8">#REF!</definedName>
    <definedName name="REGTRBG" localSheetId="9">#REF!</definedName>
    <definedName name="REGTRBG" localSheetId="1">#REF!</definedName>
    <definedName name="REGTRBG" localSheetId="2">#REF!</definedName>
    <definedName name="REGTRBG">#REF!</definedName>
    <definedName name="REICIO" localSheetId="11">#REF!</definedName>
    <definedName name="REICIO" localSheetId="4">#REF!</definedName>
    <definedName name="REICIO" localSheetId="10">#REF!</definedName>
    <definedName name="REICIO" localSheetId="5">#REF!</definedName>
    <definedName name="REICIO" localSheetId="6">#REF!</definedName>
    <definedName name="REICIO" localSheetId="7">#REF!</definedName>
    <definedName name="REICIO" localSheetId="8">#REF!</definedName>
    <definedName name="REICIO" localSheetId="9">#REF!</definedName>
    <definedName name="REICIO" localSheetId="1">'MEMORIAS DE CANTIDADES'!ERR</definedName>
    <definedName name="REICIO" localSheetId="2">PMT!ERR</definedName>
    <definedName name="REICIO">[0]!ERR</definedName>
    <definedName name="Reimbursement">"Reembolso"</definedName>
    <definedName name="reinicio" localSheetId="11">#REF!</definedName>
    <definedName name="reinicio" localSheetId="4">#REF!</definedName>
    <definedName name="reinicio" localSheetId="10">#REF!</definedName>
    <definedName name="reinicio" localSheetId="5">#REF!</definedName>
    <definedName name="reinicio" localSheetId="6">#REF!</definedName>
    <definedName name="reinicio" localSheetId="7">#REF!</definedName>
    <definedName name="reinicio" localSheetId="8">#REF!</definedName>
    <definedName name="reinicio" localSheetId="9">#REF!</definedName>
    <definedName name="reinicio" localSheetId="1">'MEMORIAS DE CANTIDADES'!ERR</definedName>
    <definedName name="reinicio" localSheetId="2">PMT!ERR</definedName>
    <definedName name="reinicio">[0]!ERR</definedName>
    <definedName name="REJHE" localSheetId="11" hidden="1">{"via1",#N/A,TRUE,"general";"via2",#N/A,TRUE,"general";"via3",#N/A,TRUE,"general"}</definedName>
    <definedName name="REJHE" localSheetId="4" hidden="1">{"via1",#N/A,TRUE,"general";"via2",#N/A,TRUE,"general";"via3",#N/A,TRUE,"general"}</definedName>
    <definedName name="REJHE" localSheetId="10" hidden="1">{"via1",#N/A,TRUE,"general";"via2",#N/A,TRUE,"general";"via3",#N/A,TRUE,"general"}</definedName>
    <definedName name="REJHE" localSheetId="5" hidden="1">{"via1",#N/A,TRUE,"general";"via2",#N/A,TRUE,"general";"via3",#N/A,TRUE,"general"}</definedName>
    <definedName name="REJHE" localSheetId="6" hidden="1">{"via1",#N/A,TRUE,"general";"via2",#N/A,TRUE,"general";"via3",#N/A,TRUE,"general"}</definedName>
    <definedName name="REJHE" localSheetId="7" hidden="1">{"via1",#N/A,TRUE,"general";"via2",#N/A,TRUE,"general";"via3",#N/A,TRUE,"general"}</definedName>
    <definedName name="REJHE" localSheetId="8" hidden="1">{"via1",#N/A,TRUE,"general";"via2",#N/A,TRUE,"general";"via3",#N/A,TRUE,"general"}</definedName>
    <definedName name="REJHE" localSheetId="9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1">#REF!</definedName>
    <definedName name="rell" localSheetId="2">#REF!</definedName>
    <definedName name="rell">#REF!</definedName>
    <definedName name="remanentes">#REF!,#REF!,#REF!,#REF!</definedName>
    <definedName name="rendimiento" localSheetId="11">#REF!</definedName>
    <definedName name="rendimiento" localSheetId="4">#REF!</definedName>
    <definedName name="rendimiento" localSheetId="10">#REF!</definedName>
    <definedName name="rendimiento" localSheetId="5">#REF!</definedName>
    <definedName name="rendimiento" localSheetId="6">#REF!</definedName>
    <definedName name="rendimiento" localSheetId="7">#REF!</definedName>
    <definedName name="rendimiento" localSheetId="8">#REF!</definedName>
    <definedName name="rendimiento" localSheetId="9">#REF!</definedName>
    <definedName name="rendimiento" localSheetId="1">#REF!</definedName>
    <definedName name="rendimiento" localSheetId="2">#REF!</definedName>
    <definedName name="rendimiento">#REF!</definedName>
    <definedName name="RENDIMIENTO____CARGA" localSheetId="1">#REF!</definedName>
    <definedName name="RENDIMIENTO____CARGA">#REF!</definedName>
    <definedName name="REPXXX" localSheetId="1">#REF!</definedName>
    <definedName name="REPXXX">#REF!</definedName>
    <definedName name="Requerimiento" localSheetId="1">#REF!</definedName>
    <definedName name="Requerimiento">#REF!</definedName>
    <definedName name="Requerimientos" localSheetId="1">#REF!</definedName>
    <definedName name="Requerimientos">#REF!</definedName>
    <definedName name="rer" localSheetId="11" hidden="1">{"via1",#N/A,TRUE,"general";"via2",#N/A,TRUE,"general";"via3",#N/A,TRUE,"general"}</definedName>
    <definedName name="rer" localSheetId="4" hidden="1">{"via1",#N/A,TRUE,"general";"via2",#N/A,TRUE,"general";"via3",#N/A,TRUE,"general"}</definedName>
    <definedName name="rer" localSheetId="10" hidden="1">{"via1",#N/A,TRUE,"general";"via2",#N/A,TRUE,"general";"via3",#N/A,TRUE,"general"}</definedName>
    <definedName name="rer" localSheetId="5" hidden="1">{"via1",#N/A,TRUE,"general";"via2",#N/A,TRUE,"general";"via3",#N/A,TRUE,"general"}</definedName>
    <definedName name="rer" localSheetId="6" hidden="1">{"via1",#N/A,TRUE,"general";"via2",#N/A,TRUE,"general";"via3",#N/A,TRUE,"general"}</definedName>
    <definedName name="rer" localSheetId="7" hidden="1">{"via1",#N/A,TRUE,"general";"via2",#N/A,TRUE,"general";"via3",#N/A,TRUE,"general"}</definedName>
    <definedName name="rer" localSheetId="8" hidden="1">{"via1",#N/A,TRUE,"general";"via2",#N/A,TRUE,"general";"via3",#N/A,TRUE,"general"}</definedName>
    <definedName name="rer" localSheetId="9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1" hidden="1">{"TAB1",#N/A,TRUE,"GENERAL";"TAB2",#N/A,TRUE,"GENERAL";"TAB3",#N/A,TRUE,"GENERAL";"TAB4",#N/A,TRUE,"GENERAL";"TAB5",#N/A,TRUE,"GENERAL"}</definedName>
    <definedName name="rererw" localSheetId="4" hidden="1">{"TAB1",#N/A,TRUE,"GENERAL";"TAB2",#N/A,TRUE,"GENERAL";"TAB3",#N/A,TRUE,"GENERAL";"TAB4",#N/A,TRUE,"GENERAL";"TAB5",#N/A,TRUE,"GENERAL"}</definedName>
    <definedName name="rererw" localSheetId="10" hidden="1">{"TAB1",#N/A,TRUE,"GENERAL";"TAB2",#N/A,TRUE,"GENERAL";"TAB3",#N/A,TRUE,"GENERAL";"TAB4",#N/A,TRUE,"GENERAL";"TAB5",#N/A,TRUE,"GENERAL"}</definedName>
    <definedName name="rererw" localSheetId="5" hidden="1">{"TAB1",#N/A,TRUE,"GENERAL";"TAB2",#N/A,TRUE,"GENERAL";"TAB3",#N/A,TRUE,"GENERAL";"TAB4",#N/A,TRUE,"GENERAL";"TAB5",#N/A,TRUE,"GENERAL"}</definedName>
    <definedName name="rererw" localSheetId="6" hidden="1">{"TAB1",#N/A,TRUE,"GENERAL";"TAB2",#N/A,TRUE,"GENERAL";"TAB3",#N/A,TRUE,"GENERAL";"TAB4",#N/A,TRUE,"GENERAL";"TAB5",#N/A,TRUE,"GENERAL"}</definedName>
    <definedName name="rererw" localSheetId="7" hidden="1">{"TAB1",#N/A,TRUE,"GENERAL";"TAB2",#N/A,TRUE,"GENERAL";"TAB3",#N/A,TRUE,"GENERAL";"TAB4",#N/A,TRUE,"GENERAL";"TAB5",#N/A,TRUE,"GENERAL"}</definedName>
    <definedName name="rererw" localSheetId="8" hidden="1">{"TAB1",#N/A,TRUE,"GENERAL";"TAB2",#N/A,TRUE,"GENERAL";"TAB3",#N/A,TRUE,"GENERAL";"TAB4",#N/A,TRUE,"GENERAL";"TAB5",#N/A,TRUE,"GENERAL"}</definedName>
    <definedName name="rererw" localSheetId="9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1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localSheetId="10" hidden="1">{"TAB1",#N/A,TRUE,"GENERAL";"TAB2",#N/A,TRUE,"GENERAL";"TAB3",#N/A,TRUE,"GENERAL";"TAB4",#N/A,TRUE,"GENERAL";"TAB5",#N/A,TRUE,"GENERAL"}</definedName>
    <definedName name="rerg" localSheetId="5" hidden="1">{"TAB1",#N/A,TRUE,"GENERAL";"TAB2",#N/A,TRUE,"GENERAL";"TAB3",#N/A,TRUE,"GENERAL";"TAB4",#N/A,TRUE,"GENERAL";"TAB5",#N/A,TRUE,"GENERAL"}</definedName>
    <definedName name="rerg" localSheetId="6" hidden="1">{"TAB1",#N/A,TRUE,"GENERAL";"TAB2",#N/A,TRUE,"GENERAL";"TAB3",#N/A,TRUE,"GENERAL";"TAB4",#N/A,TRUE,"GENERAL";"TAB5",#N/A,TRUE,"GENERAL"}</definedName>
    <definedName name="rerg" localSheetId="7" hidden="1">{"TAB1",#N/A,TRUE,"GENERAL";"TAB2",#N/A,TRUE,"GENERAL";"TAB3",#N/A,TRUE,"GENERAL";"TAB4",#N/A,TRUE,"GENERAL";"TAB5",#N/A,TRUE,"GENERAL"}</definedName>
    <definedName name="rerg" localSheetId="8" hidden="1">{"TAB1",#N/A,TRUE,"GENERAL";"TAB2",#N/A,TRUE,"GENERAL";"TAB3",#N/A,TRUE,"GENERAL";"TAB4",#N/A,TRUE,"GENERAL";"TAB5",#N/A,TRUE,"GENERAL"}</definedName>
    <definedName name="rerg" localSheetId="9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1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localSheetId="10" hidden="1">{"TAB1",#N/A,TRUE,"GENERAL";"TAB2",#N/A,TRUE,"GENERAL";"TAB3",#N/A,TRUE,"GENERAL";"TAB4",#N/A,TRUE,"GENERAL";"TAB5",#N/A,TRUE,"GENERAL"}</definedName>
    <definedName name="rerrrrw" localSheetId="5" hidden="1">{"TAB1",#N/A,TRUE,"GENERAL";"TAB2",#N/A,TRUE,"GENERAL";"TAB3",#N/A,TRUE,"GENERAL";"TAB4",#N/A,TRUE,"GENERAL";"TAB5",#N/A,TRUE,"GENERAL"}</definedName>
    <definedName name="rerrrrw" localSheetId="6" hidden="1">{"TAB1",#N/A,TRUE,"GENERAL";"TAB2",#N/A,TRUE,"GENERAL";"TAB3",#N/A,TRUE,"GENERAL";"TAB4",#N/A,TRUE,"GENERAL";"TAB5",#N/A,TRUE,"GENERAL"}</definedName>
    <definedName name="rerrrrw" localSheetId="7" hidden="1">{"TAB1",#N/A,TRUE,"GENERAL";"TAB2",#N/A,TRUE,"GENERAL";"TAB3",#N/A,TRUE,"GENERAL";"TAB4",#N/A,TRUE,"GENERAL";"TAB5",#N/A,TRUE,"GENERAL"}</definedName>
    <definedName name="rerrrrw" localSheetId="8" hidden="1">{"TAB1",#N/A,TRUE,"GENERAL";"TAB2",#N/A,TRUE,"GENERAL";"TAB3",#N/A,TRUE,"GENERAL";"TAB4",#N/A,TRUE,"GENERAL";"TAB5",#N/A,TRUE,"GENERAL"}</definedName>
    <definedName name="rerrrrw" localSheetId="9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1">#REF!</definedName>
    <definedName name="RES" localSheetId="2">#REF!</definedName>
    <definedName name="RES">#REF!</definedName>
    <definedName name="Resistividad" localSheetId="1">#REF!</definedName>
    <definedName name="Resistividad">#REF!</definedName>
    <definedName name="RESU" localSheetId="1">#REF!</definedName>
    <definedName name="RESU">#REF!</definedName>
    <definedName name="resu8" localSheetId="11">#REF!</definedName>
    <definedName name="resu8" localSheetId="4">#REF!</definedName>
    <definedName name="resu8" localSheetId="10">#REF!</definedName>
    <definedName name="resu8" localSheetId="5">#REF!</definedName>
    <definedName name="resu8" localSheetId="6">#REF!</definedName>
    <definedName name="resu8" localSheetId="7">#REF!</definedName>
    <definedName name="resu8" localSheetId="8">#REF!</definedName>
    <definedName name="resu8" localSheetId="9">#REF!</definedName>
    <definedName name="resu8" localSheetId="0">#REF!</definedName>
    <definedName name="resu8">#REF!</definedName>
    <definedName name="resufi" localSheetId="11">#REF!</definedName>
    <definedName name="resufi" localSheetId="4">#REF!</definedName>
    <definedName name="resufi" localSheetId="10">#REF!</definedName>
    <definedName name="resufi" localSheetId="5">#REF!</definedName>
    <definedName name="resufi" localSheetId="6">#REF!</definedName>
    <definedName name="resufi" localSheetId="7">#REF!</definedName>
    <definedName name="resufi" localSheetId="8">#REF!</definedName>
    <definedName name="resufi" localSheetId="9">#REF!</definedName>
    <definedName name="resufi" localSheetId="1">#REF!</definedName>
    <definedName name="resufi" localSheetId="2">#REF!</definedName>
    <definedName name="resufi">#REF!</definedName>
    <definedName name="resufi1" localSheetId="1">#REF!</definedName>
    <definedName name="resufi1">#REF!</definedName>
    <definedName name="resumen" localSheetId="1">#REF!</definedName>
    <definedName name="resumen">#REF!</definedName>
    <definedName name="resumen_final" localSheetId="1">#REF!</definedName>
    <definedName name="resumen_final">#REF!</definedName>
    <definedName name="resumen_final1" localSheetId="1">#REF!</definedName>
    <definedName name="resumen_final1">#REF!</definedName>
    <definedName name="Retenc">#REF!</definedName>
    <definedName name="RETHTYJYJ" localSheetId="11">#REF!</definedName>
    <definedName name="RETHTYJYJ" localSheetId="4">#REF!</definedName>
    <definedName name="RETHTYJYJ" localSheetId="10">#REF!</definedName>
    <definedName name="RETHTYJYJ" localSheetId="5">#REF!</definedName>
    <definedName name="RETHTYJYJ" localSheetId="6">#REF!</definedName>
    <definedName name="RETHTYJYJ" localSheetId="7">#REF!</definedName>
    <definedName name="RETHTYJYJ" localSheetId="8">#REF!</definedName>
    <definedName name="RETHTYJYJ" localSheetId="9">#REF!</definedName>
    <definedName name="RETHTYJYJ" localSheetId="1">#REF!</definedName>
    <definedName name="RETHTYJYJ" localSheetId="2">#REF!</definedName>
    <definedName name="RETHTYJYJ">#REF!</definedName>
    <definedName name="RETTRE" localSheetId="11" hidden="1">{"via1",#N/A,TRUE,"general";"via2",#N/A,TRUE,"general";"via3",#N/A,TRUE,"general"}</definedName>
    <definedName name="RETTRE" localSheetId="4" hidden="1">{"via1",#N/A,TRUE,"general";"via2",#N/A,TRUE,"general";"via3",#N/A,TRUE,"general"}</definedName>
    <definedName name="RETTRE" localSheetId="10" hidden="1">{"via1",#N/A,TRUE,"general";"via2",#N/A,TRUE,"general";"via3",#N/A,TRUE,"general"}</definedName>
    <definedName name="RETTRE" localSheetId="5" hidden="1">{"via1",#N/A,TRUE,"general";"via2",#N/A,TRUE,"general";"via3",#N/A,TRUE,"general"}</definedName>
    <definedName name="RETTRE" localSheetId="6" hidden="1">{"via1",#N/A,TRUE,"general";"via2",#N/A,TRUE,"general";"via3",#N/A,TRUE,"general"}</definedName>
    <definedName name="RETTRE" localSheetId="7" hidden="1">{"via1",#N/A,TRUE,"general";"via2",#N/A,TRUE,"general";"via3",#N/A,TRUE,"general"}</definedName>
    <definedName name="RETTRE" localSheetId="8" hidden="1">{"via1",#N/A,TRUE,"general";"via2",#N/A,TRUE,"general";"via3",#N/A,TRUE,"general"}</definedName>
    <definedName name="RETTRE" localSheetId="9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1" hidden="1">{"TAB1",#N/A,TRUE,"GENERAL";"TAB2",#N/A,TRUE,"GENERAL";"TAB3",#N/A,TRUE,"GENERAL";"TAB4",#N/A,TRUE,"GENERAL";"TAB5",#N/A,TRUE,"GENERAL"}</definedName>
    <definedName name="rety" localSheetId="4" hidden="1">{"TAB1",#N/A,TRUE,"GENERAL";"TAB2",#N/A,TRUE,"GENERAL";"TAB3",#N/A,TRUE,"GENERAL";"TAB4",#N/A,TRUE,"GENERAL";"TAB5",#N/A,TRUE,"GENERAL"}</definedName>
    <definedName name="rety" localSheetId="10" hidden="1">{"TAB1",#N/A,TRUE,"GENERAL";"TAB2",#N/A,TRUE,"GENERAL";"TAB3",#N/A,TRUE,"GENERAL";"TAB4",#N/A,TRUE,"GENERAL";"TAB5",#N/A,TRUE,"GENERAL"}</definedName>
    <definedName name="rety" localSheetId="5" hidden="1">{"TAB1",#N/A,TRUE,"GENERAL";"TAB2",#N/A,TRUE,"GENERAL";"TAB3",#N/A,TRUE,"GENERAL";"TAB4",#N/A,TRUE,"GENERAL";"TAB5",#N/A,TRUE,"GENERAL"}</definedName>
    <definedName name="rety" localSheetId="6" hidden="1">{"TAB1",#N/A,TRUE,"GENERAL";"TAB2",#N/A,TRUE,"GENERAL";"TAB3",#N/A,TRUE,"GENERAL";"TAB4",#N/A,TRUE,"GENERAL";"TAB5",#N/A,TRUE,"GENERAL"}</definedName>
    <definedName name="rety" localSheetId="7" hidden="1">{"TAB1",#N/A,TRUE,"GENERAL";"TAB2",#N/A,TRUE,"GENERAL";"TAB3",#N/A,TRUE,"GENERAL";"TAB4",#N/A,TRUE,"GENERAL";"TAB5",#N/A,TRUE,"GENERAL"}</definedName>
    <definedName name="rety" localSheetId="8" hidden="1">{"TAB1",#N/A,TRUE,"GENERAL";"TAB2",#N/A,TRUE,"GENERAL";"TAB3",#N/A,TRUE,"GENERAL";"TAB4",#N/A,TRUE,"GENERAL";"TAB5",#N/A,TRUE,"GENERAL"}</definedName>
    <definedName name="rety" localSheetId="9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1" hidden="1">{"via1",#N/A,TRUE,"general";"via2",#N/A,TRUE,"general";"via3",#N/A,TRUE,"general"}</definedName>
    <definedName name="rewfreg" localSheetId="4" hidden="1">{"via1",#N/A,TRUE,"general";"via2",#N/A,TRUE,"general";"via3",#N/A,TRUE,"general"}</definedName>
    <definedName name="rewfreg" localSheetId="10" hidden="1">{"via1",#N/A,TRUE,"general";"via2",#N/A,TRUE,"general";"via3",#N/A,TRUE,"general"}</definedName>
    <definedName name="rewfreg" localSheetId="5" hidden="1">{"via1",#N/A,TRUE,"general";"via2",#N/A,TRUE,"general";"via3",#N/A,TRUE,"general"}</definedName>
    <definedName name="rewfreg" localSheetId="6" hidden="1">{"via1",#N/A,TRUE,"general";"via2",#N/A,TRUE,"general";"via3",#N/A,TRUE,"general"}</definedName>
    <definedName name="rewfreg" localSheetId="7" hidden="1">{"via1",#N/A,TRUE,"general";"via2",#N/A,TRUE,"general";"via3",#N/A,TRUE,"general"}</definedName>
    <definedName name="rewfreg" localSheetId="8" hidden="1">{"via1",#N/A,TRUE,"general";"via2",#N/A,TRUE,"general";"via3",#N/A,TRUE,"general"}</definedName>
    <definedName name="rewfreg" localSheetId="9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1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localSheetId="10" hidden="1">{"via1",#N/A,TRUE,"general";"via2",#N/A,TRUE,"general";"via3",#N/A,TRUE,"general"}</definedName>
    <definedName name="rewr" localSheetId="5" hidden="1">{"via1",#N/A,TRUE,"general";"via2",#N/A,TRUE,"general";"via3",#N/A,TRUE,"general"}</definedName>
    <definedName name="rewr" localSheetId="6" hidden="1">{"via1",#N/A,TRUE,"general";"via2",#N/A,TRUE,"general";"via3",#N/A,TRUE,"general"}</definedName>
    <definedName name="rewr" localSheetId="7" hidden="1">{"via1",#N/A,TRUE,"general";"via2",#N/A,TRUE,"general";"via3",#N/A,TRUE,"general"}</definedName>
    <definedName name="rewr" localSheetId="8" hidden="1">{"via1",#N/A,TRUE,"general";"via2",#N/A,TRUE,"general";"via3",#N/A,TRUE,"general"}</definedName>
    <definedName name="rewr" localSheetId="9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1" hidden="1">{"TAB1",#N/A,TRUE,"GENERAL";"TAB2",#N/A,TRUE,"GENERAL";"TAB3",#N/A,TRUE,"GENERAL";"TAB4",#N/A,TRUE,"GENERAL";"TAB5",#N/A,TRUE,"GENERAL"}</definedName>
    <definedName name="REWWER" localSheetId="4" hidden="1">{"TAB1",#N/A,TRUE,"GENERAL";"TAB2",#N/A,TRUE,"GENERAL";"TAB3",#N/A,TRUE,"GENERAL";"TAB4",#N/A,TRUE,"GENERAL";"TAB5",#N/A,TRUE,"GENERAL"}</definedName>
    <definedName name="REWWER" localSheetId="10" hidden="1">{"TAB1",#N/A,TRUE,"GENERAL";"TAB2",#N/A,TRUE,"GENERAL";"TAB3",#N/A,TRUE,"GENERAL";"TAB4",#N/A,TRUE,"GENERAL";"TAB5",#N/A,TRUE,"GENERAL"}</definedName>
    <definedName name="REWWER" localSheetId="5" hidden="1">{"TAB1",#N/A,TRUE,"GENERAL";"TAB2",#N/A,TRUE,"GENERAL";"TAB3",#N/A,TRUE,"GENERAL";"TAB4",#N/A,TRUE,"GENERAL";"TAB5",#N/A,TRUE,"GENERAL"}</definedName>
    <definedName name="REWWER" localSheetId="6" hidden="1">{"TAB1",#N/A,TRUE,"GENERAL";"TAB2",#N/A,TRUE,"GENERAL";"TAB3",#N/A,TRUE,"GENERAL";"TAB4",#N/A,TRUE,"GENERAL";"TAB5",#N/A,TRUE,"GENERAL"}</definedName>
    <definedName name="REWWER" localSheetId="7" hidden="1">{"TAB1",#N/A,TRUE,"GENERAL";"TAB2",#N/A,TRUE,"GENERAL";"TAB3",#N/A,TRUE,"GENERAL";"TAB4",#N/A,TRUE,"GENERAL";"TAB5",#N/A,TRUE,"GENERAL"}</definedName>
    <definedName name="REWWER" localSheetId="8" hidden="1">{"TAB1",#N/A,TRUE,"GENERAL";"TAB2",#N/A,TRUE,"GENERAL";"TAB3",#N/A,TRUE,"GENERAL";"TAB4",#N/A,TRUE,"GENERAL";"TAB5",#N/A,TRUE,"GENERAL"}</definedName>
    <definedName name="REWWER" localSheetId="9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1" hidden="1">{"TAB1",#N/A,TRUE,"GENERAL";"TAB2",#N/A,TRUE,"GENERAL";"TAB3",#N/A,TRUE,"GENERAL";"TAB4",#N/A,TRUE,"GENERAL";"TAB5",#N/A,TRUE,"GENERAL"}</definedName>
    <definedName name="reyepoi" localSheetId="4" hidden="1">{"TAB1",#N/A,TRUE,"GENERAL";"TAB2",#N/A,TRUE,"GENERAL";"TAB3",#N/A,TRUE,"GENERAL";"TAB4",#N/A,TRUE,"GENERAL";"TAB5",#N/A,TRUE,"GENERAL"}</definedName>
    <definedName name="reyepoi" localSheetId="10" hidden="1">{"TAB1",#N/A,TRUE,"GENERAL";"TAB2",#N/A,TRUE,"GENERAL";"TAB3",#N/A,TRUE,"GENERAL";"TAB4",#N/A,TRUE,"GENERAL";"TAB5",#N/A,TRUE,"GENERAL"}</definedName>
    <definedName name="reyepoi" localSheetId="5" hidden="1">{"TAB1",#N/A,TRUE,"GENERAL";"TAB2",#N/A,TRUE,"GENERAL";"TAB3",#N/A,TRUE,"GENERAL";"TAB4",#N/A,TRUE,"GENERAL";"TAB5",#N/A,TRUE,"GENERAL"}</definedName>
    <definedName name="reyepoi" localSheetId="6" hidden="1">{"TAB1",#N/A,TRUE,"GENERAL";"TAB2",#N/A,TRUE,"GENERAL";"TAB3",#N/A,TRUE,"GENERAL";"TAB4",#N/A,TRUE,"GENERAL";"TAB5",#N/A,TRUE,"GENERAL"}</definedName>
    <definedName name="reyepoi" localSheetId="7" hidden="1">{"TAB1",#N/A,TRUE,"GENERAL";"TAB2",#N/A,TRUE,"GENERAL";"TAB3",#N/A,TRUE,"GENERAL";"TAB4",#N/A,TRUE,"GENERAL";"TAB5",#N/A,TRUE,"GENERAL"}</definedName>
    <definedName name="reyepoi" localSheetId="8" hidden="1">{"TAB1",#N/A,TRUE,"GENERAL";"TAB2",#N/A,TRUE,"GENERAL";"TAB3",#N/A,TRUE,"GENERAL";"TAB4",#N/A,TRUE,"GENERAL";"TAB5",#N/A,TRUE,"GENERAL"}</definedName>
    <definedName name="reyepoi" localSheetId="9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1" hidden="1">{"via1",#N/A,TRUE,"general";"via2",#N/A,TRUE,"general";"via3",#N/A,TRUE,"general"}</definedName>
    <definedName name="reyety" localSheetId="4" hidden="1">{"via1",#N/A,TRUE,"general";"via2",#N/A,TRUE,"general";"via3",#N/A,TRUE,"general"}</definedName>
    <definedName name="reyety" localSheetId="10" hidden="1">{"via1",#N/A,TRUE,"general";"via2",#N/A,TRUE,"general";"via3",#N/A,TRUE,"general"}</definedName>
    <definedName name="reyety" localSheetId="5" hidden="1">{"via1",#N/A,TRUE,"general";"via2",#N/A,TRUE,"general";"via3",#N/A,TRUE,"general"}</definedName>
    <definedName name="reyety" localSheetId="6" hidden="1">{"via1",#N/A,TRUE,"general";"via2",#N/A,TRUE,"general";"via3",#N/A,TRUE,"general"}</definedName>
    <definedName name="reyety" localSheetId="7" hidden="1">{"via1",#N/A,TRUE,"general";"via2",#N/A,TRUE,"general";"via3",#N/A,TRUE,"general"}</definedName>
    <definedName name="reyety" localSheetId="8" hidden="1">{"via1",#N/A,TRUE,"general";"via2",#N/A,TRUE,"general";"via3",#N/A,TRUE,"general"}</definedName>
    <definedName name="reyety" localSheetId="9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1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localSheetId="10" hidden="1">{"via1",#N/A,TRUE,"general";"via2",#N/A,TRUE,"general";"via3",#N/A,TRUE,"general"}</definedName>
    <definedName name="reyty" localSheetId="5" hidden="1">{"via1",#N/A,TRUE,"general";"via2",#N/A,TRUE,"general";"via3",#N/A,TRUE,"general"}</definedName>
    <definedName name="reyty" localSheetId="6" hidden="1">{"via1",#N/A,TRUE,"general";"via2",#N/A,TRUE,"general";"via3",#N/A,TRUE,"general"}</definedName>
    <definedName name="reyty" localSheetId="7" hidden="1">{"via1",#N/A,TRUE,"general";"via2",#N/A,TRUE,"general";"via3",#N/A,TRUE,"general"}</definedName>
    <definedName name="reyty" localSheetId="8" hidden="1">{"via1",#N/A,TRUE,"general";"via2",#N/A,TRUE,"general";"via3",#N/A,TRUE,"general"}</definedName>
    <definedName name="reyty" localSheetId="9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1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localSheetId="10" hidden="1">{"via1",#N/A,TRUE,"general";"via2",#N/A,TRUE,"general";"via3",#N/A,TRUE,"general"}</definedName>
    <definedName name="reyyt" localSheetId="5" hidden="1">{"via1",#N/A,TRUE,"general";"via2",#N/A,TRUE,"general";"via3",#N/A,TRUE,"general"}</definedName>
    <definedName name="reyyt" localSheetId="6" hidden="1">{"via1",#N/A,TRUE,"general";"via2",#N/A,TRUE,"general";"via3",#N/A,TRUE,"general"}</definedName>
    <definedName name="reyyt" localSheetId="7" hidden="1">{"via1",#N/A,TRUE,"general";"via2",#N/A,TRUE,"general";"via3",#N/A,TRUE,"general"}</definedName>
    <definedName name="reyyt" localSheetId="8" hidden="1">{"via1",#N/A,TRUE,"general";"via2",#N/A,TRUE,"general";"via3",#N/A,TRUE,"general"}</definedName>
    <definedName name="reyyt" localSheetId="9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1" hidden="1">{"TAB1",#N/A,TRUE,"GENERAL";"TAB2",#N/A,TRUE,"GENERAL";"TAB3",#N/A,TRUE,"GENERAL";"TAB4",#N/A,TRUE,"GENERAL";"TAB5",#N/A,TRUE,"GENERAL"}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localSheetId="10" hidden="1">{"TAB1",#N/A,TRUE,"GENERAL";"TAB2",#N/A,TRUE,"GENERAL";"TAB3",#N/A,TRUE,"GENERAL";"TAB4",#N/A,TRUE,"GENERAL";"TAB5",#N/A,TRUE,"GENERAL"}</definedName>
    <definedName name="rfhnhjyu" localSheetId="5" hidden="1">{"TAB1",#N/A,TRUE,"GENERAL";"TAB2",#N/A,TRUE,"GENERAL";"TAB3",#N/A,TRUE,"GENERAL";"TAB4",#N/A,TRUE,"GENERAL";"TAB5",#N/A,TRUE,"GENERAL"}</definedName>
    <definedName name="rfhnhjyu" localSheetId="6" hidden="1">{"TAB1",#N/A,TRUE,"GENERAL";"TAB2",#N/A,TRUE,"GENERAL";"TAB3",#N/A,TRUE,"GENERAL";"TAB4",#N/A,TRUE,"GENERAL";"TAB5",#N/A,TRUE,"GENERAL"}</definedName>
    <definedName name="rfhnhjyu" localSheetId="7" hidden="1">{"TAB1",#N/A,TRUE,"GENERAL";"TAB2",#N/A,TRUE,"GENERAL";"TAB3",#N/A,TRUE,"GENERAL";"TAB4",#N/A,TRUE,"GENERAL";"TAB5",#N/A,TRUE,"GENERAL"}</definedName>
    <definedName name="rfhnhjyu" localSheetId="8" hidden="1">{"TAB1",#N/A,TRUE,"GENERAL";"TAB2",#N/A,TRUE,"GENERAL";"TAB3",#N/A,TRUE,"GENERAL";"TAB4",#N/A,TRUE,"GENERAL";"TAB5",#N/A,TRUE,"GENERAL"}</definedName>
    <definedName name="rfhnhjyu" localSheetId="9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1" hidden="1">{"via1",#N/A,TRUE,"general";"via2",#N/A,TRUE,"general";"via3",#N/A,TRUE,"general"}</definedName>
    <definedName name="rfrf" localSheetId="4" hidden="1">{"via1",#N/A,TRUE,"general";"via2",#N/A,TRUE,"general";"via3",#N/A,TRUE,"general"}</definedName>
    <definedName name="rfrf" localSheetId="10" hidden="1">{"via1",#N/A,TRUE,"general";"via2",#N/A,TRUE,"general";"via3",#N/A,TRUE,"general"}</definedName>
    <definedName name="rfrf" localSheetId="5" hidden="1">{"via1",#N/A,TRUE,"general";"via2",#N/A,TRUE,"general";"via3",#N/A,TRUE,"general"}</definedName>
    <definedName name="rfrf" localSheetId="6" hidden="1">{"via1",#N/A,TRUE,"general";"via2",#N/A,TRUE,"general";"via3",#N/A,TRUE,"general"}</definedName>
    <definedName name="rfrf" localSheetId="7" hidden="1">{"via1",#N/A,TRUE,"general";"via2",#N/A,TRUE,"general";"via3",#N/A,TRUE,"general"}</definedName>
    <definedName name="rfrf" localSheetId="8" hidden="1">{"via1",#N/A,TRUE,"general";"via2",#N/A,TRUE,"general";"via3",#N/A,TRUE,"general"}</definedName>
    <definedName name="rfrf" localSheetId="9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1">#REF!</definedName>
    <definedName name="RFV" localSheetId="2">#REF!</definedName>
    <definedName name="RFV">#REF!</definedName>
    <definedName name="RG" localSheetId="1">#REF!</definedName>
    <definedName name="RG">#REF!</definedName>
    <definedName name="rge" localSheetId="11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localSheetId="10" hidden="1">{"via1",#N/A,TRUE,"general";"via2",#N/A,TRUE,"general";"via3",#N/A,TRUE,"general"}</definedName>
    <definedName name="rge" localSheetId="5" hidden="1">{"via1",#N/A,TRUE,"general";"via2",#N/A,TRUE,"general";"via3",#N/A,TRUE,"general"}</definedName>
    <definedName name="rge" localSheetId="6" hidden="1">{"via1",#N/A,TRUE,"general";"via2",#N/A,TRUE,"general";"via3",#N/A,TRUE,"general"}</definedName>
    <definedName name="rge" localSheetId="7" hidden="1">{"via1",#N/A,TRUE,"general";"via2",#N/A,TRUE,"general";"via3",#N/A,TRUE,"general"}</definedName>
    <definedName name="rge" localSheetId="8" hidden="1">{"via1",#N/A,TRUE,"general";"via2",#N/A,TRUE,"general";"via3",#N/A,TRUE,"general"}</definedName>
    <definedName name="rge" localSheetId="9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AGRG" localSheetId="11">#REF!</definedName>
    <definedName name="RGEAGRG" localSheetId="4">#REF!</definedName>
    <definedName name="RGEAGRG" localSheetId="10">#REF!</definedName>
    <definedName name="RGEAGRG" localSheetId="5">#REF!</definedName>
    <definedName name="RGEAGRG" localSheetId="6">#REF!</definedName>
    <definedName name="RGEAGRG" localSheetId="7">#REF!</definedName>
    <definedName name="RGEAGRG" localSheetId="8">#REF!</definedName>
    <definedName name="RGEAGRG" localSheetId="9">#REF!</definedName>
    <definedName name="RGEAGRG" localSheetId="1">#REF!</definedName>
    <definedName name="RGEAGRG" localSheetId="2">#REF!</definedName>
    <definedName name="RGEAGRG">#REF!</definedName>
    <definedName name="rgegg" localSheetId="11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localSheetId="10" hidden="1">{"via1",#N/A,TRUE,"general";"via2",#N/A,TRUE,"general";"via3",#N/A,TRUE,"general"}</definedName>
    <definedName name="rgegg" localSheetId="5" hidden="1">{"via1",#N/A,TRUE,"general";"via2",#N/A,TRUE,"general";"via3",#N/A,TRUE,"general"}</definedName>
    <definedName name="rgegg" localSheetId="6" hidden="1">{"via1",#N/A,TRUE,"general";"via2",#N/A,TRUE,"general";"via3",#N/A,TRUE,"general"}</definedName>
    <definedName name="rgegg" localSheetId="7" hidden="1">{"via1",#N/A,TRUE,"general";"via2",#N/A,TRUE,"general";"via3",#N/A,TRUE,"general"}</definedName>
    <definedName name="rgegg" localSheetId="8" hidden="1">{"via1",#N/A,TRUE,"general";"via2",#N/A,TRUE,"general";"via3",#N/A,TRUE,"general"}</definedName>
    <definedName name="rgegg" localSheetId="9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GERGRG" localSheetId="11">#REF!</definedName>
    <definedName name="RGERGRG" localSheetId="4">#REF!</definedName>
    <definedName name="RGERGRG" localSheetId="10">#REF!</definedName>
    <definedName name="RGERGRG" localSheetId="5">#REF!</definedName>
    <definedName name="RGERGRG" localSheetId="6">#REF!</definedName>
    <definedName name="RGERGRG" localSheetId="7">#REF!</definedName>
    <definedName name="RGERGRG" localSheetId="8">#REF!</definedName>
    <definedName name="RGERGRG" localSheetId="9">#REF!</definedName>
    <definedName name="RGERGRG" localSheetId="1">#REF!</definedName>
    <definedName name="RGERGRG" localSheetId="2">#REF!</definedName>
    <definedName name="RGERGRG">#REF!</definedName>
    <definedName name="RGGRGRG" localSheetId="11">#REF!</definedName>
    <definedName name="RGGRGRG" localSheetId="4">#REF!</definedName>
    <definedName name="RGGRGRG" localSheetId="10">#REF!</definedName>
    <definedName name="RGGRGRG" localSheetId="5">#REF!</definedName>
    <definedName name="RGGRGRG" localSheetId="6">#REF!</definedName>
    <definedName name="RGGRGRG" localSheetId="7">#REF!</definedName>
    <definedName name="RGGRGRG" localSheetId="8">#REF!</definedName>
    <definedName name="RGGRGRG" localSheetId="9">#REF!</definedName>
    <definedName name="RGGRGRG" localSheetId="1">#REF!</definedName>
    <definedName name="RGGRGRG">#REF!</definedName>
    <definedName name="RGREGR" localSheetId="11">#REF!</definedName>
    <definedName name="RGREGR" localSheetId="4">#REF!</definedName>
    <definedName name="RGREGR" localSheetId="10">#REF!</definedName>
    <definedName name="RGREGR" localSheetId="5">#REF!</definedName>
    <definedName name="RGREGR" localSheetId="6">#REF!</definedName>
    <definedName name="RGREGR" localSheetId="7">#REF!</definedName>
    <definedName name="RGREGR" localSheetId="8">#REF!</definedName>
    <definedName name="RGREGR" localSheetId="9">#REF!</definedName>
    <definedName name="RGREGR" localSheetId="1">#REF!</definedName>
    <definedName name="RGREGR">#REF!</definedName>
    <definedName name="RGRGERGAERGRG" localSheetId="1">#REF!</definedName>
    <definedName name="RGRGERGAERGRG">#REF!</definedName>
    <definedName name="rhh" localSheetId="11" hidden="1">{"TAB1",#N/A,TRUE,"GENERAL";"TAB2",#N/A,TRUE,"GENERAL";"TAB3",#N/A,TRUE,"GENERAL";"TAB4",#N/A,TRUE,"GENERAL";"TAB5",#N/A,TRUE,"GENERAL"}</definedName>
    <definedName name="rhh" localSheetId="4" hidden="1">{"TAB1",#N/A,TRUE,"GENERAL";"TAB2",#N/A,TRUE,"GENERAL";"TAB3",#N/A,TRUE,"GENERAL";"TAB4",#N/A,TRUE,"GENERAL";"TAB5",#N/A,TRUE,"GENERAL"}</definedName>
    <definedName name="rhh" localSheetId="10" hidden="1">{"TAB1",#N/A,TRUE,"GENERAL";"TAB2",#N/A,TRUE,"GENERAL";"TAB3",#N/A,TRUE,"GENERAL";"TAB4",#N/A,TRUE,"GENERAL";"TAB5",#N/A,TRUE,"GENERAL"}</definedName>
    <definedName name="rhh" localSheetId="5" hidden="1">{"TAB1",#N/A,TRUE,"GENERAL";"TAB2",#N/A,TRUE,"GENERAL";"TAB3",#N/A,TRUE,"GENERAL";"TAB4",#N/A,TRUE,"GENERAL";"TAB5",#N/A,TRUE,"GENERAL"}</definedName>
    <definedName name="rhh" localSheetId="6" hidden="1">{"TAB1",#N/A,TRUE,"GENERAL";"TAB2",#N/A,TRUE,"GENERAL";"TAB3",#N/A,TRUE,"GENERAL";"TAB4",#N/A,TRUE,"GENERAL";"TAB5",#N/A,TRUE,"GENERAL"}</definedName>
    <definedName name="rhh" localSheetId="7" hidden="1">{"TAB1",#N/A,TRUE,"GENERAL";"TAB2",#N/A,TRUE,"GENERAL";"TAB3",#N/A,TRUE,"GENERAL";"TAB4",#N/A,TRUE,"GENERAL";"TAB5",#N/A,TRUE,"GENERAL"}</definedName>
    <definedName name="rhh" localSheetId="8" hidden="1">{"TAB1",#N/A,TRUE,"GENERAL";"TAB2",#N/A,TRUE,"GENERAL";"TAB3",#N/A,TRUE,"GENERAL";"TAB4",#N/A,TRUE,"GENERAL";"TAB5",#N/A,TRUE,"GENERAL"}</definedName>
    <definedName name="rhh" localSheetId="9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6U6J" localSheetId="11">#REF!</definedName>
    <definedName name="RHR6U6J" localSheetId="4">#REF!</definedName>
    <definedName name="RHR6U6J" localSheetId="10">#REF!</definedName>
    <definedName name="RHR6U6J" localSheetId="5">#REF!</definedName>
    <definedName name="RHR6U6J" localSheetId="6">#REF!</definedName>
    <definedName name="RHR6U6J" localSheetId="7">#REF!</definedName>
    <definedName name="RHR6U6J" localSheetId="8">#REF!</definedName>
    <definedName name="RHR6U6J" localSheetId="9">#REF!</definedName>
    <definedName name="RHR6U6J" localSheetId="1">#REF!</definedName>
    <definedName name="RHR6U6J" localSheetId="2">#REF!</definedName>
    <definedName name="RHR6U6J">#REF!</definedName>
    <definedName name="rhrtd" localSheetId="11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localSheetId="10" hidden="1">{"TAB1",#N/A,TRUE,"GENERAL";"TAB2",#N/A,TRUE,"GENERAL";"TAB3",#N/A,TRUE,"GENERAL";"TAB4",#N/A,TRUE,"GENERAL";"TAB5",#N/A,TRUE,"GENERAL"}</definedName>
    <definedName name="rhrtd" localSheetId="5" hidden="1">{"TAB1",#N/A,TRUE,"GENERAL";"TAB2",#N/A,TRUE,"GENERAL";"TAB3",#N/A,TRUE,"GENERAL";"TAB4",#N/A,TRUE,"GENERAL";"TAB5",#N/A,TRUE,"GENERAL"}</definedName>
    <definedName name="rhrtd" localSheetId="6" hidden="1">{"TAB1",#N/A,TRUE,"GENERAL";"TAB2",#N/A,TRUE,"GENERAL";"TAB3",#N/A,TRUE,"GENERAL";"TAB4",#N/A,TRUE,"GENERAL";"TAB5",#N/A,TRUE,"GENERAL"}</definedName>
    <definedName name="rhrtd" localSheetId="7" hidden="1">{"TAB1",#N/A,TRUE,"GENERAL";"TAB2",#N/A,TRUE,"GENERAL";"TAB3",#N/A,TRUE,"GENERAL";"TAB4",#N/A,TRUE,"GENERAL";"TAB5",#N/A,TRUE,"GENERAL"}</definedName>
    <definedName name="rhrtd" localSheetId="8" hidden="1">{"TAB1",#N/A,TRUE,"GENERAL";"TAB2",#N/A,TRUE,"GENERAL";"TAB3",#N/A,TRUE,"GENERAL";"TAB4",#N/A,TRUE,"GENERAL";"TAB5",#N/A,TRUE,"GENERAL"}</definedName>
    <definedName name="rhrtd" localSheetId="9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1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localSheetId="10" hidden="1">{"TAB1",#N/A,TRUE,"GENERAL";"TAB2",#N/A,TRUE,"GENERAL";"TAB3",#N/A,TRUE,"GENERAL";"TAB4",#N/A,TRUE,"GENERAL";"TAB5",#N/A,TRUE,"GENERAL"}</definedName>
    <definedName name="rhtry" localSheetId="5" hidden="1">{"TAB1",#N/A,TRUE,"GENERAL";"TAB2",#N/A,TRUE,"GENERAL";"TAB3",#N/A,TRUE,"GENERAL";"TAB4",#N/A,TRUE,"GENERAL";"TAB5",#N/A,TRUE,"GENERAL"}</definedName>
    <definedName name="rhtry" localSheetId="6" hidden="1">{"TAB1",#N/A,TRUE,"GENERAL";"TAB2",#N/A,TRUE,"GENERAL";"TAB3",#N/A,TRUE,"GENERAL";"TAB4",#N/A,TRUE,"GENERAL";"TAB5",#N/A,TRUE,"GENERAL"}</definedName>
    <definedName name="rhtry" localSheetId="7" hidden="1">{"TAB1",#N/A,TRUE,"GENERAL";"TAB2",#N/A,TRUE,"GENERAL";"TAB3",#N/A,TRUE,"GENERAL";"TAB4",#N/A,TRUE,"GENERAL";"TAB5",#N/A,TRUE,"GENERAL"}</definedName>
    <definedName name="rhtry" localSheetId="8" hidden="1">{"TAB1",#N/A,TRUE,"GENERAL";"TAB2",#N/A,TRUE,"GENERAL";"TAB3",#N/A,TRUE,"GENERAL";"TAB4",#N/A,TRUE,"GENERAL";"TAB5",#N/A,TRUE,"GENERAL"}</definedName>
    <definedName name="rhtry" localSheetId="9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#REF!</definedName>
    <definedName name="RISP">#REF!</definedName>
    <definedName name="rj" localSheetId="11" hidden="1">{"TAB1",#N/A,TRUE,"GENERAL";"TAB2",#N/A,TRUE,"GENERAL";"TAB3",#N/A,TRUE,"GENERAL";"TAB4",#N/A,TRUE,"GENERAL";"TAB5",#N/A,TRUE,"GENERAL"}</definedName>
    <definedName name="rj" localSheetId="4" hidden="1">{"TAB1",#N/A,TRUE,"GENERAL";"TAB2",#N/A,TRUE,"GENERAL";"TAB3",#N/A,TRUE,"GENERAL";"TAB4",#N/A,TRUE,"GENERAL";"TAB5",#N/A,TRUE,"GENERAL"}</definedName>
    <definedName name="rj" localSheetId="10" hidden="1">{"TAB1",#N/A,TRUE,"GENERAL";"TAB2",#N/A,TRUE,"GENERAL";"TAB3",#N/A,TRUE,"GENERAL";"TAB4",#N/A,TRUE,"GENERAL";"TAB5",#N/A,TRUE,"GENERAL"}</definedName>
    <definedName name="rj" localSheetId="5" hidden="1">{"TAB1",#N/A,TRUE,"GENERAL";"TAB2",#N/A,TRUE,"GENERAL";"TAB3",#N/A,TRUE,"GENERAL";"TAB4",#N/A,TRUE,"GENERAL";"TAB5",#N/A,TRUE,"GENERAL"}</definedName>
    <definedName name="rj" localSheetId="6" hidden="1">{"TAB1",#N/A,TRUE,"GENERAL";"TAB2",#N/A,TRUE,"GENERAL";"TAB3",#N/A,TRUE,"GENERAL";"TAB4",#N/A,TRUE,"GENERAL";"TAB5",#N/A,TRUE,"GENERAL"}</definedName>
    <definedName name="rj" localSheetId="7" hidden="1">{"TAB1",#N/A,TRUE,"GENERAL";"TAB2",#N/A,TRUE,"GENERAL";"TAB3",#N/A,TRUE,"GENERAL";"TAB4",#N/A,TRUE,"GENERAL";"TAB5",#N/A,TRUE,"GENERAL"}</definedName>
    <definedName name="rj" localSheetId="8" hidden="1">{"TAB1",#N/A,TRUE,"GENERAL";"TAB2",#N/A,TRUE,"GENERAL";"TAB3",#N/A,TRUE,"GENERAL";"TAB4",#N/A,TRUE,"GENERAL";"TAB5",#N/A,TRUE,"GENERAL"}</definedName>
    <definedName name="rj" localSheetId="9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1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localSheetId="10" hidden="1">{"TAB1",#N/A,TRUE,"GENERAL";"TAB2",#N/A,TRUE,"GENERAL";"TAB3",#N/A,TRUE,"GENERAL";"TAB4",#N/A,TRUE,"GENERAL";"TAB5",#N/A,TRUE,"GENERAL"}</definedName>
    <definedName name="rjjth" localSheetId="5" hidden="1">{"TAB1",#N/A,TRUE,"GENERAL";"TAB2",#N/A,TRUE,"GENERAL";"TAB3",#N/A,TRUE,"GENERAL";"TAB4",#N/A,TRUE,"GENERAL";"TAB5",#N/A,TRUE,"GENERAL"}</definedName>
    <definedName name="rjjth" localSheetId="6" hidden="1">{"TAB1",#N/A,TRUE,"GENERAL";"TAB2",#N/A,TRUE,"GENERAL";"TAB3",#N/A,TRUE,"GENERAL";"TAB4",#N/A,TRUE,"GENERAL";"TAB5",#N/A,TRUE,"GENERAL"}</definedName>
    <definedName name="rjjth" localSheetId="7" hidden="1">{"TAB1",#N/A,TRUE,"GENERAL";"TAB2",#N/A,TRUE,"GENERAL";"TAB3",#N/A,TRUE,"GENERAL";"TAB4",#N/A,TRUE,"GENERAL";"TAB5",#N/A,TRUE,"GENERAL"}</definedName>
    <definedName name="rjjth" localSheetId="8" hidden="1">{"TAB1",#N/A,TRUE,"GENERAL";"TAB2",#N/A,TRUE,"GENERAL";"TAB3",#N/A,TRUE,"GENERAL";"TAB4",#N/A,TRUE,"GENERAL";"TAB5",#N/A,TRUE,"GENERAL"}</definedName>
    <definedName name="rjjth" localSheetId="9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1" hidden="1">{"via1",#N/A,TRUE,"general";"via2",#N/A,TRUE,"general";"via3",#N/A,TRUE,"general"}</definedName>
    <definedName name="rjy" localSheetId="4" hidden="1">{"via1",#N/A,TRUE,"general";"via2",#N/A,TRUE,"general";"via3",#N/A,TRUE,"general"}</definedName>
    <definedName name="rjy" localSheetId="10" hidden="1">{"via1",#N/A,TRUE,"general";"via2",#N/A,TRUE,"general";"via3",#N/A,TRUE,"general"}</definedName>
    <definedName name="rjy" localSheetId="5" hidden="1">{"via1",#N/A,TRUE,"general";"via2",#N/A,TRUE,"general";"via3",#N/A,TRUE,"general"}</definedName>
    <definedName name="rjy" localSheetId="6" hidden="1">{"via1",#N/A,TRUE,"general";"via2",#N/A,TRUE,"general";"via3",#N/A,TRUE,"general"}</definedName>
    <definedName name="rjy" localSheetId="7" hidden="1">{"via1",#N/A,TRUE,"general";"via2",#N/A,TRUE,"general";"via3",#N/A,TRUE,"general"}</definedName>
    <definedName name="rjy" localSheetId="8" hidden="1">{"via1",#N/A,TRUE,"general";"via2",#N/A,TRUE,"general";"via3",#N/A,TRUE,"general"}</definedName>
    <definedName name="rjy" localSheetId="9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1" hidden="1">{"TAB1",#N/A,TRUE,"GENERAL";"TAB2",#N/A,TRUE,"GENERAL";"TAB3",#N/A,TRUE,"GENERAL";"TAB4",#N/A,TRUE,"GENERAL";"TAB5",#N/A,TRUE,"GENERAL"}</definedName>
    <definedName name="rkjyk" localSheetId="4" hidden="1">{"TAB1",#N/A,TRUE,"GENERAL";"TAB2",#N/A,TRUE,"GENERAL";"TAB3",#N/A,TRUE,"GENERAL";"TAB4",#N/A,TRUE,"GENERAL";"TAB5",#N/A,TRUE,"GENERAL"}</definedName>
    <definedName name="rkjyk" localSheetId="10" hidden="1">{"TAB1",#N/A,TRUE,"GENERAL";"TAB2",#N/A,TRUE,"GENERAL";"TAB3",#N/A,TRUE,"GENERAL";"TAB4",#N/A,TRUE,"GENERAL";"TAB5",#N/A,TRUE,"GENERAL"}</definedName>
    <definedName name="rkjyk" localSheetId="5" hidden="1">{"TAB1",#N/A,TRUE,"GENERAL";"TAB2",#N/A,TRUE,"GENERAL";"TAB3",#N/A,TRUE,"GENERAL";"TAB4",#N/A,TRUE,"GENERAL";"TAB5",#N/A,TRUE,"GENERAL"}</definedName>
    <definedName name="rkjyk" localSheetId="6" hidden="1">{"TAB1",#N/A,TRUE,"GENERAL";"TAB2",#N/A,TRUE,"GENERAL";"TAB3",#N/A,TRUE,"GENERAL";"TAB4",#N/A,TRUE,"GENERAL";"TAB5",#N/A,TRUE,"GENERAL"}</definedName>
    <definedName name="rkjyk" localSheetId="7" hidden="1">{"TAB1",#N/A,TRUE,"GENERAL";"TAB2",#N/A,TRUE,"GENERAL";"TAB3",#N/A,TRUE,"GENERAL";"TAB4",#N/A,TRUE,"GENERAL";"TAB5",#N/A,TRUE,"GENERAL"}</definedName>
    <definedName name="rkjyk" localSheetId="8" hidden="1">{"TAB1",#N/A,TRUE,"GENERAL";"TAB2",#N/A,TRUE,"GENERAL";"TAB3",#N/A,TRUE,"GENERAL";"TAB4",#N/A,TRUE,"GENERAL";"TAB5",#N/A,TRUE,"GENERAL"}</definedName>
    <definedName name="rkjyk" localSheetId="9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1" hidden="1">{"via1",#N/A,TRUE,"general";"via2",#N/A,TRUE,"general";"via3",#N/A,TRUE,"general"}</definedName>
    <definedName name="rkru" localSheetId="4" hidden="1">{"via1",#N/A,TRUE,"general";"via2",#N/A,TRUE,"general";"via3",#N/A,TRUE,"general"}</definedName>
    <definedName name="rkru" localSheetId="10" hidden="1">{"via1",#N/A,TRUE,"general";"via2",#N/A,TRUE,"general";"via3",#N/A,TRUE,"general"}</definedName>
    <definedName name="rkru" localSheetId="5" hidden="1">{"via1",#N/A,TRUE,"general";"via2",#N/A,TRUE,"general";"via3",#N/A,TRUE,"general"}</definedName>
    <definedName name="rkru" localSheetId="6" hidden="1">{"via1",#N/A,TRUE,"general";"via2",#N/A,TRUE,"general";"via3",#N/A,TRUE,"general"}</definedName>
    <definedName name="rkru" localSheetId="7" hidden="1">{"via1",#N/A,TRUE,"general";"via2",#N/A,TRUE,"general";"via3",#N/A,TRUE,"general"}</definedName>
    <definedName name="rkru" localSheetId="8" hidden="1">{"via1",#N/A,TRUE,"general";"via2",#N/A,TRUE,"general";"via3",#N/A,TRUE,"general"}</definedName>
    <definedName name="rkru" localSheetId="9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1" hidden="1">{"TAB1",#N/A,TRUE,"GENERAL";"TAB2",#N/A,TRUE,"GENERAL";"TAB3",#N/A,TRUE,"GENERAL";"TAB4",#N/A,TRUE,"GENERAL";"TAB5",#N/A,TRUE,"GENERAL"}</definedName>
    <definedName name="rky" localSheetId="4" hidden="1">{"TAB1",#N/A,TRUE,"GENERAL";"TAB2",#N/A,TRUE,"GENERAL";"TAB3",#N/A,TRUE,"GENERAL";"TAB4",#N/A,TRUE,"GENERAL";"TAB5",#N/A,TRUE,"GENERAL"}</definedName>
    <definedName name="rky" localSheetId="10" hidden="1">{"TAB1",#N/A,TRUE,"GENERAL";"TAB2",#N/A,TRUE,"GENERAL";"TAB3",#N/A,TRUE,"GENERAL";"TAB4",#N/A,TRUE,"GENERAL";"TAB5",#N/A,TRUE,"GENERAL"}</definedName>
    <definedName name="rky" localSheetId="5" hidden="1">{"TAB1",#N/A,TRUE,"GENERAL";"TAB2",#N/A,TRUE,"GENERAL";"TAB3",#N/A,TRUE,"GENERAL";"TAB4",#N/A,TRUE,"GENERAL";"TAB5",#N/A,TRUE,"GENERAL"}</definedName>
    <definedName name="rky" localSheetId="6" hidden="1">{"TAB1",#N/A,TRUE,"GENERAL";"TAB2",#N/A,TRUE,"GENERAL";"TAB3",#N/A,TRUE,"GENERAL";"TAB4",#N/A,TRUE,"GENERAL";"TAB5",#N/A,TRUE,"GENERAL"}</definedName>
    <definedName name="rky" localSheetId="7" hidden="1">{"TAB1",#N/A,TRUE,"GENERAL";"TAB2",#N/A,TRUE,"GENERAL";"TAB3",#N/A,TRUE,"GENERAL";"TAB4",#N/A,TRUE,"GENERAL";"TAB5",#N/A,TRUE,"GENERAL"}</definedName>
    <definedName name="rky" localSheetId="8" hidden="1">{"TAB1",#N/A,TRUE,"GENERAL";"TAB2",#N/A,TRUE,"GENERAL";"TAB3",#N/A,TRUE,"GENERAL";"TAB4",#N/A,TRUE,"GENERAL";"TAB5",#N/A,TRUE,"GENERAL"}</definedName>
    <definedName name="rky" localSheetId="9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#REF!</definedName>
    <definedName name="Ro" localSheetId="11">#REF!,#REF!,#REF!</definedName>
    <definedName name="Ro" localSheetId="4">#REF!,#REF!,#REF!</definedName>
    <definedName name="Ro" localSheetId="10">#REF!,#REF!,#REF!</definedName>
    <definedName name="Ro" localSheetId="5">#REF!,#REF!,#REF!</definedName>
    <definedName name="Ro" localSheetId="6">#REF!,#REF!,#REF!</definedName>
    <definedName name="Ro" localSheetId="7">#REF!,#REF!,#REF!</definedName>
    <definedName name="Ro" localSheetId="8">#REF!,#REF!,#REF!</definedName>
    <definedName name="Ro" localSheetId="9">#REF!,#REF!,#REF!</definedName>
    <definedName name="Ro" localSheetId="1">#REF!,#REF!,#REF!</definedName>
    <definedName name="Ro" localSheetId="2">#REF!,#REF!,#REF!</definedName>
    <definedName name="Ro">#REF!,#REF!,#REF!</definedName>
    <definedName name="rr" localSheetId="11">#REF!</definedName>
    <definedName name="rr" localSheetId="4">#REF!</definedName>
    <definedName name="rr" localSheetId="10">#REF!</definedName>
    <definedName name="rr" localSheetId="5">#REF!</definedName>
    <definedName name="rr" localSheetId="6">#REF!</definedName>
    <definedName name="rr" localSheetId="7">#REF!</definedName>
    <definedName name="rr" localSheetId="8">#REF!</definedName>
    <definedName name="rr" localSheetId="9">#REF!</definedName>
    <definedName name="rr" localSheetId="1">'MEMORIAS DE CANTIDADES'!ERR</definedName>
    <definedName name="rr" localSheetId="2">PMT!ERR</definedName>
    <definedName name="rr">[0]!ERR</definedName>
    <definedName name="rrr" localSheetId="11" hidden="1">{"via1",#N/A,TRUE,"general";"via2",#N/A,TRUE,"general";"via3",#N/A,TRUE,"general"}</definedName>
    <definedName name="rrr" localSheetId="4" hidden="1">{"via1",#N/A,TRUE,"general";"via2",#N/A,TRUE,"general";"via3",#N/A,TRUE,"general"}</definedName>
    <definedName name="rrr" localSheetId="10" hidden="1">{"via1",#N/A,TRUE,"general";"via2",#N/A,TRUE,"general";"via3",#N/A,TRUE,"general"}</definedName>
    <definedName name="rrr" localSheetId="5" hidden="1">{"via1",#N/A,TRUE,"general";"via2",#N/A,TRUE,"general";"via3",#N/A,TRUE,"general"}</definedName>
    <definedName name="rrr" localSheetId="6" hidden="1">{"via1",#N/A,TRUE,"general";"via2",#N/A,TRUE,"general";"via3",#N/A,TRUE,"general"}</definedName>
    <definedName name="rrr" localSheetId="7" hidden="1">{"via1",#N/A,TRUE,"general";"via2",#N/A,TRUE,"general";"via3",#N/A,TRUE,"general"}</definedName>
    <definedName name="rrr" localSheetId="8" hidden="1">{"via1",#N/A,TRUE,"general";"via2",#N/A,TRUE,"general";"via3",#N/A,TRUE,"general"}</definedName>
    <definedName name="rrr" localSheetId="9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11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localSheetId="10" hidden="1">{"via1",#N/A,TRUE,"general";"via2",#N/A,TRUE,"general";"via3",#N/A,TRUE,"general"}</definedName>
    <definedName name="rrrrrb" localSheetId="5" hidden="1">{"via1",#N/A,TRUE,"general";"via2",#N/A,TRUE,"general";"via3",#N/A,TRUE,"general"}</definedName>
    <definedName name="rrrrrb" localSheetId="6" hidden="1">{"via1",#N/A,TRUE,"general";"via2",#N/A,TRUE,"general";"via3",#N/A,TRUE,"general"}</definedName>
    <definedName name="rrrrrb" localSheetId="7" hidden="1">{"via1",#N/A,TRUE,"general";"via2",#N/A,TRUE,"general";"via3",#N/A,TRUE,"general"}</definedName>
    <definedName name="rrrrrb" localSheetId="8" hidden="1">{"via1",#N/A,TRUE,"general";"via2",#N/A,TRUE,"general";"via3",#N/A,TRUE,"general"}</definedName>
    <definedName name="rrrrrb" localSheetId="9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1" hidden="1">{"TAB1",#N/A,TRUE,"GENERAL";"TAB2",#N/A,TRUE,"GENERAL";"TAB3",#N/A,TRUE,"GENERAL";"TAB4",#N/A,TRUE,"GENERAL";"TAB5",#N/A,TRUE,"GENERAL"}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localSheetId="10" hidden="1">{"TAB1",#N/A,TRUE,"GENERAL";"TAB2",#N/A,TRUE,"GENERAL";"TAB3",#N/A,TRUE,"GENERAL";"TAB4",#N/A,TRUE,"GENERAL";"TAB5",#N/A,TRUE,"GENERAL"}</definedName>
    <definedName name="rrrrrrre" localSheetId="5" hidden="1">{"TAB1",#N/A,TRUE,"GENERAL";"TAB2",#N/A,TRUE,"GENERAL";"TAB3",#N/A,TRUE,"GENERAL";"TAB4",#N/A,TRUE,"GENERAL";"TAB5",#N/A,TRUE,"GENERAL"}</definedName>
    <definedName name="rrrrrrre" localSheetId="6" hidden="1">{"TAB1",#N/A,TRUE,"GENERAL";"TAB2",#N/A,TRUE,"GENERAL";"TAB3",#N/A,TRUE,"GENERAL";"TAB4",#N/A,TRUE,"GENERAL";"TAB5",#N/A,TRUE,"GENERAL"}</definedName>
    <definedName name="rrrrrrre" localSheetId="7" hidden="1">{"TAB1",#N/A,TRUE,"GENERAL";"TAB2",#N/A,TRUE,"GENERAL";"TAB3",#N/A,TRUE,"GENERAL";"TAB4",#N/A,TRUE,"GENERAL";"TAB5",#N/A,TRUE,"GENERAL"}</definedName>
    <definedName name="rrrrrrre" localSheetId="8" hidden="1">{"TAB1",#N/A,TRUE,"GENERAL";"TAB2",#N/A,TRUE,"GENERAL";"TAB3",#N/A,TRUE,"GENERAL";"TAB4",#N/A,TRUE,"GENERAL";"TAB5",#N/A,TRUE,"GENERAL"}</definedName>
    <definedName name="rrrrrrre" localSheetId="9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1" hidden="1">{"via1",#N/A,TRUE,"general";"via2",#N/A,TRUE,"general";"via3",#N/A,TRUE,"general"}</definedName>
    <definedName name="rrrrt" localSheetId="4" hidden="1">{"via1",#N/A,TRUE,"general";"via2",#N/A,TRUE,"general";"via3",#N/A,TRUE,"general"}</definedName>
    <definedName name="rrrrt" localSheetId="10" hidden="1">{"via1",#N/A,TRUE,"general";"via2",#N/A,TRUE,"general";"via3",#N/A,TRUE,"general"}</definedName>
    <definedName name="rrrrt" localSheetId="5" hidden="1">{"via1",#N/A,TRUE,"general";"via2",#N/A,TRUE,"general";"via3",#N/A,TRUE,"general"}</definedName>
    <definedName name="rrrrt" localSheetId="6" hidden="1">{"via1",#N/A,TRUE,"general";"via2",#N/A,TRUE,"general";"via3",#N/A,TRUE,"general"}</definedName>
    <definedName name="rrrrt" localSheetId="7" hidden="1">{"via1",#N/A,TRUE,"general";"via2",#N/A,TRUE,"general";"via3",#N/A,TRUE,"general"}</definedName>
    <definedName name="rrrrt" localSheetId="8" hidden="1">{"via1",#N/A,TRUE,"general";"via2",#N/A,TRUE,"general";"via3",#N/A,TRUE,"general"}</definedName>
    <definedName name="rrrrt" localSheetId="9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1">#REF!</definedName>
    <definedName name="Rs" localSheetId="2">#REF!</definedName>
    <definedName name="Rs">#REF!</definedName>
    <definedName name="rsdgsd5" localSheetId="11" hidden="1">{"TAB1",#N/A,TRUE,"GENERAL";"TAB2",#N/A,TRUE,"GENERAL";"TAB3",#N/A,TRUE,"GENERAL";"TAB4",#N/A,TRUE,"GENERAL";"TAB5",#N/A,TRUE,"GENERAL"}</definedName>
    <definedName name="rsdgsd5" localSheetId="4" hidden="1">{"TAB1",#N/A,TRUE,"GENERAL";"TAB2",#N/A,TRUE,"GENERAL";"TAB3",#N/A,TRUE,"GENERAL";"TAB4",#N/A,TRUE,"GENERAL";"TAB5",#N/A,TRUE,"GENERAL"}</definedName>
    <definedName name="rsdgsd5" localSheetId="10" hidden="1">{"TAB1",#N/A,TRUE,"GENERAL";"TAB2",#N/A,TRUE,"GENERAL";"TAB3",#N/A,TRUE,"GENERAL";"TAB4",#N/A,TRUE,"GENERAL";"TAB5",#N/A,TRUE,"GENERAL"}</definedName>
    <definedName name="rsdgsd5" localSheetId="5" hidden="1">{"TAB1",#N/A,TRUE,"GENERAL";"TAB2",#N/A,TRUE,"GENERAL";"TAB3",#N/A,TRUE,"GENERAL";"TAB4",#N/A,TRUE,"GENERAL";"TAB5",#N/A,TRUE,"GENERAL"}</definedName>
    <definedName name="rsdgsd5" localSheetId="6" hidden="1">{"TAB1",#N/A,TRUE,"GENERAL";"TAB2",#N/A,TRUE,"GENERAL";"TAB3",#N/A,TRUE,"GENERAL";"TAB4",#N/A,TRUE,"GENERAL";"TAB5",#N/A,TRUE,"GENERAL"}</definedName>
    <definedName name="rsdgsd5" localSheetId="7" hidden="1">{"TAB1",#N/A,TRUE,"GENERAL";"TAB2",#N/A,TRUE,"GENERAL";"TAB3",#N/A,TRUE,"GENERAL";"TAB4",#N/A,TRUE,"GENERAL";"TAB5",#N/A,TRUE,"GENERAL"}</definedName>
    <definedName name="rsdgsd5" localSheetId="8" hidden="1">{"TAB1",#N/A,TRUE,"GENERAL";"TAB2",#N/A,TRUE,"GENERAL";"TAB3",#N/A,TRUE,"GENERAL";"TAB4",#N/A,TRUE,"GENERAL";"TAB5",#N/A,TRUE,"GENERAL"}</definedName>
    <definedName name="rsdgsd5" localSheetId="9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1">#REF!</definedName>
    <definedName name="RSS" localSheetId="2">#REF!</definedName>
    <definedName name="RSS">#REF!</definedName>
    <definedName name="rt" localSheetId="11" hidden="1">{"TAB1",#N/A,TRUE,"GENERAL";"TAB2",#N/A,TRUE,"GENERAL";"TAB3",#N/A,TRUE,"GENERAL";"TAB4",#N/A,TRUE,"GENERAL";"TAB5",#N/A,TRUE,"GENERAL"}</definedName>
    <definedName name="rt" localSheetId="4" hidden="1">{"TAB1",#N/A,TRUE,"GENERAL";"TAB2",#N/A,TRUE,"GENERAL";"TAB3",#N/A,TRUE,"GENERAL";"TAB4",#N/A,TRUE,"GENERAL";"TAB5",#N/A,TRUE,"GENERAL"}</definedName>
    <definedName name="rt" localSheetId="10" hidden="1">{"TAB1",#N/A,TRUE,"GENERAL";"TAB2",#N/A,TRUE,"GENERAL";"TAB3",#N/A,TRUE,"GENERAL";"TAB4",#N/A,TRUE,"GENERAL";"TAB5",#N/A,TRUE,"GENERAL"}</definedName>
    <definedName name="rt" localSheetId="5" hidden="1">{"TAB1",#N/A,TRUE,"GENERAL";"TAB2",#N/A,TRUE,"GENERAL";"TAB3",#N/A,TRUE,"GENERAL";"TAB4",#N/A,TRUE,"GENERAL";"TAB5",#N/A,TRUE,"GENERAL"}</definedName>
    <definedName name="rt" localSheetId="6" hidden="1">{"TAB1",#N/A,TRUE,"GENERAL";"TAB2",#N/A,TRUE,"GENERAL";"TAB3",#N/A,TRUE,"GENERAL";"TAB4",#N/A,TRUE,"GENERAL";"TAB5",#N/A,TRUE,"GENERAL"}</definedName>
    <definedName name="rt" localSheetId="7" hidden="1">{"TAB1",#N/A,TRUE,"GENERAL";"TAB2",#N/A,TRUE,"GENERAL";"TAB3",#N/A,TRUE,"GENERAL";"TAB4",#N/A,TRUE,"GENERAL";"TAB5",#N/A,TRUE,"GENERAL"}</definedName>
    <definedName name="rt" localSheetId="8" hidden="1">{"TAB1",#N/A,TRUE,"GENERAL";"TAB2",#N/A,TRUE,"GENERAL";"TAB3",#N/A,TRUE,"GENERAL";"TAB4",#N/A,TRUE,"GENERAL";"TAB5",#N/A,TRUE,"GENERAL"}</definedName>
    <definedName name="rt" localSheetId="9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1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localSheetId="10" hidden="1">{"TAB1",#N/A,TRUE,"GENERAL";"TAB2",#N/A,TRUE,"GENERAL";"TAB3",#N/A,TRUE,"GENERAL";"TAB4",#N/A,TRUE,"GENERAL";"TAB5",#N/A,TRUE,"GENERAL"}</definedName>
    <definedName name="rte" localSheetId="5" hidden="1">{"TAB1",#N/A,TRUE,"GENERAL";"TAB2",#N/A,TRUE,"GENERAL";"TAB3",#N/A,TRUE,"GENERAL";"TAB4",#N/A,TRUE,"GENERAL";"TAB5",#N/A,TRUE,"GENERAL"}</definedName>
    <definedName name="rte" localSheetId="6" hidden="1">{"TAB1",#N/A,TRUE,"GENERAL";"TAB2",#N/A,TRUE,"GENERAL";"TAB3",#N/A,TRUE,"GENERAL";"TAB4",#N/A,TRUE,"GENERAL";"TAB5",#N/A,TRUE,"GENERAL"}</definedName>
    <definedName name="rte" localSheetId="7" hidden="1">{"TAB1",#N/A,TRUE,"GENERAL";"TAB2",#N/A,TRUE,"GENERAL";"TAB3",#N/A,TRUE,"GENERAL";"TAB4",#N/A,TRUE,"GENERAL";"TAB5",#N/A,TRUE,"GENERAL"}</definedName>
    <definedName name="rte" localSheetId="8" hidden="1">{"TAB1",#N/A,TRUE,"GENERAL";"TAB2",#N/A,TRUE,"GENERAL";"TAB3",#N/A,TRUE,"GENERAL";"TAB4",#N/A,TRUE,"GENERAL";"TAB5",#N/A,TRUE,"GENERAL"}</definedName>
    <definedName name="rte" localSheetId="9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1" hidden="1">{"via1",#N/A,TRUE,"general";"via2",#N/A,TRUE,"general";"via3",#N/A,TRUE,"general"}</definedName>
    <definedName name="rteg" localSheetId="4" hidden="1">{"via1",#N/A,TRUE,"general";"via2",#N/A,TRUE,"general";"via3",#N/A,TRUE,"general"}</definedName>
    <definedName name="rteg" localSheetId="10" hidden="1">{"via1",#N/A,TRUE,"general";"via2",#N/A,TRUE,"general";"via3",#N/A,TRUE,"general"}</definedName>
    <definedName name="rteg" localSheetId="5" hidden="1">{"via1",#N/A,TRUE,"general";"via2",#N/A,TRUE,"general";"via3",#N/A,TRUE,"general"}</definedName>
    <definedName name="rteg" localSheetId="6" hidden="1">{"via1",#N/A,TRUE,"general";"via2",#N/A,TRUE,"general";"via3",#N/A,TRUE,"general"}</definedName>
    <definedName name="rteg" localSheetId="7" hidden="1">{"via1",#N/A,TRUE,"general";"via2",#N/A,TRUE,"general";"via3",#N/A,TRUE,"general"}</definedName>
    <definedName name="rteg" localSheetId="8" hidden="1">{"via1",#N/A,TRUE,"general";"via2",#N/A,TRUE,"general";"via3",#N/A,TRUE,"general"}</definedName>
    <definedName name="rteg" localSheetId="9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1" hidden="1">{"TAB1",#N/A,TRUE,"GENERAL";"TAB2",#N/A,TRUE,"GENERAL";"TAB3",#N/A,TRUE,"GENERAL";"TAB4",#N/A,TRUE,"GENERAL";"TAB5",#N/A,TRUE,"GENERAL"}</definedName>
    <definedName name="rtert" localSheetId="4" hidden="1">{"TAB1",#N/A,TRUE,"GENERAL";"TAB2",#N/A,TRUE,"GENERAL";"TAB3",#N/A,TRUE,"GENERAL";"TAB4",#N/A,TRUE,"GENERAL";"TAB5",#N/A,TRUE,"GENERAL"}</definedName>
    <definedName name="rtert" localSheetId="10" hidden="1">{"TAB1",#N/A,TRUE,"GENERAL";"TAB2",#N/A,TRUE,"GENERAL";"TAB3",#N/A,TRUE,"GENERAL";"TAB4",#N/A,TRUE,"GENERAL";"TAB5",#N/A,TRUE,"GENERAL"}</definedName>
    <definedName name="rtert" localSheetId="5" hidden="1">{"TAB1",#N/A,TRUE,"GENERAL";"TAB2",#N/A,TRUE,"GENERAL";"TAB3",#N/A,TRUE,"GENERAL";"TAB4",#N/A,TRUE,"GENERAL";"TAB5",#N/A,TRUE,"GENERAL"}</definedName>
    <definedName name="rtert" localSheetId="6" hidden="1">{"TAB1",#N/A,TRUE,"GENERAL";"TAB2",#N/A,TRUE,"GENERAL";"TAB3",#N/A,TRUE,"GENERAL";"TAB4",#N/A,TRUE,"GENERAL";"TAB5",#N/A,TRUE,"GENERAL"}</definedName>
    <definedName name="rtert" localSheetId="7" hidden="1">{"TAB1",#N/A,TRUE,"GENERAL";"TAB2",#N/A,TRUE,"GENERAL";"TAB3",#N/A,TRUE,"GENERAL";"TAB4",#N/A,TRUE,"GENERAL";"TAB5",#N/A,TRUE,"GENERAL"}</definedName>
    <definedName name="rtert" localSheetId="8" hidden="1">{"TAB1",#N/A,TRUE,"GENERAL";"TAB2",#N/A,TRUE,"GENERAL";"TAB3",#N/A,TRUE,"GENERAL";"TAB4",#N/A,TRUE,"GENERAL";"TAB5",#N/A,TRUE,"GENERAL"}</definedName>
    <definedName name="rtert" localSheetId="9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1" hidden="1">{"via1",#N/A,TRUE,"general";"via2",#N/A,TRUE,"general";"via3",#N/A,TRUE,"general"}</definedName>
    <definedName name="rtes" localSheetId="4" hidden="1">{"via1",#N/A,TRUE,"general";"via2",#N/A,TRUE,"general";"via3",#N/A,TRUE,"general"}</definedName>
    <definedName name="rtes" localSheetId="10" hidden="1">{"via1",#N/A,TRUE,"general";"via2",#N/A,TRUE,"general";"via3",#N/A,TRUE,"general"}</definedName>
    <definedName name="rtes" localSheetId="5" hidden="1">{"via1",#N/A,TRUE,"general";"via2",#N/A,TRUE,"general";"via3",#N/A,TRUE,"general"}</definedName>
    <definedName name="rtes" localSheetId="6" hidden="1">{"via1",#N/A,TRUE,"general";"via2",#N/A,TRUE,"general";"via3",#N/A,TRUE,"general"}</definedName>
    <definedName name="rtes" localSheetId="7" hidden="1">{"via1",#N/A,TRUE,"general";"via2",#N/A,TRUE,"general";"via3",#N/A,TRUE,"general"}</definedName>
    <definedName name="rtes" localSheetId="8" hidden="1">{"via1",#N/A,TRUE,"general";"via2",#N/A,TRUE,"general";"via3",#N/A,TRUE,"general"}</definedName>
    <definedName name="rtes" localSheetId="9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1" hidden="1">{"TAB1",#N/A,TRUE,"GENERAL";"TAB2",#N/A,TRUE,"GENERAL";"TAB3",#N/A,TRUE,"GENERAL";"TAB4",#N/A,TRUE,"GENERAL";"TAB5",#N/A,TRUE,"GENERAL"}</definedName>
    <definedName name="rtewth" localSheetId="4" hidden="1">{"TAB1",#N/A,TRUE,"GENERAL";"TAB2",#N/A,TRUE,"GENERAL";"TAB3",#N/A,TRUE,"GENERAL";"TAB4",#N/A,TRUE,"GENERAL";"TAB5",#N/A,TRUE,"GENERAL"}</definedName>
    <definedName name="rtewth" localSheetId="10" hidden="1">{"TAB1",#N/A,TRUE,"GENERAL";"TAB2",#N/A,TRUE,"GENERAL";"TAB3",#N/A,TRUE,"GENERAL";"TAB4",#N/A,TRUE,"GENERAL";"TAB5",#N/A,TRUE,"GENERAL"}</definedName>
    <definedName name="rtewth" localSheetId="5" hidden="1">{"TAB1",#N/A,TRUE,"GENERAL";"TAB2",#N/A,TRUE,"GENERAL";"TAB3",#N/A,TRUE,"GENERAL";"TAB4",#N/A,TRUE,"GENERAL";"TAB5",#N/A,TRUE,"GENERAL"}</definedName>
    <definedName name="rtewth" localSheetId="6" hidden="1">{"TAB1",#N/A,TRUE,"GENERAL";"TAB2",#N/A,TRUE,"GENERAL";"TAB3",#N/A,TRUE,"GENERAL";"TAB4",#N/A,TRUE,"GENERAL";"TAB5",#N/A,TRUE,"GENERAL"}</definedName>
    <definedName name="rtewth" localSheetId="7" hidden="1">{"TAB1",#N/A,TRUE,"GENERAL";"TAB2",#N/A,TRUE,"GENERAL";"TAB3",#N/A,TRUE,"GENERAL";"TAB4",#N/A,TRUE,"GENERAL";"TAB5",#N/A,TRUE,"GENERAL"}</definedName>
    <definedName name="rtewth" localSheetId="8" hidden="1">{"TAB1",#N/A,TRUE,"GENERAL";"TAB2",#N/A,TRUE,"GENERAL";"TAB3",#N/A,TRUE,"GENERAL";"TAB4",#N/A,TRUE,"GENERAL";"TAB5",#N/A,TRUE,"GENERAL"}</definedName>
    <definedName name="rtewth" localSheetId="9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1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localSheetId="10" hidden="1">{"TAB1",#N/A,TRUE,"GENERAL";"TAB2",#N/A,TRUE,"GENERAL";"TAB3",#N/A,TRUE,"GENERAL";"TAB4",#N/A,TRUE,"GENERAL";"TAB5",#N/A,TRUE,"GENERAL"}</definedName>
    <definedName name="rthjtj" localSheetId="5" hidden="1">{"TAB1",#N/A,TRUE,"GENERAL";"TAB2",#N/A,TRUE,"GENERAL";"TAB3",#N/A,TRUE,"GENERAL";"TAB4",#N/A,TRUE,"GENERAL";"TAB5",#N/A,TRUE,"GENERAL"}</definedName>
    <definedName name="rthjtj" localSheetId="6" hidden="1">{"TAB1",#N/A,TRUE,"GENERAL";"TAB2",#N/A,TRUE,"GENERAL";"TAB3",#N/A,TRUE,"GENERAL";"TAB4",#N/A,TRUE,"GENERAL";"TAB5",#N/A,TRUE,"GENERAL"}</definedName>
    <definedName name="rthjtj" localSheetId="7" hidden="1">{"TAB1",#N/A,TRUE,"GENERAL";"TAB2",#N/A,TRUE,"GENERAL";"TAB3",#N/A,TRUE,"GENERAL";"TAB4",#N/A,TRUE,"GENERAL";"TAB5",#N/A,TRUE,"GENERAL"}</definedName>
    <definedName name="rthjtj" localSheetId="8" hidden="1">{"TAB1",#N/A,TRUE,"GENERAL";"TAB2",#N/A,TRUE,"GENERAL";"TAB3",#N/A,TRUE,"GENERAL";"TAB4",#N/A,TRUE,"GENERAL";"TAB5",#N/A,TRUE,"GENERAL"}</definedName>
    <definedName name="rthjtj" localSheetId="9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1" hidden="1">{"via1",#N/A,TRUE,"general";"via2",#N/A,TRUE,"general";"via3",#N/A,TRUE,"general"}</definedName>
    <definedName name="rthrthg" localSheetId="4" hidden="1">{"via1",#N/A,TRUE,"general";"via2",#N/A,TRUE,"general";"via3",#N/A,TRUE,"general"}</definedName>
    <definedName name="rthrthg" localSheetId="10" hidden="1">{"via1",#N/A,TRUE,"general";"via2",#N/A,TRUE,"general";"via3",#N/A,TRUE,"general"}</definedName>
    <definedName name="rthrthg" localSheetId="5" hidden="1">{"via1",#N/A,TRUE,"general";"via2",#N/A,TRUE,"general";"via3",#N/A,TRUE,"general"}</definedName>
    <definedName name="rthrthg" localSheetId="6" hidden="1">{"via1",#N/A,TRUE,"general";"via2",#N/A,TRUE,"general";"via3",#N/A,TRUE,"general"}</definedName>
    <definedName name="rthrthg" localSheetId="7" hidden="1">{"via1",#N/A,TRUE,"general";"via2",#N/A,TRUE,"general";"via3",#N/A,TRUE,"general"}</definedName>
    <definedName name="rthrthg" localSheetId="8" hidden="1">{"via1",#N/A,TRUE,"general";"via2",#N/A,TRUE,"general";"via3",#N/A,TRUE,"general"}</definedName>
    <definedName name="rthrthg" localSheetId="9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1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localSheetId="10" hidden="1">{"via1",#N/A,TRUE,"general";"via2",#N/A,TRUE,"general";"via3",#N/A,TRUE,"general"}</definedName>
    <definedName name="rthtrh" localSheetId="5" hidden="1">{"via1",#N/A,TRUE,"general";"via2",#N/A,TRUE,"general";"via3",#N/A,TRUE,"general"}</definedName>
    <definedName name="rthtrh" localSheetId="6" hidden="1">{"via1",#N/A,TRUE,"general";"via2",#N/A,TRUE,"general";"via3",#N/A,TRUE,"general"}</definedName>
    <definedName name="rthtrh" localSheetId="7" hidden="1">{"via1",#N/A,TRUE,"general";"via2",#N/A,TRUE,"general";"via3",#N/A,TRUE,"general"}</definedName>
    <definedName name="rthtrh" localSheetId="8" hidden="1">{"via1",#N/A,TRUE,"general";"via2",#N/A,TRUE,"general";"via3",#N/A,TRUE,"general"}</definedName>
    <definedName name="rthtrh" localSheetId="9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1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localSheetId="10" hidden="1">{"via1",#N/A,TRUE,"general";"via2",#N/A,TRUE,"general";"via3",#N/A,TRUE,"general"}</definedName>
    <definedName name="rtkk" localSheetId="5" hidden="1">{"via1",#N/A,TRUE,"general";"via2",#N/A,TRUE,"general";"via3",#N/A,TRUE,"general"}</definedName>
    <definedName name="rtkk" localSheetId="6" hidden="1">{"via1",#N/A,TRUE,"general";"via2",#N/A,TRUE,"general";"via3",#N/A,TRUE,"general"}</definedName>
    <definedName name="rtkk" localSheetId="7" hidden="1">{"via1",#N/A,TRUE,"general";"via2",#N/A,TRUE,"general";"via3",#N/A,TRUE,"general"}</definedName>
    <definedName name="rtkk" localSheetId="8" hidden="1">{"via1",#N/A,TRUE,"general";"via2",#N/A,TRUE,"general";"via3",#N/A,TRUE,"general"}</definedName>
    <definedName name="rtkk" localSheetId="9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RHRHTYEJ">#REF!</definedName>
    <definedName name="rttthy" localSheetId="11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localSheetId="10" hidden="1">{"via1",#N/A,TRUE,"general";"via2",#N/A,TRUE,"general";"via3",#N/A,TRUE,"general"}</definedName>
    <definedName name="rttthy" localSheetId="5" hidden="1">{"via1",#N/A,TRUE,"general";"via2",#N/A,TRUE,"general";"via3",#N/A,TRUE,"general"}</definedName>
    <definedName name="rttthy" localSheetId="6" hidden="1">{"via1",#N/A,TRUE,"general";"via2",#N/A,TRUE,"general";"via3",#N/A,TRUE,"general"}</definedName>
    <definedName name="rttthy" localSheetId="7" hidden="1">{"via1",#N/A,TRUE,"general";"via2",#N/A,TRUE,"general";"via3",#N/A,TRUE,"general"}</definedName>
    <definedName name="rttthy" localSheetId="8" hidden="1">{"via1",#N/A,TRUE,"general";"via2",#N/A,TRUE,"general";"via3",#N/A,TRUE,"general"}</definedName>
    <definedName name="rttthy" localSheetId="9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1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localSheetId="10" hidden="1">{"via1",#N/A,TRUE,"general";"via2",#N/A,TRUE,"general";"via3",#N/A,TRUE,"general"}</definedName>
    <definedName name="rtu" localSheetId="5" hidden="1">{"via1",#N/A,TRUE,"general";"via2",#N/A,TRUE,"general";"via3",#N/A,TRUE,"general"}</definedName>
    <definedName name="rtu" localSheetId="6" hidden="1">{"via1",#N/A,TRUE,"general";"via2",#N/A,TRUE,"general";"via3",#N/A,TRUE,"general"}</definedName>
    <definedName name="rtu" localSheetId="7" hidden="1">{"via1",#N/A,TRUE,"general";"via2",#N/A,TRUE,"general";"via3",#N/A,TRUE,"general"}</definedName>
    <definedName name="rtu" localSheetId="8" hidden="1">{"via1",#N/A,TRUE,"general";"via2",#N/A,TRUE,"general";"via3",#N/A,TRUE,"general"}</definedName>
    <definedName name="rtu" localSheetId="9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1" hidden="1">{"TAB1",#N/A,TRUE,"GENERAL";"TAB2",#N/A,TRUE,"GENERAL";"TAB3",#N/A,TRUE,"GENERAL";"TAB4",#N/A,TRUE,"GENERAL";"TAB5",#N/A,TRUE,"GENERAL"}</definedName>
    <definedName name="rtug" localSheetId="4" hidden="1">{"TAB1",#N/A,TRUE,"GENERAL";"TAB2",#N/A,TRUE,"GENERAL";"TAB3",#N/A,TRUE,"GENERAL";"TAB4",#N/A,TRUE,"GENERAL";"TAB5",#N/A,TRUE,"GENERAL"}</definedName>
    <definedName name="rtug" localSheetId="10" hidden="1">{"TAB1",#N/A,TRUE,"GENERAL";"TAB2",#N/A,TRUE,"GENERAL";"TAB3",#N/A,TRUE,"GENERAL";"TAB4",#N/A,TRUE,"GENERAL";"TAB5",#N/A,TRUE,"GENERAL"}</definedName>
    <definedName name="rtug" localSheetId="5" hidden="1">{"TAB1",#N/A,TRUE,"GENERAL";"TAB2",#N/A,TRUE,"GENERAL";"TAB3",#N/A,TRUE,"GENERAL";"TAB4",#N/A,TRUE,"GENERAL";"TAB5",#N/A,TRUE,"GENERAL"}</definedName>
    <definedName name="rtug" localSheetId="6" hidden="1">{"TAB1",#N/A,TRUE,"GENERAL";"TAB2",#N/A,TRUE,"GENERAL";"TAB3",#N/A,TRUE,"GENERAL";"TAB4",#N/A,TRUE,"GENERAL";"TAB5",#N/A,TRUE,"GENERAL"}</definedName>
    <definedName name="rtug" localSheetId="7" hidden="1">{"TAB1",#N/A,TRUE,"GENERAL";"TAB2",#N/A,TRUE,"GENERAL";"TAB3",#N/A,TRUE,"GENERAL";"TAB4",#N/A,TRUE,"GENERAL";"TAB5",#N/A,TRUE,"GENERAL"}</definedName>
    <definedName name="rtug" localSheetId="8" hidden="1">{"TAB1",#N/A,TRUE,"GENERAL";"TAB2",#N/A,TRUE,"GENERAL";"TAB3",#N/A,TRUE,"GENERAL";"TAB4",#N/A,TRUE,"GENERAL";"TAB5",#N/A,TRUE,"GENERAL"}</definedName>
    <definedName name="rtug" localSheetId="9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1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localSheetId="10" hidden="1">{"TAB1",#N/A,TRUE,"GENERAL";"TAB2",#N/A,TRUE,"GENERAL";"TAB3",#N/A,TRUE,"GENERAL";"TAB4",#N/A,TRUE,"GENERAL";"TAB5",#N/A,TRUE,"GENERAL"}</definedName>
    <definedName name="rtugsd" localSheetId="5" hidden="1">{"TAB1",#N/A,TRUE,"GENERAL";"TAB2",#N/A,TRUE,"GENERAL";"TAB3",#N/A,TRUE,"GENERAL";"TAB4",#N/A,TRUE,"GENERAL";"TAB5",#N/A,TRUE,"GENERAL"}</definedName>
    <definedName name="rtugsd" localSheetId="6" hidden="1">{"TAB1",#N/A,TRUE,"GENERAL";"TAB2",#N/A,TRUE,"GENERAL";"TAB3",#N/A,TRUE,"GENERAL";"TAB4",#N/A,TRUE,"GENERAL";"TAB5",#N/A,TRUE,"GENERAL"}</definedName>
    <definedName name="rtugsd" localSheetId="7" hidden="1">{"TAB1",#N/A,TRUE,"GENERAL";"TAB2",#N/A,TRUE,"GENERAL";"TAB3",#N/A,TRUE,"GENERAL";"TAB4",#N/A,TRUE,"GENERAL";"TAB5",#N/A,TRUE,"GENERAL"}</definedName>
    <definedName name="rtugsd" localSheetId="8" hidden="1">{"TAB1",#N/A,TRUE,"GENERAL";"TAB2",#N/A,TRUE,"GENERAL";"TAB3",#N/A,TRUE,"GENERAL";"TAB4",#N/A,TRUE,"GENERAL";"TAB5",#N/A,TRUE,"GENERAL"}</definedName>
    <definedName name="rtugsd" localSheetId="9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1" hidden="1">{"via1",#N/A,TRUE,"general";"via2",#N/A,TRUE,"general";"via3",#N/A,TRUE,"general"}</definedName>
    <definedName name="rturtu" localSheetId="4" hidden="1">{"via1",#N/A,TRUE,"general";"via2",#N/A,TRUE,"general";"via3",#N/A,TRUE,"general"}</definedName>
    <definedName name="rturtu" localSheetId="10" hidden="1">{"via1",#N/A,TRUE,"general";"via2",#N/A,TRUE,"general";"via3",#N/A,TRUE,"general"}</definedName>
    <definedName name="rturtu" localSheetId="5" hidden="1">{"via1",#N/A,TRUE,"general";"via2",#N/A,TRUE,"general";"via3",#N/A,TRUE,"general"}</definedName>
    <definedName name="rturtu" localSheetId="6" hidden="1">{"via1",#N/A,TRUE,"general";"via2",#N/A,TRUE,"general";"via3",#N/A,TRUE,"general"}</definedName>
    <definedName name="rturtu" localSheetId="7" hidden="1">{"via1",#N/A,TRUE,"general";"via2",#N/A,TRUE,"general";"via3",#N/A,TRUE,"general"}</definedName>
    <definedName name="rturtu" localSheetId="8" hidden="1">{"via1",#N/A,TRUE,"general";"via2",#N/A,TRUE,"general";"via3",#N/A,TRUE,"general"}</definedName>
    <definedName name="rturtu" localSheetId="9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1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localSheetId="10" hidden="1">{"via1",#N/A,TRUE,"general";"via2",#N/A,TRUE,"general";"via3",#N/A,TRUE,"general"}</definedName>
    <definedName name="rturu" localSheetId="5" hidden="1">{"via1",#N/A,TRUE,"general";"via2",#N/A,TRUE,"general";"via3",#N/A,TRUE,"general"}</definedName>
    <definedName name="rturu" localSheetId="6" hidden="1">{"via1",#N/A,TRUE,"general";"via2",#N/A,TRUE,"general";"via3",#N/A,TRUE,"general"}</definedName>
    <definedName name="rturu" localSheetId="7" hidden="1">{"via1",#N/A,TRUE,"general";"via2",#N/A,TRUE,"general";"via3",#N/A,TRUE,"general"}</definedName>
    <definedName name="rturu" localSheetId="8" hidden="1">{"via1",#N/A,TRUE,"general";"via2",#N/A,TRUE,"general";"via3",#N/A,TRUE,"general"}</definedName>
    <definedName name="rturu" localSheetId="9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1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localSheetId="10" hidden="1">{"via1",#N/A,TRUE,"general";"via2",#N/A,TRUE,"general";"via3",#N/A,TRUE,"general"}</definedName>
    <definedName name="rtut" localSheetId="5" hidden="1">{"via1",#N/A,TRUE,"general";"via2",#N/A,TRUE,"general";"via3",#N/A,TRUE,"general"}</definedName>
    <definedName name="rtut" localSheetId="6" hidden="1">{"via1",#N/A,TRUE,"general";"via2",#N/A,TRUE,"general";"via3",#N/A,TRUE,"general"}</definedName>
    <definedName name="rtut" localSheetId="7" hidden="1">{"via1",#N/A,TRUE,"general";"via2",#N/A,TRUE,"general";"via3",#N/A,TRUE,"general"}</definedName>
    <definedName name="rtut" localSheetId="8" hidden="1">{"via1",#N/A,TRUE,"general";"via2",#N/A,TRUE,"general";"via3",#N/A,TRUE,"general"}</definedName>
    <definedName name="rtut" localSheetId="9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1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localSheetId="10" hidden="1">{"via1",#N/A,TRUE,"general";"via2",#N/A,TRUE,"general";"via3",#N/A,TRUE,"general"}</definedName>
    <definedName name="rtutru" localSheetId="5" hidden="1">{"via1",#N/A,TRUE,"general";"via2",#N/A,TRUE,"general";"via3",#N/A,TRUE,"general"}</definedName>
    <definedName name="rtutru" localSheetId="6" hidden="1">{"via1",#N/A,TRUE,"general";"via2",#N/A,TRUE,"general";"via3",#N/A,TRUE,"general"}</definedName>
    <definedName name="rtutru" localSheetId="7" hidden="1">{"via1",#N/A,TRUE,"general";"via2",#N/A,TRUE,"general";"via3",#N/A,TRUE,"general"}</definedName>
    <definedName name="rtutru" localSheetId="8" hidden="1">{"via1",#N/A,TRUE,"general";"via2",#N/A,TRUE,"general";"via3",#N/A,TRUE,"general"}</definedName>
    <definedName name="rtutru" localSheetId="9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1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localSheetId="10" hidden="1">{"via1",#N/A,TRUE,"general";"via2",#N/A,TRUE,"general";"via3",#N/A,TRUE,"general"}</definedName>
    <definedName name="rtuy" localSheetId="5" hidden="1">{"via1",#N/A,TRUE,"general";"via2",#N/A,TRUE,"general";"via3",#N/A,TRUE,"general"}</definedName>
    <definedName name="rtuy" localSheetId="6" hidden="1">{"via1",#N/A,TRUE,"general";"via2",#N/A,TRUE,"general";"via3",#N/A,TRUE,"general"}</definedName>
    <definedName name="rtuy" localSheetId="7" hidden="1">{"via1",#N/A,TRUE,"general";"via2",#N/A,TRUE,"general";"via3",#N/A,TRUE,"general"}</definedName>
    <definedName name="rtuy" localSheetId="8" hidden="1">{"via1",#N/A,TRUE,"general";"via2",#N/A,TRUE,"general";"via3",#N/A,TRUE,"general"}</definedName>
    <definedName name="rtuy" localSheetId="9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1" hidden="1">{"TAB1",#N/A,TRUE,"GENERAL";"TAB2",#N/A,TRUE,"GENERAL";"TAB3",#N/A,TRUE,"GENERAL";"TAB4",#N/A,TRUE,"GENERAL";"TAB5",#N/A,TRUE,"GENERAL"}</definedName>
    <definedName name="rtyhr" localSheetId="4" hidden="1">{"TAB1",#N/A,TRUE,"GENERAL";"TAB2",#N/A,TRUE,"GENERAL";"TAB3",#N/A,TRUE,"GENERAL";"TAB4",#N/A,TRUE,"GENERAL";"TAB5",#N/A,TRUE,"GENERAL"}</definedName>
    <definedName name="rtyhr" localSheetId="10" hidden="1">{"TAB1",#N/A,TRUE,"GENERAL";"TAB2",#N/A,TRUE,"GENERAL";"TAB3",#N/A,TRUE,"GENERAL";"TAB4",#N/A,TRUE,"GENERAL";"TAB5",#N/A,TRUE,"GENERAL"}</definedName>
    <definedName name="rtyhr" localSheetId="5" hidden="1">{"TAB1",#N/A,TRUE,"GENERAL";"TAB2",#N/A,TRUE,"GENERAL";"TAB3",#N/A,TRUE,"GENERAL";"TAB4",#N/A,TRUE,"GENERAL";"TAB5",#N/A,TRUE,"GENERAL"}</definedName>
    <definedName name="rtyhr" localSheetId="6" hidden="1">{"TAB1",#N/A,TRUE,"GENERAL";"TAB2",#N/A,TRUE,"GENERAL";"TAB3",#N/A,TRUE,"GENERAL";"TAB4",#N/A,TRUE,"GENERAL";"TAB5",#N/A,TRUE,"GENERAL"}</definedName>
    <definedName name="rtyhr" localSheetId="7" hidden="1">{"TAB1",#N/A,TRUE,"GENERAL";"TAB2",#N/A,TRUE,"GENERAL";"TAB3",#N/A,TRUE,"GENERAL";"TAB4",#N/A,TRUE,"GENERAL";"TAB5",#N/A,TRUE,"GENERAL"}</definedName>
    <definedName name="rtyhr" localSheetId="8" hidden="1">{"TAB1",#N/A,TRUE,"GENERAL";"TAB2",#N/A,TRUE,"GENERAL";"TAB3",#N/A,TRUE,"GENERAL";"TAB4",#N/A,TRUE,"GENERAL";"TAB5",#N/A,TRUE,"GENERAL"}</definedName>
    <definedName name="rtyhr" localSheetId="9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1" hidden="1">{"via1",#N/A,TRUE,"general";"via2",#N/A,TRUE,"general";"via3",#N/A,TRUE,"general"}</definedName>
    <definedName name="rtym" localSheetId="4" hidden="1">{"via1",#N/A,TRUE,"general";"via2",#N/A,TRUE,"general";"via3",#N/A,TRUE,"general"}</definedName>
    <definedName name="rtym" localSheetId="10" hidden="1">{"via1",#N/A,TRUE,"general";"via2",#N/A,TRUE,"general";"via3",#N/A,TRUE,"general"}</definedName>
    <definedName name="rtym" localSheetId="5" hidden="1">{"via1",#N/A,TRUE,"general";"via2",#N/A,TRUE,"general";"via3",#N/A,TRUE,"general"}</definedName>
    <definedName name="rtym" localSheetId="6" hidden="1">{"via1",#N/A,TRUE,"general";"via2",#N/A,TRUE,"general";"via3",#N/A,TRUE,"general"}</definedName>
    <definedName name="rtym" localSheetId="7" hidden="1">{"via1",#N/A,TRUE,"general";"via2",#N/A,TRUE,"general";"via3",#N/A,TRUE,"general"}</definedName>
    <definedName name="rtym" localSheetId="8" hidden="1">{"via1",#N/A,TRUE,"general";"via2",#N/A,TRUE,"general";"via3",#N/A,TRUE,"general"}</definedName>
    <definedName name="rtym" localSheetId="9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1" hidden="1">{"TAB1",#N/A,TRUE,"GENERAL";"TAB2",#N/A,TRUE,"GENERAL";"TAB3",#N/A,TRUE,"GENERAL";"TAB4",#N/A,TRUE,"GENERAL";"TAB5",#N/A,TRUE,"GENERAL"}</definedName>
    <definedName name="rtyrey" localSheetId="4" hidden="1">{"TAB1",#N/A,TRUE,"GENERAL";"TAB2",#N/A,TRUE,"GENERAL";"TAB3",#N/A,TRUE,"GENERAL";"TAB4",#N/A,TRUE,"GENERAL";"TAB5",#N/A,TRUE,"GENERAL"}</definedName>
    <definedName name="rtyrey" localSheetId="10" hidden="1">{"TAB1",#N/A,TRUE,"GENERAL";"TAB2",#N/A,TRUE,"GENERAL";"TAB3",#N/A,TRUE,"GENERAL";"TAB4",#N/A,TRUE,"GENERAL";"TAB5",#N/A,TRUE,"GENERAL"}</definedName>
    <definedName name="rtyrey" localSheetId="5" hidden="1">{"TAB1",#N/A,TRUE,"GENERAL";"TAB2",#N/A,TRUE,"GENERAL";"TAB3",#N/A,TRUE,"GENERAL";"TAB4",#N/A,TRUE,"GENERAL";"TAB5",#N/A,TRUE,"GENERAL"}</definedName>
    <definedName name="rtyrey" localSheetId="6" hidden="1">{"TAB1",#N/A,TRUE,"GENERAL";"TAB2",#N/A,TRUE,"GENERAL";"TAB3",#N/A,TRUE,"GENERAL";"TAB4",#N/A,TRUE,"GENERAL";"TAB5",#N/A,TRUE,"GENERAL"}</definedName>
    <definedName name="rtyrey" localSheetId="7" hidden="1">{"TAB1",#N/A,TRUE,"GENERAL";"TAB2",#N/A,TRUE,"GENERAL";"TAB3",#N/A,TRUE,"GENERAL";"TAB4",#N/A,TRUE,"GENERAL";"TAB5",#N/A,TRUE,"GENERAL"}</definedName>
    <definedName name="rtyrey" localSheetId="8" hidden="1">{"TAB1",#N/A,TRUE,"GENERAL";"TAB2",#N/A,TRUE,"GENERAL";"TAB3",#N/A,TRUE,"GENERAL";"TAB4",#N/A,TRUE,"GENERAL";"TAB5",#N/A,TRUE,"GENERAL"}</definedName>
    <definedName name="rtyrey" localSheetId="9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1" hidden="1">{"via1",#N/A,TRUE,"general";"via2",#N/A,TRUE,"general";"via3",#N/A,TRUE,"general"}</definedName>
    <definedName name="rtyrh" localSheetId="4" hidden="1">{"via1",#N/A,TRUE,"general";"via2",#N/A,TRUE,"general";"via3",#N/A,TRUE,"general"}</definedName>
    <definedName name="rtyrh" localSheetId="10" hidden="1">{"via1",#N/A,TRUE,"general";"via2",#N/A,TRUE,"general";"via3",#N/A,TRUE,"general"}</definedName>
    <definedName name="rtyrh" localSheetId="5" hidden="1">{"via1",#N/A,TRUE,"general";"via2",#N/A,TRUE,"general";"via3",#N/A,TRUE,"general"}</definedName>
    <definedName name="rtyrh" localSheetId="6" hidden="1">{"via1",#N/A,TRUE,"general";"via2",#N/A,TRUE,"general";"via3",#N/A,TRUE,"general"}</definedName>
    <definedName name="rtyrh" localSheetId="7" hidden="1">{"via1",#N/A,TRUE,"general";"via2",#N/A,TRUE,"general";"via3",#N/A,TRUE,"general"}</definedName>
    <definedName name="rtyrh" localSheetId="8" hidden="1">{"via1",#N/A,TRUE,"general";"via2",#N/A,TRUE,"general";"via3",#N/A,TRUE,"general"}</definedName>
    <definedName name="rtyrh" localSheetId="9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1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localSheetId="10" hidden="1">{"via1",#N/A,TRUE,"general";"via2",#N/A,TRUE,"general";"via3",#N/A,TRUE,"general"}</definedName>
    <definedName name="RTYRTY" localSheetId="5" hidden="1">{"via1",#N/A,TRUE,"general";"via2",#N/A,TRUE,"general";"via3",#N/A,TRUE,"general"}</definedName>
    <definedName name="RTYRTY" localSheetId="6" hidden="1">{"via1",#N/A,TRUE,"general";"via2",#N/A,TRUE,"general";"via3",#N/A,TRUE,"general"}</definedName>
    <definedName name="RTYRTY" localSheetId="7" hidden="1">{"via1",#N/A,TRUE,"general";"via2",#N/A,TRUE,"general";"via3",#N/A,TRUE,"general"}</definedName>
    <definedName name="RTYRTY" localSheetId="8" hidden="1">{"via1",#N/A,TRUE,"general";"via2",#N/A,TRUE,"general";"via3",#N/A,TRUE,"general"}</definedName>
    <definedName name="RTYRTY" localSheetId="9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1" hidden="1">{"TAB1",#N/A,TRUE,"GENERAL";"TAB2",#N/A,TRUE,"GENERAL";"TAB3",#N/A,TRUE,"GENERAL";"TAB4",#N/A,TRUE,"GENERAL";"TAB5",#N/A,TRUE,"GENERAL"}</definedName>
    <definedName name="rtyt" localSheetId="4" hidden="1">{"TAB1",#N/A,TRUE,"GENERAL";"TAB2",#N/A,TRUE,"GENERAL";"TAB3",#N/A,TRUE,"GENERAL";"TAB4",#N/A,TRUE,"GENERAL";"TAB5",#N/A,TRUE,"GENERAL"}</definedName>
    <definedName name="rtyt" localSheetId="10" hidden="1">{"TAB1",#N/A,TRUE,"GENERAL";"TAB2",#N/A,TRUE,"GENERAL";"TAB3",#N/A,TRUE,"GENERAL";"TAB4",#N/A,TRUE,"GENERAL";"TAB5",#N/A,TRUE,"GENERAL"}</definedName>
    <definedName name="rtyt" localSheetId="5" hidden="1">{"TAB1",#N/A,TRUE,"GENERAL";"TAB2",#N/A,TRUE,"GENERAL";"TAB3",#N/A,TRUE,"GENERAL";"TAB4",#N/A,TRUE,"GENERAL";"TAB5",#N/A,TRUE,"GENERAL"}</definedName>
    <definedName name="rtyt" localSheetId="6" hidden="1">{"TAB1",#N/A,TRUE,"GENERAL";"TAB2",#N/A,TRUE,"GENERAL";"TAB3",#N/A,TRUE,"GENERAL";"TAB4",#N/A,TRUE,"GENERAL";"TAB5",#N/A,TRUE,"GENERAL"}</definedName>
    <definedName name="rtyt" localSheetId="7" hidden="1">{"TAB1",#N/A,TRUE,"GENERAL";"TAB2",#N/A,TRUE,"GENERAL";"TAB3",#N/A,TRUE,"GENERAL";"TAB4",#N/A,TRUE,"GENERAL";"TAB5",#N/A,TRUE,"GENERAL"}</definedName>
    <definedName name="rtyt" localSheetId="8" hidden="1">{"TAB1",#N/A,TRUE,"GENERAL";"TAB2",#N/A,TRUE,"GENERAL";"TAB3",#N/A,TRUE,"GENERAL";"TAB4",#N/A,TRUE,"GENERAL";"TAB5",#N/A,TRUE,"GENERAL"}</definedName>
    <definedName name="rtyt" localSheetId="9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1" hidden="1">{"via1",#N/A,TRUE,"general";"via2",#N/A,TRUE,"general";"via3",#N/A,TRUE,"general"}</definedName>
    <definedName name="rtytry" localSheetId="4" hidden="1">{"via1",#N/A,TRUE,"general";"via2",#N/A,TRUE,"general";"via3",#N/A,TRUE,"general"}</definedName>
    <definedName name="rtytry" localSheetId="10" hidden="1">{"via1",#N/A,TRUE,"general";"via2",#N/A,TRUE,"general";"via3",#N/A,TRUE,"general"}</definedName>
    <definedName name="rtytry" localSheetId="5" hidden="1">{"via1",#N/A,TRUE,"general";"via2",#N/A,TRUE,"general";"via3",#N/A,TRUE,"general"}</definedName>
    <definedName name="rtytry" localSheetId="6" hidden="1">{"via1",#N/A,TRUE,"general";"via2",#N/A,TRUE,"general";"via3",#N/A,TRUE,"general"}</definedName>
    <definedName name="rtytry" localSheetId="7" hidden="1">{"via1",#N/A,TRUE,"general";"via2",#N/A,TRUE,"general";"via3",#N/A,TRUE,"general"}</definedName>
    <definedName name="rtytry" localSheetId="8" hidden="1">{"via1",#N/A,TRUE,"general";"via2",#N/A,TRUE,"general";"via3",#N/A,TRUE,"general"}</definedName>
    <definedName name="rtytry" localSheetId="9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1" hidden="1">{"TAB1",#N/A,TRUE,"GENERAL";"TAB2",#N/A,TRUE,"GENERAL";"TAB3",#N/A,TRUE,"GENERAL";"TAB4",#N/A,TRUE,"GENERAL";"TAB5",#N/A,TRUE,"GENERAL"}</definedName>
    <definedName name="ruru" localSheetId="4" hidden="1">{"TAB1",#N/A,TRUE,"GENERAL";"TAB2",#N/A,TRUE,"GENERAL";"TAB3",#N/A,TRUE,"GENERAL";"TAB4",#N/A,TRUE,"GENERAL";"TAB5",#N/A,TRUE,"GENERAL"}</definedName>
    <definedName name="ruru" localSheetId="10" hidden="1">{"TAB1",#N/A,TRUE,"GENERAL";"TAB2",#N/A,TRUE,"GENERAL";"TAB3",#N/A,TRUE,"GENERAL";"TAB4",#N/A,TRUE,"GENERAL";"TAB5",#N/A,TRUE,"GENERAL"}</definedName>
    <definedName name="ruru" localSheetId="5" hidden="1">{"TAB1",#N/A,TRUE,"GENERAL";"TAB2",#N/A,TRUE,"GENERAL";"TAB3",#N/A,TRUE,"GENERAL";"TAB4",#N/A,TRUE,"GENERAL";"TAB5",#N/A,TRUE,"GENERAL"}</definedName>
    <definedName name="ruru" localSheetId="6" hidden="1">{"TAB1",#N/A,TRUE,"GENERAL";"TAB2",#N/A,TRUE,"GENERAL";"TAB3",#N/A,TRUE,"GENERAL";"TAB4",#N/A,TRUE,"GENERAL";"TAB5",#N/A,TRUE,"GENERAL"}</definedName>
    <definedName name="ruru" localSheetId="7" hidden="1">{"TAB1",#N/A,TRUE,"GENERAL";"TAB2",#N/A,TRUE,"GENERAL";"TAB3",#N/A,TRUE,"GENERAL";"TAB4",#N/A,TRUE,"GENERAL";"TAB5",#N/A,TRUE,"GENERAL"}</definedName>
    <definedName name="ruru" localSheetId="8" hidden="1">{"TAB1",#N/A,TRUE,"GENERAL";"TAB2",#N/A,TRUE,"GENERAL";"TAB3",#N/A,TRUE,"GENERAL";"TAB4",#N/A,TRUE,"GENERAL";"TAB5",#N/A,TRUE,"GENERAL"}</definedName>
    <definedName name="ruru" localSheetId="9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1">#REF!</definedName>
    <definedName name="RUT" localSheetId="2">#REF!</definedName>
    <definedName name="RUT">#REF!</definedName>
    <definedName name="rutu" localSheetId="11" hidden="1">{"via1",#N/A,TRUE,"general";"via2",#N/A,TRUE,"general";"via3",#N/A,TRUE,"general"}</definedName>
    <definedName name="rutu" localSheetId="4" hidden="1">{"via1",#N/A,TRUE,"general";"via2",#N/A,TRUE,"general";"via3",#N/A,TRUE,"general"}</definedName>
    <definedName name="rutu" localSheetId="10" hidden="1">{"via1",#N/A,TRUE,"general";"via2",#N/A,TRUE,"general";"via3",#N/A,TRUE,"general"}</definedName>
    <definedName name="rutu" localSheetId="5" hidden="1">{"via1",#N/A,TRUE,"general";"via2",#N/A,TRUE,"general";"via3",#N/A,TRUE,"general"}</definedName>
    <definedName name="rutu" localSheetId="6" hidden="1">{"via1",#N/A,TRUE,"general";"via2",#N/A,TRUE,"general";"via3",#N/A,TRUE,"general"}</definedName>
    <definedName name="rutu" localSheetId="7" hidden="1">{"via1",#N/A,TRUE,"general";"via2",#N/A,TRUE,"general";"via3",#N/A,TRUE,"general"}</definedName>
    <definedName name="rutu" localSheetId="8" hidden="1">{"via1",#N/A,TRUE,"general";"via2",#N/A,TRUE,"general";"via3",#N/A,TRUE,"general"}</definedName>
    <definedName name="rutu" localSheetId="9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1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localSheetId="10" hidden="1">{"via1",#N/A,TRUE,"general";"via2",#N/A,TRUE,"general";"via3",#N/A,TRUE,"general"}</definedName>
    <definedName name="rwt" localSheetId="5" hidden="1">{"via1",#N/A,TRUE,"general";"via2",#N/A,TRUE,"general";"via3",#N/A,TRUE,"general"}</definedName>
    <definedName name="rwt" localSheetId="6" hidden="1">{"via1",#N/A,TRUE,"general";"via2",#N/A,TRUE,"general";"via3",#N/A,TRUE,"general"}</definedName>
    <definedName name="rwt" localSheetId="7" hidden="1">{"via1",#N/A,TRUE,"general";"via2",#N/A,TRUE,"general";"via3",#N/A,TRUE,"general"}</definedName>
    <definedName name="rwt" localSheetId="8" hidden="1">{"via1",#N/A,TRUE,"general";"via2",#N/A,TRUE,"general";"via3",#N/A,TRUE,"general"}</definedName>
    <definedName name="rwt" localSheetId="9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1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localSheetId="10" hidden="1">{"via1",#N/A,TRUE,"general";"via2",#N/A,TRUE,"general";"via3",#N/A,TRUE,"general"}</definedName>
    <definedName name="ry" localSheetId="5" hidden="1">{"via1",#N/A,TRUE,"general";"via2",#N/A,TRUE,"general";"via3",#N/A,TRUE,"general"}</definedName>
    <definedName name="ry" localSheetId="6" hidden="1">{"via1",#N/A,TRUE,"general";"via2",#N/A,TRUE,"general";"via3",#N/A,TRUE,"general"}</definedName>
    <definedName name="ry" localSheetId="7" hidden="1">{"via1",#N/A,TRUE,"general";"via2",#N/A,TRUE,"general";"via3",#N/A,TRUE,"general"}</definedName>
    <definedName name="ry" localSheetId="8" hidden="1">{"via1",#N/A,TRUE,"general";"via2",#N/A,TRUE,"general";"via3",#N/A,TRUE,"general"}</definedName>
    <definedName name="ry" localSheetId="9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1" hidden="1">{"TAB1",#N/A,TRUE,"GENERAL";"TAB2",#N/A,TRUE,"GENERAL";"TAB3",#N/A,TRUE,"GENERAL";"TAB4",#N/A,TRUE,"GENERAL";"TAB5",#N/A,TRUE,"GENERAL"}</definedName>
    <definedName name="ryeryb" localSheetId="4" hidden="1">{"TAB1",#N/A,TRUE,"GENERAL";"TAB2",#N/A,TRUE,"GENERAL";"TAB3",#N/A,TRUE,"GENERAL";"TAB4",#N/A,TRUE,"GENERAL";"TAB5",#N/A,TRUE,"GENERAL"}</definedName>
    <definedName name="ryeryb" localSheetId="10" hidden="1">{"TAB1",#N/A,TRUE,"GENERAL";"TAB2",#N/A,TRUE,"GENERAL";"TAB3",#N/A,TRUE,"GENERAL";"TAB4",#N/A,TRUE,"GENERAL";"TAB5",#N/A,TRUE,"GENERAL"}</definedName>
    <definedName name="ryeryb" localSheetId="5" hidden="1">{"TAB1",#N/A,TRUE,"GENERAL";"TAB2",#N/A,TRUE,"GENERAL";"TAB3",#N/A,TRUE,"GENERAL";"TAB4",#N/A,TRUE,"GENERAL";"TAB5",#N/A,TRUE,"GENERAL"}</definedName>
    <definedName name="ryeryb" localSheetId="6" hidden="1">{"TAB1",#N/A,TRUE,"GENERAL";"TAB2",#N/A,TRUE,"GENERAL";"TAB3",#N/A,TRUE,"GENERAL";"TAB4",#N/A,TRUE,"GENERAL";"TAB5",#N/A,TRUE,"GENERAL"}</definedName>
    <definedName name="ryeryb" localSheetId="7" hidden="1">{"TAB1",#N/A,TRUE,"GENERAL";"TAB2",#N/A,TRUE,"GENERAL";"TAB3",#N/A,TRUE,"GENERAL";"TAB4",#N/A,TRUE,"GENERAL";"TAB5",#N/A,TRUE,"GENERAL"}</definedName>
    <definedName name="ryeryb" localSheetId="8" hidden="1">{"TAB1",#N/A,TRUE,"GENERAL";"TAB2",#N/A,TRUE,"GENERAL";"TAB3",#N/A,TRUE,"GENERAL";"TAB4",#N/A,TRUE,"GENERAL";"TAB5",#N/A,TRUE,"GENERAL"}</definedName>
    <definedName name="ryeryb" localSheetId="9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STHT" localSheetId="11">#REF!</definedName>
    <definedName name="RYSTHT" localSheetId="4">#REF!</definedName>
    <definedName name="RYSTHT" localSheetId="10">#REF!</definedName>
    <definedName name="RYSTHT" localSheetId="5">#REF!</definedName>
    <definedName name="RYSTHT" localSheetId="6">#REF!</definedName>
    <definedName name="RYSTHT" localSheetId="7">#REF!</definedName>
    <definedName name="RYSTHT" localSheetId="8">#REF!</definedName>
    <definedName name="RYSTHT" localSheetId="9">#REF!</definedName>
    <definedName name="RYSTHT" localSheetId="1">#REF!</definedName>
    <definedName name="RYSTHT" localSheetId="2">#REF!</definedName>
    <definedName name="RYSTHT">#REF!</definedName>
    <definedName name="rytrsdg" localSheetId="11" hidden="1">{"via1",#N/A,TRUE,"general";"via2",#N/A,TRUE,"general";"via3",#N/A,TRUE,"general"}</definedName>
    <definedName name="rytrsdg" localSheetId="4" hidden="1">{"via1",#N/A,TRUE,"general";"via2",#N/A,TRUE,"general";"via3",#N/A,TRUE,"general"}</definedName>
    <definedName name="rytrsdg" localSheetId="10" hidden="1">{"via1",#N/A,TRUE,"general";"via2",#N/A,TRUE,"general";"via3",#N/A,TRUE,"general"}</definedName>
    <definedName name="rytrsdg" localSheetId="5" hidden="1">{"via1",#N/A,TRUE,"general";"via2",#N/A,TRUE,"general";"via3",#N/A,TRUE,"general"}</definedName>
    <definedName name="rytrsdg" localSheetId="6" hidden="1">{"via1",#N/A,TRUE,"general";"via2",#N/A,TRUE,"general";"via3",#N/A,TRUE,"general"}</definedName>
    <definedName name="rytrsdg" localSheetId="7" hidden="1">{"via1",#N/A,TRUE,"general";"via2",#N/A,TRUE,"general";"via3",#N/A,TRUE,"general"}</definedName>
    <definedName name="rytrsdg" localSheetId="8" hidden="1">{"via1",#N/A,TRUE,"general";"via2",#N/A,TRUE,"general";"via3",#N/A,TRUE,"general"}</definedName>
    <definedName name="rytrsdg" localSheetId="9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1">#REF!</definedName>
    <definedName name="s" localSheetId="4">#REF!</definedName>
    <definedName name="s" localSheetId="10">#REF!</definedName>
    <definedName name="s" localSheetId="5">#REF!</definedName>
    <definedName name="s" localSheetId="6">#REF!</definedName>
    <definedName name="s" localSheetId="7">#REF!</definedName>
    <definedName name="s" localSheetId="8">#REF!</definedName>
    <definedName name="s" localSheetId="9">#REF!</definedName>
    <definedName name="s" localSheetId="1">'MEMORIAS DE CANTIDADES'!ERR</definedName>
    <definedName name="s" localSheetId="2">PMT!ERR</definedName>
    <definedName name="s">[0]!ERR</definedName>
    <definedName name="saa" localSheetId="11" hidden="1">{"via1",#N/A,TRUE,"general";"via2",#N/A,TRUE,"general";"via3",#N/A,TRUE,"general"}</definedName>
    <definedName name="saa" localSheetId="4" hidden="1">{"via1",#N/A,TRUE,"general";"via2",#N/A,TRUE,"general";"via3",#N/A,TRUE,"general"}</definedName>
    <definedName name="saa" localSheetId="10" hidden="1">{"via1",#N/A,TRUE,"general";"via2",#N/A,TRUE,"general";"via3",#N/A,TRUE,"general"}</definedName>
    <definedName name="saa" localSheetId="5" hidden="1">{"via1",#N/A,TRUE,"general";"via2",#N/A,TRUE,"general";"via3",#N/A,TRUE,"general"}</definedName>
    <definedName name="saa" localSheetId="6" hidden="1">{"via1",#N/A,TRUE,"general";"via2",#N/A,TRUE,"general";"via3",#N/A,TRUE,"general"}</definedName>
    <definedName name="saa" localSheetId="7" hidden="1">{"via1",#N/A,TRUE,"general";"via2",#N/A,TRUE,"general";"via3",#N/A,TRUE,"general"}</definedName>
    <definedName name="saa" localSheetId="8" hidden="1">{"via1",#N/A,TRUE,"general";"via2",#N/A,TRUE,"general";"via3",#N/A,TRUE,"general"}</definedName>
    <definedName name="saa" localSheetId="9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1" hidden="1">{"via1",#N/A,TRUE,"general";"via2",#N/A,TRUE,"general";"via3",#N/A,TRUE,"general"}</definedName>
    <definedName name="SAD" localSheetId="4" hidden="1">{"via1",#N/A,TRUE,"general";"via2",#N/A,TRUE,"general";"via3",#N/A,TRUE,"general"}</definedName>
    <definedName name="SAD" localSheetId="10" hidden="1">{"via1",#N/A,TRUE,"general";"via2",#N/A,TRUE,"general";"via3",#N/A,TRUE,"general"}</definedName>
    <definedName name="SAD" localSheetId="5" hidden="1">{"via1",#N/A,TRUE,"general";"via2",#N/A,TRUE,"general";"via3",#N/A,TRUE,"general"}</definedName>
    <definedName name="SAD" localSheetId="6" hidden="1">{"via1",#N/A,TRUE,"general";"via2",#N/A,TRUE,"general";"via3",#N/A,TRUE,"general"}</definedName>
    <definedName name="SAD" localSheetId="7" hidden="1">{"via1",#N/A,TRUE,"general";"via2",#N/A,TRUE,"general";"via3",#N/A,TRUE,"general"}</definedName>
    <definedName name="SAD" localSheetId="8" hidden="1">{"via1",#N/A,TRUE,"general";"via2",#N/A,TRUE,"general";"via3",#N/A,TRUE,"general"}</definedName>
    <definedName name="SAD" localSheetId="9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1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localSheetId="10" hidden="1">{"via1",#N/A,TRUE,"general";"via2",#N/A,TRUE,"general";"via3",#N/A,TRUE,"general"}</definedName>
    <definedName name="SADF" localSheetId="5" hidden="1">{"via1",#N/A,TRUE,"general";"via2",#N/A,TRUE,"general";"via3",#N/A,TRUE,"general"}</definedName>
    <definedName name="SADF" localSheetId="6" hidden="1">{"via1",#N/A,TRUE,"general";"via2",#N/A,TRUE,"general";"via3",#N/A,TRUE,"general"}</definedName>
    <definedName name="SADF" localSheetId="7" hidden="1">{"via1",#N/A,TRUE,"general";"via2",#N/A,TRUE,"general";"via3",#N/A,TRUE,"general"}</definedName>
    <definedName name="SADF" localSheetId="8" hidden="1">{"via1",#N/A,TRUE,"general";"via2",#N/A,TRUE,"general";"via3",#N/A,TRUE,"general"}</definedName>
    <definedName name="SADF" localSheetId="9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1" hidden="1">{"TAB1",#N/A,TRUE,"GENERAL";"TAB2",#N/A,TRUE,"GENERAL";"TAB3",#N/A,TRUE,"GENERAL";"TAB4",#N/A,TRUE,"GENERAL";"TAB5",#N/A,TRUE,"GENERAL"}</definedName>
    <definedName name="sadff" localSheetId="4" hidden="1">{"TAB1",#N/A,TRUE,"GENERAL";"TAB2",#N/A,TRUE,"GENERAL";"TAB3",#N/A,TRUE,"GENERAL";"TAB4",#N/A,TRUE,"GENERAL";"TAB5",#N/A,TRUE,"GENERAL"}</definedName>
    <definedName name="sadff" localSheetId="10" hidden="1">{"TAB1",#N/A,TRUE,"GENERAL";"TAB2",#N/A,TRUE,"GENERAL";"TAB3",#N/A,TRUE,"GENERAL";"TAB4",#N/A,TRUE,"GENERAL";"TAB5",#N/A,TRUE,"GENERAL"}</definedName>
    <definedName name="sadff" localSheetId="5" hidden="1">{"TAB1",#N/A,TRUE,"GENERAL";"TAB2",#N/A,TRUE,"GENERAL";"TAB3",#N/A,TRUE,"GENERAL";"TAB4",#N/A,TRUE,"GENERAL";"TAB5",#N/A,TRUE,"GENERAL"}</definedName>
    <definedName name="sadff" localSheetId="6" hidden="1">{"TAB1",#N/A,TRUE,"GENERAL";"TAB2",#N/A,TRUE,"GENERAL";"TAB3",#N/A,TRUE,"GENERAL";"TAB4",#N/A,TRUE,"GENERAL";"TAB5",#N/A,TRUE,"GENERAL"}</definedName>
    <definedName name="sadff" localSheetId="7" hidden="1">{"TAB1",#N/A,TRUE,"GENERAL";"TAB2",#N/A,TRUE,"GENERAL";"TAB3",#N/A,TRUE,"GENERAL";"TAB4",#N/A,TRUE,"GENERAL";"TAB5",#N/A,TRUE,"GENERAL"}</definedName>
    <definedName name="sadff" localSheetId="8" hidden="1">{"TAB1",#N/A,TRUE,"GENERAL";"TAB2",#N/A,TRUE,"GENERAL";"TAB3",#N/A,TRUE,"GENERAL";"TAB4",#N/A,TRUE,"GENERAL";"TAB5",#N/A,TRUE,"GENERAL"}</definedName>
    <definedName name="sadff" localSheetId="9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1" hidden="1">{"via1",#N/A,TRUE,"general";"via2",#N/A,TRUE,"general";"via3",#N/A,TRUE,"general"}</definedName>
    <definedName name="sadfo" localSheetId="4" hidden="1">{"via1",#N/A,TRUE,"general";"via2",#N/A,TRUE,"general";"via3",#N/A,TRUE,"general"}</definedName>
    <definedName name="sadfo" localSheetId="10" hidden="1">{"via1",#N/A,TRUE,"general";"via2",#N/A,TRUE,"general";"via3",#N/A,TRUE,"general"}</definedName>
    <definedName name="sadfo" localSheetId="5" hidden="1">{"via1",#N/A,TRUE,"general";"via2",#N/A,TRUE,"general";"via3",#N/A,TRUE,"general"}</definedName>
    <definedName name="sadfo" localSheetId="6" hidden="1">{"via1",#N/A,TRUE,"general";"via2",#N/A,TRUE,"general";"via3",#N/A,TRUE,"general"}</definedName>
    <definedName name="sadfo" localSheetId="7" hidden="1">{"via1",#N/A,TRUE,"general";"via2",#N/A,TRUE,"general";"via3",#N/A,TRUE,"general"}</definedName>
    <definedName name="sadfo" localSheetId="8" hidden="1">{"via1",#N/A,TRUE,"general";"via2",#N/A,TRUE,"general";"via3",#N/A,TRUE,"general"}</definedName>
    <definedName name="sadfo" localSheetId="9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1" hidden="1">{"TAB1",#N/A,TRUE,"GENERAL";"TAB2",#N/A,TRUE,"GENERAL";"TAB3",#N/A,TRUE,"GENERAL";"TAB4",#N/A,TRUE,"GENERAL";"TAB5",#N/A,TRUE,"GENERAL"}</definedName>
    <definedName name="safdp" localSheetId="4" hidden="1">{"TAB1",#N/A,TRUE,"GENERAL";"TAB2",#N/A,TRUE,"GENERAL";"TAB3",#N/A,TRUE,"GENERAL";"TAB4",#N/A,TRUE,"GENERAL";"TAB5",#N/A,TRUE,"GENERAL"}</definedName>
    <definedName name="safdp" localSheetId="10" hidden="1">{"TAB1",#N/A,TRUE,"GENERAL";"TAB2",#N/A,TRUE,"GENERAL";"TAB3",#N/A,TRUE,"GENERAL";"TAB4",#N/A,TRUE,"GENERAL";"TAB5",#N/A,TRUE,"GENERAL"}</definedName>
    <definedName name="safdp" localSheetId="5" hidden="1">{"TAB1",#N/A,TRUE,"GENERAL";"TAB2",#N/A,TRUE,"GENERAL";"TAB3",#N/A,TRUE,"GENERAL";"TAB4",#N/A,TRUE,"GENERAL";"TAB5",#N/A,TRUE,"GENERAL"}</definedName>
    <definedName name="safdp" localSheetId="6" hidden="1">{"TAB1",#N/A,TRUE,"GENERAL";"TAB2",#N/A,TRUE,"GENERAL";"TAB3",#N/A,TRUE,"GENERAL";"TAB4",#N/A,TRUE,"GENERAL";"TAB5",#N/A,TRUE,"GENERAL"}</definedName>
    <definedName name="safdp" localSheetId="7" hidden="1">{"TAB1",#N/A,TRUE,"GENERAL";"TAB2",#N/A,TRUE,"GENERAL";"TAB3",#N/A,TRUE,"GENERAL";"TAB4",#N/A,TRUE,"GENERAL";"TAB5",#N/A,TRUE,"GENERAL"}</definedName>
    <definedName name="safdp" localSheetId="8" hidden="1">{"TAB1",#N/A,TRUE,"GENERAL";"TAB2",#N/A,TRUE,"GENERAL";"TAB3",#N/A,TRUE,"GENERAL";"TAB4",#N/A,TRUE,"GENERAL";"TAB5",#N/A,TRUE,"GENERAL"}</definedName>
    <definedName name="safdp" localSheetId="9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1">#REF!</definedName>
    <definedName name="salarios" localSheetId="4">#REF!</definedName>
    <definedName name="salarios" localSheetId="10">#REF!</definedName>
    <definedName name="salarios" localSheetId="5">#REF!</definedName>
    <definedName name="salarios" localSheetId="6">#REF!</definedName>
    <definedName name="salarios" localSheetId="7">#REF!</definedName>
    <definedName name="salarios" localSheetId="8">#REF!</definedName>
    <definedName name="salarios" localSheetId="9">#REF!</definedName>
    <definedName name="salarios" localSheetId="1">'MEMORIAS DE CANTIDADES'!ERR</definedName>
    <definedName name="salarios" localSheetId="2">PMT!ERR</definedName>
    <definedName name="salarios">[0]!ERR</definedName>
    <definedName name="SalConv">#REF!</definedName>
    <definedName name="SALID1" localSheetId="11">#REF!</definedName>
    <definedName name="SALID1" localSheetId="4">#REF!</definedName>
    <definedName name="SALID1" localSheetId="10">#REF!</definedName>
    <definedName name="SALID1" localSheetId="5">#REF!</definedName>
    <definedName name="SALID1" localSheetId="6">#REF!</definedName>
    <definedName name="SALID1" localSheetId="7">#REF!</definedName>
    <definedName name="SALID1" localSheetId="8">#REF!</definedName>
    <definedName name="SALID1" localSheetId="9">#REF!</definedName>
    <definedName name="SALID1" localSheetId="1">#REF!</definedName>
    <definedName name="SALID1" localSheetId="2">#REF!</definedName>
    <definedName name="SALID1">#REF!</definedName>
    <definedName name="SalMinimo">#REF!</definedName>
    <definedName name="sbgfbgdr" localSheetId="11" hidden="1">{"via1",#N/A,TRUE,"general";"via2",#N/A,TRUE,"general";"via3",#N/A,TRUE,"general"}</definedName>
    <definedName name="sbgfbgdr" localSheetId="4" hidden="1">{"via1",#N/A,TRUE,"general";"via2",#N/A,TRUE,"general";"via3",#N/A,TRUE,"general"}</definedName>
    <definedName name="sbgfbgdr" localSheetId="10" hidden="1">{"via1",#N/A,TRUE,"general";"via2",#N/A,TRUE,"general";"via3",#N/A,TRUE,"general"}</definedName>
    <definedName name="sbgfbgdr" localSheetId="5" hidden="1">{"via1",#N/A,TRUE,"general";"via2",#N/A,TRUE,"general";"via3",#N/A,TRUE,"general"}</definedName>
    <definedName name="sbgfbgdr" localSheetId="6" hidden="1">{"via1",#N/A,TRUE,"general";"via2",#N/A,TRUE,"general";"via3",#N/A,TRUE,"general"}</definedName>
    <definedName name="sbgfbgdr" localSheetId="7" hidden="1">{"via1",#N/A,TRUE,"general";"via2",#N/A,TRUE,"general";"via3",#N/A,TRUE,"general"}</definedName>
    <definedName name="sbgfbgdr" localSheetId="8" hidden="1">{"via1",#N/A,TRUE,"general";"via2",#N/A,TRUE,"general";"via3",#N/A,TRUE,"general"}</definedName>
    <definedName name="sbgfbgdr" localSheetId="9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1">#REF!</definedName>
    <definedName name="SBS" localSheetId="2">#REF!</definedName>
    <definedName name="SBS">#REF!</definedName>
    <definedName name="Sched_Pay" localSheetId="1">#REF!</definedName>
    <definedName name="Sched_Pay">#REF!</definedName>
    <definedName name="Scheduled_Extra_Payments" localSheetId="1">#REF!</definedName>
    <definedName name="Scheduled_Extra_Payments">#REF!</definedName>
    <definedName name="Scheduled_Interest_Rate" localSheetId="1">#REF!</definedName>
    <definedName name="Scheduled_Interest_Rate">#REF!</definedName>
    <definedName name="Scheduled_Monthly_Payment" localSheetId="1">#REF!</definedName>
    <definedName name="Scheduled_Monthly_Payment">#REF!</definedName>
    <definedName name="sd" localSheetId="11" hidden="1">{"TAB1",#N/A,TRUE,"GENERAL";"TAB2",#N/A,TRUE,"GENERAL";"TAB3",#N/A,TRUE,"GENERAL";"TAB4",#N/A,TRUE,"GENERAL";"TAB5",#N/A,TRUE,"GENERAL"}</definedName>
    <definedName name="sd" localSheetId="4" hidden="1">{"TAB1",#N/A,TRUE,"GENERAL";"TAB2",#N/A,TRUE,"GENERAL";"TAB3",#N/A,TRUE,"GENERAL";"TAB4",#N/A,TRUE,"GENERAL";"TAB5",#N/A,TRUE,"GENERAL"}</definedName>
    <definedName name="sd" localSheetId="10" hidden="1">{"TAB1",#N/A,TRUE,"GENERAL";"TAB2",#N/A,TRUE,"GENERAL";"TAB3",#N/A,TRUE,"GENERAL";"TAB4",#N/A,TRUE,"GENERAL";"TAB5",#N/A,TRUE,"GENERAL"}</definedName>
    <definedName name="sd" localSheetId="5" hidden="1">{"TAB1",#N/A,TRUE,"GENERAL";"TAB2",#N/A,TRUE,"GENERAL";"TAB3",#N/A,TRUE,"GENERAL";"TAB4",#N/A,TRUE,"GENERAL";"TAB5",#N/A,TRUE,"GENERAL"}</definedName>
    <definedName name="sd" localSheetId="6" hidden="1">{"TAB1",#N/A,TRUE,"GENERAL";"TAB2",#N/A,TRUE,"GENERAL";"TAB3",#N/A,TRUE,"GENERAL";"TAB4",#N/A,TRUE,"GENERAL";"TAB5",#N/A,TRUE,"GENERAL"}</definedName>
    <definedName name="sd" localSheetId="7" hidden="1">{"TAB1",#N/A,TRUE,"GENERAL";"TAB2",#N/A,TRUE,"GENERAL";"TAB3",#N/A,TRUE,"GENERAL";"TAB4",#N/A,TRUE,"GENERAL";"TAB5",#N/A,TRUE,"GENERAL"}</definedName>
    <definedName name="sd" localSheetId="8" hidden="1">{"TAB1",#N/A,TRUE,"GENERAL";"TAB2",#N/A,TRUE,"GENERAL";"TAB3",#N/A,TRUE,"GENERAL";"TAB4",#N/A,TRUE,"GENERAL";"TAB5",#N/A,TRUE,"GENERAL"}</definedName>
    <definedName name="sd" localSheetId="9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1" hidden="1">{"via1",#N/A,TRUE,"general";"via2",#N/A,TRUE,"general";"via3",#N/A,TRUE,"general"}</definedName>
    <definedName name="sdaf" localSheetId="4" hidden="1">{"via1",#N/A,TRUE,"general";"via2",#N/A,TRUE,"general";"via3",#N/A,TRUE,"general"}</definedName>
    <definedName name="sdaf" localSheetId="10" hidden="1">{"via1",#N/A,TRUE,"general";"via2",#N/A,TRUE,"general";"via3",#N/A,TRUE,"general"}</definedName>
    <definedName name="sdaf" localSheetId="5" hidden="1">{"via1",#N/A,TRUE,"general";"via2",#N/A,TRUE,"general";"via3",#N/A,TRUE,"general"}</definedName>
    <definedName name="sdaf" localSheetId="6" hidden="1">{"via1",#N/A,TRUE,"general";"via2",#N/A,TRUE,"general";"via3",#N/A,TRUE,"general"}</definedName>
    <definedName name="sdaf" localSheetId="7" hidden="1">{"via1",#N/A,TRUE,"general";"via2",#N/A,TRUE,"general";"via3",#N/A,TRUE,"general"}</definedName>
    <definedName name="sdaf" localSheetId="8" hidden="1">{"via1",#N/A,TRUE,"general";"via2",#N/A,TRUE,"general";"via3",#N/A,TRUE,"general"}</definedName>
    <definedName name="sdaf" localSheetId="9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1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localSheetId="10" hidden="1">{"via1",#N/A,TRUE,"general";"via2",#N/A,TRUE,"general";"via3",#N/A,TRUE,"general"}</definedName>
    <definedName name="sdas" localSheetId="5" hidden="1">{"via1",#N/A,TRUE,"general";"via2",#N/A,TRUE,"general";"via3",#N/A,TRUE,"general"}</definedName>
    <definedName name="sdas" localSheetId="6" hidden="1">{"via1",#N/A,TRUE,"general";"via2",#N/A,TRUE,"general";"via3",#N/A,TRUE,"general"}</definedName>
    <definedName name="sdas" localSheetId="7" hidden="1">{"via1",#N/A,TRUE,"general";"via2",#N/A,TRUE,"general";"via3",#N/A,TRUE,"general"}</definedName>
    <definedName name="sdas" localSheetId="8" hidden="1">{"via1",#N/A,TRUE,"general";"via2",#N/A,TRUE,"general";"via3",#N/A,TRUE,"general"}</definedName>
    <definedName name="sdas" localSheetId="9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1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localSheetId="10" hidden="1">{"via1",#N/A,TRUE,"general";"via2",#N/A,TRUE,"general";"via3",#N/A,TRUE,"general"}</definedName>
    <definedName name="sdasdf" localSheetId="5" hidden="1">{"via1",#N/A,TRUE,"general";"via2",#N/A,TRUE,"general";"via3",#N/A,TRUE,"general"}</definedName>
    <definedName name="sdasdf" localSheetId="6" hidden="1">{"via1",#N/A,TRUE,"general";"via2",#N/A,TRUE,"general";"via3",#N/A,TRUE,"general"}</definedName>
    <definedName name="sdasdf" localSheetId="7" hidden="1">{"via1",#N/A,TRUE,"general";"via2",#N/A,TRUE,"general";"via3",#N/A,TRUE,"general"}</definedName>
    <definedName name="sdasdf" localSheetId="8" hidden="1">{"via1",#N/A,TRUE,"general";"via2",#N/A,TRUE,"general";"via3",#N/A,TRUE,"general"}</definedName>
    <definedName name="sdasdf" localSheetId="9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1" hidden="1">{"TAB1",#N/A,TRUE,"GENERAL";"TAB2",#N/A,TRUE,"GENERAL";"TAB3",#N/A,TRUE,"GENERAL";"TAB4",#N/A,TRUE,"GENERAL";"TAB5",#N/A,TRUE,"GENERAL"}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localSheetId="10" hidden="1">{"TAB1",#N/A,TRUE,"GENERAL";"TAB2",#N/A,TRUE,"GENERAL";"TAB3",#N/A,TRUE,"GENERAL";"TAB4",#N/A,TRUE,"GENERAL";"TAB5",#N/A,TRUE,"GENERAL"}</definedName>
    <definedName name="SDCDSCT" localSheetId="5" hidden="1">{"TAB1",#N/A,TRUE,"GENERAL";"TAB2",#N/A,TRUE,"GENERAL";"TAB3",#N/A,TRUE,"GENERAL";"TAB4",#N/A,TRUE,"GENERAL";"TAB5",#N/A,TRUE,"GENERAL"}</definedName>
    <definedName name="SDCDSCT" localSheetId="6" hidden="1">{"TAB1",#N/A,TRUE,"GENERAL";"TAB2",#N/A,TRUE,"GENERAL";"TAB3",#N/A,TRUE,"GENERAL";"TAB4",#N/A,TRUE,"GENERAL";"TAB5",#N/A,TRUE,"GENERAL"}</definedName>
    <definedName name="SDCDSCT" localSheetId="7" hidden="1">{"TAB1",#N/A,TRUE,"GENERAL";"TAB2",#N/A,TRUE,"GENERAL";"TAB3",#N/A,TRUE,"GENERAL";"TAB4",#N/A,TRUE,"GENERAL";"TAB5",#N/A,TRUE,"GENERAL"}</definedName>
    <definedName name="SDCDSCT" localSheetId="8" hidden="1">{"TAB1",#N/A,TRUE,"GENERAL";"TAB2",#N/A,TRUE,"GENERAL";"TAB3",#N/A,TRUE,"GENERAL";"TAB4",#N/A,TRUE,"GENERAL";"TAB5",#N/A,TRUE,"GENERAL"}</definedName>
    <definedName name="SDCDSCT" localSheetId="9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11" hidden="1">{#N/A,#N/A,TRUE,"1842CWN0"}</definedName>
    <definedName name="SDDSAFF" localSheetId="4" hidden="1">{#N/A,#N/A,TRUE,"1842CWN0"}</definedName>
    <definedName name="SDDSAFF" localSheetId="10" hidden="1">{#N/A,#N/A,TRUE,"1842CWN0"}</definedName>
    <definedName name="SDDSAFF" localSheetId="5" hidden="1">{#N/A,#N/A,TRUE,"1842CWN0"}</definedName>
    <definedName name="SDDSAFF" localSheetId="6" hidden="1">{#N/A,#N/A,TRUE,"1842CWN0"}</definedName>
    <definedName name="SDDSAFF" localSheetId="7" hidden="1">{#N/A,#N/A,TRUE,"1842CWN0"}</definedName>
    <definedName name="SDDSAFF" localSheetId="8" hidden="1">{#N/A,#N/A,TRUE,"1842CWN0"}</definedName>
    <definedName name="SDDSAFF" localSheetId="9" hidden="1">{#N/A,#N/A,TRUE,"1842CWN0"}</definedName>
    <definedName name="SDDSAFF" localSheetId="1" hidden="1">{#N/A,#N/A,TRUE,"1842CWN0"}</definedName>
    <definedName name="SDDSAFF" localSheetId="2" hidden="1">{#N/A,#N/A,TRUE,"1842CWN0"}</definedName>
    <definedName name="SDDSAFF" hidden="1">{#N/A,#N/A,TRUE,"1842CWN0"}</definedName>
    <definedName name="SDFCE" localSheetId="11" hidden="1">{"TAB1",#N/A,TRUE,"GENERAL";"TAB2",#N/A,TRUE,"GENERAL";"TAB3",#N/A,TRUE,"GENERAL";"TAB4",#N/A,TRUE,"GENERAL";"TAB5",#N/A,TRUE,"GENERAL"}</definedName>
    <definedName name="SDFCE" localSheetId="4" hidden="1">{"TAB1",#N/A,TRUE,"GENERAL";"TAB2",#N/A,TRUE,"GENERAL";"TAB3",#N/A,TRUE,"GENERAL";"TAB4",#N/A,TRUE,"GENERAL";"TAB5",#N/A,TRUE,"GENERAL"}</definedName>
    <definedName name="SDFCE" localSheetId="10" hidden="1">{"TAB1",#N/A,TRUE,"GENERAL";"TAB2",#N/A,TRUE,"GENERAL";"TAB3",#N/A,TRUE,"GENERAL";"TAB4",#N/A,TRUE,"GENERAL";"TAB5",#N/A,TRUE,"GENERAL"}</definedName>
    <definedName name="SDFCE" localSheetId="5" hidden="1">{"TAB1",#N/A,TRUE,"GENERAL";"TAB2",#N/A,TRUE,"GENERAL";"TAB3",#N/A,TRUE,"GENERAL";"TAB4",#N/A,TRUE,"GENERAL";"TAB5",#N/A,TRUE,"GENERAL"}</definedName>
    <definedName name="SDFCE" localSheetId="6" hidden="1">{"TAB1",#N/A,TRUE,"GENERAL";"TAB2",#N/A,TRUE,"GENERAL";"TAB3",#N/A,TRUE,"GENERAL";"TAB4",#N/A,TRUE,"GENERAL";"TAB5",#N/A,TRUE,"GENERAL"}</definedName>
    <definedName name="SDFCE" localSheetId="7" hidden="1">{"TAB1",#N/A,TRUE,"GENERAL";"TAB2",#N/A,TRUE,"GENERAL";"TAB3",#N/A,TRUE,"GENERAL";"TAB4",#N/A,TRUE,"GENERAL";"TAB5",#N/A,TRUE,"GENERAL"}</definedName>
    <definedName name="SDFCE" localSheetId="8" hidden="1">{"TAB1",#N/A,TRUE,"GENERAL";"TAB2",#N/A,TRUE,"GENERAL";"TAB3",#N/A,TRUE,"GENERAL";"TAB4",#N/A,TRUE,"GENERAL";"TAB5",#N/A,TRUE,"GENERAL"}</definedName>
    <definedName name="SDFCE" localSheetId="9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1" hidden="1">{"via1",#N/A,TRUE,"general";"via2",#N/A,TRUE,"general";"via3",#N/A,TRUE,"general"}</definedName>
    <definedName name="sdfd" localSheetId="4" hidden="1">{"via1",#N/A,TRUE,"general";"via2",#N/A,TRUE,"general";"via3",#N/A,TRUE,"general"}</definedName>
    <definedName name="sdfd" localSheetId="10" hidden="1">{"via1",#N/A,TRUE,"general";"via2",#N/A,TRUE,"general";"via3",#N/A,TRUE,"general"}</definedName>
    <definedName name="sdfd" localSheetId="5" hidden="1">{"via1",#N/A,TRUE,"general";"via2",#N/A,TRUE,"general";"via3",#N/A,TRUE,"general"}</definedName>
    <definedName name="sdfd" localSheetId="6" hidden="1">{"via1",#N/A,TRUE,"general";"via2",#N/A,TRUE,"general";"via3",#N/A,TRUE,"general"}</definedName>
    <definedName name="sdfd" localSheetId="7" hidden="1">{"via1",#N/A,TRUE,"general";"via2",#N/A,TRUE,"general";"via3",#N/A,TRUE,"general"}</definedName>
    <definedName name="sdfd" localSheetId="8" hidden="1">{"via1",#N/A,TRUE,"general";"via2",#N/A,TRUE,"general";"via3",#N/A,TRUE,"general"}</definedName>
    <definedName name="sdfd" localSheetId="9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11" hidden="1">{#N/A,#N/A,TRUE,"1842CWN0"}</definedName>
    <definedName name="SDFDG" localSheetId="4" hidden="1">{#N/A,#N/A,TRUE,"1842CWN0"}</definedName>
    <definedName name="SDFDG" localSheetId="10" hidden="1">{#N/A,#N/A,TRUE,"1842CWN0"}</definedName>
    <definedName name="SDFDG" localSheetId="5" hidden="1">{#N/A,#N/A,TRUE,"1842CWN0"}</definedName>
    <definedName name="SDFDG" localSheetId="6" hidden="1">{#N/A,#N/A,TRUE,"1842CWN0"}</definedName>
    <definedName name="SDFDG" localSheetId="7" hidden="1">{#N/A,#N/A,TRUE,"1842CWN0"}</definedName>
    <definedName name="SDFDG" localSheetId="8" hidden="1">{#N/A,#N/A,TRUE,"1842CWN0"}</definedName>
    <definedName name="SDFDG" localSheetId="9" hidden="1">{#N/A,#N/A,TRUE,"1842CWN0"}</definedName>
    <definedName name="SDFDG" localSheetId="1" hidden="1">{#N/A,#N/A,TRUE,"1842CWN0"}</definedName>
    <definedName name="SDFDG" localSheetId="2" hidden="1">{#N/A,#N/A,TRUE,"1842CWN0"}</definedName>
    <definedName name="SDFDG" hidden="1">{#N/A,#N/A,TRUE,"1842CWN0"}</definedName>
    <definedName name="sdfds" localSheetId="11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localSheetId="10" hidden="1">{"via1",#N/A,TRUE,"general";"via2",#N/A,TRUE,"general";"via3",#N/A,TRUE,"general"}</definedName>
    <definedName name="sdfds" localSheetId="5" hidden="1">{"via1",#N/A,TRUE,"general";"via2",#N/A,TRUE,"general";"via3",#N/A,TRUE,"general"}</definedName>
    <definedName name="sdfds" localSheetId="6" hidden="1">{"via1",#N/A,TRUE,"general";"via2",#N/A,TRUE,"general";"via3",#N/A,TRUE,"general"}</definedName>
    <definedName name="sdfds" localSheetId="7" hidden="1">{"via1",#N/A,TRUE,"general";"via2",#N/A,TRUE,"general";"via3",#N/A,TRUE,"general"}</definedName>
    <definedName name="sdfds" localSheetId="8" hidden="1">{"via1",#N/A,TRUE,"general";"via2",#N/A,TRUE,"general";"via3",#N/A,TRUE,"general"}</definedName>
    <definedName name="sdfds" localSheetId="9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1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localSheetId="10" hidden="1">{"via1",#N/A,TRUE,"general";"via2",#N/A,TRUE,"general";"via3",#N/A,TRUE,"general"}</definedName>
    <definedName name="SDFDSO" localSheetId="5" hidden="1">{"via1",#N/A,TRUE,"general";"via2",#N/A,TRUE,"general";"via3",#N/A,TRUE,"general"}</definedName>
    <definedName name="SDFDSO" localSheetId="6" hidden="1">{"via1",#N/A,TRUE,"general";"via2",#N/A,TRUE,"general";"via3",#N/A,TRUE,"general"}</definedName>
    <definedName name="SDFDSO" localSheetId="7" hidden="1">{"via1",#N/A,TRUE,"general";"via2",#N/A,TRUE,"general";"via3",#N/A,TRUE,"general"}</definedName>
    <definedName name="SDFDSO" localSheetId="8" hidden="1">{"via1",#N/A,TRUE,"general";"via2",#N/A,TRUE,"general";"via3",#N/A,TRUE,"general"}</definedName>
    <definedName name="SDFDSO" localSheetId="9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1" hidden="1">{"TAB1",#N/A,TRUE,"GENERAL";"TAB2",#N/A,TRUE,"GENERAL";"TAB3",#N/A,TRUE,"GENERAL";"TAB4",#N/A,TRUE,"GENERAL";"TAB5",#N/A,TRUE,"GENERAL"}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localSheetId="10" hidden="1">{"TAB1",#N/A,TRUE,"GENERAL";"TAB2",#N/A,TRUE,"GENERAL";"TAB3",#N/A,TRUE,"GENERAL";"TAB4",#N/A,TRUE,"GENERAL";"TAB5",#N/A,TRUE,"GENERAL"}</definedName>
    <definedName name="sdfdstp" localSheetId="5" hidden="1">{"TAB1",#N/A,TRUE,"GENERAL";"TAB2",#N/A,TRUE,"GENERAL";"TAB3",#N/A,TRUE,"GENERAL";"TAB4",#N/A,TRUE,"GENERAL";"TAB5",#N/A,TRUE,"GENERAL"}</definedName>
    <definedName name="sdfdstp" localSheetId="6" hidden="1">{"TAB1",#N/A,TRUE,"GENERAL";"TAB2",#N/A,TRUE,"GENERAL";"TAB3",#N/A,TRUE,"GENERAL";"TAB4",#N/A,TRUE,"GENERAL";"TAB5",#N/A,TRUE,"GENERAL"}</definedName>
    <definedName name="sdfdstp" localSheetId="7" hidden="1">{"TAB1",#N/A,TRUE,"GENERAL";"TAB2",#N/A,TRUE,"GENERAL";"TAB3",#N/A,TRUE,"GENERAL";"TAB4",#N/A,TRUE,"GENERAL";"TAB5",#N/A,TRUE,"GENERAL"}</definedName>
    <definedName name="sdfdstp" localSheetId="8" hidden="1">{"TAB1",#N/A,TRUE,"GENERAL";"TAB2",#N/A,TRUE,"GENERAL";"TAB3",#N/A,TRUE,"GENERAL";"TAB4",#N/A,TRUE,"GENERAL";"TAB5",#N/A,TRUE,"GENERAL"}</definedName>
    <definedName name="sdfdstp" localSheetId="9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1" hidden="1">{"via1",#N/A,TRUE,"general";"via2",#N/A,TRUE,"general";"via3",#N/A,TRUE,"general"}</definedName>
    <definedName name="SDFEO" localSheetId="4" hidden="1">{"via1",#N/A,TRUE,"general";"via2",#N/A,TRUE,"general";"via3",#N/A,TRUE,"general"}</definedName>
    <definedName name="SDFEO" localSheetId="10" hidden="1">{"via1",#N/A,TRUE,"general";"via2",#N/A,TRUE,"general";"via3",#N/A,TRUE,"general"}</definedName>
    <definedName name="SDFEO" localSheetId="5" hidden="1">{"via1",#N/A,TRUE,"general";"via2",#N/A,TRUE,"general";"via3",#N/A,TRUE,"general"}</definedName>
    <definedName name="SDFEO" localSheetId="6" hidden="1">{"via1",#N/A,TRUE,"general";"via2",#N/A,TRUE,"general";"via3",#N/A,TRUE,"general"}</definedName>
    <definedName name="SDFEO" localSheetId="7" hidden="1">{"via1",#N/A,TRUE,"general";"via2",#N/A,TRUE,"general";"via3",#N/A,TRUE,"general"}</definedName>
    <definedName name="SDFEO" localSheetId="8" hidden="1">{"via1",#N/A,TRUE,"general";"via2",#N/A,TRUE,"general";"via3",#N/A,TRUE,"general"}</definedName>
    <definedName name="SDFEO" localSheetId="9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1" hidden="1">{"TAB1",#N/A,TRUE,"GENERAL";"TAB2",#N/A,TRUE,"GENERAL";"TAB3",#N/A,TRUE,"GENERAL";"TAB4",#N/A,TRUE,"GENERAL";"TAB5",#N/A,TRUE,"GENERAL"}</definedName>
    <definedName name="sdfg" localSheetId="4" hidden="1">{"TAB1",#N/A,TRUE,"GENERAL";"TAB2",#N/A,TRUE,"GENERAL";"TAB3",#N/A,TRUE,"GENERAL";"TAB4",#N/A,TRUE,"GENERAL";"TAB5",#N/A,TRUE,"GENERAL"}</definedName>
    <definedName name="sdfg" localSheetId="10" hidden="1">{"TAB1",#N/A,TRUE,"GENERAL";"TAB2",#N/A,TRUE,"GENERAL";"TAB3",#N/A,TRUE,"GENERAL";"TAB4",#N/A,TRUE,"GENERAL";"TAB5",#N/A,TRUE,"GENERAL"}</definedName>
    <definedName name="sdfg" localSheetId="5" hidden="1">{"TAB1",#N/A,TRUE,"GENERAL";"TAB2",#N/A,TRUE,"GENERAL";"TAB3",#N/A,TRUE,"GENERAL";"TAB4",#N/A,TRUE,"GENERAL";"TAB5",#N/A,TRUE,"GENERAL"}</definedName>
    <definedName name="sdfg" localSheetId="6" hidden="1">{"TAB1",#N/A,TRUE,"GENERAL";"TAB2",#N/A,TRUE,"GENERAL";"TAB3",#N/A,TRUE,"GENERAL";"TAB4",#N/A,TRUE,"GENERAL";"TAB5",#N/A,TRUE,"GENERAL"}</definedName>
    <definedName name="sdfg" localSheetId="7" hidden="1">{"TAB1",#N/A,TRUE,"GENERAL";"TAB2",#N/A,TRUE,"GENERAL";"TAB3",#N/A,TRUE,"GENERAL";"TAB4",#N/A,TRUE,"GENERAL";"TAB5",#N/A,TRUE,"GENERAL"}</definedName>
    <definedName name="sdfg" localSheetId="8" hidden="1">{"TAB1",#N/A,TRUE,"GENERAL";"TAB2",#N/A,TRUE,"GENERAL";"TAB3",#N/A,TRUE,"GENERAL";"TAB4",#N/A,TRUE,"GENERAL";"TAB5",#N/A,TRUE,"GENERAL"}</definedName>
    <definedName name="sdfg" localSheetId="9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1" hidden="1">{"via1",#N/A,TRUE,"general";"via2",#N/A,TRUE,"general";"via3",#N/A,TRUE,"general"}</definedName>
    <definedName name="sdfgdsfk" localSheetId="4" hidden="1">{"via1",#N/A,TRUE,"general";"via2",#N/A,TRUE,"general";"via3",#N/A,TRUE,"general"}</definedName>
    <definedName name="sdfgdsfk" localSheetId="10" hidden="1">{"via1",#N/A,TRUE,"general";"via2",#N/A,TRUE,"general";"via3",#N/A,TRUE,"general"}</definedName>
    <definedName name="sdfgdsfk" localSheetId="5" hidden="1">{"via1",#N/A,TRUE,"general";"via2",#N/A,TRUE,"general";"via3",#N/A,TRUE,"general"}</definedName>
    <definedName name="sdfgdsfk" localSheetId="6" hidden="1">{"via1",#N/A,TRUE,"general";"via2",#N/A,TRUE,"general";"via3",#N/A,TRUE,"general"}</definedName>
    <definedName name="sdfgdsfk" localSheetId="7" hidden="1">{"via1",#N/A,TRUE,"general";"via2",#N/A,TRUE,"general";"via3",#N/A,TRUE,"general"}</definedName>
    <definedName name="sdfgdsfk" localSheetId="8" hidden="1">{"via1",#N/A,TRUE,"general";"via2",#N/A,TRUE,"general";"via3",#N/A,TRUE,"general"}</definedName>
    <definedName name="sdfgdsfk" localSheetId="9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1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localSheetId="10" hidden="1">{"via1",#N/A,TRUE,"general";"via2",#N/A,TRUE,"general";"via3",#N/A,TRUE,"general"}</definedName>
    <definedName name="sdfgsg" localSheetId="5" hidden="1">{"via1",#N/A,TRUE,"general";"via2",#N/A,TRUE,"general";"via3",#N/A,TRUE,"general"}</definedName>
    <definedName name="sdfgsg" localSheetId="6" hidden="1">{"via1",#N/A,TRUE,"general";"via2",#N/A,TRUE,"general";"via3",#N/A,TRUE,"general"}</definedName>
    <definedName name="sdfgsg" localSheetId="7" hidden="1">{"via1",#N/A,TRUE,"general";"via2",#N/A,TRUE,"general";"via3",#N/A,TRUE,"general"}</definedName>
    <definedName name="sdfgsg" localSheetId="8" hidden="1">{"via1",#N/A,TRUE,"general";"via2",#N/A,TRUE,"general";"via3",#N/A,TRUE,"general"}</definedName>
    <definedName name="sdfgsg" localSheetId="9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1" hidden="1">{"TAB1",#N/A,TRUE,"GENERAL";"TAB2",#N/A,TRUE,"GENERAL";"TAB3",#N/A,TRUE,"GENERAL";"TAB4",#N/A,TRUE,"GENERAL";"TAB5",#N/A,TRUE,"GENERAL"}</definedName>
    <definedName name="SDFLJK" localSheetId="4" hidden="1">{"TAB1",#N/A,TRUE,"GENERAL";"TAB2",#N/A,TRUE,"GENERAL";"TAB3",#N/A,TRUE,"GENERAL";"TAB4",#N/A,TRUE,"GENERAL";"TAB5",#N/A,TRUE,"GENERAL"}</definedName>
    <definedName name="SDFLJK" localSheetId="10" hidden="1">{"TAB1",#N/A,TRUE,"GENERAL";"TAB2",#N/A,TRUE,"GENERAL";"TAB3",#N/A,TRUE,"GENERAL";"TAB4",#N/A,TRUE,"GENERAL";"TAB5",#N/A,TRUE,"GENERAL"}</definedName>
    <definedName name="SDFLJK" localSheetId="5" hidden="1">{"TAB1",#N/A,TRUE,"GENERAL";"TAB2",#N/A,TRUE,"GENERAL";"TAB3",#N/A,TRUE,"GENERAL";"TAB4",#N/A,TRUE,"GENERAL";"TAB5",#N/A,TRUE,"GENERAL"}</definedName>
    <definedName name="SDFLJK" localSheetId="6" hidden="1">{"TAB1",#N/A,TRUE,"GENERAL";"TAB2",#N/A,TRUE,"GENERAL";"TAB3",#N/A,TRUE,"GENERAL";"TAB4",#N/A,TRUE,"GENERAL";"TAB5",#N/A,TRUE,"GENERAL"}</definedName>
    <definedName name="SDFLJK" localSheetId="7" hidden="1">{"TAB1",#N/A,TRUE,"GENERAL";"TAB2",#N/A,TRUE,"GENERAL";"TAB3",#N/A,TRUE,"GENERAL";"TAB4",#N/A,TRUE,"GENERAL";"TAB5",#N/A,TRUE,"GENERAL"}</definedName>
    <definedName name="SDFLJK" localSheetId="8" hidden="1">{"TAB1",#N/A,TRUE,"GENERAL";"TAB2",#N/A,TRUE,"GENERAL";"TAB3",#N/A,TRUE,"GENERAL";"TAB4",#N/A,TRUE,"GENERAL";"TAB5",#N/A,TRUE,"GENERAL"}</definedName>
    <definedName name="SDFLJK" localSheetId="9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1">#REF!</definedName>
    <definedName name="sdfsd" localSheetId="2">#REF!</definedName>
    <definedName name="sdfsd">#REF!</definedName>
    <definedName name="sdfsd4" localSheetId="11" hidden="1">{"via1",#N/A,TRUE,"general";"via2",#N/A,TRUE,"general";"via3",#N/A,TRUE,"general"}</definedName>
    <definedName name="sdfsd4" localSheetId="4" hidden="1">{"via1",#N/A,TRUE,"general";"via2",#N/A,TRUE,"general";"via3",#N/A,TRUE,"general"}</definedName>
    <definedName name="sdfsd4" localSheetId="10" hidden="1">{"via1",#N/A,TRUE,"general";"via2",#N/A,TRUE,"general";"via3",#N/A,TRUE,"general"}</definedName>
    <definedName name="sdfsd4" localSheetId="5" hidden="1">{"via1",#N/A,TRUE,"general";"via2",#N/A,TRUE,"general";"via3",#N/A,TRUE,"general"}</definedName>
    <definedName name="sdfsd4" localSheetId="6" hidden="1">{"via1",#N/A,TRUE,"general";"via2",#N/A,TRUE,"general";"via3",#N/A,TRUE,"general"}</definedName>
    <definedName name="sdfsd4" localSheetId="7" hidden="1">{"via1",#N/A,TRUE,"general";"via2",#N/A,TRUE,"general";"via3",#N/A,TRUE,"general"}</definedName>
    <definedName name="sdfsd4" localSheetId="8" hidden="1">{"via1",#N/A,TRUE,"general";"via2",#N/A,TRUE,"general";"via3",#N/A,TRUE,"general"}</definedName>
    <definedName name="sdfsd4" localSheetId="9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1" hidden="1">{"TAB1",#N/A,TRUE,"GENERAL";"TAB2",#N/A,TRUE,"GENERAL";"TAB3",#N/A,TRUE,"GENERAL";"TAB4",#N/A,TRUE,"GENERAL";"TAB5",#N/A,TRUE,"GENERAL"}</definedName>
    <definedName name="SDFSDF" localSheetId="4" hidden="1">{"TAB1",#N/A,TRUE,"GENERAL";"TAB2",#N/A,TRUE,"GENERAL";"TAB3",#N/A,TRUE,"GENERAL";"TAB4",#N/A,TRUE,"GENERAL";"TAB5",#N/A,TRUE,"GENERAL"}</definedName>
    <definedName name="SDFSDF" localSheetId="10" hidden="1">{"TAB1",#N/A,TRUE,"GENERAL";"TAB2",#N/A,TRUE,"GENERAL";"TAB3",#N/A,TRUE,"GENERAL";"TAB4",#N/A,TRUE,"GENERAL";"TAB5",#N/A,TRUE,"GENERAL"}</definedName>
    <definedName name="SDFSDF" localSheetId="5" hidden="1">{"TAB1",#N/A,TRUE,"GENERAL";"TAB2",#N/A,TRUE,"GENERAL";"TAB3",#N/A,TRUE,"GENERAL";"TAB4",#N/A,TRUE,"GENERAL";"TAB5",#N/A,TRUE,"GENERAL"}</definedName>
    <definedName name="SDFSDF" localSheetId="6" hidden="1">{"TAB1",#N/A,TRUE,"GENERAL";"TAB2",#N/A,TRUE,"GENERAL";"TAB3",#N/A,TRUE,"GENERAL";"TAB4",#N/A,TRUE,"GENERAL";"TAB5",#N/A,TRUE,"GENERAL"}</definedName>
    <definedName name="SDFSDF" localSheetId="7" hidden="1">{"TAB1",#N/A,TRUE,"GENERAL";"TAB2",#N/A,TRUE,"GENERAL";"TAB3",#N/A,TRUE,"GENERAL";"TAB4",#N/A,TRUE,"GENERAL";"TAB5",#N/A,TRUE,"GENERAL"}</definedName>
    <definedName name="SDFSDF" localSheetId="8" hidden="1">{"TAB1",#N/A,TRUE,"GENERAL";"TAB2",#N/A,TRUE,"GENERAL";"TAB3",#N/A,TRUE,"GENERAL";"TAB4",#N/A,TRUE,"GENERAL";"TAB5",#N/A,TRUE,"GENERAL"}</definedName>
    <definedName name="SDFSDF" localSheetId="9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1" hidden="1">{"via1",#N/A,TRUE,"general";"via2",#N/A,TRUE,"general";"via3",#N/A,TRUE,"general"}</definedName>
    <definedName name="sdfsdfb" localSheetId="4" hidden="1">{"via1",#N/A,TRUE,"general";"via2",#N/A,TRUE,"general";"via3",#N/A,TRUE,"general"}</definedName>
    <definedName name="sdfsdfb" localSheetId="10" hidden="1">{"via1",#N/A,TRUE,"general";"via2",#N/A,TRUE,"general";"via3",#N/A,TRUE,"general"}</definedName>
    <definedName name="sdfsdfb" localSheetId="5" hidden="1">{"via1",#N/A,TRUE,"general";"via2",#N/A,TRUE,"general";"via3",#N/A,TRUE,"general"}</definedName>
    <definedName name="sdfsdfb" localSheetId="6" hidden="1">{"via1",#N/A,TRUE,"general";"via2",#N/A,TRUE,"general";"via3",#N/A,TRUE,"general"}</definedName>
    <definedName name="sdfsdfb" localSheetId="7" hidden="1">{"via1",#N/A,TRUE,"general";"via2",#N/A,TRUE,"general";"via3",#N/A,TRUE,"general"}</definedName>
    <definedName name="sdfsdfb" localSheetId="8" hidden="1">{"via1",#N/A,TRUE,"general";"via2",#N/A,TRUE,"general";"via3",#N/A,TRUE,"general"}</definedName>
    <definedName name="sdfsdfb" localSheetId="9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11" hidden="1">{#N/A,#N/A,TRUE,"INGENIERIA";#N/A,#N/A,TRUE,"COMPRAS";#N/A,#N/A,TRUE,"DIRECCION";#N/A,#N/A,TRUE,"RESUMEN"}</definedName>
    <definedName name="sdfsdgg" localSheetId="4" hidden="1">{#N/A,#N/A,TRUE,"INGENIERIA";#N/A,#N/A,TRUE,"COMPRAS";#N/A,#N/A,TRUE,"DIRECCION";#N/A,#N/A,TRUE,"RESUMEN"}</definedName>
    <definedName name="sdfsdgg" localSheetId="10" hidden="1">{#N/A,#N/A,TRUE,"INGENIERIA";#N/A,#N/A,TRUE,"COMPRAS";#N/A,#N/A,TRUE,"DIRECCION";#N/A,#N/A,TRUE,"RESUMEN"}</definedName>
    <definedName name="sdfsdgg" localSheetId="5" hidden="1">{#N/A,#N/A,TRUE,"INGENIERIA";#N/A,#N/A,TRUE,"COMPRAS";#N/A,#N/A,TRUE,"DIRECCION";#N/A,#N/A,TRUE,"RESUMEN"}</definedName>
    <definedName name="sdfsdgg" localSheetId="6" hidden="1">{#N/A,#N/A,TRUE,"INGENIERIA";#N/A,#N/A,TRUE,"COMPRAS";#N/A,#N/A,TRUE,"DIRECCION";#N/A,#N/A,TRUE,"RESUMEN"}</definedName>
    <definedName name="sdfsdgg" localSheetId="7" hidden="1">{#N/A,#N/A,TRUE,"INGENIERIA";#N/A,#N/A,TRUE,"COMPRAS";#N/A,#N/A,TRUE,"DIRECCION";#N/A,#N/A,TRUE,"RESUMEN"}</definedName>
    <definedName name="sdfsdgg" localSheetId="8" hidden="1">{#N/A,#N/A,TRUE,"INGENIERIA";#N/A,#N/A,TRUE,"COMPRAS";#N/A,#N/A,TRUE,"DIRECCION";#N/A,#N/A,TRUE,"RESUMEN"}</definedName>
    <definedName name="sdfsdgg" localSheetId="9" hidden="1">{#N/A,#N/A,TRUE,"INGENIERIA";#N/A,#N/A,TRUE,"COMPRAS";#N/A,#N/A,TRUE,"DIRECCION";#N/A,#N/A,TRUE,"RESUMEN"}</definedName>
    <definedName name="sdfsdgg" localSheetId="1" hidden="1">{#N/A,#N/A,TRUE,"INGENIERIA";#N/A,#N/A,TRUE,"COMPRAS";#N/A,#N/A,TRUE,"DIRECCION";#N/A,#N/A,TRUE,"RESUMEN"}</definedName>
    <definedName name="sdfsdgg" localSheetId="2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1" hidden="1">{"TAB1",#N/A,TRUE,"GENERAL";"TAB2",#N/A,TRUE,"GENERAL";"TAB3",#N/A,TRUE,"GENERAL";"TAB4",#N/A,TRUE,"GENERAL";"TAB5",#N/A,TRUE,"GENERAL"}</definedName>
    <definedName name="SDFSF" localSheetId="4" hidden="1">{"TAB1",#N/A,TRUE,"GENERAL";"TAB2",#N/A,TRUE,"GENERAL";"TAB3",#N/A,TRUE,"GENERAL";"TAB4",#N/A,TRUE,"GENERAL";"TAB5",#N/A,TRUE,"GENERAL"}</definedName>
    <definedName name="SDFSF" localSheetId="10" hidden="1">{"TAB1",#N/A,TRUE,"GENERAL";"TAB2",#N/A,TRUE,"GENERAL";"TAB3",#N/A,TRUE,"GENERAL";"TAB4",#N/A,TRUE,"GENERAL";"TAB5",#N/A,TRUE,"GENERAL"}</definedName>
    <definedName name="SDFSF" localSheetId="5" hidden="1">{"TAB1",#N/A,TRUE,"GENERAL";"TAB2",#N/A,TRUE,"GENERAL";"TAB3",#N/A,TRUE,"GENERAL";"TAB4",#N/A,TRUE,"GENERAL";"TAB5",#N/A,TRUE,"GENERAL"}</definedName>
    <definedName name="SDFSF" localSheetId="6" hidden="1">{"TAB1",#N/A,TRUE,"GENERAL";"TAB2",#N/A,TRUE,"GENERAL";"TAB3",#N/A,TRUE,"GENERAL";"TAB4",#N/A,TRUE,"GENERAL";"TAB5",#N/A,TRUE,"GENERAL"}</definedName>
    <definedName name="SDFSF" localSheetId="7" hidden="1">{"TAB1",#N/A,TRUE,"GENERAL";"TAB2",#N/A,TRUE,"GENERAL";"TAB3",#N/A,TRUE,"GENERAL";"TAB4",#N/A,TRUE,"GENERAL";"TAB5",#N/A,TRUE,"GENERAL"}</definedName>
    <definedName name="SDFSF" localSheetId="8" hidden="1">{"TAB1",#N/A,TRUE,"GENERAL";"TAB2",#N/A,TRUE,"GENERAL";"TAB3",#N/A,TRUE,"GENERAL";"TAB4",#N/A,TRUE,"GENERAL";"TAB5",#N/A,TRUE,"GENERAL"}</definedName>
    <definedName name="SDFSF" localSheetId="9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1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localSheetId="10" hidden="1">{"TAB1",#N/A,TRUE,"GENERAL";"TAB2",#N/A,TRUE,"GENERAL";"TAB3",#N/A,TRUE,"GENERAL";"TAB4",#N/A,TRUE,"GENERAL";"TAB5",#N/A,TRUE,"GENERAL"}</definedName>
    <definedName name="sdfsv" localSheetId="5" hidden="1">{"TAB1",#N/A,TRUE,"GENERAL";"TAB2",#N/A,TRUE,"GENERAL";"TAB3",#N/A,TRUE,"GENERAL";"TAB4",#N/A,TRUE,"GENERAL";"TAB5",#N/A,TRUE,"GENERAL"}</definedName>
    <definedName name="sdfsv" localSheetId="6" hidden="1">{"TAB1",#N/A,TRUE,"GENERAL";"TAB2",#N/A,TRUE,"GENERAL";"TAB3",#N/A,TRUE,"GENERAL";"TAB4",#N/A,TRUE,"GENERAL";"TAB5",#N/A,TRUE,"GENERAL"}</definedName>
    <definedName name="sdfsv" localSheetId="7" hidden="1">{"TAB1",#N/A,TRUE,"GENERAL";"TAB2",#N/A,TRUE,"GENERAL";"TAB3",#N/A,TRUE,"GENERAL";"TAB4",#N/A,TRUE,"GENERAL";"TAB5",#N/A,TRUE,"GENERAL"}</definedName>
    <definedName name="sdfsv" localSheetId="8" hidden="1">{"TAB1",#N/A,TRUE,"GENERAL";"TAB2",#N/A,TRUE,"GENERAL";"TAB3",#N/A,TRUE,"GENERAL";"TAB4",#N/A,TRUE,"GENERAL";"TAB5",#N/A,TRUE,"GENERAL"}</definedName>
    <definedName name="sdfsv" localSheetId="9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1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localSheetId="10" hidden="1">{"TAB1",#N/A,TRUE,"GENERAL";"TAB2",#N/A,TRUE,"GENERAL";"TAB3",#N/A,TRUE,"GENERAL";"TAB4",#N/A,TRUE,"GENERAL";"TAB5",#N/A,TRUE,"GENERAL"}</definedName>
    <definedName name="sdgfd" localSheetId="5" hidden="1">{"TAB1",#N/A,TRUE,"GENERAL";"TAB2",#N/A,TRUE,"GENERAL";"TAB3",#N/A,TRUE,"GENERAL";"TAB4",#N/A,TRUE,"GENERAL";"TAB5",#N/A,TRUE,"GENERAL"}</definedName>
    <definedName name="sdgfd" localSheetId="6" hidden="1">{"TAB1",#N/A,TRUE,"GENERAL";"TAB2",#N/A,TRUE,"GENERAL";"TAB3",#N/A,TRUE,"GENERAL";"TAB4",#N/A,TRUE,"GENERAL";"TAB5",#N/A,TRUE,"GENERAL"}</definedName>
    <definedName name="sdgfd" localSheetId="7" hidden="1">{"TAB1",#N/A,TRUE,"GENERAL";"TAB2",#N/A,TRUE,"GENERAL";"TAB3",#N/A,TRUE,"GENERAL";"TAB4",#N/A,TRUE,"GENERAL";"TAB5",#N/A,TRUE,"GENERAL"}</definedName>
    <definedName name="sdgfd" localSheetId="8" hidden="1">{"TAB1",#N/A,TRUE,"GENERAL";"TAB2",#N/A,TRUE,"GENERAL";"TAB3",#N/A,TRUE,"GENERAL";"TAB4",#N/A,TRUE,"GENERAL";"TAB5",#N/A,TRUE,"GENERAL"}</definedName>
    <definedName name="sdgfd" localSheetId="9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1" hidden="1">{"via1",#N/A,TRUE,"general";"via2",#N/A,TRUE,"general";"via3",#N/A,TRUE,"general"}</definedName>
    <definedName name="sdgfgp" localSheetId="4" hidden="1">{"via1",#N/A,TRUE,"general";"via2",#N/A,TRUE,"general";"via3",#N/A,TRUE,"general"}</definedName>
    <definedName name="sdgfgp" localSheetId="10" hidden="1">{"via1",#N/A,TRUE,"general";"via2",#N/A,TRUE,"general";"via3",#N/A,TRUE,"general"}</definedName>
    <definedName name="sdgfgp" localSheetId="5" hidden="1">{"via1",#N/A,TRUE,"general";"via2",#N/A,TRUE,"general";"via3",#N/A,TRUE,"general"}</definedName>
    <definedName name="sdgfgp" localSheetId="6" hidden="1">{"via1",#N/A,TRUE,"general";"via2",#N/A,TRUE,"general";"via3",#N/A,TRUE,"general"}</definedName>
    <definedName name="sdgfgp" localSheetId="7" hidden="1">{"via1",#N/A,TRUE,"general";"via2",#N/A,TRUE,"general";"via3",#N/A,TRUE,"general"}</definedName>
    <definedName name="sdgfgp" localSheetId="8" hidden="1">{"via1",#N/A,TRUE,"general";"via2",#N/A,TRUE,"general";"via3",#N/A,TRUE,"general"}</definedName>
    <definedName name="sdgfgp" localSheetId="9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1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localSheetId="10" hidden="1">{"via1",#N/A,TRUE,"general";"via2",#N/A,TRUE,"general";"via3",#N/A,TRUE,"general"}</definedName>
    <definedName name="sdgfiu" localSheetId="5" hidden="1">{"via1",#N/A,TRUE,"general";"via2",#N/A,TRUE,"general";"via3",#N/A,TRUE,"general"}</definedName>
    <definedName name="sdgfiu" localSheetId="6" hidden="1">{"via1",#N/A,TRUE,"general";"via2",#N/A,TRUE,"general";"via3",#N/A,TRUE,"general"}</definedName>
    <definedName name="sdgfiu" localSheetId="7" hidden="1">{"via1",#N/A,TRUE,"general";"via2",#N/A,TRUE,"general";"via3",#N/A,TRUE,"general"}</definedName>
    <definedName name="sdgfiu" localSheetId="8" hidden="1">{"via1",#N/A,TRUE,"general";"via2",#N/A,TRUE,"general";"via3",#N/A,TRUE,"general"}</definedName>
    <definedName name="sdgfiu" localSheetId="9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1" hidden="1">{"TAB1",#N/A,TRUE,"GENERAL";"TAB2",#N/A,TRUE,"GENERAL";"TAB3",#N/A,TRUE,"GENERAL";"TAB4",#N/A,TRUE,"GENERAL";"TAB5",#N/A,TRUE,"GENERAL"}</definedName>
    <definedName name="sdgsd" localSheetId="4" hidden="1">{"TAB1",#N/A,TRUE,"GENERAL";"TAB2",#N/A,TRUE,"GENERAL";"TAB3",#N/A,TRUE,"GENERAL";"TAB4",#N/A,TRUE,"GENERAL";"TAB5",#N/A,TRUE,"GENERAL"}</definedName>
    <definedName name="sdgsd" localSheetId="10" hidden="1">{"TAB1",#N/A,TRUE,"GENERAL";"TAB2",#N/A,TRUE,"GENERAL";"TAB3",#N/A,TRUE,"GENERAL";"TAB4",#N/A,TRUE,"GENERAL";"TAB5",#N/A,TRUE,"GENERAL"}</definedName>
    <definedName name="sdgsd" localSheetId="5" hidden="1">{"TAB1",#N/A,TRUE,"GENERAL";"TAB2",#N/A,TRUE,"GENERAL";"TAB3",#N/A,TRUE,"GENERAL";"TAB4",#N/A,TRUE,"GENERAL";"TAB5",#N/A,TRUE,"GENERAL"}</definedName>
    <definedName name="sdgsd" localSheetId="6" hidden="1">{"TAB1",#N/A,TRUE,"GENERAL";"TAB2",#N/A,TRUE,"GENERAL";"TAB3",#N/A,TRUE,"GENERAL";"TAB4",#N/A,TRUE,"GENERAL";"TAB5",#N/A,TRUE,"GENERAL"}</definedName>
    <definedName name="sdgsd" localSheetId="7" hidden="1">{"TAB1",#N/A,TRUE,"GENERAL";"TAB2",#N/A,TRUE,"GENERAL";"TAB3",#N/A,TRUE,"GENERAL";"TAB4",#N/A,TRUE,"GENERAL";"TAB5",#N/A,TRUE,"GENERAL"}</definedName>
    <definedName name="sdgsd" localSheetId="8" hidden="1">{"TAB1",#N/A,TRUE,"GENERAL";"TAB2",#N/A,TRUE,"GENERAL";"TAB3",#N/A,TRUE,"GENERAL";"TAB4",#N/A,TRUE,"GENERAL";"TAB5",#N/A,TRUE,"GENERAL"}</definedName>
    <definedName name="sdgsd" localSheetId="9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1" hidden="1">{"via1",#N/A,TRUE,"general";"via2",#N/A,TRUE,"general";"via3",#N/A,TRUE,"general"}</definedName>
    <definedName name="sdgsg" localSheetId="4" hidden="1">{"via1",#N/A,TRUE,"general";"via2",#N/A,TRUE,"general";"via3",#N/A,TRUE,"general"}</definedName>
    <definedName name="sdgsg" localSheetId="10" hidden="1">{"via1",#N/A,TRUE,"general";"via2",#N/A,TRUE,"general";"via3",#N/A,TRUE,"general"}</definedName>
    <definedName name="sdgsg" localSheetId="5" hidden="1">{"via1",#N/A,TRUE,"general";"via2",#N/A,TRUE,"general";"via3",#N/A,TRUE,"general"}</definedName>
    <definedName name="sdgsg" localSheetId="6" hidden="1">{"via1",#N/A,TRUE,"general";"via2",#N/A,TRUE,"general";"via3",#N/A,TRUE,"general"}</definedName>
    <definedName name="sdgsg" localSheetId="7" hidden="1">{"via1",#N/A,TRUE,"general";"via2",#N/A,TRUE,"general";"via3",#N/A,TRUE,"general"}</definedName>
    <definedName name="sdgsg" localSheetId="8" hidden="1">{"via1",#N/A,TRUE,"general";"via2",#N/A,TRUE,"general";"via3",#N/A,TRUE,"general"}</definedName>
    <definedName name="sdgsg" localSheetId="9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1" hidden="1">{"TAB1",#N/A,TRUE,"GENERAL";"TAB2",#N/A,TRUE,"GENERAL";"TAB3",#N/A,TRUE,"GENERAL";"TAB4",#N/A,TRUE,"GENERAL";"TAB5",#N/A,TRUE,"GENERAL"}</definedName>
    <definedName name="SDIKOM" localSheetId="4" hidden="1">{"TAB1",#N/A,TRUE,"GENERAL";"TAB2",#N/A,TRUE,"GENERAL";"TAB3",#N/A,TRUE,"GENERAL";"TAB4",#N/A,TRUE,"GENERAL";"TAB5",#N/A,TRUE,"GENERAL"}</definedName>
    <definedName name="SDIKOM" localSheetId="10" hidden="1">{"TAB1",#N/A,TRUE,"GENERAL";"TAB2",#N/A,TRUE,"GENERAL";"TAB3",#N/A,TRUE,"GENERAL";"TAB4",#N/A,TRUE,"GENERAL";"TAB5",#N/A,TRUE,"GENERAL"}</definedName>
    <definedName name="SDIKOM" localSheetId="5" hidden="1">{"TAB1",#N/A,TRUE,"GENERAL";"TAB2",#N/A,TRUE,"GENERAL";"TAB3",#N/A,TRUE,"GENERAL";"TAB4",#N/A,TRUE,"GENERAL";"TAB5",#N/A,TRUE,"GENERAL"}</definedName>
    <definedName name="SDIKOM" localSheetId="6" hidden="1">{"TAB1",#N/A,TRUE,"GENERAL";"TAB2",#N/A,TRUE,"GENERAL";"TAB3",#N/A,TRUE,"GENERAL";"TAB4",#N/A,TRUE,"GENERAL";"TAB5",#N/A,TRUE,"GENERAL"}</definedName>
    <definedName name="SDIKOM" localSheetId="7" hidden="1">{"TAB1",#N/A,TRUE,"GENERAL";"TAB2",#N/A,TRUE,"GENERAL";"TAB3",#N/A,TRUE,"GENERAL";"TAB4",#N/A,TRUE,"GENERAL";"TAB5",#N/A,TRUE,"GENERAL"}</definedName>
    <definedName name="SDIKOM" localSheetId="8" hidden="1">{"TAB1",#N/A,TRUE,"GENERAL";"TAB2",#N/A,TRUE,"GENERAL";"TAB3",#N/A,TRUE,"GENERAL";"TAB4",#N/A,TRUE,"GENERAL";"TAB5",#N/A,TRUE,"GENERAL"}</definedName>
    <definedName name="SDIKOM" localSheetId="9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1" hidden="1">{"via1",#N/A,TRUE,"general";"via2",#N/A,TRUE,"general";"via3",#N/A,TRUE,"general"}</definedName>
    <definedName name="sdsdfh" localSheetId="4" hidden="1">{"via1",#N/A,TRUE,"general";"via2",#N/A,TRUE,"general";"via3",#N/A,TRUE,"general"}</definedName>
    <definedName name="sdsdfh" localSheetId="10" hidden="1">{"via1",#N/A,TRUE,"general";"via2",#N/A,TRUE,"general";"via3",#N/A,TRUE,"general"}</definedName>
    <definedName name="sdsdfh" localSheetId="5" hidden="1">{"via1",#N/A,TRUE,"general";"via2",#N/A,TRUE,"general";"via3",#N/A,TRUE,"general"}</definedName>
    <definedName name="sdsdfh" localSheetId="6" hidden="1">{"via1",#N/A,TRUE,"general";"via2",#N/A,TRUE,"general";"via3",#N/A,TRUE,"general"}</definedName>
    <definedName name="sdsdfh" localSheetId="7" hidden="1">{"via1",#N/A,TRUE,"general";"via2",#N/A,TRUE,"general";"via3",#N/A,TRUE,"general"}</definedName>
    <definedName name="sdsdfh" localSheetId="8" hidden="1">{"via1",#N/A,TRUE,"general";"via2",#N/A,TRUE,"general";"via3",#N/A,TRUE,"general"}</definedName>
    <definedName name="sdsdfh" localSheetId="9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11" hidden="1">{#N/A,#N/A,TRUE,"1842CWN0"}</definedName>
    <definedName name="sdsdfsdff" localSheetId="4" hidden="1">{#N/A,#N/A,TRUE,"1842CWN0"}</definedName>
    <definedName name="sdsdfsdff" localSheetId="10" hidden="1">{#N/A,#N/A,TRUE,"1842CWN0"}</definedName>
    <definedName name="sdsdfsdff" localSheetId="5" hidden="1">{#N/A,#N/A,TRUE,"1842CWN0"}</definedName>
    <definedName name="sdsdfsdff" localSheetId="6" hidden="1">{#N/A,#N/A,TRUE,"1842CWN0"}</definedName>
    <definedName name="sdsdfsdff" localSheetId="7" hidden="1">{#N/A,#N/A,TRUE,"1842CWN0"}</definedName>
    <definedName name="sdsdfsdff" localSheetId="8" hidden="1">{#N/A,#N/A,TRUE,"1842CWN0"}</definedName>
    <definedName name="sdsdfsdff" localSheetId="9" hidden="1">{#N/A,#N/A,TRUE,"1842CWN0"}</definedName>
    <definedName name="sdsdfsdff" localSheetId="1" hidden="1">{#N/A,#N/A,TRUE,"1842CWN0"}</definedName>
    <definedName name="sdsdfsdff" localSheetId="2" hidden="1">{#N/A,#N/A,TRUE,"1842CWN0"}</definedName>
    <definedName name="sdsdfsdff" hidden="1">{#N/A,#N/A,TRUE,"1842CWN0"}</definedName>
    <definedName name="SECTOR" localSheetId="1">#REF!</definedName>
    <definedName name="SECTOR" localSheetId="2">#REF!</definedName>
    <definedName name="SECTOR">#REF!</definedName>
    <definedName name="SEMANA_C3" localSheetId="1">#REF!</definedName>
    <definedName name="SEMANA_C3">#REF!</definedName>
    <definedName name="sena">#REF!</definedName>
    <definedName name="SERO" localSheetId="11">#REF!</definedName>
    <definedName name="SERO" localSheetId="4">#REF!</definedName>
    <definedName name="SERO" localSheetId="10">#REF!</definedName>
    <definedName name="SERO" localSheetId="5">#REF!</definedName>
    <definedName name="SERO" localSheetId="6">#REF!</definedName>
    <definedName name="SERO" localSheetId="7">#REF!</definedName>
    <definedName name="SERO" localSheetId="8">#REF!</definedName>
    <definedName name="SERO" localSheetId="9">#REF!</definedName>
    <definedName name="SERO" localSheetId="1">'MEMORIAS DE CANTIDADES'!ERR</definedName>
    <definedName name="SERO" localSheetId="2">PMT!ERR</definedName>
    <definedName name="SERO">[0]!ERR</definedName>
    <definedName name="setrj" localSheetId="11" hidden="1">{"via1",#N/A,TRUE,"general";"via2",#N/A,TRUE,"general";"via3",#N/A,TRUE,"general"}</definedName>
    <definedName name="setrj" localSheetId="4" hidden="1">{"via1",#N/A,TRUE,"general";"via2",#N/A,TRUE,"general";"via3",#N/A,TRUE,"general"}</definedName>
    <definedName name="setrj" localSheetId="10" hidden="1">{"via1",#N/A,TRUE,"general";"via2",#N/A,TRUE,"general";"via3",#N/A,TRUE,"general"}</definedName>
    <definedName name="setrj" localSheetId="5" hidden="1">{"via1",#N/A,TRUE,"general";"via2",#N/A,TRUE,"general";"via3",#N/A,TRUE,"general"}</definedName>
    <definedName name="setrj" localSheetId="6" hidden="1">{"via1",#N/A,TRUE,"general";"via2",#N/A,TRUE,"general";"via3",#N/A,TRUE,"general"}</definedName>
    <definedName name="setrj" localSheetId="7" hidden="1">{"via1",#N/A,TRUE,"general";"via2",#N/A,TRUE,"general";"via3",#N/A,TRUE,"general"}</definedName>
    <definedName name="setrj" localSheetId="8" hidden="1">{"via1",#N/A,TRUE,"general";"via2",#N/A,TRUE,"general";"via3",#N/A,TRUE,"general"}</definedName>
    <definedName name="setrj" localSheetId="9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1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localSheetId="10" hidden="1">{"via1",#N/A,TRUE,"general";"via2",#N/A,TRUE,"general";"via3",#N/A,TRUE,"general"}</definedName>
    <definedName name="sett" localSheetId="5" hidden="1">{"via1",#N/A,TRUE,"general";"via2",#N/A,TRUE,"general";"via3",#N/A,TRUE,"general"}</definedName>
    <definedName name="sett" localSheetId="6" hidden="1">{"via1",#N/A,TRUE,"general";"via2",#N/A,TRUE,"general";"via3",#N/A,TRUE,"general"}</definedName>
    <definedName name="sett" localSheetId="7" hidden="1">{"via1",#N/A,TRUE,"general";"via2",#N/A,TRUE,"general";"via3",#N/A,TRUE,"general"}</definedName>
    <definedName name="sett" localSheetId="8" hidden="1">{"via1",#N/A,TRUE,"general";"via2",#N/A,TRUE,"general";"via3",#N/A,TRUE,"general"}</definedName>
    <definedName name="sett" localSheetId="9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localSheetId="11" hidden="1">{"TAB1",#N/A,TRUE,"GENERAL";"TAB2",#N/A,TRUE,"GENERAL";"TAB3",#N/A,TRUE,"GENERAL";"TAB4",#N/A,TRUE,"GENERAL";"TAB5",#N/A,TRUE,"GENERAL"}</definedName>
    <definedName name="sfasf" localSheetId="4" hidden="1">{"TAB1",#N/A,TRUE,"GENERAL";"TAB2",#N/A,TRUE,"GENERAL";"TAB3",#N/A,TRUE,"GENERAL";"TAB4",#N/A,TRUE,"GENERAL";"TAB5",#N/A,TRUE,"GENERAL"}</definedName>
    <definedName name="sfasf" localSheetId="10" hidden="1">{"TAB1",#N/A,TRUE,"GENERAL";"TAB2",#N/A,TRUE,"GENERAL";"TAB3",#N/A,TRUE,"GENERAL";"TAB4",#N/A,TRUE,"GENERAL";"TAB5",#N/A,TRUE,"GENERAL"}</definedName>
    <definedName name="sfasf" localSheetId="5" hidden="1">{"TAB1",#N/A,TRUE,"GENERAL";"TAB2",#N/A,TRUE,"GENERAL";"TAB3",#N/A,TRUE,"GENERAL";"TAB4",#N/A,TRUE,"GENERAL";"TAB5",#N/A,TRUE,"GENERAL"}</definedName>
    <definedName name="sfasf" localSheetId="6" hidden="1">{"TAB1",#N/A,TRUE,"GENERAL";"TAB2",#N/A,TRUE,"GENERAL";"TAB3",#N/A,TRUE,"GENERAL";"TAB4",#N/A,TRUE,"GENERAL";"TAB5",#N/A,TRUE,"GENERAL"}</definedName>
    <definedName name="sfasf" localSheetId="7" hidden="1">{"TAB1",#N/A,TRUE,"GENERAL";"TAB2",#N/A,TRUE,"GENERAL";"TAB3",#N/A,TRUE,"GENERAL";"TAB4",#N/A,TRUE,"GENERAL";"TAB5",#N/A,TRUE,"GENERAL"}</definedName>
    <definedName name="sfasf" localSheetId="8" hidden="1">{"TAB1",#N/A,TRUE,"GENERAL";"TAB2",#N/A,TRUE,"GENERAL";"TAB3",#N/A,TRUE,"GENERAL";"TAB4",#N/A,TRUE,"GENERAL";"TAB5",#N/A,TRUE,"GENERAL"}</definedName>
    <definedName name="sfasf" localSheetId="9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1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localSheetId="10" hidden="1">{"TAB1",#N/A,TRUE,"GENERAL";"TAB2",#N/A,TRUE,"GENERAL";"TAB3",#N/A,TRUE,"GENERAL";"TAB4",#N/A,TRUE,"GENERAL";"TAB5",#N/A,TRUE,"GENERAL"}</definedName>
    <definedName name="SFHSGFH" localSheetId="5" hidden="1">{"TAB1",#N/A,TRUE,"GENERAL";"TAB2",#N/A,TRUE,"GENERAL";"TAB3",#N/A,TRUE,"GENERAL";"TAB4",#N/A,TRUE,"GENERAL";"TAB5",#N/A,TRUE,"GENERAL"}</definedName>
    <definedName name="SFHSGFH" localSheetId="6" hidden="1">{"TAB1",#N/A,TRUE,"GENERAL";"TAB2",#N/A,TRUE,"GENERAL";"TAB3",#N/A,TRUE,"GENERAL";"TAB4",#N/A,TRUE,"GENERAL";"TAB5",#N/A,TRUE,"GENERAL"}</definedName>
    <definedName name="SFHSGFH" localSheetId="7" hidden="1">{"TAB1",#N/A,TRUE,"GENERAL";"TAB2",#N/A,TRUE,"GENERAL";"TAB3",#N/A,TRUE,"GENERAL";"TAB4",#N/A,TRUE,"GENERAL";"TAB5",#N/A,TRUE,"GENERAL"}</definedName>
    <definedName name="SFHSGFH" localSheetId="8" hidden="1">{"TAB1",#N/A,TRUE,"GENERAL";"TAB2",#N/A,TRUE,"GENERAL";"TAB3",#N/A,TRUE,"GENERAL";"TAB4",#N/A,TRUE,"GENERAL";"TAB5",#N/A,TRUE,"GENERAL"}</definedName>
    <definedName name="SFHSGFH" localSheetId="9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1" hidden="1">{"via1",#N/A,TRUE,"general";"via2",#N/A,TRUE,"general";"via3",#N/A,TRUE,"general"}</definedName>
    <definedName name="sfsd" localSheetId="4" hidden="1">{"via1",#N/A,TRUE,"general";"via2",#N/A,TRUE,"general";"via3",#N/A,TRUE,"general"}</definedName>
    <definedName name="sfsd" localSheetId="10" hidden="1">{"via1",#N/A,TRUE,"general";"via2",#N/A,TRUE,"general";"via3",#N/A,TRUE,"general"}</definedName>
    <definedName name="sfsd" localSheetId="5" hidden="1">{"via1",#N/A,TRUE,"general";"via2",#N/A,TRUE,"general";"via3",#N/A,TRUE,"general"}</definedName>
    <definedName name="sfsd" localSheetId="6" hidden="1">{"via1",#N/A,TRUE,"general";"via2",#N/A,TRUE,"general";"via3",#N/A,TRUE,"general"}</definedName>
    <definedName name="sfsd" localSheetId="7" hidden="1">{"via1",#N/A,TRUE,"general";"via2",#N/A,TRUE,"general";"via3",#N/A,TRUE,"general"}</definedName>
    <definedName name="sfsd" localSheetId="8" hidden="1">{"via1",#N/A,TRUE,"general";"via2",#N/A,TRUE,"general";"via3",#N/A,TRUE,"general"}</definedName>
    <definedName name="sfsd" localSheetId="9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1" hidden="1">{"TAB1",#N/A,TRUE,"GENERAL";"TAB2",#N/A,TRUE,"GENERAL";"TAB3",#N/A,TRUE,"GENERAL";"TAB4",#N/A,TRUE,"GENERAL";"TAB5",#N/A,TRUE,"GENERAL"}</definedName>
    <definedName name="sfsdf" localSheetId="4" hidden="1">{"TAB1",#N/A,TRUE,"GENERAL";"TAB2",#N/A,TRUE,"GENERAL";"TAB3",#N/A,TRUE,"GENERAL";"TAB4",#N/A,TRUE,"GENERAL";"TAB5",#N/A,TRUE,"GENERAL"}</definedName>
    <definedName name="sfsdf" localSheetId="10" hidden="1">{"TAB1",#N/A,TRUE,"GENERAL";"TAB2",#N/A,TRUE,"GENERAL";"TAB3",#N/A,TRUE,"GENERAL";"TAB4",#N/A,TRUE,"GENERAL";"TAB5",#N/A,TRUE,"GENERAL"}</definedName>
    <definedName name="sfsdf" localSheetId="5" hidden="1">{"TAB1",#N/A,TRUE,"GENERAL";"TAB2",#N/A,TRUE,"GENERAL";"TAB3",#N/A,TRUE,"GENERAL";"TAB4",#N/A,TRUE,"GENERAL";"TAB5",#N/A,TRUE,"GENERAL"}</definedName>
    <definedName name="sfsdf" localSheetId="6" hidden="1">{"TAB1",#N/A,TRUE,"GENERAL";"TAB2",#N/A,TRUE,"GENERAL";"TAB3",#N/A,TRUE,"GENERAL";"TAB4",#N/A,TRUE,"GENERAL";"TAB5",#N/A,TRUE,"GENERAL"}</definedName>
    <definedName name="sfsdf" localSheetId="7" hidden="1">{"TAB1",#N/A,TRUE,"GENERAL";"TAB2",#N/A,TRUE,"GENERAL";"TAB3",#N/A,TRUE,"GENERAL";"TAB4",#N/A,TRUE,"GENERAL";"TAB5",#N/A,TRUE,"GENERAL"}</definedName>
    <definedName name="sfsdf" localSheetId="8" hidden="1">{"TAB1",#N/A,TRUE,"GENERAL";"TAB2",#N/A,TRUE,"GENERAL";"TAB3",#N/A,TRUE,"GENERAL";"TAB4",#N/A,TRUE,"GENERAL";"TAB5",#N/A,TRUE,"GENERAL"}</definedName>
    <definedName name="sfsdf" localSheetId="9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1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localSheetId="10" hidden="1">{"TAB1",#N/A,TRUE,"GENERAL";"TAB2",#N/A,TRUE,"GENERAL";"TAB3",#N/A,TRUE,"GENERAL";"TAB4",#N/A,TRUE,"GENERAL";"TAB5",#N/A,TRUE,"GENERAL"}</definedName>
    <definedName name="sfsdferg" localSheetId="5" hidden="1">{"TAB1",#N/A,TRUE,"GENERAL";"TAB2",#N/A,TRUE,"GENERAL";"TAB3",#N/A,TRUE,"GENERAL";"TAB4",#N/A,TRUE,"GENERAL";"TAB5",#N/A,TRUE,"GENERAL"}</definedName>
    <definedName name="sfsdferg" localSheetId="6" hidden="1">{"TAB1",#N/A,TRUE,"GENERAL";"TAB2",#N/A,TRUE,"GENERAL";"TAB3",#N/A,TRUE,"GENERAL";"TAB4",#N/A,TRUE,"GENERAL";"TAB5",#N/A,TRUE,"GENERAL"}</definedName>
    <definedName name="sfsdferg" localSheetId="7" hidden="1">{"TAB1",#N/A,TRUE,"GENERAL";"TAB2",#N/A,TRUE,"GENERAL";"TAB3",#N/A,TRUE,"GENERAL";"TAB4",#N/A,TRUE,"GENERAL";"TAB5",#N/A,TRUE,"GENERAL"}</definedName>
    <definedName name="sfsdferg" localSheetId="8" hidden="1">{"TAB1",#N/A,TRUE,"GENERAL";"TAB2",#N/A,TRUE,"GENERAL";"TAB3",#N/A,TRUE,"GENERAL";"TAB4",#N/A,TRUE,"GENERAL";"TAB5",#N/A,TRUE,"GENERAL"}</definedName>
    <definedName name="sfsdferg" localSheetId="9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1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localSheetId="10" hidden="1">{"TAB1",#N/A,TRUE,"GENERAL";"TAB2",#N/A,TRUE,"GENERAL";"TAB3",#N/A,TRUE,"GENERAL";"TAB4",#N/A,TRUE,"GENERAL";"TAB5",#N/A,TRUE,"GENERAL"}</definedName>
    <definedName name="sfsdfs" localSheetId="5" hidden="1">{"TAB1",#N/A,TRUE,"GENERAL";"TAB2",#N/A,TRUE,"GENERAL";"TAB3",#N/A,TRUE,"GENERAL";"TAB4",#N/A,TRUE,"GENERAL";"TAB5",#N/A,TRUE,"GENERAL"}</definedName>
    <definedName name="sfsdfs" localSheetId="6" hidden="1">{"TAB1",#N/A,TRUE,"GENERAL";"TAB2",#N/A,TRUE,"GENERAL";"TAB3",#N/A,TRUE,"GENERAL";"TAB4",#N/A,TRUE,"GENERAL";"TAB5",#N/A,TRUE,"GENERAL"}</definedName>
    <definedName name="sfsdfs" localSheetId="7" hidden="1">{"TAB1",#N/A,TRUE,"GENERAL";"TAB2",#N/A,TRUE,"GENERAL";"TAB3",#N/A,TRUE,"GENERAL";"TAB4",#N/A,TRUE,"GENERAL";"TAB5",#N/A,TRUE,"GENERAL"}</definedName>
    <definedName name="sfsdfs" localSheetId="8" hidden="1">{"TAB1",#N/A,TRUE,"GENERAL";"TAB2",#N/A,TRUE,"GENERAL";"TAB3",#N/A,TRUE,"GENERAL";"TAB4",#N/A,TRUE,"GENERAL";"TAB5",#N/A,TRUE,"GENERAL"}</definedName>
    <definedName name="sfsdfs" localSheetId="9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#REF!</definedName>
    <definedName name="SHEET">#REF!</definedName>
    <definedName name="SHEET_KP">#REF!</definedName>
    <definedName name="SHEET_MR">#REF!</definedName>
    <definedName name="SHEET1" localSheetId="11">#REF!</definedName>
    <definedName name="SHEET1" localSheetId="4">#REF!</definedName>
    <definedName name="SHEET1" localSheetId="10">#REF!</definedName>
    <definedName name="SHEET1" localSheetId="5">#REF!</definedName>
    <definedName name="SHEET1" localSheetId="6">#REF!</definedName>
    <definedName name="SHEET1" localSheetId="7">#REF!</definedName>
    <definedName name="SHEET1" localSheetId="8">#REF!</definedName>
    <definedName name="SHEET1" localSheetId="9">#REF!</definedName>
    <definedName name="SHEET1" localSheetId="1">#REF!</definedName>
    <definedName name="SHEET1" localSheetId="2">#REF!</definedName>
    <definedName name="SHEET1">#REF!</definedName>
    <definedName name="SHEET10" localSheetId="1">#REF!</definedName>
    <definedName name="SHEET10">#REF!</definedName>
    <definedName name="SHEET11" localSheetId="1">#REF!</definedName>
    <definedName name="SHEET11">#REF!</definedName>
    <definedName name="SHEET12" localSheetId="1">#REF!</definedName>
    <definedName name="SHEET12">#REF!</definedName>
    <definedName name="SHEET13" localSheetId="1">#REF!</definedName>
    <definedName name="SHEET13">#REF!</definedName>
    <definedName name="SHEET14" localSheetId="1">#REF!</definedName>
    <definedName name="SHEET14">#REF!</definedName>
    <definedName name="SHEET15" localSheetId="1">#REF!</definedName>
    <definedName name="SHEET15">#REF!</definedName>
    <definedName name="SHEET16" localSheetId="1">#REF!</definedName>
    <definedName name="SHEET16">#REF!</definedName>
    <definedName name="SHEET17" localSheetId="1">#REF!</definedName>
    <definedName name="SHEET17">#REF!</definedName>
    <definedName name="SHEET18" localSheetId="1">#REF!</definedName>
    <definedName name="SHEET18">#REF!</definedName>
    <definedName name="SHEET19" localSheetId="1">#REF!</definedName>
    <definedName name="SHEET19">#REF!</definedName>
    <definedName name="SHEET2" localSheetId="1">#REF!</definedName>
    <definedName name="SHEET2">#REF!</definedName>
    <definedName name="SHEET20" localSheetId="1">#REF!</definedName>
    <definedName name="SHEET20">#REF!</definedName>
    <definedName name="SHEET21" localSheetId="1">#REF!</definedName>
    <definedName name="SHEET21">#REF!</definedName>
    <definedName name="SHEET22" localSheetId="1">#REF!</definedName>
    <definedName name="SHEET22">#REF!</definedName>
    <definedName name="SHEET23" localSheetId="1">#REF!</definedName>
    <definedName name="SHEET23">#REF!</definedName>
    <definedName name="SHEET24" localSheetId="1">#REF!</definedName>
    <definedName name="SHEET24">#REF!</definedName>
    <definedName name="SHEET25" localSheetId="1">#REF!</definedName>
    <definedName name="SHEET25">#REF!</definedName>
    <definedName name="SHEET26" localSheetId="1">#REF!</definedName>
    <definedName name="SHEET26">#REF!</definedName>
    <definedName name="SHEET3" localSheetId="1">#REF!</definedName>
    <definedName name="SHEET3">#REF!</definedName>
    <definedName name="SHEET4" localSheetId="1">#REF!</definedName>
    <definedName name="SHEET4">#REF!</definedName>
    <definedName name="SHEET5" localSheetId="1">#REF!</definedName>
    <definedName name="SHEET5">#REF!</definedName>
    <definedName name="SHEET6" localSheetId="1">#REF!</definedName>
    <definedName name="SHEET6">#REF!</definedName>
    <definedName name="SHEET7" localSheetId="1">#REF!</definedName>
    <definedName name="SHEET7">#REF!</definedName>
    <definedName name="SHEET8" localSheetId="1">#REF!</definedName>
    <definedName name="SHEET8">#REF!</definedName>
    <definedName name="SHEET9" localSheetId="1">#REF!</definedName>
    <definedName name="SHEET9">#REF!</definedName>
    <definedName name="SI" localSheetId="11">#REF!</definedName>
    <definedName name="SI" localSheetId="4">#REF!</definedName>
    <definedName name="SI" localSheetId="10">#REF!</definedName>
    <definedName name="SI" localSheetId="5">#REF!</definedName>
    <definedName name="SI" localSheetId="6">#REF!</definedName>
    <definedName name="SI" localSheetId="7">#REF!</definedName>
    <definedName name="SI" localSheetId="8">#REF!</definedName>
    <definedName name="SI" localSheetId="9">#REF!</definedName>
    <definedName name="SI" localSheetId="1">'MEMORIAS DE CANTIDADES'!ERR</definedName>
    <definedName name="SI" localSheetId="2">PMT!ERR</definedName>
    <definedName name="SI">[0]!ERR</definedName>
    <definedName name="SINGOLO" localSheetId="11">#REF!</definedName>
    <definedName name="SINGOLO" localSheetId="4">#REF!</definedName>
    <definedName name="SINGOLO" localSheetId="10">#REF!</definedName>
    <definedName name="SINGOLO" localSheetId="5">#REF!</definedName>
    <definedName name="SINGOLO" localSheetId="6">#REF!</definedName>
    <definedName name="SINGOLO" localSheetId="7">#REF!</definedName>
    <definedName name="SINGOLO" localSheetId="8">#REF!</definedName>
    <definedName name="SINGOLO" localSheetId="9">#REF!</definedName>
    <definedName name="SINGOLO" localSheetId="1">#REF!</definedName>
    <definedName name="SINGOLO" localSheetId="2">#REF!</definedName>
    <definedName name="SINGOLO">#REF!</definedName>
    <definedName name="SISISIS" localSheetId="11">#REF!</definedName>
    <definedName name="SISISIS" localSheetId="4">#REF!</definedName>
    <definedName name="SISISIS" localSheetId="10">#REF!</definedName>
    <definedName name="SISISIS" localSheetId="5">#REF!</definedName>
    <definedName name="SISISIS" localSheetId="6">#REF!</definedName>
    <definedName name="SISISIS" localSheetId="7">#REF!</definedName>
    <definedName name="SISISIS" localSheetId="8">#REF!</definedName>
    <definedName name="SISISIS" localSheetId="9">#REF!</definedName>
    <definedName name="SISISIS" localSheetId="1">'MEMORIAS DE CANTIDADES'!ERR</definedName>
    <definedName name="SISISIS" localSheetId="2">PMT!ERR</definedName>
    <definedName name="SISISIS">[0]!ERR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OLD._4_" localSheetId="11">#REF!</definedName>
    <definedName name="SOLD._4_" localSheetId="4">#REF!</definedName>
    <definedName name="SOLD._4_" localSheetId="10">#REF!</definedName>
    <definedName name="SOLD._4_" localSheetId="5">#REF!</definedName>
    <definedName name="SOLD._4_" localSheetId="6">#REF!</definedName>
    <definedName name="SOLD._4_" localSheetId="7">#REF!</definedName>
    <definedName name="SOLD._4_" localSheetId="8">#REF!</definedName>
    <definedName name="SOLD._4_" localSheetId="9">#REF!</definedName>
    <definedName name="SOLD._4_" localSheetId="1">#REF!</definedName>
    <definedName name="SOLD._4_" localSheetId="2">#REF!</definedName>
    <definedName name="SOLD._4_">#REF!</definedName>
    <definedName name="SOLD._6_" localSheetId="1">#REF!</definedName>
    <definedName name="SOLD._6_">#REF!</definedName>
    <definedName name="SOLD._8_" localSheetId="1">#REF!</definedName>
    <definedName name="SOLD._8_">#REF!</definedName>
    <definedName name="solver_adj" localSheetId="0" hidden="1">'PRESUPUESTO OFICIAL'!#REF!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OFICIAL'!#REF!</definedName>
    <definedName name="solver_pre" localSheetId="0" hidden="1">0.000001</definedName>
    <definedName name="solver_rel1" localSheetId="0" hidden="1">2</definedName>
    <definedName name="solver_rhs1" localSheetId="0" hidden="1">'PRESUPUESTO OFICIAL'!#REF!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localSheetId="11" hidden="1">{"TAB1",#N/A,TRUE,"GENERAL";"TAB2",#N/A,TRUE,"GENERAL";"TAB3",#N/A,TRUE,"GENERAL";"TAB4",#N/A,TRUE,"GENERAL";"TAB5",#N/A,TRUE,"GENERAL"}</definedName>
    <definedName name="srwrwr" localSheetId="4" hidden="1">{"TAB1",#N/A,TRUE,"GENERAL";"TAB2",#N/A,TRUE,"GENERAL";"TAB3",#N/A,TRUE,"GENERAL";"TAB4",#N/A,TRUE,"GENERAL";"TAB5",#N/A,TRUE,"GENERAL"}</definedName>
    <definedName name="srwrwr" localSheetId="10" hidden="1">{"TAB1",#N/A,TRUE,"GENERAL";"TAB2",#N/A,TRUE,"GENERAL";"TAB3",#N/A,TRUE,"GENERAL";"TAB4",#N/A,TRUE,"GENERAL";"TAB5",#N/A,TRUE,"GENERAL"}</definedName>
    <definedName name="srwrwr" localSheetId="5" hidden="1">{"TAB1",#N/A,TRUE,"GENERAL";"TAB2",#N/A,TRUE,"GENERAL";"TAB3",#N/A,TRUE,"GENERAL";"TAB4",#N/A,TRUE,"GENERAL";"TAB5",#N/A,TRUE,"GENERAL"}</definedName>
    <definedName name="srwrwr" localSheetId="6" hidden="1">{"TAB1",#N/A,TRUE,"GENERAL";"TAB2",#N/A,TRUE,"GENERAL";"TAB3",#N/A,TRUE,"GENERAL";"TAB4",#N/A,TRUE,"GENERAL";"TAB5",#N/A,TRUE,"GENERAL"}</definedName>
    <definedName name="srwrwr" localSheetId="7" hidden="1">{"TAB1",#N/A,TRUE,"GENERAL";"TAB2",#N/A,TRUE,"GENERAL";"TAB3",#N/A,TRUE,"GENERAL";"TAB4",#N/A,TRUE,"GENERAL";"TAB5",#N/A,TRUE,"GENERAL"}</definedName>
    <definedName name="srwrwr" localSheetId="8" hidden="1">{"TAB1",#N/A,TRUE,"GENERAL";"TAB2",#N/A,TRUE,"GENERAL";"TAB3",#N/A,TRUE,"GENERAL";"TAB4",#N/A,TRUE,"GENERAL";"TAB5",#N/A,TRUE,"GENERAL"}</definedName>
    <definedName name="srwrwr" localSheetId="9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 localSheetId="2">#REF!</definedName>
    <definedName name="SS">#REF!</definedName>
    <definedName name="SS_AVG_SIZE" localSheetId="1">#REF!</definedName>
    <definedName name="SS_AVG_SIZE">#REF!</definedName>
    <definedName name="SS_WELDING" localSheetId="1">#REF!</definedName>
    <definedName name="SS_WELDING">#REF!</definedName>
    <definedName name="ssa">#REF!</definedName>
    <definedName name="ssh">#REF!</definedName>
    <definedName name="sss" localSheetId="11">MODULO10.auto_abrir</definedName>
    <definedName name="sss" localSheetId="4">MODULO10.auto_abrir</definedName>
    <definedName name="sss" localSheetId="10">MODULO10.auto_abrir</definedName>
    <definedName name="sss" localSheetId="5">MODULO10.auto_abrir</definedName>
    <definedName name="sss" localSheetId="6">MODULO10.auto_abrir</definedName>
    <definedName name="sss" localSheetId="7">MODULO10.auto_abrir</definedName>
    <definedName name="sss" localSheetId="8">MODULO10.auto_abrir</definedName>
    <definedName name="sss" localSheetId="9">MODULO10.auto_abrir</definedName>
    <definedName name="sss" localSheetId="1">MODULO10.auto_abrir</definedName>
    <definedName name="sss" localSheetId="2">MODULO10.auto_abrir</definedName>
    <definedName name="sss" localSheetId="0">MODULO10.auto_abrir</definedName>
    <definedName name="sss">MODULO10.auto_abrir</definedName>
    <definedName name="SSSS" localSheetId="11">#REF!</definedName>
    <definedName name="SSSS" localSheetId="4">#REF!</definedName>
    <definedName name="SSSS" localSheetId="10">#REF!</definedName>
    <definedName name="SSSS" localSheetId="5">#REF!</definedName>
    <definedName name="SSSS" localSheetId="6">#REF!</definedName>
    <definedName name="SSSS" localSheetId="7">#REF!</definedName>
    <definedName name="SSSS" localSheetId="8">#REF!</definedName>
    <definedName name="SSSS" localSheetId="9">#REF!</definedName>
    <definedName name="SSSS" localSheetId="1">'MEMORIAS DE CANTIDADES'!ERR</definedName>
    <definedName name="SSSS" localSheetId="2">PMT!ERR</definedName>
    <definedName name="SSSS">[0]!ERR</definedName>
    <definedName name="sssss7" localSheetId="11" hidden="1">{"via1",#N/A,TRUE,"general";"via2",#N/A,TRUE,"general";"via3",#N/A,TRUE,"general"}</definedName>
    <definedName name="sssss7" localSheetId="4" hidden="1">{"via1",#N/A,TRUE,"general";"via2",#N/A,TRUE,"general";"via3",#N/A,TRUE,"general"}</definedName>
    <definedName name="sssss7" localSheetId="10" hidden="1">{"via1",#N/A,TRUE,"general";"via2",#N/A,TRUE,"general";"via3",#N/A,TRUE,"general"}</definedName>
    <definedName name="sssss7" localSheetId="5" hidden="1">{"via1",#N/A,TRUE,"general";"via2",#N/A,TRUE,"general";"via3",#N/A,TRUE,"general"}</definedName>
    <definedName name="sssss7" localSheetId="6" hidden="1">{"via1",#N/A,TRUE,"general";"via2",#N/A,TRUE,"general";"via3",#N/A,TRUE,"general"}</definedName>
    <definedName name="sssss7" localSheetId="7" hidden="1">{"via1",#N/A,TRUE,"general";"via2",#N/A,TRUE,"general";"via3",#N/A,TRUE,"general"}</definedName>
    <definedName name="sssss7" localSheetId="8" hidden="1">{"via1",#N/A,TRUE,"general";"via2",#N/A,TRUE,"general";"via3",#N/A,TRUE,"general"}</definedName>
    <definedName name="sssss7" localSheetId="9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1" hidden="1">{"TAB1",#N/A,TRUE,"GENERAL";"TAB2",#N/A,TRUE,"GENERAL";"TAB3",#N/A,TRUE,"GENERAL";"TAB4",#N/A,TRUE,"GENERAL";"TAB5",#N/A,TRUE,"GENERAL"}</definedName>
    <definedName name="sssssa" localSheetId="4" hidden="1">{"TAB1",#N/A,TRUE,"GENERAL";"TAB2",#N/A,TRUE,"GENERAL";"TAB3",#N/A,TRUE,"GENERAL";"TAB4",#N/A,TRUE,"GENERAL";"TAB5",#N/A,TRUE,"GENERAL"}</definedName>
    <definedName name="sssssa" localSheetId="10" hidden="1">{"TAB1",#N/A,TRUE,"GENERAL";"TAB2",#N/A,TRUE,"GENERAL";"TAB3",#N/A,TRUE,"GENERAL";"TAB4",#N/A,TRUE,"GENERAL";"TAB5",#N/A,TRUE,"GENERAL"}</definedName>
    <definedName name="sssssa" localSheetId="5" hidden="1">{"TAB1",#N/A,TRUE,"GENERAL";"TAB2",#N/A,TRUE,"GENERAL";"TAB3",#N/A,TRUE,"GENERAL";"TAB4",#N/A,TRUE,"GENERAL";"TAB5",#N/A,TRUE,"GENERAL"}</definedName>
    <definedName name="sssssa" localSheetId="6" hidden="1">{"TAB1",#N/A,TRUE,"GENERAL";"TAB2",#N/A,TRUE,"GENERAL";"TAB3",#N/A,TRUE,"GENERAL";"TAB4",#N/A,TRUE,"GENERAL";"TAB5",#N/A,TRUE,"GENERAL"}</definedName>
    <definedName name="sssssa" localSheetId="7" hidden="1">{"TAB1",#N/A,TRUE,"GENERAL";"TAB2",#N/A,TRUE,"GENERAL";"TAB3",#N/A,TRUE,"GENERAL";"TAB4",#N/A,TRUE,"GENERAL";"TAB5",#N/A,TRUE,"GENERAL"}</definedName>
    <definedName name="sssssa" localSheetId="8" hidden="1">{"TAB1",#N/A,TRUE,"GENERAL";"TAB2",#N/A,TRUE,"GENERAL";"TAB3",#N/A,TRUE,"GENERAL";"TAB4",#N/A,TRUE,"GENERAL";"TAB5",#N/A,TRUE,"GENERAL"}</definedName>
    <definedName name="sssssa" localSheetId="9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1" hidden="1">{"via1",#N/A,TRUE,"general";"via2",#N/A,TRUE,"general";"via3",#N/A,TRUE,"general"}</definedName>
    <definedName name="sssssy" localSheetId="4" hidden="1">{"via1",#N/A,TRUE,"general";"via2",#N/A,TRUE,"general";"via3",#N/A,TRUE,"general"}</definedName>
    <definedName name="sssssy" localSheetId="10" hidden="1">{"via1",#N/A,TRUE,"general";"via2",#N/A,TRUE,"general";"via3",#N/A,TRUE,"general"}</definedName>
    <definedName name="sssssy" localSheetId="5" hidden="1">{"via1",#N/A,TRUE,"general";"via2",#N/A,TRUE,"general";"via3",#N/A,TRUE,"general"}</definedName>
    <definedName name="sssssy" localSheetId="6" hidden="1">{"via1",#N/A,TRUE,"general";"via2",#N/A,TRUE,"general";"via3",#N/A,TRUE,"general"}</definedName>
    <definedName name="sssssy" localSheetId="7" hidden="1">{"via1",#N/A,TRUE,"general";"via2",#N/A,TRUE,"general";"via3",#N/A,TRUE,"general"}</definedName>
    <definedName name="sssssy" localSheetId="8" hidden="1">{"via1",#N/A,TRUE,"general";"via2",#N/A,TRUE,"general";"via3",#N/A,TRUE,"general"}</definedName>
    <definedName name="sssssy" localSheetId="9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1">#REF!</definedName>
    <definedName name="St" localSheetId="2">#REF!</definedName>
    <definedName name="St">#REF!</definedName>
    <definedName name="ST_BLDG" localSheetId="1">#REF!</definedName>
    <definedName name="ST_BLDG" localSheetId="2">#REF!</definedName>
    <definedName name="ST_BLDG">#REF!</definedName>
    <definedName name="ST_CW" localSheetId="1">#REF!</definedName>
    <definedName name="ST_CW" localSheetId="2">#REF!</definedName>
    <definedName name="ST_CW">#REF!</definedName>
    <definedName name="STALO1">#REF!</definedName>
    <definedName name="STAMPA" localSheetId="11">#REF!</definedName>
    <definedName name="STAMPA" localSheetId="4">#REF!</definedName>
    <definedName name="STAMPA" localSheetId="10">#REF!</definedName>
    <definedName name="STAMPA" localSheetId="5">#REF!</definedName>
    <definedName name="STAMPA" localSheetId="6">#REF!</definedName>
    <definedName name="STAMPA" localSheetId="7">#REF!</definedName>
    <definedName name="STAMPA" localSheetId="8">#REF!</definedName>
    <definedName name="STAMPA" localSheetId="9">#REF!</definedName>
    <definedName name="STAMPA" localSheetId="1">#REF!</definedName>
    <definedName name="STAMPA" localSheetId="2">#REF!</definedName>
    <definedName name="STAMPA">#REF!</definedName>
    <definedName name="STANU" localSheetId="11">#REF!</definedName>
    <definedName name="STANU" localSheetId="4">#REF!</definedName>
    <definedName name="STANU" localSheetId="10">#REF!</definedName>
    <definedName name="STANU" localSheetId="5">#REF!</definedName>
    <definedName name="STANU" localSheetId="6">#REF!</definedName>
    <definedName name="STANU" localSheetId="7">#REF!</definedName>
    <definedName name="STANU" localSheetId="8">#REF!</definedName>
    <definedName name="STANU" localSheetId="9">#REF!</definedName>
    <definedName name="STANU" localSheetId="1">#REF!</definedName>
    <definedName name="STANU" localSheetId="2">#REF!</definedName>
    <definedName name="STANU">#REF!</definedName>
    <definedName name="START" localSheetId="11">#REF!</definedName>
    <definedName name="START" localSheetId="4">#REF!</definedName>
    <definedName name="START" localSheetId="10">#REF!</definedName>
    <definedName name="START" localSheetId="5">#REF!</definedName>
    <definedName name="START" localSheetId="6">#REF!</definedName>
    <definedName name="START" localSheetId="7">#REF!</definedName>
    <definedName name="START" localSheetId="8">#REF!</definedName>
    <definedName name="START" localSheetId="9">#REF!</definedName>
    <definedName name="START" localSheetId="1">#REF!</definedName>
    <definedName name="START" localSheetId="2">#REF!</definedName>
    <definedName name="START">#REF!</definedName>
    <definedName name="START1" localSheetId="11">#REF!</definedName>
    <definedName name="START1" localSheetId="4">#REF!</definedName>
    <definedName name="START1" localSheetId="10">#REF!</definedName>
    <definedName name="START1" localSheetId="5">#REF!</definedName>
    <definedName name="START1" localSheetId="6">#REF!</definedName>
    <definedName name="START1" localSheetId="7">#REF!</definedName>
    <definedName name="START1" localSheetId="8">#REF!</definedName>
    <definedName name="START1" localSheetId="9">#REF!</definedName>
    <definedName name="START1" localSheetId="1">#REF!</definedName>
    <definedName name="START1" localSheetId="2">#REF!</definedName>
    <definedName name="START1">#REF!</definedName>
    <definedName name="STENU" localSheetId="1">#REF!</definedName>
    <definedName name="STENU" localSheetId="2">#REF!</definedName>
    <definedName name="STENU">#REF!</definedName>
    <definedName name="STIW" localSheetId="11">#REF!</definedName>
    <definedName name="STIW" localSheetId="4">#REF!</definedName>
    <definedName name="STIW" localSheetId="10">#REF!</definedName>
    <definedName name="STIW" localSheetId="5">#REF!</definedName>
    <definedName name="STIW" localSheetId="6">#REF!</definedName>
    <definedName name="STIW" localSheetId="7">#REF!</definedName>
    <definedName name="STIW" localSheetId="8">#REF!</definedName>
    <definedName name="STIW" localSheetId="9">#REF!</definedName>
    <definedName name="STIW" localSheetId="1">#REF!</definedName>
    <definedName name="STIW" localSheetId="2">#REF!</definedName>
    <definedName name="STIW">#REF!</definedName>
    <definedName name="Stock" localSheetId="1">#REF!</definedName>
    <definedName name="Stock" localSheetId="2">#REF!</definedName>
    <definedName name="Stock">#REF!</definedName>
    <definedName name="STONU" localSheetId="2">#REF!</definedName>
    <definedName name="STONU">#REF!</definedName>
    <definedName name="STRESS_RELIEVIN" localSheetId="11">#REF!</definedName>
    <definedName name="STRESS_RELIEVIN" localSheetId="4">#REF!</definedName>
    <definedName name="STRESS_RELIEVIN" localSheetId="10">#REF!</definedName>
    <definedName name="STRESS_RELIEVIN" localSheetId="5">#REF!</definedName>
    <definedName name="STRESS_RELIEVIN" localSheetId="6">#REF!</definedName>
    <definedName name="STRESS_RELIEVIN" localSheetId="7">#REF!</definedName>
    <definedName name="STRESS_RELIEVIN" localSheetId="8">#REF!</definedName>
    <definedName name="STRESS_RELIEVIN" localSheetId="9">#REF!</definedName>
    <definedName name="STRESS_RELIEVIN" localSheetId="1">#REF!</definedName>
    <definedName name="STRESS_RELIEVIN" localSheetId="2">#REF!</definedName>
    <definedName name="STRESS_RELIEVIN">#REF!</definedName>
    <definedName name="STSUMM" localSheetId="11">#REF!</definedName>
    <definedName name="STSUMM" localSheetId="4">#REF!</definedName>
    <definedName name="STSUMM" localSheetId="10">#REF!</definedName>
    <definedName name="STSUMM" localSheetId="5">#REF!</definedName>
    <definedName name="STSUMM" localSheetId="6">#REF!</definedName>
    <definedName name="STSUMM" localSheetId="7">#REF!</definedName>
    <definedName name="STSUMM" localSheetId="8">#REF!</definedName>
    <definedName name="STSUMM" localSheetId="9">#REF!</definedName>
    <definedName name="STSUMM" localSheetId="1">#REF!</definedName>
    <definedName name="STSUMM" localSheetId="2">#REF!</definedName>
    <definedName name="STSUMM">#REF!</definedName>
    <definedName name="stt" localSheetId="11" hidden="1">{"via1",#N/A,TRUE,"general";"via2",#N/A,TRUE,"general";"via3",#N/A,TRUE,"general"}</definedName>
    <definedName name="stt" localSheetId="4" hidden="1">{"via1",#N/A,TRUE,"general";"via2",#N/A,TRUE,"general";"via3",#N/A,TRUE,"general"}</definedName>
    <definedName name="stt" localSheetId="10" hidden="1">{"via1",#N/A,TRUE,"general";"via2",#N/A,TRUE,"general";"via3",#N/A,TRUE,"general"}</definedName>
    <definedName name="stt" localSheetId="5" hidden="1">{"via1",#N/A,TRUE,"general";"via2",#N/A,TRUE,"general";"via3",#N/A,TRUE,"general"}</definedName>
    <definedName name="stt" localSheetId="6" hidden="1">{"via1",#N/A,TRUE,"general";"via2",#N/A,TRUE,"general";"via3",#N/A,TRUE,"general"}</definedName>
    <definedName name="stt" localSheetId="7" hidden="1">{"via1",#N/A,TRUE,"general";"via2",#N/A,TRUE,"general";"via3",#N/A,TRUE,"general"}</definedName>
    <definedName name="stt" localSheetId="8" hidden="1">{"via1",#N/A,TRUE,"general";"via2",#N/A,TRUE,"general";"via3",#N/A,TRUE,"general"}</definedName>
    <definedName name="stt" localSheetId="9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 localSheetId="1">#REF!</definedName>
    <definedName name="SUBSUELO" localSheetId="2">#REF!</definedName>
    <definedName name="SUBSUELO">#REF!</definedName>
    <definedName name="Subtotal" localSheetId="1">#REF!</definedName>
    <definedName name="Subtotal">#REF!</definedName>
    <definedName name="SUELDO" localSheetId="1">#REF!</definedName>
    <definedName name="SUELDO">#REF!</definedName>
    <definedName name="suma">#REF!</definedName>
    <definedName name="Summary" localSheetId="11">#REF!</definedName>
    <definedName name="Summary" localSheetId="4">#REF!</definedName>
    <definedName name="Summary" localSheetId="10">#REF!</definedName>
    <definedName name="Summary" localSheetId="5">#REF!</definedName>
    <definedName name="Summary" localSheetId="6">#REF!</definedName>
    <definedName name="Summary" localSheetId="7">#REF!</definedName>
    <definedName name="Summary" localSheetId="8">#REF!</definedName>
    <definedName name="Summary" localSheetId="9">#REF!</definedName>
    <definedName name="Summary" localSheetId="1">#REF!</definedName>
    <definedName name="Summary" localSheetId="2">#REF!</definedName>
    <definedName name="Summary">#REF!</definedName>
    <definedName name="SUP_ART" localSheetId="11">#REF!</definedName>
    <definedName name="SUP_ART" localSheetId="4">#REF!</definedName>
    <definedName name="SUP_ART" localSheetId="10">#REF!</definedName>
    <definedName name="SUP_ART" localSheetId="5">#REF!</definedName>
    <definedName name="SUP_ART" localSheetId="6">#REF!</definedName>
    <definedName name="SUP_ART" localSheetId="7">#REF!</definedName>
    <definedName name="SUP_ART" localSheetId="8">#REF!</definedName>
    <definedName name="SUP_ART" localSheetId="9">#REF!</definedName>
    <definedName name="SUP_ART" localSheetId="1">#REF!</definedName>
    <definedName name="SUP_ART" localSheetId="2">#REF!</definedName>
    <definedName name="SUP_ART">#REF!</definedName>
    <definedName name="SUP_VEX" localSheetId="11">#REF!</definedName>
    <definedName name="SUP_VEX" localSheetId="4">#REF!</definedName>
    <definedName name="SUP_VEX" localSheetId="10">#REF!</definedName>
    <definedName name="SUP_VEX" localSheetId="5">#REF!</definedName>
    <definedName name="SUP_VEX" localSheetId="6">#REF!</definedName>
    <definedName name="SUP_VEX" localSheetId="7">#REF!</definedName>
    <definedName name="SUP_VEX" localSheetId="8">#REF!</definedName>
    <definedName name="SUP_VEX" localSheetId="9">#REF!</definedName>
    <definedName name="SUP_VEX" localSheetId="1">#REF!</definedName>
    <definedName name="SUP_VEX" localSheetId="2">#REF!</definedName>
    <definedName name="SUP_VEX">#REF!</definedName>
    <definedName name="SUP_VPR" localSheetId="1">#REF!</definedName>
    <definedName name="SUP_VPR">#REF!</definedName>
    <definedName name="SUP_VPR_GEC" localSheetId="1">#REF!</definedName>
    <definedName name="SUP_VPR_GEC">#REF!</definedName>
    <definedName name="SUP_VPR_GMM" localSheetId="1">#REF!</definedName>
    <definedName name="SUP_VPR_GMM">#REF!</definedName>
    <definedName name="SUP_VPR_GRC" localSheetId="1">#REF!</definedName>
    <definedName name="SUP_VPR_GRC">#REF!</definedName>
    <definedName name="SUP_VPR_GRM" localSheetId="1">#REF!</definedName>
    <definedName name="SUP_VPR_GRM">#REF!</definedName>
    <definedName name="SUP_VPR_GRN" localSheetId="1">#REF!</definedName>
    <definedName name="SUP_VPR_GRN">#REF!</definedName>
    <definedName name="SUP_VPR_GRS" localSheetId="1">#REF!</definedName>
    <definedName name="SUP_VPR_GRS">#REF!</definedName>
    <definedName name="SUP_VPR_GTP">#REF!</definedName>
    <definedName name="SUP_VPR_NA" localSheetId="11">#REF!</definedName>
    <definedName name="SUP_VPR_NA" localSheetId="4">#REF!</definedName>
    <definedName name="SUP_VPR_NA" localSheetId="10">#REF!</definedName>
    <definedName name="SUP_VPR_NA" localSheetId="5">#REF!</definedName>
    <definedName name="SUP_VPR_NA" localSheetId="6">#REF!</definedName>
    <definedName name="SUP_VPR_NA" localSheetId="7">#REF!</definedName>
    <definedName name="SUP_VPR_NA" localSheetId="8">#REF!</definedName>
    <definedName name="SUP_VPR_NA" localSheetId="9">#REF!</definedName>
    <definedName name="SUP_VPR_NA" localSheetId="1">#REF!</definedName>
    <definedName name="SUP_VPR_NA" localSheetId="2">#REF!</definedName>
    <definedName name="SUP_VPR_NA">#REF!</definedName>
    <definedName name="SUPER">#REF!</definedName>
    <definedName name="SUPERFICIE" localSheetId="11">#REF!</definedName>
    <definedName name="SUPERFICIE" localSheetId="4">#REF!</definedName>
    <definedName name="SUPERFICIE" localSheetId="10">#REF!</definedName>
    <definedName name="SUPERFICIE" localSheetId="5">#REF!</definedName>
    <definedName name="SUPERFICIE" localSheetId="6">#REF!</definedName>
    <definedName name="SUPERFICIE" localSheetId="7">#REF!</definedName>
    <definedName name="SUPERFICIE" localSheetId="8">#REF!</definedName>
    <definedName name="SUPERFICIE" localSheetId="9">#REF!</definedName>
    <definedName name="SUPERFICIE" localSheetId="1">#REF!</definedName>
    <definedName name="SUPERFICIE" localSheetId="2">#REF!</definedName>
    <definedName name="SUPERFICIE">#REF!</definedName>
    <definedName name="sw" localSheetId="11">#REF!</definedName>
    <definedName name="sw" localSheetId="4">#REF!</definedName>
    <definedName name="sw" localSheetId="10">#REF!</definedName>
    <definedName name="sw" localSheetId="5">#REF!</definedName>
    <definedName name="sw" localSheetId="6">#REF!</definedName>
    <definedName name="sw" localSheetId="7">#REF!</definedName>
    <definedName name="sw" localSheetId="8">#REF!</definedName>
    <definedName name="sw" localSheetId="9">#REF!</definedName>
    <definedName name="sw" localSheetId="1">'MEMORIAS DE CANTIDADES'!ERR</definedName>
    <definedName name="sw" localSheetId="2">PMT!ERR</definedName>
    <definedName name="sw">[0]!ERR</definedName>
    <definedName name="swsw" localSheetId="11" hidden="1">{"via1",#N/A,TRUE,"general";"via2",#N/A,TRUE,"general";"via3",#N/A,TRUE,"general"}</definedName>
    <definedName name="swsw" localSheetId="4" hidden="1">{"via1",#N/A,TRUE,"general";"via2",#N/A,TRUE,"general";"via3",#N/A,TRUE,"general"}</definedName>
    <definedName name="swsw" localSheetId="10" hidden="1">{"via1",#N/A,TRUE,"general";"via2",#N/A,TRUE,"general";"via3",#N/A,TRUE,"general"}</definedName>
    <definedName name="swsw" localSheetId="5" hidden="1">{"via1",#N/A,TRUE,"general";"via2",#N/A,TRUE,"general";"via3",#N/A,TRUE,"general"}</definedName>
    <definedName name="swsw" localSheetId="6" hidden="1">{"via1",#N/A,TRUE,"general";"via2",#N/A,TRUE,"general";"via3",#N/A,TRUE,"general"}</definedName>
    <definedName name="swsw" localSheetId="7" hidden="1">{"via1",#N/A,TRUE,"general";"via2",#N/A,TRUE,"general";"via3",#N/A,TRUE,"general"}</definedName>
    <definedName name="swsw" localSheetId="8" hidden="1">{"via1",#N/A,TRUE,"general";"via2",#N/A,TRUE,"general";"via3",#N/A,TRUE,"general"}</definedName>
    <definedName name="swsw" localSheetId="9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1" hidden="1">{"TAB1",#N/A,TRUE,"GENERAL";"TAB2",#N/A,TRUE,"GENERAL";"TAB3",#N/A,TRUE,"GENERAL";"TAB4",#N/A,TRUE,"GENERAL";"TAB5",#N/A,TRUE,"GENERAL"}</definedName>
    <definedName name="swsw3" localSheetId="4" hidden="1">{"TAB1",#N/A,TRUE,"GENERAL";"TAB2",#N/A,TRUE,"GENERAL";"TAB3",#N/A,TRUE,"GENERAL";"TAB4",#N/A,TRUE,"GENERAL";"TAB5",#N/A,TRUE,"GENERAL"}</definedName>
    <definedName name="swsw3" localSheetId="10" hidden="1">{"TAB1",#N/A,TRUE,"GENERAL";"TAB2",#N/A,TRUE,"GENERAL";"TAB3",#N/A,TRUE,"GENERAL";"TAB4",#N/A,TRUE,"GENERAL";"TAB5",#N/A,TRUE,"GENERAL"}</definedName>
    <definedName name="swsw3" localSheetId="5" hidden="1">{"TAB1",#N/A,TRUE,"GENERAL";"TAB2",#N/A,TRUE,"GENERAL";"TAB3",#N/A,TRUE,"GENERAL";"TAB4",#N/A,TRUE,"GENERAL";"TAB5",#N/A,TRUE,"GENERAL"}</definedName>
    <definedName name="swsw3" localSheetId="6" hidden="1">{"TAB1",#N/A,TRUE,"GENERAL";"TAB2",#N/A,TRUE,"GENERAL";"TAB3",#N/A,TRUE,"GENERAL";"TAB4",#N/A,TRUE,"GENERAL";"TAB5",#N/A,TRUE,"GENERAL"}</definedName>
    <definedName name="swsw3" localSheetId="7" hidden="1">{"TAB1",#N/A,TRUE,"GENERAL";"TAB2",#N/A,TRUE,"GENERAL";"TAB3",#N/A,TRUE,"GENERAL";"TAB4",#N/A,TRUE,"GENERAL";"TAB5",#N/A,TRUE,"GENERAL"}</definedName>
    <definedName name="swsw3" localSheetId="8" hidden="1">{"TAB1",#N/A,TRUE,"GENERAL";"TAB2",#N/A,TRUE,"GENERAL";"TAB3",#N/A,TRUE,"GENERAL";"TAB4",#N/A,TRUE,"GENERAL";"TAB5",#N/A,TRUE,"GENERAL"}</definedName>
    <definedName name="swsw3" localSheetId="9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1">#REF!</definedName>
    <definedName name="t" localSheetId="4">#REF!</definedName>
    <definedName name="t" localSheetId="10">#REF!</definedName>
    <definedName name="t" localSheetId="5">#REF!</definedName>
    <definedName name="t" localSheetId="6">#REF!</definedName>
    <definedName name="t" localSheetId="7">#REF!</definedName>
    <definedName name="t" localSheetId="8">#REF!</definedName>
    <definedName name="t" localSheetId="9">#REF!</definedName>
    <definedName name="t" localSheetId="0">#REF!</definedName>
    <definedName name="t">#REF!</definedName>
    <definedName name="t_1" localSheetId="11">Scheduled_Payment+Extra_Payment</definedName>
    <definedName name="t_1" localSheetId="4">Scheduled_Payment+Extra_Payment</definedName>
    <definedName name="t_1" localSheetId="10">Scheduled_Payment+Extra_Payment</definedName>
    <definedName name="t_1" localSheetId="5">Scheduled_Payment+Extra_Payment</definedName>
    <definedName name="t_1" localSheetId="6">Scheduled_Payment+Extra_Payment</definedName>
    <definedName name="t_1" localSheetId="7">Scheduled_Payment+Extra_Payment</definedName>
    <definedName name="t_1" localSheetId="8">Scheduled_Payment+Extra_Payment</definedName>
    <definedName name="t_1" localSheetId="9">Scheduled_Payment+Extra_Payment</definedName>
    <definedName name="t_1" localSheetId="1">Scheduled_Payment+Extra_Payment</definedName>
    <definedName name="t_1" localSheetId="2">Scheduled_Payment+Extra_Payment</definedName>
    <definedName name="t_1" localSheetId="0">Scheduled_Payment+Extra_Payment</definedName>
    <definedName name="t_1">Scheduled_Payment+Extra_Payment</definedName>
    <definedName name="t5t5" localSheetId="11" hidden="1">{"TAB1",#N/A,TRUE,"GENERAL";"TAB2",#N/A,TRUE,"GENERAL";"TAB3",#N/A,TRUE,"GENERAL";"TAB4",#N/A,TRUE,"GENERAL";"TAB5",#N/A,TRUE,"GENERAL"}</definedName>
    <definedName name="t5t5" localSheetId="4" hidden="1">{"TAB1",#N/A,TRUE,"GENERAL";"TAB2",#N/A,TRUE,"GENERAL";"TAB3",#N/A,TRUE,"GENERAL";"TAB4",#N/A,TRUE,"GENERAL";"TAB5",#N/A,TRUE,"GENERAL"}</definedName>
    <definedName name="t5t5" localSheetId="10" hidden="1">{"TAB1",#N/A,TRUE,"GENERAL";"TAB2",#N/A,TRUE,"GENERAL";"TAB3",#N/A,TRUE,"GENERAL";"TAB4",#N/A,TRUE,"GENERAL";"TAB5",#N/A,TRUE,"GENERAL"}</definedName>
    <definedName name="t5t5" localSheetId="5" hidden="1">{"TAB1",#N/A,TRUE,"GENERAL";"TAB2",#N/A,TRUE,"GENERAL";"TAB3",#N/A,TRUE,"GENERAL";"TAB4",#N/A,TRUE,"GENERAL";"TAB5",#N/A,TRUE,"GENERAL"}</definedName>
    <definedName name="t5t5" localSheetId="6" hidden="1">{"TAB1",#N/A,TRUE,"GENERAL";"TAB2",#N/A,TRUE,"GENERAL";"TAB3",#N/A,TRUE,"GENERAL";"TAB4",#N/A,TRUE,"GENERAL";"TAB5",#N/A,TRUE,"GENERAL"}</definedName>
    <definedName name="t5t5" localSheetId="7" hidden="1">{"TAB1",#N/A,TRUE,"GENERAL";"TAB2",#N/A,TRUE,"GENERAL";"TAB3",#N/A,TRUE,"GENERAL";"TAB4",#N/A,TRUE,"GENERAL";"TAB5",#N/A,TRUE,"GENERAL"}</definedName>
    <definedName name="t5t5" localSheetId="8" hidden="1">{"TAB1",#N/A,TRUE,"GENERAL";"TAB2",#N/A,TRUE,"GENERAL";"TAB3",#N/A,TRUE,"GENERAL";"TAB4",#N/A,TRUE,"GENERAL";"TAB5",#N/A,TRUE,"GENERAL"}</definedName>
    <definedName name="t5t5" localSheetId="9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#REF!</definedName>
    <definedName name="TABLA" localSheetId="11">#REF!</definedName>
    <definedName name="TABLA" localSheetId="4">#REF!</definedName>
    <definedName name="TABLA" localSheetId="10">#REF!</definedName>
    <definedName name="TABLA" localSheetId="5">#REF!</definedName>
    <definedName name="TABLA" localSheetId="6">#REF!</definedName>
    <definedName name="TABLA" localSheetId="7">#REF!</definedName>
    <definedName name="TABLA" localSheetId="8">#REF!</definedName>
    <definedName name="TABLA" localSheetId="9">#REF!</definedName>
    <definedName name="TABLA" localSheetId="1">#REF!</definedName>
    <definedName name="TABLA" localSheetId="2">#REF!</definedName>
    <definedName name="TABLA">#REF!</definedName>
    <definedName name="tabla1">#REF!</definedName>
    <definedName name="TABLEKP" localSheetId="1">#REF!</definedName>
    <definedName name="TABLEKP" localSheetId="2">#REF!</definedName>
    <definedName name="TABLEKP">#REF!</definedName>
    <definedName name="TABLEPRI" localSheetId="11">#REF!</definedName>
    <definedName name="TABLEPRI" localSheetId="4">#REF!</definedName>
    <definedName name="TABLEPRI" localSheetId="10">#REF!</definedName>
    <definedName name="TABLEPRI" localSheetId="5">#REF!</definedName>
    <definedName name="TABLEPRI" localSheetId="6">#REF!</definedName>
    <definedName name="TABLEPRI" localSheetId="7">#REF!</definedName>
    <definedName name="TABLEPRI" localSheetId="8">#REF!</definedName>
    <definedName name="TABLEPRI" localSheetId="9">#REF!</definedName>
    <definedName name="TABLEPRI" localSheetId="1">#REF!</definedName>
    <definedName name="TABLEPRI" localSheetId="2">#REF!</definedName>
    <definedName name="TABLEPRI">#REF!</definedName>
    <definedName name="Tambores" localSheetId="1">#REF!</definedName>
    <definedName name="Tambores">#REF!</definedName>
    <definedName name="Tanques" localSheetId="1">#REF!</definedName>
    <definedName name="Tanques">#REF!</definedName>
    <definedName name="TAREAS_INICIALES" localSheetId="1">#REF!</definedName>
    <definedName name="TAREAS_INICIALES">#REF!</definedName>
    <definedName name="TARIFA" localSheetId="1">#REF!</definedName>
    <definedName name="TARIFA">#REF!</definedName>
    <definedName name="TarifaPension">#REF!</definedName>
    <definedName name="TARIFAS" localSheetId="1">#REF!</definedName>
    <definedName name="TARIFAS">#REF!</definedName>
    <definedName name="TarifaSalud">#REF!</definedName>
    <definedName name="Tasa" localSheetId="11">#REF!</definedName>
    <definedName name="Tasa" localSheetId="4">#REF!</definedName>
    <definedName name="Tasa" localSheetId="10">#REF!</definedName>
    <definedName name="Tasa" localSheetId="5">#REF!</definedName>
    <definedName name="Tasa" localSheetId="6">#REF!</definedName>
    <definedName name="Tasa" localSheetId="7">#REF!</definedName>
    <definedName name="Tasa" localSheetId="8">#REF!</definedName>
    <definedName name="Tasa" localSheetId="9">#REF!</definedName>
    <definedName name="Tasa" localSheetId="1">#REF!</definedName>
    <definedName name="Tasa" localSheetId="2">#REF!</definedName>
    <definedName name="Tasa">#REF!</definedName>
    <definedName name="TASA_DE_CAMBIO" localSheetId="1">#REF!</definedName>
    <definedName name="TASA_DE_CAMBIO">#REF!</definedName>
    <definedName name="Tasa1">#REF!</definedName>
    <definedName name="TasaCCP" localSheetId="11">#REF!</definedName>
    <definedName name="TasaCCP" localSheetId="4">#REF!</definedName>
    <definedName name="TasaCCP" localSheetId="10">#REF!</definedName>
    <definedName name="TasaCCP" localSheetId="5">#REF!</definedName>
    <definedName name="TasaCCP" localSheetId="6">#REF!</definedName>
    <definedName name="TasaCCP" localSheetId="7">#REF!</definedName>
    <definedName name="TasaCCP" localSheetId="8">#REF!</definedName>
    <definedName name="TasaCCP" localSheetId="9">#REF!</definedName>
    <definedName name="TasaCCP" localSheetId="1">#REF!</definedName>
    <definedName name="TasaCCP" localSheetId="2">#REF!</definedName>
    <definedName name="TasaCCP">#REF!</definedName>
    <definedName name="Tax" localSheetId="1">#REF!</definedName>
    <definedName name="Tax">#REF!</definedName>
    <definedName name="TB_EVENTOS_OTS_ANUAL" localSheetId="1">#REF!</definedName>
    <definedName name="TB_EVENTOS_OTS_ANUAL">#REF!</definedName>
    <definedName name="tc" localSheetId="1">#REF!</definedName>
    <definedName name="tc">#REF!</definedName>
    <definedName name="TDJGMHMDTUMDHM">#REF!</definedName>
    <definedName name="tdy" localSheetId="11" hidden="1">{"TAB1",#N/A,TRUE,"GENERAL";"TAB2",#N/A,TRUE,"GENERAL";"TAB3",#N/A,TRUE,"GENERAL";"TAB4",#N/A,TRUE,"GENERAL";"TAB5",#N/A,TRUE,"GENERAL"}</definedName>
    <definedName name="tdy" localSheetId="4" hidden="1">{"TAB1",#N/A,TRUE,"GENERAL";"TAB2",#N/A,TRUE,"GENERAL";"TAB3",#N/A,TRUE,"GENERAL";"TAB4",#N/A,TRUE,"GENERAL";"TAB5",#N/A,TRUE,"GENERAL"}</definedName>
    <definedName name="tdy" localSheetId="10" hidden="1">{"TAB1",#N/A,TRUE,"GENERAL";"TAB2",#N/A,TRUE,"GENERAL";"TAB3",#N/A,TRUE,"GENERAL";"TAB4",#N/A,TRUE,"GENERAL";"TAB5",#N/A,TRUE,"GENERAL"}</definedName>
    <definedName name="tdy" localSheetId="5" hidden="1">{"TAB1",#N/A,TRUE,"GENERAL";"TAB2",#N/A,TRUE,"GENERAL";"TAB3",#N/A,TRUE,"GENERAL";"TAB4",#N/A,TRUE,"GENERAL";"TAB5",#N/A,TRUE,"GENERAL"}</definedName>
    <definedName name="tdy" localSheetId="6" hidden="1">{"TAB1",#N/A,TRUE,"GENERAL";"TAB2",#N/A,TRUE,"GENERAL";"TAB3",#N/A,TRUE,"GENERAL";"TAB4",#N/A,TRUE,"GENERAL";"TAB5",#N/A,TRUE,"GENERAL"}</definedName>
    <definedName name="tdy" localSheetId="7" hidden="1">{"TAB1",#N/A,TRUE,"GENERAL";"TAB2",#N/A,TRUE,"GENERAL";"TAB3",#N/A,TRUE,"GENERAL";"TAB4",#N/A,TRUE,"GENERAL";"TAB5",#N/A,TRUE,"GENERAL"}</definedName>
    <definedName name="tdy" localSheetId="8" hidden="1">{"TAB1",#N/A,TRUE,"GENERAL";"TAB2",#N/A,TRUE,"GENERAL";"TAB3",#N/A,TRUE,"GENERAL";"TAB4",#N/A,TRUE,"GENERAL";"TAB5",#N/A,TRUE,"GENERAL"}</definedName>
    <definedName name="tdy" localSheetId="9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#REF!</definedName>
    <definedName name="TEMA1" localSheetId="11">#REF!</definedName>
    <definedName name="TEMA1" localSheetId="4">#REF!</definedName>
    <definedName name="TEMA1" localSheetId="10">#REF!</definedName>
    <definedName name="TEMA1" localSheetId="5">#REF!</definedName>
    <definedName name="TEMA1" localSheetId="6">#REF!</definedName>
    <definedName name="TEMA1" localSheetId="7">#REF!</definedName>
    <definedName name="TEMA1" localSheetId="8">#REF!</definedName>
    <definedName name="TEMA1" localSheetId="9">#REF!</definedName>
    <definedName name="TEMA1" localSheetId="1">#REF!</definedName>
    <definedName name="TEMA1" localSheetId="2">#REF!</definedName>
    <definedName name="TEMA1">#REF!</definedName>
    <definedName name="TEMA10" localSheetId="1">#REF!</definedName>
    <definedName name="TEMA10">#REF!</definedName>
    <definedName name="TEMA2" localSheetId="1">#REF!</definedName>
    <definedName name="TEMA2">#REF!</definedName>
    <definedName name="TEMA3" localSheetId="1">#REF!</definedName>
    <definedName name="TEMA3">#REF!</definedName>
    <definedName name="TEMA4" localSheetId="1">#REF!</definedName>
    <definedName name="TEMA4">#REF!</definedName>
    <definedName name="TEMA5" localSheetId="1">#REF!</definedName>
    <definedName name="TEMA5">#REF!</definedName>
    <definedName name="TEMA6" localSheetId="1">#REF!</definedName>
    <definedName name="TEMA6">#REF!</definedName>
    <definedName name="TEMA7" localSheetId="1">#REF!</definedName>
    <definedName name="TEMA7">#REF!</definedName>
    <definedName name="TEMA8" localSheetId="1">#REF!</definedName>
    <definedName name="TEMA8">#REF!</definedName>
    <definedName name="TEMA9" localSheetId="1">#REF!</definedName>
    <definedName name="TEMA9">#REF!</definedName>
    <definedName name="TEMAS_PACC" localSheetId="1">#REF!</definedName>
    <definedName name="TEMAS_PACC">#REF!</definedName>
    <definedName name="TER" localSheetId="11">#REF!</definedName>
    <definedName name="TER" localSheetId="4">#REF!</definedName>
    <definedName name="TER" localSheetId="10">#REF!</definedName>
    <definedName name="TER" localSheetId="5">#REF!</definedName>
    <definedName name="TER" localSheetId="6">#REF!</definedName>
    <definedName name="TER" localSheetId="7">#REF!</definedName>
    <definedName name="TER" localSheetId="8">#REF!</definedName>
    <definedName name="TER" localSheetId="9">#REF!</definedName>
    <definedName name="TER" localSheetId="1">'MEMORIAS DE CANTIDADES'!ERR</definedName>
    <definedName name="TER" localSheetId="2">PMT!ERR</definedName>
    <definedName name="TER">[0]!ERR</definedName>
    <definedName name="TERM" localSheetId="11">#REF!</definedName>
    <definedName name="TERM" localSheetId="4">#REF!</definedName>
    <definedName name="TERM" localSheetId="10">#REF!</definedName>
    <definedName name="TERM" localSheetId="5">#REF!</definedName>
    <definedName name="TERM" localSheetId="6">#REF!</definedName>
    <definedName name="TERM" localSheetId="7">#REF!</definedName>
    <definedName name="TERM" localSheetId="8">#REF!</definedName>
    <definedName name="TERM" localSheetId="9">#REF!</definedName>
    <definedName name="TERM" localSheetId="1">'MEMORIAS DE CANTIDADES'!ERR</definedName>
    <definedName name="TERM" localSheetId="2">PMT!ERR</definedName>
    <definedName name="TERM">[0]!ERR</definedName>
    <definedName name="TÉRMINOS" localSheetId="11">#REF!</definedName>
    <definedName name="TÉRMINOS" localSheetId="4">#REF!</definedName>
    <definedName name="TÉRMINOS" localSheetId="10">#REF!</definedName>
    <definedName name="TÉRMINOS" localSheetId="5">#REF!</definedName>
    <definedName name="TÉRMINOS" localSheetId="6">#REF!</definedName>
    <definedName name="TÉRMINOS" localSheetId="7">#REF!</definedName>
    <definedName name="TÉRMINOS" localSheetId="8">#REF!</definedName>
    <definedName name="TÉRMINOS" localSheetId="9">#REF!</definedName>
    <definedName name="TÉRMINOS" localSheetId="1">'MEMORIAS DE CANTIDADES'!ERR</definedName>
    <definedName name="TÉRMINOS" localSheetId="2">PMT!ERR</definedName>
    <definedName name="TÉRMINOS">[0]!ERR</definedName>
    <definedName name="TERR">#REF!</definedName>
    <definedName name="tetramalparida" localSheetId="11">#REF!</definedName>
    <definedName name="tetramalparida" localSheetId="4">#REF!</definedName>
    <definedName name="tetramalparida" localSheetId="10">#REF!</definedName>
    <definedName name="tetramalparida" localSheetId="5">#REF!</definedName>
    <definedName name="tetramalparida" localSheetId="6">#REF!</definedName>
    <definedName name="tetramalparida" localSheetId="7">#REF!</definedName>
    <definedName name="tetramalparida" localSheetId="8">#REF!</definedName>
    <definedName name="tetramalparida" localSheetId="9">#REF!</definedName>
    <definedName name="tetramalparida" localSheetId="1">#REF!</definedName>
    <definedName name="tetramalparida" localSheetId="2">#REF!</definedName>
    <definedName name="tetramalparida">#REF!</definedName>
    <definedName name="tewst" localSheetId="11" hidden="1">{"TAB1",#N/A,TRUE,"GENERAL";"TAB2",#N/A,TRUE,"GENERAL";"TAB3",#N/A,TRUE,"GENERAL";"TAB4",#N/A,TRUE,"GENERAL";"TAB5",#N/A,TRUE,"GENERAL"}</definedName>
    <definedName name="tewst" localSheetId="4" hidden="1">{"TAB1",#N/A,TRUE,"GENERAL";"TAB2",#N/A,TRUE,"GENERAL";"TAB3",#N/A,TRUE,"GENERAL";"TAB4",#N/A,TRUE,"GENERAL";"TAB5",#N/A,TRUE,"GENERAL"}</definedName>
    <definedName name="tewst" localSheetId="10" hidden="1">{"TAB1",#N/A,TRUE,"GENERAL";"TAB2",#N/A,TRUE,"GENERAL";"TAB3",#N/A,TRUE,"GENERAL";"TAB4",#N/A,TRUE,"GENERAL";"TAB5",#N/A,TRUE,"GENERAL"}</definedName>
    <definedName name="tewst" localSheetId="5" hidden="1">{"TAB1",#N/A,TRUE,"GENERAL";"TAB2",#N/A,TRUE,"GENERAL";"TAB3",#N/A,TRUE,"GENERAL";"TAB4",#N/A,TRUE,"GENERAL";"TAB5",#N/A,TRUE,"GENERAL"}</definedName>
    <definedName name="tewst" localSheetId="6" hidden="1">{"TAB1",#N/A,TRUE,"GENERAL";"TAB2",#N/A,TRUE,"GENERAL";"TAB3",#N/A,TRUE,"GENERAL";"TAB4",#N/A,TRUE,"GENERAL";"TAB5",#N/A,TRUE,"GENERAL"}</definedName>
    <definedName name="tewst" localSheetId="7" hidden="1">{"TAB1",#N/A,TRUE,"GENERAL";"TAB2",#N/A,TRUE,"GENERAL";"TAB3",#N/A,TRUE,"GENERAL";"TAB4",#N/A,TRUE,"GENERAL";"TAB5",#N/A,TRUE,"GENERAL"}</definedName>
    <definedName name="tewst" localSheetId="8" hidden="1">{"TAB1",#N/A,TRUE,"GENERAL";"TAB2",#N/A,TRUE,"GENERAL";"TAB3",#N/A,TRUE,"GENERAL";"TAB4",#N/A,TRUE,"GENERAL";"TAB5",#N/A,TRUE,"GENERAL"}</definedName>
    <definedName name="tewst" localSheetId="9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1" hidden="1">{"via1",#N/A,TRUE,"general";"via2",#N/A,TRUE,"general";"via3",#N/A,TRUE,"general"}</definedName>
    <definedName name="teytrh" localSheetId="4" hidden="1">{"via1",#N/A,TRUE,"general";"via2",#N/A,TRUE,"general";"via3",#N/A,TRUE,"general"}</definedName>
    <definedName name="teytrh" localSheetId="10" hidden="1">{"via1",#N/A,TRUE,"general";"via2",#N/A,TRUE,"general";"via3",#N/A,TRUE,"general"}</definedName>
    <definedName name="teytrh" localSheetId="5" hidden="1">{"via1",#N/A,TRUE,"general";"via2",#N/A,TRUE,"general";"via3",#N/A,TRUE,"general"}</definedName>
    <definedName name="teytrh" localSheetId="6" hidden="1">{"via1",#N/A,TRUE,"general";"via2",#N/A,TRUE,"general";"via3",#N/A,TRUE,"general"}</definedName>
    <definedName name="teytrh" localSheetId="7" hidden="1">{"via1",#N/A,TRUE,"general";"via2",#N/A,TRUE,"general";"via3",#N/A,TRUE,"general"}</definedName>
    <definedName name="teytrh" localSheetId="8" hidden="1">{"via1",#N/A,TRUE,"general";"via2",#N/A,TRUE,"general";"via3",#N/A,TRUE,"general"}</definedName>
    <definedName name="teytrh" localSheetId="9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 localSheetId="1">#REF!</definedName>
    <definedName name="TGB" localSheetId="2">#REF!</definedName>
    <definedName name="TGB">#REF!</definedName>
    <definedName name="TH" localSheetId="1">#REF!</definedName>
    <definedName name="TH">#REF!</definedName>
    <definedName name="thdh" localSheetId="11" hidden="1">{"TAB1",#N/A,TRUE,"GENERAL";"TAB2",#N/A,TRUE,"GENERAL";"TAB3",#N/A,TRUE,"GENERAL";"TAB4",#N/A,TRUE,"GENERAL";"TAB5",#N/A,TRUE,"GENERAL"}</definedName>
    <definedName name="thdh" localSheetId="4" hidden="1">{"TAB1",#N/A,TRUE,"GENERAL";"TAB2",#N/A,TRUE,"GENERAL";"TAB3",#N/A,TRUE,"GENERAL";"TAB4",#N/A,TRUE,"GENERAL";"TAB5",#N/A,TRUE,"GENERAL"}</definedName>
    <definedName name="thdh" localSheetId="10" hidden="1">{"TAB1",#N/A,TRUE,"GENERAL";"TAB2",#N/A,TRUE,"GENERAL";"TAB3",#N/A,TRUE,"GENERAL";"TAB4",#N/A,TRUE,"GENERAL";"TAB5",#N/A,TRUE,"GENERAL"}</definedName>
    <definedName name="thdh" localSheetId="5" hidden="1">{"TAB1",#N/A,TRUE,"GENERAL";"TAB2",#N/A,TRUE,"GENERAL";"TAB3",#N/A,TRUE,"GENERAL";"TAB4",#N/A,TRUE,"GENERAL";"TAB5",#N/A,TRUE,"GENERAL"}</definedName>
    <definedName name="thdh" localSheetId="6" hidden="1">{"TAB1",#N/A,TRUE,"GENERAL";"TAB2",#N/A,TRUE,"GENERAL";"TAB3",#N/A,TRUE,"GENERAL";"TAB4",#N/A,TRUE,"GENERAL";"TAB5",#N/A,TRUE,"GENERAL"}</definedName>
    <definedName name="thdh" localSheetId="7" hidden="1">{"TAB1",#N/A,TRUE,"GENERAL";"TAB2",#N/A,TRUE,"GENERAL";"TAB3",#N/A,TRUE,"GENERAL";"TAB4",#N/A,TRUE,"GENERAL";"TAB5",#N/A,TRUE,"GENERAL"}</definedName>
    <definedName name="thdh" localSheetId="8" hidden="1">{"TAB1",#N/A,TRUE,"GENERAL";"TAB2",#N/A,TRUE,"GENERAL";"TAB3",#N/A,TRUE,"GENERAL";"TAB4",#N/A,TRUE,"GENERAL";"TAB5",#N/A,TRUE,"GENERAL"}</definedName>
    <definedName name="thdh" localSheetId="9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 localSheetId="1">#REF!</definedName>
    <definedName name="THP" localSheetId="2">#REF!</definedName>
    <definedName name="THP">#REF!</definedName>
    <definedName name="thtj" localSheetId="11" hidden="1">{"via1",#N/A,TRUE,"general";"via2",#N/A,TRUE,"general";"via3",#N/A,TRUE,"general"}</definedName>
    <definedName name="thtj" localSheetId="4" hidden="1">{"via1",#N/A,TRUE,"general";"via2",#N/A,TRUE,"general";"via3",#N/A,TRUE,"general"}</definedName>
    <definedName name="thtj" localSheetId="10" hidden="1">{"via1",#N/A,TRUE,"general";"via2",#N/A,TRUE,"general";"via3",#N/A,TRUE,"general"}</definedName>
    <definedName name="thtj" localSheetId="5" hidden="1">{"via1",#N/A,TRUE,"general";"via2",#N/A,TRUE,"general";"via3",#N/A,TRUE,"general"}</definedName>
    <definedName name="thtj" localSheetId="6" hidden="1">{"via1",#N/A,TRUE,"general";"via2",#N/A,TRUE,"general";"via3",#N/A,TRUE,"general"}</definedName>
    <definedName name="thtj" localSheetId="7" hidden="1">{"via1",#N/A,TRUE,"general";"via2",#N/A,TRUE,"general";"via3",#N/A,TRUE,"general"}</definedName>
    <definedName name="thtj" localSheetId="8" hidden="1">{"via1",#N/A,TRUE,"general";"via2",#N/A,TRUE,"general";"via3",#N/A,TRUE,"general"}</definedName>
    <definedName name="thtj" localSheetId="9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HYTJYJ" localSheetId="11">#REF!</definedName>
    <definedName name="THYTJYJ" localSheetId="4">#REF!</definedName>
    <definedName name="THYTJYJ" localSheetId="10">#REF!</definedName>
    <definedName name="THYTJYJ" localSheetId="5">#REF!</definedName>
    <definedName name="THYTJYJ" localSheetId="6">#REF!</definedName>
    <definedName name="THYTJYJ" localSheetId="7">#REF!</definedName>
    <definedName name="THYTJYJ" localSheetId="8">#REF!</definedName>
    <definedName name="THYTJYJ" localSheetId="9">#REF!</definedName>
    <definedName name="THYTJYJ" localSheetId="1">#REF!</definedName>
    <definedName name="THYTJYJ" localSheetId="2">#REF!</definedName>
    <definedName name="THYTJYJ">#REF!</definedName>
    <definedName name="TIEMPO">#REF!</definedName>
    <definedName name="TIPO" localSheetId="11">#REF!</definedName>
    <definedName name="TIPO" localSheetId="4">#REF!</definedName>
    <definedName name="TIPO" localSheetId="10">#REF!</definedName>
    <definedName name="TIPO" localSheetId="5">#REF!</definedName>
    <definedName name="TIPO" localSheetId="6">#REF!</definedName>
    <definedName name="TIPO" localSheetId="7">#REF!</definedName>
    <definedName name="TIPO" localSheetId="8">#REF!</definedName>
    <definedName name="TIPO" localSheetId="9">#REF!</definedName>
    <definedName name="TIPO" localSheetId="1">#REF!</definedName>
    <definedName name="TIPO" localSheetId="2">#REF!</definedName>
    <definedName name="TIPO">#REF!</definedName>
    <definedName name="TIPO_GRUPO" localSheetId="1">#REF!</definedName>
    <definedName name="TIPO_GRUPO">#REF!</definedName>
    <definedName name="TipoGC">#REF!</definedName>
    <definedName name="TipoNeces">#REF!</definedName>
    <definedName name="TipoPro" localSheetId="11">#REF!</definedName>
    <definedName name="TipoPro" localSheetId="4">#REF!</definedName>
    <definedName name="TipoPro" localSheetId="10">#REF!</definedName>
    <definedName name="TipoPro" localSheetId="5">#REF!</definedName>
    <definedName name="TipoPro" localSheetId="6">#REF!</definedName>
    <definedName name="TipoPro" localSheetId="7">#REF!</definedName>
    <definedName name="TipoPro" localSheetId="8">#REF!</definedName>
    <definedName name="TipoPro" localSheetId="9">#REF!</definedName>
    <definedName name="TipoPro" localSheetId="1">#REF!</definedName>
    <definedName name="TipoPro" localSheetId="2">#REF!</definedName>
    <definedName name="TipoPro">#REF!</definedName>
    <definedName name="Tipoproceso" localSheetId="1">#REF!</definedName>
    <definedName name="Tipoproceso">#REF!</definedName>
    <definedName name="TIR" localSheetId="1">#REF!</definedName>
    <definedName name="TIR">#REF!</definedName>
    <definedName name="TITLE" localSheetId="1">#REF!</definedName>
    <definedName name="TITLE">#REF!</definedName>
    <definedName name="titu" localSheetId="1">#REF!</definedName>
    <definedName name="titu">#REF!</definedName>
    <definedName name="titu2" localSheetId="1">#REF!</definedName>
    <definedName name="titu2">#REF!</definedName>
    <definedName name="TITULO" localSheetId="1">#REF!</definedName>
    <definedName name="TITULO">#REF!</definedName>
    <definedName name="_xlnm.Print_Titles">#N/A</definedName>
    <definedName name="Títulos_a_imprimir_IM" localSheetId="11">#REF!</definedName>
    <definedName name="Títulos_a_imprimir_IM" localSheetId="4">#REF!</definedName>
    <definedName name="Títulos_a_imprimir_IM" localSheetId="10">#REF!</definedName>
    <definedName name="Títulos_a_imprimir_IM" localSheetId="5">#REF!</definedName>
    <definedName name="Títulos_a_imprimir_IM" localSheetId="6">#REF!</definedName>
    <definedName name="Títulos_a_imprimir_IM" localSheetId="7">#REF!</definedName>
    <definedName name="Títulos_a_imprimir_IM" localSheetId="8">#REF!</definedName>
    <definedName name="Títulos_a_imprimir_IM" localSheetId="9">#REF!</definedName>
    <definedName name="Títulos_a_imprimir_IM" localSheetId="1">#REF!</definedName>
    <definedName name="Títulos_a_imprimir_IM" localSheetId="2">#REF!</definedName>
    <definedName name="Títulos_a_imprimir_IM">#REF!</definedName>
    <definedName name="tk">#REF!</definedName>
    <definedName name="TK_1" localSheetId="1" hidden="1">#REF!</definedName>
    <definedName name="TK_1" localSheetId="2" hidden="1">#REF!</definedName>
    <definedName name="TK_1" hidden="1">#REF!</definedName>
    <definedName name="TKSLCI07">#REF!</definedName>
    <definedName name="tld">#REF!</definedName>
    <definedName name="TOPGENER" localSheetId="11">#REF!</definedName>
    <definedName name="TOPGENER" localSheetId="4">#REF!</definedName>
    <definedName name="TOPGENER" localSheetId="10">#REF!</definedName>
    <definedName name="TOPGENER" localSheetId="5">#REF!</definedName>
    <definedName name="TOPGENER" localSheetId="6">#REF!</definedName>
    <definedName name="TOPGENER" localSheetId="7">#REF!</definedName>
    <definedName name="TOPGENER" localSheetId="8">#REF!</definedName>
    <definedName name="TOPGENER" localSheetId="9">#REF!</definedName>
    <definedName name="TOPGENER" localSheetId="1">#REF!</definedName>
    <definedName name="TOPGENER" localSheetId="2">#REF!</definedName>
    <definedName name="TOPGENER">#REF!</definedName>
    <definedName name="TOPGENER1" localSheetId="1">#REF!</definedName>
    <definedName name="TOPGENER1">#REF!</definedName>
    <definedName name="TOPMENU" localSheetId="1">#REF!</definedName>
    <definedName name="TOPMENU">#REF!</definedName>
    <definedName name="Torres" localSheetId="1">#REF!</definedName>
    <definedName name="Torres">#REF!</definedName>
    <definedName name="tortas" localSheetId="11" hidden="1">{"TAB1",#N/A,TRUE,"GENERAL";"TAB2",#N/A,TRUE,"GENERAL";"TAB3",#N/A,TRUE,"GENERAL";"TAB4",#N/A,TRUE,"GENERAL";"TAB5",#N/A,TRUE,"GENERAL"}</definedName>
    <definedName name="tortas" localSheetId="4" hidden="1">{"TAB1",#N/A,TRUE,"GENERAL";"TAB2",#N/A,TRUE,"GENERAL";"TAB3",#N/A,TRUE,"GENERAL";"TAB4",#N/A,TRUE,"GENERAL";"TAB5",#N/A,TRUE,"GENERAL"}</definedName>
    <definedName name="tortas" localSheetId="10" hidden="1">{"TAB1",#N/A,TRUE,"GENERAL";"TAB2",#N/A,TRUE,"GENERAL";"TAB3",#N/A,TRUE,"GENERAL";"TAB4",#N/A,TRUE,"GENERAL";"TAB5",#N/A,TRUE,"GENERAL"}</definedName>
    <definedName name="tortas" localSheetId="5" hidden="1">{"TAB1",#N/A,TRUE,"GENERAL";"TAB2",#N/A,TRUE,"GENERAL";"TAB3",#N/A,TRUE,"GENERAL";"TAB4",#N/A,TRUE,"GENERAL";"TAB5",#N/A,TRUE,"GENERAL"}</definedName>
    <definedName name="tortas" localSheetId="6" hidden="1">{"TAB1",#N/A,TRUE,"GENERAL";"TAB2",#N/A,TRUE,"GENERAL";"TAB3",#N/A,TRUE,"GENERAL";"TAB4",#N/A,TRUE,"GENERAL";"TAB5",#N/A,TRUE,"GENERAL"}</definedName>
    <definedName name="tortas" localSheetId="7" hidden="1">{"TAB1",#N/A,TRUE,"GENERAL";"TAB2",#N/A,TRUE,"GENERAL";"TAB3",#N/A,TRUE,"GENERAL";"TAB4",#N/A,TRUE,"GENERAL";"TAB5",#N/A,TRUE,"GENERAL"}</definedName>
    <definedName name="tortas" localSheetId="8" hidden="1">{"TAB1",#N/A,TRUE,"GENERAL";"TAB2",#N/A,TRUE,"GENERAL";"TAB3",#N/A,TRUE,"GENERAL";"TAB4",#N/A,TRUE,"GENERAL";"TAB5",#N/A,TRUE,"GENERAL"}</definedName>
    <definedName name="tortas" localSheetId="9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1" hidden="1">{"via1",#N/A,TRUE,"general";"via2",#N/A,TRUE,"general";"via3",#N/A,TRUE,"general"}</definedName>
    <definedName name="tortas2" localSheetId="4" hidden="1">{"via1",#N/A,TRUE,"general";"via2",#N/A,TRUE,"general";"via3",#N/A,TRUE,"general"}</definedName>
    <definedName name="tortas2" localSheetId="10" hidden="1">{"via1",#N/A,TRUE,"general";"via2",#N/A,TRUE,"general";"via3",#N/A,TRUE,"general"}</definedName>
    <definedName name="tortas2" localSheetId="5" hidden="1">{"via1",#N/A,TRUE,"general";"via2",#N/A,TRUE,"general";"via3",#N/A,TRUE,"general"}</definedName>
    <definedName name="tortas2" localSheetId="6" hidden="1">{"via1",#N/A,TRUE,"general";"via2",#N/A,TRUE,"general";"via3",#N/A,TRUE,"general"}</definedName>
    <definedName name="tortas2" localSheetId="7" hidden="1">{"via1",#N/A,TRUE,"general";"via2",#N/A,TRUE,"general";"via3",#N/A,TRUE,"general"}</definedName>
    <definedName name="tortas2" localSheetId="8" hidden="1">{"via1",#N/A,TRUE,"general";"via2",#N/A,TRUE,"general";"via3",#N/A,TRUE,"general"}</definedName>
    <definedName name="tortas2" localSheetId="9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1">#REF!</definedName>
    <definedName name="TOT" localSheetId="2">#REF!</definedName>
    <definedName name="TOT">#REF!</definedName>
    <definedName name="TOTAL" localSheetId="1">#REF!</definedName>
    <definedName name="TOTAL">#REF!</definedName>
    <definedName name="Total_Interest" localSheetId="1">#REF!</definedName>
    <definedName name="Total_Interest">#REF!</definedName>
    <definedName name="Total_Pay" localSheetId="1">#REF!</definedName>
    <definedName name="Total_Pay">#REF!</definedName>
    <definedName name="Total_Payment" localSheetId="11">Scheduled_Payment+Extra_Payment</definedName>
    <definedName name="Total_Payment" localSheetId="4">Scheduled_Payment+Extra_Payment</definedName>
    <definedName name="Total_Payment" localSheetId="10">Scheduled_Payment+Extra_Payment</definedName>
    <definedName name="Total_Payment" localSheetId="5">Scheduled_Payment+Extra_Payment</definedName>
    <definedName name="Total_Payment" localSheetId="6">Scheduled_Payment+Extra_Payment</definedName>
    <definedName name="Total_Payment" localSheetId="7">Scheduled_Payment+Extra_Payment</definedName>
    <definedName name="Total_Payment" localSheetId="8">Scheduled_Payment+Extra_Payment</definedName>
    <definedName name="Total_Payment" localSheetId="9">Scheduled_Payment+Extra_Payment</definedName>
    <definedName name="Total_Payment" localSheetId="1">Scheduled_Payment+Extra_Payment</definedName>
    <definedName name="Total_Payment" localSheetId="2">Scheduled_Payment+Extra_Payment</definedName>
    <definedName name="Total_Payment" localSheetId="0">Scheduled_Payment+Extra_Payment</definedName>
    <definedName name="Total_Payment">Scheduled_Payment+Extra_Payment</definedName>
    <definedName name="Total_Payment1" localSheetId="11">Scheduled_Payment+Extra_Payment</definedName>
    <definedName name="Total_Payment1" localSheetId="4">Scheduled_Payment+Extra_Payment</definedName>
    <definedName name="Total_Payment1" localSheetId="10">Scheduled_Payment+Extra_Payment</definedName>
    <definedName name="Total_Payment1" localSheetId="5">Scheduled_Payment+Extra_Payment</definedName>
    <definedName name="Total_Payment1" localSheetId="6">Scheduled_Payment+Extra_Payment</definedName>
    <definedName name="Total_Payment1" localSheetId="7">Scheduled_Payment+Extra_Payment</definedName>
    <definedName name="Total_Payment1" localSheetId="8">Scheduled_Payment+Extra_Payment</definedName>
    <definedName name="Total_Payment1" localSheetId="9">Scheduled_Payment+Extra_Payment</definedName>
    <definedName name="Total_Payment1" localSheetId="1">Scheduled_Payment+Extra_Payment</definedName>
    <definedName name="Total_Payment1" localSheetId="2">Scheduled_Payment+Extra_Payment</definedName>
    <definedName name="Total_Payment1" localSheetId="0">Scheduled_Payment+Extra_Payment</definedName>
    <definedName name="Total_Payment1">Scheduled_Payment+Extra_Payment</definedName>
    <definedName name="total1" localSheetId="11">#REF!</definedName>
    <definedName name="total1" localSheetId="4">#REF!</definedName>
    <definedName name="total1" localSheetId="10">#REF!</definedName>
    <definedName name="total1" localSheetId="5">#REF!</definedName>
    <definedName name="total1" localSheetId="6">#REF!</definedName>
    <definedName name="total1" localSheetId="7">#REF!</definedName>
    <definedName name="total1" localSheetId="8">#REF!</definedName>
    <definedName name="total1" localSheetId="9">#REF!</definedName>
    <definedName name="total1" localSheetId="1">#REF!</definedName>
    <definedName name="total1" localSheetId="2">#REF!</definedName>
    <definedName name="total1">#REF!</definedName>
    <definedName name="TotalCesantias">#REF!</definedName>
    <definedName name="TOTALHH" localSheetId="11">#REF!</definedName>
    <definedName name="TOTALHH" localSheetId="4">#REF!</definedName>
    <definedName name="TOTALHH" localSheetId="10">#REF!</definedName>
    <definedName name="TOTALHH" localSheetId="5">#REF!</definedName>
    <definedName name="TOTALHH" localSheetId="6">#REF!</definedName>
    <definedName name="TOTALHH" localSheetId="7">#REF!</definedName>
    <definedName name="TOTALHH" localSheetId="8">#REF!</definedName>
    <definedName name="TOTALHH" localSheetId="9">#REF!</definedName>
    <definedName name="TOTALHH" localSheetId="1">#REF!</definedName>
    <definedName name="TOTALHH" localSheetId="2">#REF!</definedName>
    <definedName name="TOTALHH">#REF!</definedName>
    <definedName name="TOTALHH1" localSheetId="1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 localSheetId="11">#REF!</definedName>
    <definedName name="TOTSHE1" localSheetId="4">#REF!</definedName>
    <definedName name="TOTSHE1" localSheetId="10">#REF!</definedName>
    <definedName name="TOTSHE1" localSheetId="5">#REF!</definedName>
    <definedName name="TOTSHE1" localSheetId="6">#REF!</definedName>
    <definedName name="TOTSHE1" localSheetId="7">#REF!</definedName>
    <definedName name="TOTSHE1" localSheetId="8">#REF!</definedName>
    <definedName name="TOTSHE1" localSheetId="9">#REF!</definedName>
    <definedName name="TOTSHE1" localSheetId="1">#REF!</definedName>
    <definedName name="TOTSHE1" localSheetId="2">#REF!</definedName>
    <definedName name="TOTSHE1">#REF!</definedName>
    <definedName name="TOTSHE10" localSheetId="1">#REF!</definedName>
    <definedName name="TOTSHE10">#REF!</definedName>
    <definedName name="TOTSHE11" localSheetId="1">#REF!</definedName>
    <definedName name="TOTSHE11">#REF!</definedName>
    <definedName name="TOTSHE12" localSheetId="1">#REF!</definedName>
    <definedName name="TOTSHE12">#REF!</definedName>
    <definedName name="TOTSHE13" localSheetId="1">#REF!</definedName>
    <definedName name="TOTSHE13">#REF!</definedName>
    <definedName name="TOTSHE14" localSheetId="1">#REF!</definedName>
    <definedName name="TOTSHE14">#REF!</definedName>
    <definedName name="TOTSHE15" localSheetId="1">#REF!</definedName>
    <definedName name="TOTSHE15">#REF!</definedName>
    <definedName name="TOTSHE16" localSheetId="1">#REF!</definedName>
    <definedName name="TOTSHE16">#REF!</definedName>
    <definedName name="TOTSHE17" localSheetId="1">#REF!</definedName>
    <definedName name="TOTSHE17">#REF!</definedName>
    <definedName name="TOTSHE18" localSheetId="1">#REF!</definedName>
    <definedName name="TOTSHE18">#REF!</definedName>
    <definedName name="TOTSHE19" localSheetId="1">#REF!</definedName>
    <definedName name="TOTSHE19">#REF!</definedName>
    <definedName name="TOTSHE2" localSheetId="1">#REF!</definedName>
    <definedName name="TOTSHE2">#REF!</definedName>
    <definedName name="TOTSHE20" localSheetId="1">#REF!</definedName>
    <definedName name="TOTSHE20">#REF!</definedName>
    <definedName name="TOTSHE21" localSheetId="1">#REF!</definedName>
    <definedName name="TOTSHE21">#REF!</definedName>
    <definedName name="TOTSHE22" localSheetId="1">#REF!</definedName>
    <definedName name="TOTSHE22">#REF!</definedName>
    <definedName name="TOTSHE23" localSheetId="1">#REF!</definedName>
    <definedName name="TOTSHE23">#REF!</definedName>
    <definedName name="TOTSHE24" localSheetId="1">#REF!</definedName>
    <definedName name="TOTSHE24">#REF!</definedName>
    <definedName name="TOTSHE25" localSheetId="1">#REF!</definedName>
    <definedName name="TOTSHE25">#REF!</definedName>
    <definedName name="TOTSHE26" localSheetId="1">#REF!</definedName>
    <definedName name="TOTSHE26">#REF!</definedName>
    <definedName name="TOTSHE3" localSheetId="1">#REF!</definedName>
    <definedName name="TOTSHE3">#REF!</definedName>
    <definedName name="TOTSHE4" localSheetId="1">#REF!</definedName>
    <definedName name="TOTSHE4">#REF!</definedName>
    <definedName name="TOTSHE5" localSheetId="1">#REF!</definedName>
    <definedName name="TOTSHE5">#REF!</definedName>
    <definedName name="TOTSHE6" localSheetId="1">#REF!</definedName>
    <definedName name="TOTSHE6">#REF!</definedName>
    <definedName name="TOTSHE7" localSheetId="1">#REF!</definedName>
    <definedName name="TOTSHE7">#REF!</definedName>
    <definedName name="TOTSHE8" localSheetId="1">#REF!</definedName>
    <definedName name="TOTSHE8">#REF!</definedName>
    <definedName name="TOTSHE9" localSheetId="1">#REF!</definedName>
    <definedName name="TOTSHE9">#REF!</definedName>
    <definedName name="TotVac">#REF!</definedName>
    <definedName name="tr" localSheetId="11" hidden="1">{"TAB1",#N/A,TRUE,"GENERAL";"TAB2",#N/A,TRUE,"GENERAL";"TAB3",#N/A,TRUE,"GENERAL";"TAB4",#N/A,TRUE,"GENERAL";"TAB5",#N/A,TRUE,"GENERAL"}</definedName>
    <definedName name="tr" localSheetId="4" hidden="1">{"TAB1",#N/A,TRUE,"GENERAL";"TAB2",#N/A,TRUE,"GENERAL";"TAB3",#N/A,TRUE,"GENERAL";"TAB4",#N/A,TRUE,"GENERAL";"TAB5",#N/A,TRUE,"GENERAL"}</definedName>
    <definedName name="tr" localSheetId="10" hidden="1">{"TAB1",#N/A,TRUE,"GENERAL";"TAB2",#N/A,TRUE,"GENERAL";"TAB3",#N/A,TRUE,"GENERAL";"TAB4",#N/A,TRUE,"GENERAL";"TAB5",#N/A,TRUE,"GENERAL"}</definedName>
    <definedName name="tr" localSheetId="5" hidden="1">{"TAB1",#N/A,TRUE,"GENERAL";"TAB2",#N/A,TRUE,"GENERAL";"TAB3",#N/A,TRUE,"GENERAL";"TAB4",#N/A,TRUE,"GENERAL";"TAB5",#N/A,TRUE,"GENERAL"}</definedName>
    <definedName name="tr" localSheetId="6" hidden="1">{"TAB1",#N/A,TRUE,"GENERAL";"TAB2",#N/A,TRUE,"GENERAL";"TAB3",#N/A,TRUE,"GENERAL";"TAB4",#N/A,TRUE,"GENERAL";"TAB5",#N/A,TRUE,"GENERAL"}</definedName>
    <definedName name="tr" localSheetId="7" hidden="1">{"TAB1",#N/A,TRUE,"GENERAL";"TAB2",#N/A,TRUE,"GENERAL";"TAB3",#N/A,TRUE,"GENERAL";"TAB4",#N/A,TRUE,"GENERAL";"TAB5",#N/A,TRUE,"GENERAL"}</definedName>
    <definedName name="tr" localSheetId="8" hidden="1">{"TAB1",#N/A,TRUE,"GENERAL";"TAB2",#N/A,TRUE,"GENERAL";"TAB3",#N/A,TRUE,"GENERAL";"TAB4",#N/A,TRUE,"GENERAL";"TAB5",#N/A,TRUE,"GENERAL"}</definedName>
    <definedName name="tr" localSheetId="9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 localSheetId="1">#REF!</definedName>
    <definedName name="TrainSpec" localSheetId="2">#REF!</definedName>
    <definedName name="TrainSpec">#REF!</definedName>
    <definedName name="Transmisores" localSheetId="1">#REF!</definedName>
    <definedName name="Transmisores">#REF!</definedName>
    <definedName name="Transporte">#REF!</definedName>
    <definedName name="TRAT">#REF!</definedName>
    <definedName name="TREM" localSheetId="11">#REF!</definedName>
    <definedName name="TREM" localSheetId="4">#REF!</definedName>
    <definedName name="TREM" localSheetId="10">#REF!</definedName>
    <definedName name="TREM" localSheetId="5">#REF!</definedName>
    <definedName name="TREM" localSheetId="6">#REF!</definedName>
    <definedName name="TREM" localSheetId="7">#REF!</definedName>
    <definedName name="TREM" localSheetId="8">#REF!</definedName>
    <definedName name="TREM" localSheetId="9">#REF!</definedName>
    <definedName name="TREM" localSheetId="1">#REF!</definedName>
    <definedName name="TREM" localSheetId="2">#REF!</definedName>
    <definedName name="TREM">#REF!</definedName>
    <definedName name="Trenes" localSheetId="1">#REF!</definedName>
    <definedName name="Trenes">#REF!</definedName>
    <definedName name="trest" localSheetId="11" hidden="1">{"TAB1",#N/A,TRUE,"GENERAL";"TAB2",#N/A,TRUE,"GENERAL";"TAB3",#N/A,TRUE,"GENERAL";"TAB4",#N/A,TRUE,"GENERAL";"TAB5",#N/A,TRUE,"GENERAL"}</definedName>
    <definedName name="trest" localSheetId="4" hidden="1">{"TAB1",#N/A,TRUE,"GENERAL";"TAB2",#N/A,TRUE,"GENERAL";"TAB3",#N/A,TRUE,"GENERAL";"TAB4",#N/A,TRUE,"GENERAL";"TAB5",#N/A,TRUE,"GENERAL"}</definedName>
    <definedName name="trest" localSheetId="10" hidden="1">{"TAB1",#N/A,TRUE,"GENERAL";"TAB2",#N/A,TRUE,"GENERAL";"TAB3",#N/A,TRUE,"GENERAL";"TAB4",#N/A,TRUE,"GENERAL";"TAB5",#N/A,TRUE,"GENERAL"}</definedName>
    <definedName name="trest" localSheetId="5" hidden="1">{"TAB1",#N/A,TRUE,"GENERAL";"TAB2",#N/A,TRUE,"GENERAL";"TAB3",#N/A,TRUE,"GENERAL";"TAB4",#N/A,TRUE,"GENERAL";"TAB5",#N/A,TRUE,"GENERAL"}</definedName>
    <definedName name="trest" localSheetId="6" hidden="1">{"TAB1",#N/A,TRUE,"GENERAL";"TAB2",#N/A,TRUE,"GENERAL";"TAB3",#N/A,TRUE,"GENERAL";"TAB4",#N/A,TRUE,"GENERAL";"TAB5",#N/A,TRUE,"GENERAL"}</definedName>
    <definedName name="trest" localSheetId="7" hidden="1">{"TAB1",#N/A,TRUE,"GENERAL";"TAB2",#N/A,TRUE,"GENERAL";"TAB3",#N/A,TRUE,"GENERAL";"TAB4",#N/A,TRUE,"GENERAL";"TAB5",#N/A,TRUE,"GENERAL"}</definedName>
    <definedName name="trest" localSheetId="8" hidden="1">{"TAB1",#N/A,TRUE,"GENERAL";"TAB2",#N/A,TRUE,"GENERAL";"TAB3",#N/A,TRUE,"GENERAL";"TAB4",#N/A,TRUE,"GENERAL";"TAB5",#N/A,TRUE,"GENERAL"}</definedName>
    <definedName name="trest" localSheetId="9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1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localSheetId="10" hidden="1">{"TAB1",#N/A,TRUE,"GENERAL";"TAB2",#N/A,TRUE,"GENERAL";"TAB3",#N/A,TRUE,"GENERAL";"TAB4",#N/A,TRUE,"GENERAL";"TAB5",#N/A,TRUE,"GENERAL"}</definedName>
    <definedName name="tret" localSheetId="5" hidden="1">{"TAB1",#N/A,TRUE,"GENERAL";"TAB2",#N/A,TRUE,"GENERAL";"TAB3",#N/A,TRUE,"GENERAL";"TAB4",#N/A,TRUE,"GENERAL";"TAB5",#N/A,TRUE,"GENERAL"}</definedName>
    <definedName name="tret" localSheetId="6" hidden="1">{"TAB1",#N/A,TRUE,"GENERAL";"TAB2",#N/A,TRUE,"GENERAL";"TAB3",#N/A,TRUE,"GENERAL";"TAB4",#N/A,TRUE,"GENERAL";"TAB5",#N/A,TRUE,"GENERAL"}</definedName>
    <definedName name="tret" localSheetId="7" hidden="1">{"TAB1",#N/A,TRUE,"GENERAL";"TAB2",#N/A,TRUE,"GENERAL";"TAB3",#N/A,TRUE,"GENERAL";"TAB4",#N/A,TRUE,"GENERAL";"TAB5",#N/A,TRUE,"GENERAL"}</definedName>
    <definedName name="tret" localSheetId="8" hidden="1">{"TAB1",#N/A,TRUE,"GENERAL";"TAB2",#N/A,TRUE,"GENERAL";"TAB3",#N/A,TRUE,"GENERAL";"TAB4",#N/A,TRUE,"GENERAL";"TAB5",#N/A,TRUE,"GENERAL"}</definedName>
    <definedName name="tret" localSheetId="9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1" hidden="1">{"via1",#N/A,TRUE,"general";"via2",#N/A,TRUE,"general";"via3",#N/A,TRUE,"general"}</definedName>
    <definedName name="trh" localSheetId="4" hidden="1">{"via1",#N/A,TRUE,"general";"via2",#N/A,TRUE,"general";"via3",#N/A,TRUE,"general"}</definedName>
    <definedName name="trh" localSheetId="10" hidden="1">{"via1",#N/A,TRUE,"general";"via2",#N/A,TRUE,"general";"via3",#N/A,TRUE,"general"}</definedName>
    <definedName name="trh" localSheetId="5" hidden="1">{"via1",#N/A,TRUE,"general";"via2",#N/A,TRUE,"general";"via3",#N/A,TRUE,"general"}</definedName>
    <definedName name="trh" localSheetId="6" hidden="1">{"via1",#N/A,TRUE,"general";"via2",#N/A,TRUE,"general";"via3",#N/A,TRUE,"general"}</definedName>
    <definedName name="trh" localSheetId="7" hidden="1">{"via1",#N/A,TRUE,"general";"via2",#N/A,TRUE,"general";"via3",#N/A,TRUE,"general"}</definedName>
    <definedName name="trh" localSheetId="8" hidden="1">{"via1",#N/A,TRUE,"general";"via2",#N/A,TRUE,"general";"via3",#N/A,TRUE,"general"}</definedName>
    <definedName name="trh" localSheetId="9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1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localSheetId="10" hidden="1">{"via1",#N/A,TRUE,"general";"via2",#N/A,TRUE,"general";"via3",#N/A,TRUE,"general"}</definedName>
    <definedName name="trhfh" localSheetId="5" hidden="1">{"via1",#N/A,TRUE,"general";"via2",#N/A,TRUE,"general";"via3",#N/A,TRUE,"general"}</definedName>
    <definedName name="trhfh" localSheetId="6" hidden="1">{"via1",#N/A,TRUE,"general";"via2",#N/A,TRUE,"general";"via3",#N/A,TRUE,"general"}</definedName>
    <definedName name="trhfh" localSheetId="7" hidden="1">{"via1",#N/A,TRUE,"general";"via2",#N/A,TRUE,"general";"via3",#N/A,TRUE,"general"}</definedName>
    <definedName name="trhfh" localSheetId="8" hidden="1">{"via1",#N/A,TRUE,"general";"via2",#N/A,TRUE,"general";"via3",#N/A,TRUE,"general"}</definedName>
    <definedName name="trhfh" localSheetId="9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1">#REF!</definedName>
    <definedName name="tri" localSheetId="2">#REF!</definedName>
    <definedName name="tri">#REF!</definedName>
    <definedName name="Trimestre1" localSheetId="1">#REF!</definedName>
    <definedName name="Trimestre1">#REF!</definedName>
    <definedName name="Trimestre2" localSheetId="1">#REF!</definedName>
    <definedName name="Trimestre2">#REF!</definedName>
    <definedName name="Trimestre3" localSheetId="1">#REF!</definedName>
    <definedName name="Trimestre3">#REF!</definedName>
    <definedName name="Trimestre4" localSheetId="1">#REF!</definedName>
    <definedName name="Trimestre4">#REF!</definedName>
    <definedName name="trjfgjh" localSheetId="11" hidden="1">{"via1",#N/A,TRUE,"general";"via2",#N/A,TRUE,"general";"via3",#N/A,TRUE,"general"}</definedName>
    <definedName name="trjfgjh" localSheetId="4" hidden="1">{"via1",#N/A,TRUE,"general";"via2",#N/A,TRUE,"general";"via3",#N/A,TRUE,"general"}</definedName>
    <definedName name="trjfgjh" localSheetId="10" hidden="1">{"via1",#N/A,TRUE,"general";"via2",#N/A,TRUE,"general";"via3",#N/A,TRUE,"general"}</definedName>
    <definedName name="trjfgjh" localSheetId="5" hidden="1">{"via1",#N/A,TRUE,"general";"via2",#N/A,TRUE,"general";"via3",#N/A,TRUE,"general"}</definedName>
    <definedName name="trjfgjh" localSheetId="6" hidden="1">{"via1",#N/A,TRUE,"general";"via2",#N/A,TRUE,"general";"via3",#N/A,TRUE,"general"}</definedName>
    <definedName name="trjfgjh" localSheetId="7" hidden="1">{"via1",#N/A,TRUE,"general";"via2",#N/A,TRUE,"general";"via3",#N/A,TRUE,"general"}</definedName>
    <definedName name="trjfgjh" localSheetId="8" hidden="1">{"via1",#N/A,TRUE,"general";"via2",#N/A,TRUE,"general";"via3",#N/A,TRUE,"general"}</definedName>
    <definedName name="trjfgjh" localSheetId="9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u" localSheetId="11" hidden="1">{"via1",#N/A,TRUE,"general";"via2",#N/A,TRUE,"general";"via3",#N/A,TRUE,"general"}</definedName>
    <definedName name="tru" localSheetId="4" hidden="1">{"via1",#N/A,TRUE,"general";"via2",#N/A,TRUE,"general";"via3",#N/A,TRUE,"general"}</definedName>
    <definedName name="tru" localSheetId="10" hidden="1">{"via1",#N/A,TRUE,"general";"via2",#N/A,TRUE,"general";"via3",#N/A,TRUE,"general"}</definedName>
    <definedName name="tru" localSheetId="5" hidden="1">{"via1",#N/A,TRUE,"general";"via2",#N/A,TRUE,"general";"via3",#N/A,TRUE,"general"}</definedName>
    <definedName name="tru" localSheetId="6" hidden="1">{"via1",#N/A,TRUE,"general";"via2",#N/A,TRUE,"general";"via3",#N/A,TRUE,"general"}</definedName>
    <definedName name="tru" localSheetId="7" hidden="1">{"via1",#N/A,TRUE,"general";"via2",#N/A,TRUE,"general";"via3",#N/A,TRUE,"general"}</definedName>
    <definedName name="tru" localSheetId="8" hidden="1">{"via1",#N/A,TRUE,"general";"via2",#N/A,TRUE,"general";"via3",#N/A,TRUE,"general"}</definedName>
    <definedName name="tru" localSheetId="9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1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localSheetId="10" hidden="1">{"via1",#N/A,TRUE,"general";"via2",#N/A,TRUE,"general";"via3",#N/A,TRUE,"general"}</definedName>
    <definedName name="truds" localSheetId="5" hidden="1">{"via1",#N/A,TRUE,"general";"via2",#N/A,TRUE,"general";"via3",#N/A,TRUE,"general"}</definedName>
    <definedName name="truds" localSheetId="6" hidden="1">{"via1",#N/A,TRUE,"general";"via2",#N/A,TRUE,"general";"via3",#N/A,TRUE,"general"}</definedName>
    <definedName name="truds" localSheetId="7" hidden="1">{"via1",#N/A,TRUE,"general";"via2",#N/A,TRUE,"general";"via3",#N/A,TRUE,"general"}</definedName>
    <definedName name="truds" localSheetId="8" hidden="1">{"via1",#N/A,TRUE,"general";"via2",#N/A,TRUE,"general";"via3",#N/A,TRUE,"general"}</definedName>
    <definedName name="truds" localSheetId="9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1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localSheetId="10" hidden="1">{"via1",#N/A,TRUE,"general";"via2",#N/A,TRUE,"general";"via3",#N/A,TRUE,"general"}</definedName>
    <definedName name="trutu" localSheetId="5" hidden="1">{"via1",#N/A,TRUE,"general";"via2",#N/A,TRUE,"general";"via3",#N/A,TRUE,"general"}</definedName>
    <definedName name="trutu" localSheetId="6" hidden="1">{"via1",#N/A,TRUE,"general";"via2",#N/A,TRUE,"general";"via3",#N/A,TRUE,"general"}</definedName>
    <definedName name="trutu" localSheetId="7" hidden="1">{"via1",#N/A,TRUE,"general";"via2",#N/A,TRUE,"general";"via3",#N/A,TRUE,"general"}</definedName>
    <definedName name="trutu" localSheetId="8" hidden="1">{"via1",#N/A,TRUE,"general";"via2",#N/A,TRUE,"general";"via3",#N/A,TRUE,"general"}</definedName>
    <definedName name="trutu" localSheetId="9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1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localSheetId="10" hidden="1">{"via1",#N/A,TRUE,"general";"via2",#N/A,TRUE,"general";"via3",#N/A,TRUE,"general"}</definedName>
    <definedName name="trydfg" localSheetId="5" hidden="1">{"via1",#N/A,TRUE,"general";"via2",#N/A,TRUE,"general";"via3",#N/A,TRUE,"general"}</definedName>
    <definedName name="trydfg" localSheetId="6" hidden="1">{"via1",#N/A,TRUE,"general";"via2",#N/A,TRUE,"general";"via3",#N/A,TRUE,"general"}</definedName>
    <definedName name="trydfg" localSheetId="7" hidden="1">{"via1",#N/A,TRUE,"general";"via2",#N/A,TRUE,"general";"via3",#N/A,TRUE,"general"}</definedName>
    <definedName name="trydfg" localSheetId="8" hidden="1">{"via1",#N/A,TRUE,"general";"via2",#N/A,TRUE,"general";"via3",#N/A,TRUE,"general"}</definedName>
    <definedName name="trydfg" localSheetId="9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1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localSheetId="10" hidden="1">{"via1",#N/A,TRUE,"general";"via2",#N/A,TRUE,"general";"via3",#N/A,TRUE,"general"}</definedName>
    <definedName name="trydtrygf" localSheetId="5" hidden="1">{"via1",#N/A,TRUE,"general";"via2",#N/A,TRUE,"general";"via3",#N/A,TRUE,"general"}</definedName>
    <definedName name="trydtrygf" localSheetId="6" hidden="1">{"via1",#N/A,TRUE,"general";"via2",#N/A,TRUE,"general";"via3",#N/A,TRUE,"general"}</definedName>
    <definedName name="trydtrygf" localSheetId="7" hidden="1">{"via1",#N/A,TRUE,"general";"via2",#N/A,TRUE,"general";"via3",#N/A,TRUE,"general"}</definedName>
    <definedName name="trydtrygf" localSheetId="8" hidden="1">{"via1",#N/A,TRUE,"general";"via2",#N/A,TRUE,"general";"via3",#N/A,TRUE,"general"}</definedName>
    <definedName name="trydtrygf" localSheetId="9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1" hidden="1">{"TAB1",#N/A,TRUE,"GENERAL";"TAB2",#N/A,TRUE,"GENERAL";"TAB3",#N/A,TRUE,"GENERAL";"TAB4",#N/A,TRUE,"GENERAL";"TAB5",#N/A,TRUE,"GENERAL"}</definedName>
    <definedName name="tryery" localSheetId="4" hidden="1">{"TAB1",#N/A,TRUE,"GENERAL";"TAB2",#N/A,TRUE,"GENERAL";"TAB3",#N/A,TRUE,"GENERAL";"TAB4",#N/A,TRUE,"GENERAL";"TAB5",#N/A,TRUE,"GENERAL"}</definedName>
    <definedName name="tryery" localSheetId="10" hidden="1">{"TAB1",#N/A,TRUE,"GENERAL";"TAB2",#N/A,TRUE,"GENERAL";"TAB3",#N/A,TRUE,"GENERAL";"TAB4",#N/A,TRUE,"GENERAL";"TAB5",#N/A,TRUE,"GENERAL"}</definedName>
    <definedName name="tryery" localSheetId="5" hidden="1">{"TAB1",#N/A,TRUE,"GENERAL";"TAB2",#N/A,TRUE,"GENERAL";"TAB3",#N/A,TRUE,"GENERAL";"TAB4",#N/A,TRUE,"GENERAL";"TAB5",#N/A,TRUE,"GENERAL"}</definedName>
    <definedName name="tryery" localSheetId="6" hidden="1">{"TAB1",#N/A,TRUE,"GENERAL";"TAB2",#N/A,TRUE,"GENERAL";"TAB3",#N/A,TRUE,"GENERAL";"TAB4",#N/A,TRUE,"GENERAL";"TAB5",#N/A,TRUE,"GENERAL"}</definedName>
    <definedName name="tryery" localSheetId="7" hidden="1">{"TAB1",#N/A,TRUE,"GENERAL";"TAB2",#N/A,TRUE,"GENERAL";"TAB3",#N/A,TRUE,"GENERAL";"TAB4",#N/A,TRUE,"GENERAL";"TAB5",#N/A,TRUE,"GENERAL"}</definedName>
    <definedName name="tryery" localSheetId="8" hidden="1">{"TAB1",#N/A,TRUE,"GENERAL";"TAB2",#N/A,TRUE,"GENERAL";"TAB3",#N/A,TRUE,"GENERAL";"TAB4",#N/A,TRUE,"GENERAL";"TAB5",#N/A,TRUE,"GENERAL"}</definedName>
    <definedName name="tryery" localSheetId="9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1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localSheetId="10" hidden="1">{"TAB1",#N/A,TRUE,"GENERAL";"TAB2",#N/A,TRUE,"GENERAL";"TAB3",#N/A,TRUE,"GENERAL";"TAB4",#N/A,TRUE,"GENERAL";"TAB5",#N/A,TRUE,"GENERAL"}</definedName>
    <definedName name="tryi6" localSheetId="5" hidden="1">{"TAB1",#N/A,TRUE,"GENERAL";"TAB2",#N/A,TRUE,"GENERAL";"TAB3",#N/A,TRUE,"GENERAL";"TAB4",#N/A,TRUE,"GENERAL";"TAB5",#N/A,TRUE,"GENERAL"}</definedName>
    <definedName name="tryi6" localSheetId="6" hidden="1">{"TAB1",#N/A,TRUE,"GENERAL";"TAB2",#N/A,TRUE,"GENERAL";"TAB3",#N/A,TRUE,"GENERAL";"TAB4",#N/A,TRUE,"GENERAL";"TAB5",#N/A,TRUE,"GENERAL"}</definedName>
    <definedName name="tryi6" localSheetId="7" hidden="1">{"TAB1",#N/A,TRUE,"GENERAL";"TAB2",#N/A,TRUE,"GENERAL";"TAB3",#N/A,TRUE,"GENERAL";"TAB4",#N/A,TRUE,"GENERAL";"TAB5",#N/A,TRUE,"GENERAL"}</definedName>
    <definedName name="tryi6" localSheetId="8" hidden="1">{"TAB1",#N/A,TRUE,"GENERAL";"TAB2",#N/A,TRUE,"GENERAL";"TAB3",#N/A,TRUE,"GENERAL";"TAB4",#N/A,TRUE,"GENERAL";"TAB5",#N/A,TRUE,"GENERAL"}</definedName>
    <definedName name="tryi6" localSheetId="9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1" hidden="1">{"via1",#N/A,TRUE,"general";"via2",#N/A,TRUE,"general";"via3",#N/A,TRUE,"general"}</definedName>
    <definedName name="tryrth" localSheetId="4" hidden="1">{"via1",#N/A,TRUE,"general";"via2",#N/A,TRUE,"general";"via3",#N/A,TRUE,"general"}</definedName>
    <definedName name="tryrth" localSheetId="10" hidden="1">{"via1",#N/A,TRUE,"general";"via2",#N/A,TRUE,"general";"via3",#N/A,TRUE,"general"}</definedName>
    <definedName name="tryrth" localSheetId="5" hidden="1">{"via1",#N/A,TRUE,"general";"via2",#N/A,TRUE,"general";"via3",#N/A,TRUE,"general"}</definedName>
    <definedName name="tryrth" localSheetId="6" hidden="1">{"via1",#N/A,TRUE,"general";"via2",#N/A,TRUE,"general";"via3",#N/A,TRUE,"general"}</definedName>
    <definedName name="tryrth" localSheetId="7" hidden="1">{"via1",#N/A,TRUE,"general";"via2",#N/A,TRUE,"general";"via3",#N/A,TRUE,"general"}</definedName>
    <definedName name="tryrth" localSheetId="8" hidden="1">{"via1",#N/A,TRUE,"general";"via2",#N/A,TRUE,"general";"via3",#N/A,TRUE,"general"}</definedName>
    <definedName name="tryrth" localSheetId="9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1" hidden="1">{"TAB1",#N/A,TRUE,"GENERAL";"TAB2",#N/A,TRUE,"GENERAL";"TAB3",#N/A,TRUE,"GENERAL";"TAB4",#N/A,TRUE,"GENERAL";"TAB5",#N/A,TRUE,"GENERAL"}</definedName>
    <definedName name="tsert" localSheetId="4" hidden="1">{"TAB1",#N/A,TRUE,"GENERAL";"TAB2",#N/A,TRUE,"GENERAL";"TAB3",#N/A,TRUE,"GENERAL";"TAB4",#N/A,TRUE,"GENERAL";"TAB5",#N/A,TRUE,"GENERAL"}</definedName>
    <definedName name="tsert" localSheetId="10" hidden="1">{"TAB1",#N/A,TRUE,"GENERAL";"TAB2",#N/A,TRUE,"GENERAL";"TAB3",#N/A,TRUE,"GENERAL";"TAB4",#N/A,TRUE,"GENERAL";"TAB5",#N/A,TRUE,"GENERAL"}</definedName>
    <definedName name="tsert" localSheetId="5" hidden="1">{"TAB1",#N/A,TRUE,"GENERAL";"TAB2",#N/A,TRUE,"GENERAL";"TAB3",#N/A,TRUE,"GENERAL";"TAB4",#N/A,TRUE,"GENERAL";"TAB5",#N/A,TRUE,"GENERAL"}</definedName>
    <definedName name="tsert" localSheetId="6" hidden="1">{"TAB1",#N/A,TRUE,"GENERAL";"TAB2",#N/A,TRUE,"GENERAL";"TAB3",#N/A,TRUE,"GENERAL";"TAB4",#N/A,TRUE,"GENERAL";"TAB5",#N/A,TRUE,"GENERAL"}</definedName>
    <definedName name="tsert" localSheetId="7" hidden="1">{"TAB1",#N/A,TRUE,"GENERAL";"TAB2",#N/A,TRUE,"GENERAL";"TAB3",#N/A,TRUE,"GENERAL";"TAB4",#N/A,TRUE,"GENERAL";"TAB5",#N/A,TRUE,"GENERAL"}</definedName>
    <definedName name="tsert" localSheetId="8" hidden="1">{"TAB1",#N/A,TRUE,"GENERAL";"TAB2",#N/A,TRUE,"GENERAL";"TAB3",#N/A,TRUE,"GENERAL";"TAB4",#N/A,TRUE,"GENERAL";"TAB5",#N/A,TRUE,"GENERAL"}</definedName>
    <definedName name="tsert" localSheetId="9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1">#REF!</definedName>
    <definedName name="TtCD" localSheetId="2">#REF!</definedName>
    <definedName name="TtCD">#REF!</definedName>
    <definedName name="TtlCD">#REF!</definedName>
    <definedName name="TTR" localSheetId="11" hidden="1">{"via1",#N/A,TRUE,"general";"via2",#N/A,TRUE,"general";"via3",#N/A,TRUE,"general"}</definedName>
    <definedName name="TTR" localSheetId="4" hidden="1">{"via1",#N/A,TRUE,"general";"via2",#N/A,TRUE,"general";"via3",#N/A,TRUE,"general"}</definedName>
    <definedName name="TTR" localSheetId="10" hidden="1">{"via1",#N/A,TRUE,"general";"via2",#N/A,TRUE,"general";"via3",#N/A,TRUE,"general"}</definedName>
    <definedName name="TTR" localSheetId="5" hidden="1">{"via1",#N/A,TRUE,"general";"via2",#N/A,TRUE,"general";"via3",#N/A,TRUE,"general"}</definedName>
    <definedName name="TTR" localSheetId="6" hidden="1">{"via1",#N/A,TRUE,"general";"via2",#N/A,TRUE,"general";"via3",#N/A,TRUE,"general"}</definedName>
    <definedName name="TTR" localSheetId="7" hidden="1">{"via1",#N/A,TRUE,"general";"via2",#N/A,TRUE,"general";"via3",#N/A,TRUE,"general"}</definedName>
    <definedName name="TTR" localSheetId="8" hidden="1">{"via1",#N/A,TRUE,"general";"via2",#N/A,TRUE,"general";"via3",#N/A,TRUE,"general"}</definedName>
    <definedName name="TTR" localSheetId="9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1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localSheetId="10" hidden="1">{"via1",#N/A,TRUE,"general";"via2",#N/A,TRUE,"general";"via3",#N/A,TRUE,"general"}</definedName>
    <definedName name="ttrff" localSheetId="5" hidden="1">{"via1",#N/A,TRUE,"general";"via2",#N/A,TRUE,"general";"via3",#N/A,TRUE,"general"}</definedName>
    <definedName name="ttrff" localSheetId="6" hidden="1">{"via1",#N/A,TRUE,"general";"via2",#N/A,TRUE,"general";"via3",#N/A,TRUE,"general"}</definedName>
    <definedName name="ttrff" localSheetId="7" hidden="1">{"via1",#N/A,TRUE,"general";"via2",#N/A,TRUE,"general";"via3",#N/A,TRUE,"general"}</definedName>
    <definedName name="ttrff" localSheetId="8" hidden="1">{"via1",#N/A,TRUE,"general";"via2",#N/A,TRUE,"general";"via3",#N/A,TRUE,"general"}</definedName>
    <definedName name="ttrff" localSheetId="9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1" hidden="1">{"TAB1",#N/A,TRUE,"GENERAL";"TAB2",#N/A,TRUE,"GENERAL";"TAB3",#N/A,TRUE,"GENERAL";"TAB4",#N/A,TRUE,"GENERAL";"TAB5",#N/A,TRUE,"GENERAL"}</definedName>
    <definedName name="ttt" localSheetId="4" hidden="1">{"TAB1",#N/A,TRUE,"GENERAL";"TAB2",#N/A,TRUE,"GENERAL";"TAB3",#N/A,TRUE,"GENERAL";"TAB4",#N/A,TRUE,"GENERAL";"TAB5",#N/A,TRUE,"GENERAL"}</definedName>
    <definedName name="ttt" localSheetId="10" hidden="1">{"TAB1",#N/A,TRUE,"GENERAL";"TAB2",#N/A,TRUE,"GENERAL";"TAB3",#N/A,TRUE,"GENERAL";"TAB4",#N/A,TRUE,"GENERAL";"TAB5",#N/A,TRUE,"GENERAL"}</definedName>
    <definedName name="ttt" localSheetId="5" hidden="1">{"TAB1",#N/A,TRUE,"GENERAL";"TAB2",#N/A,TRUE,"GENERAL";"TAB3",#N/A,TRUE,"GENERAL";"TAB4",#N/A,TRUE,"GENERAL";"TAB5",#N/A,TRUE,"GENERAL"}</definedName>
    <definedName name="ttt" localSheetId="6" hidden="1">{"TAB1",#N/A,TRUE,"GENERAL";"TAB2",#N/A,TRUE,"GENERAL";"TAB3",#N/A,TRUE,"GENERAL";"TAB4",#N/A,TRUE,"GENERAL";"TAB5",#N/A,TRUE,"GENERAL"}</definedName>
    <definedName name="ttt" localSheetId="7" hidden="1">{"TAB1",#N/A,TRUE,"GENERAL";"TAB2",#N/A,TRUE,"GENERAL";"TAB3",#N/A,TRUE,"GENERAL";"TAB4",#N/A,TRUE,"GENERAL";"TAB5",#N/A,TRUE,"GENERAL"}</definedName>
    <definedName name="ttt" localSheetId="8" hidden="1">{"TAB1",#N/A,TRUE,"GENERAL";"TAB2",#N/A,TRUE,"GENERAL";"TAB3",#N/A,TRUE,"GENERAL";"TAB4",#N/A,TRUE,"GENERAL";"TAB5",#N/A,TRUE,"GENERAL"}</definedName>
    <definedName name="ttt" localSheetId="9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1" hidden="1">{"via1",#N/A,TRUE,"general";"via2",#N/A,TRUE,"general";"via3",#N/A,TRUE,"general"}</definedName>
    <definedName name="tttt7" localSheetId="4" hidden="1">{"via1",#N/A,TRUE,"general";"via2",#N/A,TRUE,"general";"via3",#N/A,TRUE,"general"}</definedName>
    <definedName name="tttt7" localSheetId="10" hidden="1">{"via1",#N/A,TRUE,"general";"via2",#N/A,TRUE,"general";"via3",#N/A,TRUE,"general"}</definedName>
    <definedName name="tttt7" localSheetId="5" hidden="1">{"via1",#N/A,TRUE,"general";"via2",#N/A,TRUE,"general";"via3",#N/A,TRUE,"general"}</definedName>
    <definedName name="tttt7" localSheetId="6" hidden="1">{"via1",#N/A,TRUE,"general";"via2",#N/A,TRUE,"general";"via3",#N/A,TRUE,"general"}</definedName>
    <definedName name="tttt7" localSheetId="7" hidden="1">{"via1",#N/A,TRUE,"general";"via2",#N/A,TRUE,"general";"via3",#N/A,TRUE,"general"}</definedName>
    <definedName name="tttt7" localSheetId="8" hidden="1">{"via1",#N/A,TRUE,"general";"via2",#N/A,TRUE,"general";"via3",#N/A,TRUE,"general"}</definedName>
    <definedName name="tttt7" localSheetId="9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1" hidden="1">{"TAB1",#N/A,TRUE,"GENERAL";"TAB2",#N/A,TRUE,"GENERAL";"TAB3",#N/A,TRUE,"GENERAL";"TAB4",#N/A,TRUE,"GENERAL";"TAB5",#N/A,TRUE,"GENERAL"}</definedName>
    <definedName name="tttthy" localSheetId="4" hidden="1">{"TAB1",#N/A,TRUE,"GENERAL";"TAB2",#N/A,TRUE,"GENERAL";"TAB3",#N/A,TRUE,"GENERAL";"TAB4",#N/A,TRUE,"GENERAL";"TAB5",#N/A,TRUE,"GENERAL"}</definedName>
    <definedName name="tttthy" localSheetId="10" hidden="1">{"TAB1",#N/A,TRUE,"GENERAL";"TAB2",#N/A,TRUE,"GENERAL";"TAB3",#N/A,TRUE,"GENERAL";"TAB4",#N/A,TRUE,"GENERAL";"TAB5",#N/A,TRUE,"GENERAL"}</definedName>
    <definedName name="tttthy" localSheetId="5" hidden="1">{"TAB1",#N/A,TRUE,"GENERAL";"TAB2",#N/A,TRUE,"GENERAL";"TAB3",#N/A,TRUE,"GENERAL";"TAB4",#N/A,TRUE,"GENERAL";"TAB5",#N/A,TRUE,"GENERAL"}</definedName>
    <definedName name="tttthy" localSheetId="6" hidden="1">{"TAB1",#N/A,TRUE,"GENERAL";"TAB2",#N/A,TRUE,"GENERAL";"TAB3",#N/A,TRUE,"GENERAL";"TAB4",#N/A,TRUE,"GENERAL";"TAB5",#N/A,TRUE,"GENERAL"}</definedName>
    <definedName name="tttthy" localSheetId="7" hidden="1">{"TAB1",#N/A,TRUE,"GENERAL";"TAB2",#N/A,TRUE,"GENERAL";"TAB3",#N/A,TRUE,"GENERAL";"TAB4",#N/A,TRUE,"GENERAL";"TAB5",#N/A,TRUE,"GENERAL"}</definedName>
    <definedName name="tttthy" localSheetId="8" hidden="1">{"TAB1",#N/A,TRUE,"GENERAL";"TAB2",#N/A,TRUE,"GENERAL";"TAB3",#N/A,TRUE,"GENERAL";"TAB4",#N/A,TRUE,"GENERAL";"TAB5",#N/A,TRUE,"GENERAL"}</definedName>
    <definedName name="tttthy" localSheetId="9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1" hidden="1">{"via1",#N/A,TRUE,"general";"via2",#N/A,TRUE,"general";"via3",#N/A,TRUE,"general"}</definedName>
    <definedName name="ttttr" localSheetId="4" hidden="1">{"via1",#N/A,TRUE,"general";"via2",#N/A,TRUE,"general";"via3",#N/A,TRUE,"general"}</definedName>
    <definedName name="ttttr" localSheetId="10" hidden="1">{"via1",#N/A,TRUE,"general";"via2",#N/A,TRUE,"general";"via3",#N/A,TRUE,"general"}</definedName>
    <definedName name="ttttr" localSheetId="5" hidden="1">{"via1",#N/A,TRUE,"general";"via2",#N/A,TRUE,"general";"via3",#N/A,TRUE,"general"}</definedName>
    <definedName name="ttttr" localSheetId="6" hidden="1">{"via1",#N/A,TRUE,"general";"via2",#N/A,TRUE,"general";"via3",#N/A,TRUE,"general"}</definedName>
    <definedName name="ttttr" localSheetId="7" hidden="1">{"via1",#N/A,TRUE,"general";"via2",#N/A,TRUE,"general";"via3",#N/A,TRUE,"general"}</definedName>
    <definedName name="ttttr" localSheetId="8" hidden="1">{"via1",#N/A,TRUE,"general";"via2",#N/A,TRUE,"general";"via3",#N/A,TRUE,"general"}</definedName>
    <definedName name="ttttr" localSheetId="9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1" hidden="1">{"TAB1",#N/A,TRUE,"GENERAL";"TAB2",#N/A,TRUE,"GENERAL";"TAB3",#N/A,TRUE,"GENERAL";"TAB4",#N/A,TRUE,"GENERAL";"TAB5",#N/A,TRUE,"GENERAL"}</definedName>
    <definedName name="ttttt" localSheetId="4" hidden="1">{"TAB1",#N/A,TRUE,"GENERAL";"TAB2",#N/A,TRUE,"GENERAL";"TAB3",#N/A,TRUE,"GENERAL";"TAB4",#N/A,TRUE,"GENERAL";"TAB5",#N/A,TRUE,"GENERAL"}</definedName>
    <definedName name="ttttt" localSheetId="10" hidden="1">{"TAB1",#N/A,TRUE,"GENERAL";"TAB2",#N/A,TRUE,"GENERAL";"TAB3",#N/A,TRUE,"GENERAL";"TAB4",#N/A,TRUE,"GENERAL";"TAB5",#N/A,TRUE,"GENERAL"}</definedName>
    <definedName name="ttttt" localSheetId="5" hidden="1">{"TAB1",#N/A,TRUE,"GENERAL";"TAB2",#N/A,TRUE,"GENERAL";"TAB3",#N/A,TRUE,"GENERAL";"TAB4",#N/A,TRUE,"GENERAL";"TAB5",#N/A,TRUE,"GENERAL"}</definedName>
    <definedName name="ttttt" localSheetId="6" hidden="1">{"TAB1",#N/A,TRUE,"GENERAL";"TAB2",#N/A,TRUE,"GENERAL";"TAB3",#N/A,TRUE,"GENERAL";"TAB4",#N/A,TRUE,"GENERAL";"TAB5",#N/A,TRUE,"GENERAL"}</definedName>
    <definedName name="ttttt" localSheetId="7" hidden="1">{"TAB1",#N/A,TRUE,"GENERAL";"TAB2",#N/A,TRUE,"GENERAL";"TAB3",#N/A,TRUE,"GENERAL";"TAB4",#N/A,TRUE,"GENERAL";"TAB5",#N/A,TRUE,"GENERAL"}</definedName>
    <definedName name="ttttt" localSheetId="8" hidden="1">{"TAB1",#N/A,TRUE,"GENERAL";"TAB2",#N/A,TRUE,"GENERAL";"TAB3",#N/A,TRUE,"GENERAL";"TAB4",#N/A,TRUE,"GENERAL";"TAB5",#N/A,TRUE,"GENERAL"}</definedName>
    <definedName name="ttttt" localSheetId="9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1" hidden="1">{"via1",#N/A,TRUE,"general";"via2",#N/A,TRUE,"general";"via3",#N/A,TRUE,"general"}</definedName>
    <definedName name="tu" localSheetId="4" hidden="1">{"via1",#N/A,TRUE,"general";"via2",#N/A,TRUE,"general";"via3",#N/A,TRUE,"general"}</definedName>
    <definedName name="tu" localSheetId="10" hidden="1">{"via1",#N/A,TRUE,"general";"via2",#N/A,TRUE,"general";"via3",#N/A,TRUE,"general"}</definedName>
    <definedName name="tu" localSheetId="5" hidden="1">{"via1",#N/A,TRUE,"general";"via2",#N/A,TRUE,"general";"via3",#N/A,TRUE,"general"}</definedName>
    <definedName name="tu" localSheetId="6" hidden="1">{"via1",#N/A,TRUE,"general";"via2",#N/A,TRUE,"general";"via3",#N/A,TRUE,"general"}</definedName>
    <definedName name="tu" localSheetId="7" hidden="1">{"via1",#N/A,TRUE,"general";"via2",#N/A,TRUE,"general";"via3",#N/A,TRUE,"general"}</definedName>
    <definedName name="tu" localSheetId="8" hidden="1">{"via1",#N/A,TRUE,"general";"via2",#N/A,TRUE,"general";"via3",#N/A,TRUE,"general"}</definedName>
    <definedName name="tu" localSheetId="9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1" hidden="1">#REF!</definedName>
    <definedName name="TUBERIA" localSheetId="2" hidden="1">#REF!</definedName>
    <definedName name="TUBERIA" hidden="1">#REF!</definedName>
    <definedName name="Tubería" localSheetId="1">#REF!</definedName>
    <definedName name="Tubería">#REF!</definedName>
    <definedName name="TUBERIA1" localSheetId="1" hidden="1">#REF!</definedName>
    <definedName name="TUBERIA1" hidden="1">#REF!</definedName>
    <definedName name="tur" localSheetId="11" hidden="1">{"TAB1",#N/A,TRUE,"GENERAL";"TAB2",#N/A,TRUE,"GENERAL";"TAB3",#N/A,TRUE,"GENERAL";"TAB4",#N/A,TRUE,"GENERAL";"TAB5",#N/A,TRUE,"GENERAL"}</definedName>
    <definedName name="tur" localSheetId="4" hidden="1">{"TAB1",#N/A,TRUE,"GENERAL";"TAB2",#N/A,TRUE,"GENERAL";"TAB3",#N/A,TRUE,"GENERAL";"TAB4",#N/A,TRUE,"GENERAL";"TAB5",#N/A,TRUE,"GENERAL"}</definedName>
    <definedName name="tur" localSheetId="10" hidden="1">{"TAB1",#N/A,TRUE,"GENERAL";"TAB2",#N/A,TRUE,"GENERAL";"TAB3",#N/A,TRUE,"GENERAL";"TAB4",#N/A,TRUE,"GENERAL";"TAB5",#N/A,TRUE,"GENERAL"}</definedName>
    <definedName name="tur" localSheetId="5" hidden="1">{"TAB1",#N/A,TRUE,"GENERAL";"TAB2",#N/A,TRUE,"GENERAL";"TAB3",#N/A,TRUE,"GENERAL";"TAB4",#N/A,TRUE,"GENERAL";"TAB5",#N/A,TRUE,"GENERAL"}</definedName>
    <definedName name="tur" localSheetId="6" hidden="1">{"TAB1",#N/A,TRUE,"GENERAL";"TAB2",#N/A,TRUE,"GENERAL";"TAB3",#N/A,TRUE,"GENERAL";"TAB4",#N/A,TRUE,"GENERAL";"TAB5",#N/A,TRUE,"GENERAL"}</definedName>
    <definedName name="tur" localSheetId="7" hidden="1">{"TAB1",#N/A,TRUE,"GENERAL";"TAB2",#N/A,TRUE,"GENERAL";"TAB3",#N/A,TRUE,"GENERAL";"TAB4",#N/A,TRUE,"GENERAL";"TAB5",#N/A,TRUE,"GENERAL"}</definedName>
    <definedName name="tur" localSheetId="8" hidden="1">{"TAB1",#N/A,TRUE,"GENERAL";"TAB2",#N/A,TRUE,"GENERAL";"TAB3",#N/A,TRUE,"GENERAL";"TAB4",#N/A,TRUE,"GENERAL";"TAB5",#N/A,TRUE,"GENERAL"}</definedName>
    <definedName name="tur" localSheetId="9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1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localSheetId="10" hidden="1">{"TAB1",#N/A,TRUE,"GENERAL";"TAB2",#N/A,TRUE,"GENERAL";"TAB3",#N/A,TRUE,"GENERAL";"TAB4",#N/A,TRUE,"GENERAL";"TAB5",#N/A,TRUE,"GENERAL"}</definedName>
    <definedName name="turu" localSheetId="5" hidden="1">{"TAB1",#N/A,TRUE,"GENERAL";"TAB2",#N/A,TRUE,"GENERAL";"TAB3",#N/A,TRUE,"GENERAL";"TAB4",#N/A,TRUE,"GENERAL";"TAB5",#N/A,TRUE,"GENERAL"}</definedName>
    <definedName name="turu" localSheetId="6" hidden="1">{"TAB1",#N/A,TRUE,"GENERAL";"TAB2",#N/A,TRUE,"GENERAL";"TAB3",#N/A,TRUE,"GENERAL";"TAB4",#N/A,TRUE,"GENERAL";"TAB5",#N/A,TRUE,"GENERAL"}</definedName>
    <definedName name="turu" localSheetId="7" hidden="1">{"TAB1",#N/A,TRUE,"GENERAL";"TAB2",#N/A,TRUE,"GENERAL";"TAB3",#N/A,TRUE,"GENERAL";"TAB4",#N/A,TRUE,"GENERAL";"TAB5",#N/A,TRUE,"GENERAL"}</definedName>
    <definedName name="turu" localSheetId="8" hidden="1">{"TAB1",#N/A,TRUE,"GENERAL";"TAB2",#N/A,TRUE,"GENERAL";"TAB3",#N/A,TRUE,"GENERAL";"TAB4",#N/A,TRUE,"GENERAL";"TAB5",#N/A,TRUE,"GENERAL"}</definedName>
    <definedName name="turu" localSheetId="9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YJY" localSheetId="11">#REF!</definedName>
    <definedName name="TUYJY" localSheetId="4">#REF!</definedName>
    <definedName name="TUYJY" localSheetId="10">#REF!</definedName>
    <definedName name="TUYJY" localSheetId="5">#REF!</definedName>
    <definedName name="TUYJY" localSheetId="6">#REF!</definedName>
    <definedName name="TUYJY" localSheetId="7">#REF!</definedName>
    <definedName name="TUYJY" localSheetId="8">#REF!</definedName>
    <definedName name="TUYJY" localSheetId="9">#REF!</definedName>
    <definedName name="TUYJY" localSheetId="1">#REF!</definedName>
    <definedName name="TUYJY" localSheetId="2">#REF!</definedName>
    <definedName name="TUYJY">#REF!</definedName>
    <definedName name="tvmenor90min" localSheetId="11">#REF!</definedName>
    <definedName name="tvmenor90min" localSheetId="4">#REF!</definedName>
    <definedName name="tvmenor90min" localSheetId="10">#REF!</definedName>
    <definedName name="tvmenor90min" localSheetId="5">#REF!</definedName>
    <definedName name="tvmenor90min" localSheetId="6">#REF!</definedName>
    <definedName name="tvmenor90min" localSheetId="7">#REF!</definedName>
    <definedName name="tvmenor90min" localSheetId="8">#REF!</definedName>
    <definedName name="tvmenor90min" localSheetId="9">#REF!</definedName>
    <definedName name="tvmenor90min" localSheetId="1">#REF!</definedName>
    <definedName name="tvmenor90min" localSheetId="2">#REF!</definedName>
    <definedName name="tvmenor90min">#REF!</definedName>
    <definedName name="twer" localSheetId="11" hidden="1">{"TAB1",#N/A,TRUE,"GENERAL";"TAB2",#N/A,TRUE,"GENERAL";"TAB3",#N/A,TRUE,"GENERAL";"TAB4",#N/A,TRUE,"GENERAL";"TAB5",#N/A,TRUE,"GENERAL"}</definedName>
    <definedName name="twer" localSheetId="4" hidden="1">{"TAB1",#N/A,TRUE,"GENERAL";"TAB2",#N/A,TRUE,"GENERAL";"TAB3",#N/A,TRUE,"GENERAL";"TAB4",#N/A,TRUE,"GENERAL";"TAB5",#N/A,TRUE,"GENERAL"}</definedName>
    <definedName name="twer" localSheetId="10" hidden="1">{"TAB1",#N/A,TRUE,"GENERAL";"TAB2",#N/A,TRUE,"GENERAL";"TAB3",#N/A,TRUE,"GENERAL";"TAB4",#N/A,TRUE,"GENERAL";"TAB5",#N/A,TRUE,"GENERAL"}</definedName>
    <definedName name="twer" localSheetId="5" hidden="1">{"TAB1",#N/A,TRUE,"GENERAL";"TAB2",#N/A,TRUE,"GENERAL";"TAB3",#N/A,TRUE,"GENERAL";"TAB4",#N/A,TRUE,"GENERAL";"TAB5",#N/A,TRUE,"GENERAL"}</definedName>
    <definedName name="twer" localSheetId="6" hidden="1">{"TAB1",#N/A,TRUE,"GENERAL";"TAB2",#N/A,TRUE,"GENERAL";"TAB3",#N/A,TRUE,"GENERAL";"TAB4",#N/A,TRUE,"GENERAL";"TAB5",#N/A,TRUE,"GENERAL"}</definedName>
    <definedName name="twer" localSheetId="7" hidden="1">{"TAB1",#N/A,TRUE,"GENERAL";"TAB2",#N/A,TRUE,"GENERAL";"TAB3",#N/A,TRUE,"GENERAL";"TAB4",#N/A,TRUE,"GENERAL";"TAB5",#N/A,TRUE,"GENERAL"}</definedName>
    <definedName name="twer" localSheetId="8" hidden="1">{"TAB1",#N/A,TRUE,"GENERAL";"TAB2",#N/A,TRUE,"GENERAL";"TAB3",#N/A,TRUE,"GENERAL";"TAB4",#N/A,TRUE,"GENERAL";"TAB5",#N/A,TRUE,"GENERAL"}</definedName>
    <definedName name="twer" localSheetId="9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1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localSheetId="10" hidden="1">{"TAB1",#N/A,TRUE,"GENERAL";"TAB2",#N/A,TRUE,"GENERAL";"TAB3",#N/A,TRUE,"GENERAL";"TAB4",#N/A,TRUE,"GENERAL";"TAB5",#N/A,TRUE,"GENERAL"}</definedName>
    <definedName name="twet" localSheetId="5" hidden="1">{"TAB1",#N/A,TRUE,"GENERAL";"TAB2",#N/A,TRUE,"GENERAL";"TAB3",#N/A,TRUE,"GENERAL";"TAB4",#N/A,TRUE,"GENERAL";"TAB5",#N/A,TRUE,"GENERAL"}</definedName>
    <definedName name="twet" localSheetId="6" hidden="1">{"TAB1",#N/A,TRUE,"GENERAL";"TAB2",#N/A,TRUE,"GENERAL";"TAB3",#N/A,TRUE,"GENERAL";"TAB4",#N/A,TRUE,"GENERAL";"TAB5",#N/A,TRUE,"GENERAL"}</definedName>
    <definedName name="twet" localSheetId="7" hidden="1">{"TAB1",#N/A,TRUE,"GENERAL";"TAB2",#N/A,TRUE,"GENERAL";"TAB3",#N/A,TRUE,"GENERAL";"TAB4",#N/A,TRUE,"GENERAL";"TAB5",#N/A,TRUE,"GENERAL"}</definedName>
    <definedName name="twet" localSheetId="8" hidden="1">{"TAB1",#N/A,TRUE,"GENERAL";"TAB2",#N/A,TRUE,"GENERAL";"TAB3",#N/A,TRUE,"GENERAL";"TAB4",#N/A,TRUE,"GENERAL";"TAB5",#N/A,TRUE,"GENERAL"}</definedName>
    <definedName name="twet" localSheetId="9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1" hidden="1">{"via1",#N/A,TRUE,"general";"via2",#N/A,TRUE,"general";"via3",#N/A,TRUE,"general"}</definedName>
    <definedName name="ty" localSheetId="4" hidden="1">{"via1",#N/A,TRUE,"general";"via2",#N/A,TRUE,"general";"via3",#N/A,TRUE,"general"}</definedName>
    <definedName name="ty" localSheetId="10" hidden="1">{"via1",#N/A,TRUE,"general";"via2",#N/A,TRUE,"general";"via3",#N/A,TRUE,"general"}</definedName>
    <definedName name="ty" localSheetId="5" hidden="1">{"via1",#N/A,TRUE,"general";"via2",#N/A,TRUE,"general";"via3",#N/A,TRUE,"general"}</definedName>
    <definedName name="ty" localSheetId="6" hidden="1">{"via1",#N/A,TRUE,"general";"via2",#N/A,TRUE,"general";"via3",#N/A,TRUE,"general"}</definedName>
    <definedName name="ty" localSheetId="7" hidden="1">{"via1",#N/A,TRUE,"general";"via2",#N/A,TRUE,"general";"via3",#N/A,TRUE,"general"}</definedName>
    <definedName name="ty" localSheetId="8" hidden="1">{"via1",#N/A,TRUE,"general";"via2",#N/A,TRUE,"general";"via3",#N/A,TRUE,"general"}</definedName>
    <definedName name="ty" localSheetId="9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1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localSheetId="10" hidden="1">{"via1",#N/A,TRUE,"general";"via2",#N/A,TRUE,"general";"via3",#N/A,TRUE,"general"}</definedName>
    <definedName name="tyery" localSheetId="5" hidden="1">{"via1",#N/A,TRUE,"general";"via2",#N/A,TRUE,"general";"via3",#N/A,TRUE,"general"}</definedName>
    <definedName name="tyery" localSheetId="6" hidden="1">{"via1",#N/A,TRUE,"general";"via2",#N/A,TRUE,"general";"via3",#N/A,TRUE,"general"}</definedName>
    <definedName name="tyery" localSheetId="7" hidden="1">{"via1",#N/A,TRUE,"general";"via2",#N/A,TRUE,"general";"via3",#N/A,TRUE,"general"}</definedName>
    <definedName name="tyery" localSheetId="8" hidden="1">{"via1",#N/A,TRUE,"general";"via2",#N/A,TRUE,"general";"via3",#N/A,TRUE,"general"}</definedName>
    <definedName name="tyery" localSheetId="9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1" hidden="1">{"TAB1",#N/A,TRUE,"GENERAL";"TAB2",#N/A,TRUE,"GENERAL";"TAB3",#N/A,TRUE,"GENERAL";"TAB4",#N/A,TRUE,"GENERAL";"TAB5",#N/A,TRUE,"GENERAL"}</definedName>
    <definedName name="tyj" localSheetId="4" hidden="1">{"TAB1",#N/A,TRUE,"GENERAL";"TAB2",#N/A,TRUE,"GENERAL";"TAB3",#N/A,TRUE,"GENERAL";"TAB4",#N/A,TRUE,"GENERAL";"TAB5",#N/A,TRUE,"GENERAL"}</definedName>
    <definedName name="tyj" localSheetId="10" hidden="1">{"TAB1",#N/A,TRUE,"GENERAL";"TAB2",#N/A,TRUE,"GENERAL";"TAB3",#N/A,TRUE,"GENERAL";"TAB4",#N/A,TRUE,"GENERAL";"TAB5",#N/A,TRUE,"GENERAL"}</definedName>
    <definedName name="tyj" localSheetId="5" hidden="1">{"TAB1",#N/A,TRUE,"GENERAL";"TAB2",#N/A,TRUE,"GENERAL";"TAB3",#N/A,TRUE,"GENERAL";"TAB4",#N/A,TRUE,"GENERAL";"TAB5",#N/A,TRUE,"GENERAL"}</definedName>
    <definedName name="tyj" localSheetId="6" hidden="1">{"TAB1",#N/A,TRUE,"GENERAL";"TAB2",#N/A,TRUE,"GENERAL";"TAB3",#N/A,TRUE,"GENERAL";"TAB4",#N/A,TRUE,"GENERAL";"TAB5",#N/A,TRUE,"GENERAL"}</definedName>
    <definedName name="tyj" localSheetId="7" hidden="1">{"TAB1",#N/A,TRUE,"GENERAL";"TAB2",#N/A,TRUE,"GENERAL";"TAB3",#N/A,TRUE,"GENERAL";"TAB4",#N/A,TRUE,"GENERAL";"TAB5",#N/A,TRUE,"GENERAL"}</definedName>
    <definedName name="tyj" localSheetId="8" hidden="1">{"TAB1",#N/A,TRUE,"GENERAL";"TAB2",#N/A,TRUE,"GENERAL";"TAB3",#N/A,TRUE,"GENERAL";"TAB4",#N/A,TRUE,"GENERAL";"TAB5",#N/A,TRUE,"GENERAL"}</definedName>
    <definedName name="tyj" localSheetId="9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1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localSheetId="10" hidden="1">{"TAB1",#N/A,TRUE,"GENERAL";"TAB2",#N/A,TRUE,"GENERAL";"TAB3",#N/A,TRUE,"GENERAL";"TAB4",#N/A,TRUE,"GENERAL";"TAB5",#N/A,TRUE,"GENERAL"}</definedName>
    <definedName name="tyjtyj" localSheetId="5" hidden="1">{"TAB1",#N/A,TRUE,"GENERAL";"TAB2",#N/A,TRUE,"GENERAL";"TAB3",#N/A,TRUE,"GENERAL";"TAB4",#N/A,TRUE,"GENERAL";"TAB5",#N/A,TRUE,"GENERAL"}</definedName>
    <definedName name="tyjtyj" localSheetId="6" hidden="1">{"TAB1",#N/A,TRUE,"GENERAL";"TAB2",#N/A,TRUE,"GENERAL";"TAB3",#N/A,TRUE,"GENERAL";"TAB4",#N/A,TRUE,"GENERAL";"TAB5",#N/A,TRUE,"GENERAL"}</definedName>
    <definedName name="tyjtyj" localSheetId="7" hidden="1">{"TAB1",#N/A,TRUE,"GENERAL";"TAB2",#N/A,TRUE,"GENERAL";"TAB3",#N/A,TRUE,"GENERAL";"TAB4",#N/A,TRUE,"GENERAL";"TAB5",#N/A,TRUE,"GENERAL"}</definedName>
    <definedName name="tyjtyj" localSheetId="8" hidden="1">{"TAB1",#N/A,TRUE,"GENERAL";"TAB2",#N/A,TRUE,"GENERAL";"TAB3",#N/A,TRUE,"GENERAL";"TAB4",#N/A,TRUE,"GENERAL";"TAB5",#N/A,TRUE,"GENERAL"}</definedName>
    <definedName name="tyjtyj" localSheetId="9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1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localSheetId="10" hidden="1">{"TAB1",#N/A,TRUE,"GENERAL";"TAB2",#N/A,TRUE,"GENERAL";"TAB3",#N/A,TRUE,"GENERAL";"TAB4",#N/A,TRUE,"GENERAL";"TAB5",#N/A,TRUE,"GENERAL"}</definedName>
    <definedName name="tyjytjuyjuy" localSheetId="5" hidden="1">{"TAB1",#N/A,TRUE,"GENERAL";"TAB2",#N/A,TRUE,"GENERAL";"TAB3",#N/A,TRUE,"GENERAL";"TAB4",#N/A,TRUE,"GENERAL";"TAB5",#N/A,TRUE,"GENERAL"}</definedName>
    <definedName name="tyjytjuyjuy" localSheetId="6" hidden="1">{"TAB1",#N/A,TRUE,"GENERAL";"TAB2",#N/A,TRUE,"GENERAL";"TAB3",#N/A,TRUE,"GENERAL";"TAB4",#N/A,TRUE,"GENERAL";"TAB5",#N/A,TRUE,"GENERAL"}</definedName>
    <definedName name="tyjytjuyjuy" localSheetId="7" hidden="1">{"TAB1",#N/A,TRUE,"GENERAL";"TAB2",#N/A,TRUE,"GENERAL";"TAB3",#N/A,TRUE,"GENERAL";"TAB4",#N/A,TRUE,"GENERAL";"TAB5",#N/A,TRUE,"GENERAL"}</definedName>
    <definedName name="tyjytjuyjuy" localSheetId="8" hidden="1">{"TAB1",#N/A,TRUE,"GENERAL";"TAB2",#N/A,TRUE,"GENERAL";"TAB3",#N/A,TRUE,"GENERAL";"TAB4",#N/A,TRUE,"GENERAL";"TAB5",#N/A,TRUE,"GENERAL"}</definedName>
    <definedName name="tyjytjuyjuy" localSheetId="9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1" hidden="1">{"via1",#N/A,TRUE,"general";"via2",#N/A,TRUE,"general";"via3",#N/A,TRUE,"general"}</definedName>
    <definedName name="tyk" localSheetId="4" hidden="1">{"via1",#N/A,TRUE,"general";"via2",#N/A,TRUE,"general";"via3",#N/A,TRUE,"general"}</definedName>
    <definedName name="tyk" localSheetId="10" hidden="1">{"via1",#N/A,TRUE,"general";"via2",#N/A,TRUE,"general";"via3",#N/A,TRUE,"general"}</definedName>
    <definedName name="tyk" localSheetId="5" hidden="1">{"via1",#N/A,TRUE,"general";"via2",#N/A,TRUE,"general";"via3",#N/A,TRUE,"general"}</definedName>
    <definedName name="tyk" localSheetId="6" hidden="1">{"via1",#N/A,TRUE,"general";"via2",#N/A,TRUE,"general";"via3",#N/A,TRUE,"general"}</definedName>
    <definedName name="tyk" localSheetId="7" hidden="1">{"via1",#N/A,TRUE,"general";"via2",#N/A,TRUE,"general";"via3",#N/A,TRUE,"general"}</definedName>
    <definedName name="tyk" localSheetId="8" hidden="1">{"via1",#N/A,TRUE,"general";"via2",#N/A,TRUE,"general";"via3",#N/A,TRUE,"general"}</definedName>
    <definedName name="tyk" localSheetId="9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1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localSheetId="10" hidden="1">{"via1",#N/A,TRUE,"general";"via2",#N/A,TRUE,"general";"via3",#N/A,TRUE,"general"}</definedName>
    <definedName name="tym" localSheetId="5" hidden="1">{"via1",#N/A,TRUE,"general";"via2",#N/A,TRUE,"general";"via3",#N/A,TRUE,"general"}</definedName>
    <definedName name="tym" localSheetId="6" hidden="1">{"via1",#N/A,TRUE,"general";"via2",#N/A,TRUE,"general";"via3",#N/A,TRUE,"general"}</definedName>
    <definedName name="tym" localSheetId="7" hidden="1">{"via1",#N/A,TRUE,"general";"via2",#N/A,TRUE,"general";"via3",#N/A,TRUE,"general"}</definedName>
    <definedName name="tym" localSheetId="8" hidden="1">{"via1",#N/A,TRUE,"general";"via2",#N/A,TRUE,"general";"via3",#N/A,TRUE,"general"}</definedName>
    <definedName name="tym" localSheetId="9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1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localSheetId="10" hidden="1">{"via1",#N/A,TRUE,"general";"via2",#N/A,TRUE,"general";"via3",#N/A,TRUE,"general"}</definedName>
    <definedName name="tyr" localSheetId="5" hidden="1">{"via1",#N/A,TRUE,"general";"via2",#N/A,TRUE,"general";"via3",#N/A,TRUE,"general"}</definedName>
    <definedName name="tyr" localSheetId="6" hidden="1">{"via1",#N/A,TRUE,"general";"via2",#N/A,TRUE,"general";"via3",#N/A,TRUE,"general"}</definedName>
    <definedName name="tyr" localSheetId="7" hidden="1">{"via1",#N/A,TRUE,"general";"via2",#N/A,TRUE,"general";"via3",#N/A,TRUE,"general"}</definedName>
    <definedName name="tyr" localSheetId="8" hidden="1">{"via1",#N/A,TRUE,"general";"via2",#N/A,TRUE,"general";"via3",#N/A,TRUE,"general"}</definedName>
    <definedName name="tyr" localSheetId="9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1" hidden="1">{"TAB1",#N/A,TRUE,"GENERAL";"TAB2",#N/A,TRUE,"GENERAL";"TAB3",#N/A,TRUE,"GENERAL";"TAB4",#N/A,TRUE,"GENERAL";"TAB5",#N/A,TRUE,"GENERAL"}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localSheetId="10" hidden="1">{"TAB1",#N/A,TRUE,"GENERAL";"TAB2",#N/A,TRUE,"GENERAL";"TAB3",#N/A,TRUE,"GENERAL";"TAB4",#N/A,TRUE,"GENERAL";"TAB5",#N/A,TRUE,"GENERAL"}</definedName>
    <definedName name="tytgfhgfh" localSheetId="5" hidden="1">{"TAB1",#N/A,TRUE,"GENERAL";"TAB2",#N/A,TRUE,"GENERAL";"TAB3",#N/A,TRUE,"GENERAL";"TAB4",#N/A,TRUE,"GENERAL";"TAB5",#N/A,TRUE,"GENERAL"}</definedName>
    <definedName name="tytgfhgfh" localSheetId="6" hidden="1">{"TAB1",#N/A,TRUE,"GENERAL";"TAB2",#N/A,TRUE,"GENERAL";"TAB3",#N/A,TRUE,"GENERAL";"TAB4",#N/A,TRUE,"GENERAL";"TAB5",#N/A,TRUE,"GENERAL"}</definedName>
    <definedName name="tytgfhgfh" localSheetId="7" hidden="1">{"TAB1",#N/A,TRUE,"GENERAL";"TAB2",#N/A,TRUE,"GENERAL";"TAB3",#N/A,TRUE,"GENERAL";"TAB4",#N/A,TRUE,"GENERAL";"TAB5",#N/A,TRUE,"GENERAL"}</definedName>
    <definedName name="tytgfhgfh" localSheetId="8" hidden="1">{"TAB1",#N/A,TRUE,"GENERAL";"TAB2",#N/A,TRUE,"GENERAL";"TAB3",#N/A,TRUE,"GENERAL";"TAB4",#N/A,TRUE,"GENERAL";"TAB5",#N/A,TRUE,"GENERAL"}</definedName>
    <definedName name="tytgfhgfh" localSheetId="9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1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localSheetId="10" hidden="1">{"TAB1",#N/A,TRUE,"GENERAL";"TAB2",#N/A,TRUE,"GENERAL";"TAB3",#N/A,TRUE,"GENERAL";"TAB4",#N/A,TRUE,"GENERAL";"TAB5",#N/A,TRUE,"GENERAL"}</definedName>
    <definedName name="tyty" localSheetId="5" hidden="1">{"TAB1",#N/A,TRUE,"GENERAL";"TAB2",#N/A,TRUE,"GENERAL";"TAB3",#N/A,TRUE,"GENERAL";"TAB4",#N/A,TRUE,"GENERAL";"TAB5",#N/A,TRUE,"GENERAL"}</definedName>
    <definedName name="tyty" localSheetId="6" hidden="1">{"TAB1",#N/A,TRUE,"GENERAL";"TAB2",#N/A,TRUE,"GENERAL";"TAB3",#N/A,TRUE,"GENERAL";"TAB4",#N/A,TRUE,"GENERAL";"TAB5",#N/A,TRUE,"GENERAL"}</definedName>
    <definedName name="tyty" localSheetId="7" hidden="1">{"TAB1",#N/A,TRUE,"GENERAL";"TAB2",#N/A,TRUE,"GENERAL";"TAB3",#N/A,TRUE,"GENERAL";"TAB4",#N/A,TRUE,"GENERAL";"TAB5",#N/A,TRUE,"GENERAL"}</definedName>
    <definedName name="tyty" localSheetId="8" hidden="1">{"TAB1",#N/A,TRUE,"GENERAL";"TAB2",#N/A,TRUE,"GENERAL";"TAB3",#N/A,TRUE,"GENERAL";"TAB4",#N/A,TRUE,"GENERAL";"TAB5",#N/A,TRUE,"GENERAL"}</definedName>
    <definedName name="tyty" localSheetId="9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1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localSheetId="10" hidden="1">{"TAB1",#N/A,TRUE,"GENERAL";"TAB2",#N/A,TRUE,"GENERAL";"TAB3",#N/A,TRUE,"GENERAL";"TAB4",#N/A,TRUE,"GENERAL";"TAB5",#N/A,TRUE,"GENERAL"}</definedName>
    <definedName name="TYUIYI" localSheetId="5" hidden="1">{"TAB1",#N/A,TRUE,"GENERAL";"TAB2",#N/A,TRUE,"GENERAL";"TAB3",#N/A,TRUE,"GENERAL";"TAB4",#N/A,TRUE,"GENERAL";"TAB5",#N/A,TRUE,"GENERAL"}</definedName>
    <definedName name="TYUIYI" localSheetId="6" hidden="1">{"TAB1",#N/A,TRUE,"GENERAL";"TAB2",#N/A,TRUE,"GENERAL";"TAB3",#N/A,TRUE,"GENERAL";"TAB4",#N/A,TRUE,"GENERAL";"TAB5",#N/A,TRUE,"GENERAL"}</definedName>
    <definedName name="TYUIYI" localSheetId="7" hidden="1">{"TAB1",#N/A,TRUE,"GENERAL";"TAB2",#N/A,TRUE,"GENERAL";"TAB3",#N/A,TRUE,"GENERAL";"TAB4",#N/A,TRUE,"GENERAL";"TAB5",#N/A,TRUE,"GENERAL"}</definedName>
    <definedName name="TYUIYI" localSheetId="8" hidden="1">{"TAB1",#N/A,TRUE,"GENERAL";"TAB2",#N/A,TRUE,"GENERAL";"TAB3",#N/A,TRUE,"GENERAL";"TAB4",#N/A,TRUE,"GENERAL";"TAB5",#N/A,TRUE,"GENERAL"}</definedName>
    <definedName name="TYUIYI" localSheetId="9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1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localSheetId="10" hidden="1">{"TAB1",#N/A,TRUE,"GENERAL";"TAB2",#N/A,TRUE,"GENERAL";"TAB3",#N/A,TRUE,"GENERAL";"TAB4",#N/A,TRUE,"GENERAL";"TAB5",#N/A,TRUE,"GENERAL"}</definedName>
    <definedName name="tyujh" localSheetId="5" hidden="1">{"TAB1",#N/A,TRUE,"GENERAL";"TAB2",#N/A,TRUE,"GENERAL";"TAB3",#N/A,TRUE,"GENERAL";"TAB4",#N/A,TRUE,"GENERAL";"TAB5",#N/A,TRUE,"GENERAL"}</definedName>
    <definedName name="tyujh" localSheetId="6" hidden="1">{"TAB1",#N/A,TRUE,"GENERAL";"TAB2",#N/A,TRUE,"GENERAL";"TAB3",#N/A,TRUE,"GENERAL";"TAB4",#N/A,TRUE,"GENERAL";"TAB5",#N/A,TRUE,"GENERAL"}</definedName>
    <definedName name="tyujh" localSheetId="7" hidden="1">{"TAB1",#N/A,TRUE,"GENERAL";"TAB2",#N/A,TRUE,"GENERAL";"TAB3",#N/A,TRUE,"GENERAL";"TAB4",#N/A,TRUE,"GENERAL";"TAB5",#N/A,TRUE,"GENERAL"}</definedName>
    <definedName name="tyujh" localSheetId="8" hidden="1">{"TAB1",#N/A,TRUE,"GENERAL";"TAB2",#N/A,TRUE,"GENERAL";"TAB3",#N/A,TRUE,"GENERAL";"TAB4",#N/A,TRUE,"GENERAL";"TAB5",#N/A,TRUE,"GENERAL"}</definedName>
    <definedName name="tyujh" localSheetId="9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1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localSheetId="10" hidden="1">{"TAB1",#N/A,TRUE,"GENERAL";"TAB2",#N/A,TRUE,"GENERAL";"TAB3",#N/A,TRUE,"GENERAL";"TAB4",#N/A,TRUE,"GENERAL";"TAB5",#N/A,TRUE,"GENERAL"}</definedName>
    <definedName name="tyuty" localSheetId="5" hidden="1">{"TAB1",#N/A,TRUE,"GENERAL";"TAB2",#N/A,TRUE,"GENERAL";"TAB3",#N/A,TRUE,"GENERAL";"TAB4",#N/A,TRUE,"GENERAL";"TAB5",#N/A,TRUE,"GENERAL"}</definedName>
    <definedName name="tyuty" localSheetId="6" hidden="1">{"TAB1",#N/A,TRUE,"GENERAL";"TAB2",#N/A,TRUE,"GENERAL";"TAB3",#N/A,TRUE,"GENERAL";"TAB4",#N/A,TRUE,"GENERAL";"TAB5",#N/A,TRUE,"GENERAL"}</definedName>
    <definedName name="tyuty" localSheetId="7" hidden="1">{"TAB1",#N/A,TRUE,"GENERAL";"TAB2",#N/A,TRUE,"GENERAL";"TAB3",#N/A,TRUE,"GENERAL";"TAB4",#N/A,TRUE,"GENERAL";"TAB5",#N/A,TRUE,"GENERAL"}</definedName>
    <definedName name="tyuty" localSheetId="8" hidden="1">{"TAB1",#N/A,TRUE,"GENERAL";"TAB2",#N/A,TRUE,"GENERAL";"TAB3",#N/A,TRUE,"GENERAL";"TAB4",#N/A,TRUE,"GENERAL";"TAB5",#N/A,TRUE,"GENERAL"}</definedName>
    <definedName name="tyuty" localSheetId="9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1" hidden="1">{"via1",#N/A,TRUE,"general";"via2",#N/A,TRUE,"general";"via3",#N/A,TRUE,"general"}</definedName>
    <definedName name="tyutyu" localSheetId="4" hidden="1">{"via1",#N/A,TRUE,"general";"via2",#N/A,TRUE,"general";"via3",#N/A,TRUE,"general"}</definedName>
    <definedName name="tyutyu" localSheetId="10" hidden="1">{"via1",#N/A,TRUE,"general";"via2",#N/A,TRUE,"general";"via3",#N/A,TRUE,"general"}</definedName>
    <definedName name="tyutyu" localSheetId="5" hidden="1">{"via1",#N/A,TRUE,"general";"via2",#N/A,TRUE,"general";"via3",#N/A,TRUE,"general"}</definedName>
    <definedName name="tyutyu" localSheetId="6" hidden="1">{"via1",#N/A,TRUE,"general";"via2",#N/A,TRUE,"general";"via3",#N/A,TRUE,"general"}</definedName>
    <definedName name="tyutyu" localSheetId="7" hidden="1">{"via1",#N/A,TRUE,"general";"via2",#N/A,TRUE,"general";"via3",#N/A,TRUE,"general"}</definedName>
    <definedName name="tyutyu" localSheetId="8" hidden="1">{"via1",#N/A,TRUE,"general";"via2",#N/A,TRUE,"general";"via3",#N/A,TRUE,"general"}</definedName>
    <definedName name="tyutyu" localSheetId="9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1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localSheetId="10" hidden="1">{"via1",#N/A,TRUE,"general";"via2",#N/A,TRUE,"general";"via3",#N/A,TRUE,"general"}</definedName>
    <definedName name="tyxg" localSheetId="5" hidden="1">{"via1",#N/A,TRUE,"general";"via2",#N/A,TRUE,"general";"via3",#N/A,TRUE,"general"}</definedName>
    <definedName name="tyxg" localSheetId="6" hidden="1">{"via1",#N/A,TRUE,"general";"via2",#N/A,TRUE,"general";"via3",#N/A,TRUE,"general"}</definedName>
    <definedName name="tyxg" localSheetId="7" hidden="1">{"via1",#N/A,TRUE,"general";"via2",#N/A,TRUE,"general";"via3",#N/A,TRUE,"general"}</definedName>
    <definedName name="tyxg" localSheetId="8" hidden="1">{"via1",#N/A,TRUE,"general";"via2",#N/A,TRUE,"general";"via3",#N/A,TRUE,"general"}</definedName>
    <definedName name="tyxg" localSheetId="9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2">#REF!</definedName>
    <definedName name="U">#REF!</definedName>
    <definedName name="u3u" localSheetId="11" hidden="1">{"TAB1",#N/A,TRUE,"GENERAL";"TAB2",#N/A,TRUE,"GENERAL";"TAB3",#N/A,TRUE,"GENERAL";"TAB4",#N/A,TRUE,"GENERAL";"TAB5",#N/A,TRUE,"GENERAL"}</definedName>
    <definedName name="u3u" localSheetId="4" hidden="1">{"TAB1",#N/A,TRUE,"GENERAL";"TAB2",#N/A,TRUE,"GENERAL";"TAB3",#N/A,TRUE,"GENERAL";"TAB4",#N/A,TRUE,"GENERAL";"TAB5",#N/A,TRUE,"GENERAL"}</definedName>
    <definedName name="u3u" localSheetId="10" hidden="1">{"TAB1",#N/A,TRUE,"GENERAL";"TAB2",#N/A,TRUE,"GENERAL";"TAB3",#N/A,TRUE,"GENERAL";"TAB4",#N/A,TRUE,"GENERAL";"TAB5",#N/A,TRUE,"GENERAL"}</definedName>
    <definedName name="u3u" localSheetId="5" hidden="1">{"TAB1",#N/A,TRUE,"GENERAL";"TAB2",#N/A,TRUE,"GENERAL";"TAB3",#N/A,TRUE,"GENERAL";"TAB4",#N/A,TRUE,"GENERAL";"TAB5",#N/A,TRUE,"GENERAL"}</definedName>
    <definedName name="u3u" localSheetId="6" hidden="1">{"TAB1",#N/A,TRUE,"GENERAL";"TAB2",#N/A,TRUE,"GENERAL";"TAB3",#N/A,TRUE,"GENERAL";"TAB4",#N/A,TRUE,"GENERAL";"TAB5",#N/A,TRUE,"GENERAL"}</definedName>
    <definedName name="u3u" localSheetId="7" hidden="1">{"TAB1",#N/A,TRUE,"GENERAL";"TAB2",#N/A,TRUE,"GENERAL";"TAB3",#N/A,TRUE,"GENERAL";"TAB4",#N/A,TRUE,"GENERAL";"TAB5",#N/A,TRUE,"GENERAL"}</definedName>
    <definedName name="u3u" localSheetId="8" hidden="1">{"TAB1",#N/A,TRUE,"GENERAL";"TAB2",#N/A,TRUE,"GENERAL";"TAB3",#N/A,TRUE,"GENERAL";"TAB4",#N/A,TRUE,"GENERAL";"TAB5",#N/A,TRUE,"GENERAL"}</definedName>
    <definedName name="u3u" localSheetId="9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1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localSheetId="10" hidden="1">{"TAB1",#N/A,TRUE,"GENERAL";"TAB2",#N/A,TRUE,"GENERAL";"TAB3",#N/A,TRUE,"GENERAL";"TAB4",#N/A,TRUE,"GENERAL";"TAB5",#N/A,TRUE,"GENERAL"}</definedName>
    <definedName name="u7u7" localSheetId="5" hidden="1">{"TAB1",#N/A,TRUE,"GENERAL";"TAB2",#N/A,TRUE,"GENERAL";"TAB3",#N/A,TRUE,"GENERAL";"TAB4",#N/A,TRUE,"GENERAL";"TAB5",#N/A,TRUE,"GENERAL"}</definedName>
    <definedName name="u7u7" localSheetId="6" hidden="1">{"TAB1",#N/A,TRUE,"GENERAL";"TAB2",#N/A,TRUE,"GENERAL";"TAB3",#N/A,TRUE,"GENERAL";"TAB4",#N/A,TRUE,"GENERAL";"TAB5",#N/A,TRUE,"GENERAL"}</definedName>
    <definedName name="u7u7" localSheetId="7" hidden="1">{"TAB1",#N/A,TRUE,"GENERAL";"TAB2",#N/A,TRUE,"GENERAL";"TAB3",#N/A,TRUE,"GENERAL";"TAB4",#N/A,TRUE,"GENERAL";"TAB5",#N/A,TRUE,"GENERAL"}</definedName>
    <definedName name="u7u7" localSheetId="8" hidden="1">{"TAB1",#N/A,TRUE,"GENERAL";"TAB2",#N/A,TRUE,"GENERAL";"TAB3",#N/A,TRUE,"GENERAL";"TAB4",#N/A,TRUE,"GENERAL";"TAB5",#N/A,TRUE,"GENERAL"}</definedName>
    <definedName name="u7u7" localSheetId="9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2">#REF!</definedName>
    <definedName name="Ubicación">#REF!</definedName>
    <definedName name="UFrm2InUse">1</definedName>
    <definedName name="UI" localSheetId="11" hidden="1">{"via1",#N/A,TRUE,"general";"via2",#N/A,TRUE,"general";"via3",#N/A,TRUE,"general"}</definedName>
    <definedName name="UI" localSheetId="4" hidden="1">{"via1",#N/A,TRUE,"general";"via2",#N/A,TRUE,"general";"via3",#N/A,TRUE,"general"}</definedName>
    <definedName name="UI" localSheetId="10" hidden="1">{"via1",#N/A,TRUE,"general";"via2",#N/A,TRUE,"general";"via3",#N/A,TRUE,"general"}</definedName>
    <definedName name="UI" localSheetId="5" hidden="1">{"via1",#N/A,TRUE,"general";"via2",#N/A,TRUE,"general";"via3",#N/A,TRUE,"general"}</definedName>
    <definedName name="UI" localSheetId="6" hidden="1">{"via1",#N/A,TRUE,"general";"via2",#N/A,TRUE,"general";"via3",#N/A,TRUE,"general"}</definedName>
    <definedName name="UI" localSheetId="7" hidden="1">{"via1",#N/A,TRUE,"general";"via2",#N/A,TRUE,"general";"via3",#N/A,TRUE,"general"}</definedName>
    <definedName name="UI" localSheetId="8" hidden="1">{"via1",#N/A,TRUE,"general";"via2",#N/A,TRUE,"general";"via3",#N/A,TRUE,"general"}</definedName>
    <definedName name="UI" localSheetId="9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11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localSheetId="10" hidden="1">{"via1",#N/A,TRUE,"general";"via2",#N/A,TRUE,"general";"via3",#N/A,TRUE,"general"}</definedName>
    <definedName name="uijhj" localSheetId="5" hidden="1">{"via1",#N/A,TRUE,"general";"via2",#N/A,TRUE,"general";"via3",#N/A,TRUE,"general"}</definedName>
    <definedName name="uijhj" localSheetId="6" hidden="1">{"via1",#N/A,TRUE,"general";"via2",#N/A,TRUE,"general";"via3",#N/A,TRUE,"general"}</definedName>
    <definedName name="uijhj" localSheetId="7" hidden="1">{"via1",#N/A,TRUE,"general";"via2",#N/A,TRUE,"general";"via3",#N/A,TRUE,"general"}</definedName>
    <definedName name="uijhj" localSheetId="8" hidden="1">{"via1",#N/A,TRUE,"general";"via2",#N/A,TRUE,"general";"via3",#N/A,TRUE,"general"}</definedName>
    <definedName name="uijhj" localSheetId="9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1" hidden="1">{"TAB1",#N/A,TRUE,"GENERAL";"TAB2",#N/A,TRUE,"GENERAL";"TAB3",#N/A,TRUE,"GENERAL";"TAB4",#N/A,TRUE,"GENERAL";"TAB5",#N/A,TRUE,"GENERAL"}</definedName>
    <definedName name="uio" localSheetId="4" hidden="1">{"TAB1",#N/A,TRUE,"GENERAL";"TAB2",#N/A,TRUE,"GENERAL";"TAB3",#N/A,TRUE,"GENERAL";"TAB4",#N/A,TRUE,"GENERAL";"TAB5",#N/A,TRUE,"GENERAL"}</definedName>
    <definedName name="uio" localSheetId="10" hidden="1">{"TAB1",#N/A,TRUE,"GENERAL";"TAB2",#N/A,TRUE,"GENERAL";"TAB3",#N/A,TRUE,"GENERAL";"TAB4",#N/A,TRUE,"GENERAL";"TAB5",#N/A,TRUE,"GENERAL"}</definedName>
    <definedName name="uio" localSheetId="5" hidden="1">{"TAB1",#N/A,TRUE,"GENERAL";"TAB2",#N/A,TRUE,"GENERAL";"TAB3",#N/A,TRUE,"GENERAL";"TAB4",#N/A,TRUE,"GENERAL";"TAB5",#N/A,TRUE,"GENERAL"}</definedName>
    <definedName name="uio" localSheetId="6" hidden="1">{"TAB1",#N/A,TRUE,"GENERAL";"TAB2",#N/A,TRUE,"GENERAL";"TAB3",#N/A,TRUE,"GENERAL";"TAB4",#N/A,TRUE,"GENERAL";"TAB5",#N/A,TRUE,"GENERAL"}</definedName>
    <definedName name="uio" localSheetId="7" hidden="1">{"TAB1",#N/A,TRUE,"GENERAL";"TAB2",#N/A,TRUE,"GENERAL";"TAB3",#N/A,TRUE,"GENERAL";"TAB4",#N/A,TRUE,"GENERAL";"TAB5",#N/A,TRUE,"GENERAL"}</definedName>
    <definedName name="uio" localSheetId="8" hidden="1">{"TAB1",#N/A,TRUE,"GENERAL";"TAB2",#N/A,TRUE,"GENERAL";"TAB3",#N/A,TRUE,"GENERAL";"TAB4",#N/A,TRUE,"GENERAL";"TAB5",#N/A,TRUE,"GENERAL"}</definedName>
    <definedName name="uio" localSheetId="9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1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localSheetId="10" hidden="1">{"TAB1",#N/A,TRUE,"GENERAL";"TAB2",#N/A,TRUE,"GENERAL";"TAB3",#N/A,TRUE,"GENERAL";"TAB4",#N/A,TRUE,"GENERAL";"TAB5",#N/A,TRUE,"GENERAL"}</definedName>
    <definedName name="uiou" localSheetId="5" hidden="1">{"TAB1",#N/A,TRUE,"GENERAL";"TAB2",#N/A,TRUE,"GENERAL";"TAB3",#N/A,TRUE,"GENERAL";"TAB4",#N/A,TRUE,"GENERAL";"TAB5",#N/A,TRUE,"GENERAL"}</definedName>
    <definedName name="uiou" localSheetId="6" hidden="1">{"TAB1",#N/A,TRUE,"GENERAL";"TAB2",#N/A,TRUE,"GENERAL";"TAB3",#N/A,TRUE,"GENERAL";"TAB4",#N/A,TRUE,"GENERAL";"TAB5",#N/A,TRUE,"GENERAL"}</definedName>
    <definedName name="uiou" localSheetId="7" hidden="1">{"TAB1",#N/A,TRUE,"GENERAL";"TAB2",#N/A,TRUE,"GENERAL";"TAB3",#N/A,TRUE,"GENERAL";"TAB4",#N/A,TRUE,"GENERAL";"TAB5",#N/A,TRUE,"GENERAL"}</definedName>
    <definedName name="uiou" localSheetId="8" hidden="1">{"TAB1",#N/A,TRUE,"GENERAL";"TAB2",#N/A,TRUE,"GENERAL";"TAB3",#N/A,TRUE,"GENERAL";"TAB4",#N/A,TRUE,"GENERAL";"TAB5",#N/A,TRUE,"GENERAL"}</definedName>
    <definedName name="uiou" localSheetId="9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1" hidden="1">{"via1",#N/A,TRUE,"general";"via2",#N/A,TRUE,"general";"via3",#N/A,TRUE,"general"}</definedName>
    <definedName name="uir" localSheetId="4" hidden="1">{"via1",#N/A,TRUE,"general";"via2",#N/A,TRUE,"general";"via3",#N/A,TRUE,"general"}</definedName>
    <definedName name="uir" localSheetId="10" hidden="1">{"via1",#N/A,TRUE,"general";"via2",#N/A,TRUE,"general";"via3",#N/A,TRUE,"general"}</definedName>
    <definedName name="uir" localSheetId="5" hidden="1">{"via1",#N/A,TRUE,"general";"via2",#N/A,TRUE,"general";"via3",#N/A,TRUE,"general"}</definedName>
    <definedName name="uir" localSheetId="6" hidden="1">{"via1",#N/A,TRUE,"general";"via2",#N/A,TRUE,"general";"via3",#N/A,TRUE,"general"}</definedName>
    <definedName name="uir" localSheetId="7" hidden="1">{"via1",#N/A,TRUE,"general";"via2",#N/A,TRUE,"general";"via3",#N/A,TRUE,"general"}</definedName>
    <definedName name="uir" localSheetId="8" hidden="1">{"via1",#N/A,TRUE,"general";"via2",#N/A,TRUE,"general";"via3",#N/A,TRUE,"general"}</definedName>
    <definedName name="uir" localSheetId="9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1" hidden="1">{"TAB1",#N/A,TRUE,"GENERAL";"TAB2",#N/A,TRUE,"GENERAL";"TAB3",#N/A,TRUE,"GENERAL";"TAB4",#N/A,TRUE,"GENERAL";"TAB5",#N/A,TRUE,"GENERAL"}</definedName>
    <definedName name="uituii" localSheetId="4" hidden="1">{"TAB1",#N/A,TRUE,"GENERAL";"TAB2",#N/A,TRUE,"GENERAL";"TAB3",#N/A,TRUE,"GENERAL";"TAB4",#N/A,TRUE,"GENERAL";"TAB5",#N/A,TRUE,"GENERAL"}</definedName>
    <definedName name="uituii" localSheetId="10" hidden="1">{"TAB1",#N/A,TRUE,"GENERAL";"TAB2",#N/A,TRUE,"GENERAL";"TAB3",#N/A,TRUE,"GENERAL";"TAB4",#N/A,TRUE,"GENERAL";"TAB5",#N/A,TRUE,"GENERAL"}</definedName>
    <definedName name="uituii" localSheetId="5" hidden="1">{"TAB1",#N/A,TRUE,"GENERAL";"TAB2",#N/A,TRUE,"GENERAL";"TAB3",#N/A,TRUE,"GENERAL";"TAB4",#N/A,TRUE,"GENERAL";"TAB5",#N/A,TRUE,"GENERAL"}</definedName>
    <definedName name="uituii" localSheetId="6" hidden="1">{"TAB1",#N/A,TRUE,"GENERAL";"TAB2",#N/A,TRUE,"GENERAL";"TAB3",#N/A,TRUE,"GENERAL";"TAB4",#N/A,TRUE,"GENERAL";"TAB5",#N/A,TRUE,"GENERAL"}</definedName>
    <definedName name="uituii" localSheetId="7" hidden="1">{"TAB1",#N/A,TRUE,"GENERAL";"TAB2",#N/A,TRUE,"GENERAL";"TAB3",#N/A,TRUE,"GENERAL";"TAB4",#N/A,TRUE,"GENERAL";"TAB5",#N/A,TRUE,"GENERAL"}</definedName>
    <definedName name="uituii" localSheetId="8" hidden="1">{"TAB1",#N/A,TRUE,"GENERAL";"TAB2",#N/A,TRUE,"GENERAL";"TAB3",#N/A,TRUE,"GENERAL";"TAB4",#N/A,TRUE,"GENERAL";"TAB5",#N/A,TRUE,"GENERAL"}</definedName>
    <definedName name="uituii" localSheetId="9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1" hidden="1">{"via1",#N/A,TRUE,"general";"via2",#N/A,TRUE,"general";"via3",#N/A,TRUE,"general"}</definedName>
    <definedName name="uityjj" localSheetId="4" hidden="1">{"via1",#N/A,TRUE,"general";"via2",#N/A,TRUE,"general";"via3",#N/A,TRUE,"general"}</definedName>
    <definedName name="uityjj" localSheetId="10" hidden="1">{"via1",#N/A,TRUE,"general";"via2",#N/A,TRUE,"general";"via3",#N/A,TRUE,"general"}</definedName>
    <definedName name="uityjj" localSheetId="5" hidden="1">{"via1",#N/A,TRUE,"general";"via2",#N/A,TRUE,"general";"via3",#N/A,TRUE,"general"}</definedName>
    <definedName name="uityjj" localSheetId="6" hidden="1">{"via1",#N/A,TRUE,"general";"via2",#N/A,TRUE,"general";"via3",#N/A,TRUE,"general"}</definedName>
    <definedName name="uityjj" localSheetId="7" hidden="1">{"via1",#N/A,TRUE,"general";"via2",#N/A,TRUE,"general";"via3",#N/A,TRUE,"general"}</definedName>
    <definedName name="uityjj" localSheetId="8" hidden="1">{"via1",#N/A,TRUE,"general";"via2",#N/A,TRUE,"general";"via3",#N/A,TRUE,"general"}</definedName>
    <definedName name="uityjj" localSheetId="9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1" hidden="1">{"TAB1",#N/A,TRUE,"GENERAL";"TAB2",#N/A,TRUE,"GENERAL";"TAB3",#N/A,TRUE,"GENERAL";"TAB4",#N/A,TRUE,"GENERAL";"TAB5",#N/A,TRUE,"GENERAL"}</definedName>
    <definedName name="uiufgj" localSheetId="4" hidden="1">{"TAB1",#N/A,TRUE,"GENERAL";"TAB2",#N/A,TRUE,"GENERAL";"TAB3",#N/A,TRUE,"GENERAL";"TAB4",#N/A,TRUE,"GENERAL";"TAB5",#N/A,TRUE,"GENERAL"}</definedName>
    <definedName name="uiufgj" localSheetId="10" hidden="1">{"TAB1",#N/A,TRUE,"GENERAL";"TAB2",#N/A,TRUE,"GENERAL";"TAB3",#N/A,TRUE,"GENERAL";"TAB4",#N/A,TRUE,"GENERAL";"TAB5",#N/A,TRUE,"GENERAL"}</definedName>
    <definedName name="uiufgj" localSheetId="5" hidden="1">{"TAB1",#N/A,TRUE,"GENERAL";"TAB2",#N/A,TRUE,"GENERAL";"TAB3",#N/A,TRUE,"GENERAL";"TAB4",#N/A,TRUE,"GENERAL";"TAB5",#N/A,TRUE,"GENERAL"}</definedName>
    <definedName name="uiufgj" localSheetId="6" hidden="1">{"TAB1",#N/A,TRUE,"GENERAL";"TAB2",#N/A,TRUE,"GENERAL";"TAB3",#N/A,TRUE,"GENERAL";"TAB4",#N/A,TRUE,"GENERAL";"TAB5",#N/A,TRUE,"GENERAL"}</definedName>
    <definedName name="uiufgj" localSheetId="7" hidden="1">{"TAB1",#N/A,TRUE,"GENERAL";"TAB2",#N/A,TRUE,"GENERAL";"TAB3",#N/A,TRUE,"GENERAL";"TAB4",#N/A,TRUE,"GENERAL";"TAB5",#N/A,TRUE,"GENERAL"}</definedName>
    <definedName name="uiufgj" localSheetId="8" hidden="1">{"TAB1",#N/A,TRUE,"GENERAL";"TAB2",#N/A,TRUE,"GENERAL";"TAB3",#N/A,TRUE,"GENERAL";"TAB4",#N/A,TRUE,"GENERAL";"TAB5",#N/A,TRUE,"GENERAL"}</definedName>
    <definedName name="uiufgj" localSheetId="9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1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localSheetId="10" hidden="1">{"TAB1",#N/A,TRUE,"GENERAL";"TAB2",#N/A,TRUE,"GENERAL";"TAB3",#N/A,TRUE,"GENERAL";"TAB4",#N/A,TRUE,"GENERAL";"TAB5",#N/A,TRUE,"GENERAL"}</definedName>
    <definedName name="UIUYI" localSheetId="5" hidden="1">{"TAB1",#N/A,TRUE,"GENERAL";"TAB2",#N/A,TRUE,"GENERAL";"TAB3",#N/A,TRUE,"GENERAL";"TAB4",#N/A,TRUE,"GENERAL";"TAB5",#N/A,TRUE,"GENERAL"}</definedName>
    <definedName name="UIUYI" localSheetId="6" hidden="1">{"TAB1",#N/A,TRUE,"GENERAL";"TAB2",#N/A,TRUE,"GENERAL";"TAB3",#N/A,TRUE,"GENERAL";"TAB4",#N/A,TRUE,"GENERAL";"TAB5",#N/A,TRUE,"GENERAL"}</definedName>
    <definedName name="UIUYI" localSheetId="7" hidden="1">{"TAB1",#N/A,TRUE,"GENERAL";"TAB2",#N/A,TRUE,"GENERAL";"TAB3",#N/A,TRUE,"GENERAL";"TAB4",#N/A,TRUE,"GENERAL";"TAB5",#N/A,TRUE,"GENERAL"}</definedName>
    <definedName name="UIUYI" localSheetId="8" hidden="1">{"TAB1",#N/A,TRUE,"GENERAL";"TAB2",#N/A,TRUE,"GENERAL";"TAB3",#N/A,TRUE,"GENERAL";"TAB4",#N/A,TRUE,"GENERAL";"TAB5",#N/A,TRUE,"GENERAL"}</definedName>
    <definedName name="UIUYI" localSheetId="9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1">#REF!</definedName>
    <definedName name="UK" localSheetId="2">#REF!</definedName>
    <definedName name="UK">#REF!</definedName>
    <definedName name="UN_PRI" localSheetId="1">#REF!</definedName>
    <definedName name="UN_PRI">#REF!</definedName>
    <definedName name="UNIT">#REF!</definedName>
    <definedName name="UNITARIO">#REF!</definedName>
    <definedName name="Unitarios" localSheetId="11">#REF!</definedName>
    <definedName name="Unitarios" localSheetId="4">#REF!</definedName>
    <definedName name="Unitarios" localSheetId="10">#REF!</definedName>
    <definedName name="Unitarios" localSheetId="5">#REF!</definedName>
    <definedName name="Unitarios" localSheetId="6">#REF!</definedName>
    <definedName name="Unitarios" localSheetId="7">#REF!</definedName>
    <definedName name="Unitarios" localSheetId="8">#REF!</definedName>
    <definedName name="Unitarios" localSheetId="9">#REF!</definedName>
    <definedName name="Unitarios" localSheetId="1">#REF!</definedName>
    <definedName name="Unitarios" localSheetId="2">#REF!</definedName>
    <definedName name="Unitarios">#REF!</definedName>
    <definedName name="unj" localSheetId="11" hidden="1">#REF!</definedName>
    <definedName name="unj" localSheetId="4" hidden="1">#REF!</definedName>
    <definedName name="unj" localSheetId="10" hidden="1">#REF!</definedName>
    <definedName name="unj" localSheetId="5" hidden="1">#REF!</definedName>
    <definedName name="unj" localSheetId="6" hidden="1">#REF!</definedName>
    <definedName name="unj" localSheetId="7" hidden="1">#REF!</definedName>
    <definedName name="unj" localSheetId="8" hidden="1">#REF!</definedName>
    <definedName name="unj" localSheetId="9" hidden="1">#REF!</definedName>
    <definedName name="unj" localSheetId="1" hidden="1">#REF!</definedName>
    <definedName name="unj" localSheetId="2" hidden="1">#REF!</definedName>
    <definedName name="unj" hidden="1">#REF!</definedName>
    <definedName name="uno" localSheetId="11">#REF!</definedName>
    <definedName name="uno" localSheetId="4">#REF!</definedName>
    <definedName name="uno" localSheetId="10">#REF!</definedName>
    <definedName name="uno" localSheetId="5">#REF!</definedName>
    <definedName name="uno" localSheetId="6">#REF!</definedName>
    <definedName name="uno" localSheetId="7">#REF!</definedName>
    <definedName name="uno" localSheetId="8">#REF!</definedName>
    <definedName name="uno" localSheetId="9">#REF!</definedName>
    <definedName name="uno" localSheetId="1">'MEMORIAS DE CANTIDADES'!ERR</definedName>
    <definedName name="uno" localSheetId="2">PMT!ERR</definedName>
    <definedName name="uno">[0]!ERR</definedName>
    <definedName name="UOUIV" localSheetId="11" hidden="1">{"TAB1",#N/A,TRUE,"GENERAL";"TAB2",#N/A,TRUE,"GENERAL";"TAB3",#N/A,TRUE,"GENERAL";"TAB4",#N/A,TRUE,"GENERAL";"TAB5",#N/A,TRUE,"GENERAL"}</definedName>
    <definedName name="UOUIV" localSheetId="4" hidden="1">{"TAB1",#N/A,TRUE,"GENERAL";"TAB2",#N/A,TRUE,"GENERAL";"TAB3",#N/A,TRUE,"GENERAL";"TAB4",#N/A,TRUE,"GENERAL";"TAB5",#N/A,TRUE,"GENERAL"}</definedName>
    <definedName name="UOUIV" localSheetId="10" hidden="1">{"TAB1",#N/A,TRUE,"GENERAL";"TAB2",#N/A,TRUE,"GENERAL";"TAB3",#N/A,TRUE,"GENERAL";"TAB4",#N/A,TRUE,"GENERAL";"TAB5",#N/A,TRUE,"GENERAL"}</definedName>
    <definedName name="UOUIV" localSheetId="5" hidden="1">{"TAB1",#N/A,TRUE,"GENERAL";"TAB2",#N/A,TRUE,"GENERAL";"TAB3",#N/A,TRUE,"GENERAL";"TAB4",#N/A,TRUE,"GENERAL";"TAB5",#N/A,TRUE,"GENERAL"}</definedName>
    <definedName name="UOUIV" localSheetId="6" hidden="1">{"TAB1",#N/A,TRUE,"GENERAL";"TAB2",#N/A,TRUE,"GENERAL";"TAB3",#N/A,TRUE,"GENERAL";"TAB4",#N/A,TRUE,"GENERAL";"TAB5",#N/A,TRUE,"GENERAL"}</definedName>
    <definedName name="UOUIV" localSheetId="7" hidden="1">{"TAB1",#N/A,TRUE,"GENERAL";"TAB2",#N/A,TRUE,"GENERAL";"TAB3",#N/A,TRUE,"GENERAL";"TAB4",#N/A,TRUE,"GENERAL";"TAB5",#N/A,TRUE,"GENERAL"}</definedName>
    <definedName name="UOUIV" localSheetId="8" hidden="1">{"TAB1",#N/A,TRUE,"GENERAL";"TAB2",#N/A,TRUE,"GENERAL";"TAB3",#N/A,TRUE,"GENERAL";"TAB4",#N/A,TRUE,"GENERAL";"TAB5",#N/A,TRUE,"GENERAL"}</definedName>
    <definedName name="UOUIV" localSheetId="9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1">#REF!</definedName>
    <definedName name="uriel" localSheetId="4">#REF!</definedName>
    <definedName name="uriel" localSheetId="10">#REF!</definedName>
    <definedName name="uriel" localSheetId="5">#REF!</definedName>
    <definedName name="uriel" localSheetId="6">#REF!</definedName>
    <definedName name="uriel" localSheetId="7">#REF!</definedName>
    <definedName name="uriel" localSheetId="8">#REF!</definedName>
    <definedName name="uriel" localSheetId="9">#REF!</definedName>
    <definedName name="uriel" localSheetId="1">'MEMORIAS DE CANTIDADES'!ERR</definedName>
    <definedName name="uriel" localSheetId="2">PMT!ERR</definedName>
    <definedName name="uriel">[0]!ERR</definedName>
    <definedName name="uryur" localSheetId="11" hidden="1">{"TAB1",#N/A,TRUE,"GENERAL";"TAB2",#N/A,TRUE,"GENERAL";"TAB3",#N/A,TRUE,"GENERAL";"TAB4",#N/A,TRUE,"GENERAL";"TAB5",#N/A,TRUE,"GENERAL"}</definedName>
    <definedName name="uryur" localSheetId="4" hidden="1">{"TAB1",#N/A,TRUE,"GENERAL";"TAB2",#N/A,TRUE,"GENERAL";"TAB3",#N/A,TRUE,"GENERAL";"TAB4",#N/A,TRUE,"GENERAL";"TAB5",#N/A,TRUE,"GENERAL"}</definedName>
    <definedName name="uryur" localSheetId="10" hidden="1">{"TAB1",#N/A,TRUE,"GENERAL";"TAB2",#N/A,TRUE,"GENERAL";"TAB3",#N/A,TRUE,"GENERAL";"TAB4",#N/A,TRUE,"GENERAL";"TAB5",#N/A,TRUE,"GENERAL"}</definedName>
    <definedName name="uryur" localSheetId="5" hidden="1">{"TAB1",#N/A,TRUE,"GENERAL";"TAB2",#N/A,TRUE,"GENERAL";"TAB3",#N/A,TRUE,"GENERAL";"TAB4",#N/A,TRUE,"GENERAL";"TAB5",#N/A,TRUE,"GENERAL"}</definedName>
    <definedName name="uryur" localSheetId="6" hidden="1">{"TAB1",#N/A,TRUE,"GENERAL";"TAB2",#N/A,TRUE,"GENERAL";"TAB3",#N/A,TRUE,"GENERAL";"TAB4",#N/A,TRUE,"GENERAL";"TAB5",#N/A,TRUE,"GENERAL"}</definedName>
    <definedName name="uryur" localSheetId="7" hidden="1">{"TAB1",#N/A,TRUE,"GENERAL";"TAB2",#N/A,TRUE,"GENERAL";"TAB3",#N/A,TRUE,"GENERAL";"TAB4",#N/A,TRUE,"GENERAL";"TAB5",#N/A,TRUE,"GENERAL"}</definedName>
    <definedName name="uryur" localSheetId="8" hidden="1">{"TAB1",#N/A,TRUE,"GENERAL";"TAB2",#N/A,TRUE,"GENERAL";"TAB3",#N/A,TRUE,"GENERAL";"TAB4",#N/A,TRUE,"GENERAL";"TAB5",#N/A,TRUE,"GENERAL"}</definedName>
    <definedName name="uryur" localSheetId="9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 localSheetId="1">#REF!</definedName>
    <definedName name="USxCOL" localSheetId="2">#REF!</definedName>
    <definedName name="USxCOL">#REF!</definedName>
    <definedName name="ut">#REF!</definedName>
    <definedName name="UTL">#REF!</definedName>
    <definedName name="uu" localSheetId="11" hidden="1">{"TAB1",#N/A,TRUE,"GENERAL";"TAB2",#N/A,TRUE,"GENERAL";"TAB3",#N/A,TRUE,"GENERAL";"TAB4",#N/A,TRUE,"GENERAL";"TAB5",#N/A,TRUE,"GENERAL"}</definedName>
    <definedName name="uu" localSheetId="4" hidden="1">{"TAB1",#N/A,TRUE,"GENERAL";"TAB2",#N/A,TRUE,"GENERAL";"TAB3",#N/A,TRUE,"GENERAL";"TAB4",#N/A,TRUE,"GENERAL";"TAB5",#N/A,TRUE,"GENERAL"}</definedName>
    <definedName name="uu" localSheetId="10" hidden="1">{"TAB1",#N/A,TRUE,"GENERAL";"TAB2",#N/A,TRUE,"GENERAL";"TAB3",#N/A,TRUE,"GENERAL";"TAB4",#N/A,TRUE,"GENERAL";"TAB5",#N/A,TRUE,"GENERAL"}</definedName>
    <definedName name="uu" localSheetId="5" hidden="1">{"TAB1",#N/A,TRUE,"GENERAL";"TAB2",#N/A,TRUE,"GENERAL";"TAB3",#N/A,TRUE,"GENERAL";"TAB4",#N/A,TRUE,"GENERAL";"TAB5",#N/A,TRUE,"GENERAL"}</definedName>
    <definedName name="uu" localSheetId="6" hidden="1">{"TAB1",#N/A,TRUE,"GENERAL";"TAB2",#N/A,TRUE,"GENERAL";"TAB3",#N/A,TRUE,"GENERAL";"TAB4",#N/A,TRUE,"GENERAL";"TAB5",#N/A,TRUE,"GENERAL"}</definedName>
    <definedName name="uu" localSheetId="7" hidden="1">{"TAB1",#N/A,TRUE,"GENERAL";"TAB2",#N/A,TRUE,"GENERAL";"TAB3",#N/A,TRUE,"GENERAL";"TAB4",#N/A,TRUE,"GENERAL";"TAB5",#N/A,TRUE,"GENERAL"}</definedName>
    <definedName name="uu" localSheetId="8" hidden="1">{"TAB1",#N/A,TRUE,"GENERAL";"TAB2",#N/A,TRUE,"GENERAL";"TAB3",#N/A,TRUE,"GENERAL";"TAB4",#N/A,TRUE,"GENERAL";"TAB5",#N/A,TRUE,"GENERAL"}</definedName>
    <definedName name="uu" localSheetId="9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1" hidden="1">{"TAB1",#N/A,TRUE,"GENERAL";"TAB2",#N/A,TRUE,"GENERAL";"TAB3",#N/A,TRUE,"GENERAL";"TAB4",#N/A,TRUE,"GENERAL";"TAB5",#N/A,TRUE,"GENERAL"}</definedName>
    <definedName name="uuu" localSheetId="4" hidden="1">{"TAB1",#N/A,TRUE,"GENERAL";"TAB2",#N/A,TRUE,"GENERAL";"TAB3",#N/A,TRUE,"GENERAL";"TAB4",#N/A,TRUE,"GENERAL";"TAB5",#N/A,TRUE,"GENERAL"}</definedName>
    <definedName name="uuu" localSheetId="10" hidden="1">{"TAB1",#N/A,TRUE,"GENERAL";"TAB2",#N/A,TRUE,"GENERAL";"TAB3",#N/A,TRUE,"GENERAL";"TAB4",#N/A,TRUE,"GENERAL";"TAB5",#N/A,TRUE,"GENERAL"}</definedName>
    <definedName name="uuu" localSheetId="5" hidden="1">{"TAB1",#N/A,TRUE,"GENERAL";"TAB2",#N/A,TRUE,"GENERAL";"TAB3",#N/A,TRUE,"GENERAL";"TAB4",#N/A,TRUE,"GENERAL";"TAB5",#N/A,TRUE,"GENERAL"}</definedName>
    <definedName name="uuu" localSheetId="6" hidden="1">{"TAB1",#N/A,TRUE,"GENERAL";"TAB2",#N/A,TRUE,"GENERAL";"TAB3",#N/A,TRUE,"GENERAL";"TAB4",#N/A,TRUE,"GENERAL";"TAB5",#N/A,TRUE,"GENERAL"}</definedName>
    <definedName name="uuu" localSheetId="7" hidden="1">{"TAB1",#N/A,TRUE,"GENERAL";"TAB2",#N/A,TRUE,"GENERAL";"TAB3",#N/A,TRUE,"GENERAL";"TAB4",#N/A,TRUE,"GENERAL";"TAB5",#N/A,TRUE,"GENERAL"}</definedName>
    <definedName name="uuu" localSheetId="8" hidden="1">{"TAB1",#N/A,TRUE,"GENERAL";"TAB2",#N/A,TRUE,"GENERAL";"TAB3",#N/A,TRUE,"GENERAL";"TAB4",#N/A,TRUE,"GENERAL";"TAB5",#N/A,TRUE,"GENERAL"}</definedName>
    <definedName name="uuu" localSheetId="9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1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localSheetId="10" hidden="1">{"TAB1",#N/A,TRUE,"GENERAL";"TAB2",#N/A,TRUE,"GENERAL";"TAB3",#N/A,TRUE,"GENERAL";"TAB4",#N/A,TRUE,"GENERAL";"TAB5",#N/A,TRUE,"GENERAL"}</definedName>
    <definedName name="uuuuo" localSheetId="5" hidden="1">{"TAB1",#N/A,TRUE,"GENERAL";"TAB2",#N/A,TRUE,"GENERAL";"TAB3",#N/A,TRUE,"GENERAL";"TAB4",#N/A,TRUE,"GENERAL";"TAB5",#N/A,TRUE,"GENERAL"}</definedName>
    <definedName name="uuuuo" localSheetId="6" hidden="1">{"TAB1",#N/A,TRUE,"GENERAL";"TAB2",#N/A,TRUE,"GENERAL";"TAB3",#N/A,TRUE,"GENERAL";"TAB4",#N/A,TRUE,"GENERAL";"TAB5",#N/A,TRUE,"GENERAL"}</definedName>
    <definedName name="uuuuo" localSheetId="7" hidden="1">{"TAB1",#N/A,TRUE,"GENERAL";"TAB2",#N/A,TRUE,"GENERAL";"TAB3",#N/A,TRUE,"GENERAL";"TAB4",#N/A,TRUE,"GENERAL";"TAB5",#N/A,TRUE,"GENERAL"}</definedName>
    <definedName name="uuuuo" localSheetId="8" hidden="1">{"TAB1",#N/A,TRUE,"GENERAL";"TAB2",#N/A,TRUE,"GENERAL";"TAB3",#N/A,TRUE,"GENERAL";"TAB4",#N/A,TRUE,"GENERAL";"TAB5",#N/A,TRUE,"GENERAL"}</definedName>
    <definedName name="uuuuo" localSheetId="9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1" hidden="1">{"via1",#N/A,TRUE,"general";"via2",#N/A,TRUE,"general";"via3",#N/A,TRUE,"general"}</definedName>
    <definedName name="uuuuuj" localSheetId="4" hidden="1">{"via1",#N/A,TRUE,"general";"via2",#N/A,TRUE,"general";"via3",#N/A,TRUE,"general"}</definedName>
    <definedName name="uuuuuj" localSheetId="10" hidden="1">{"via1",#N/A,TRUE,"general";"via2",#N/A,TRUE,"general";"via3",#N/A,TRUE,"general"}</definedName>
    <definedName name="uuuuuj" localSheetId="5" hidden="1">{"via1",#N/A,TRUE,"general";"via2",#N/A,TRUE,"general";"via3",#N/A,TRUE,"general"}</definedName>
    <definedName name="uuuuuj" localSheetId="6" hidden="1">{"via1",#N/A,TRUE,"general";"via2",#N/A,TRUE,"general";"via3",#N/A,TRUE,"general"}</definedName>
    <definedName name="uuuuuj" localSheetId="7" hidden="1">{"via1",#N/A,TRUE,"general";"via2",#N/A,TRUE,"general";"via3",#N/A,TRUE,"general"}</definedName>
    <definedName name="uuuuuj" localSheetId="8" hidden="1">{"via1",#N/A,TRUE,"general";"via2",#N/A,TRUE,"general";"via3",#N/A,TRUE,"general"}</definedName>
    <definedName name="uuuuuj" localSheetId="9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1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localSheetId="10" hidden="1">{"TAB1",#N/A,TRUE,"GENERAL";"TAB2",#N/A,TRUE,"GENERAL";"TAB3",#N/A,TRUE,"GENERAL";"TAB4",#N/A,TRUE,"GENERAL";"TAB5",#N/A,TRUE,"GENERAL"}</definedName>
    <definedName name="uwkap" localSheetId="5" hidden="1">{"TAB1",#N/A,TRUE,"GENERAL";"TAB2",#N/A,TRUE,"GENERAL";"TAB3",#N/A,TRUE,"GENERAL";"TAB4",#N/A,TRUE,"GENERAL";"TAB5",#N/A,TRUE,"GENERAL"}</definedName>
    <definedName name="uwkap" localSheetId="6" hidden="1">{"TAB1",#N/A,TRUE,"GENERAL";"TAB2",#N/A,TRUE,"GENERAL";"TAB3",#N/A,TRUE,"GENERAL";"TAB4",#N/A,TRUE,"GENERAL";"TAB5",#N/A,TRUE,"GENERAL"}</definedName>
    <definedName name="uwkap" localSheetId="7" hidden="1">{"TAB1",#N/A,TRUE,"GENERAL";"TAB2",#N/A,TRUE,"GENERAL";"TAB3",#N/A,TRUE,"GENERAL";"TAB4",#N/A,TRUE,"GENERAL";"TAB5",#N/A,TRUE,"GENERAL"}</definedName>
    <definedName name="uwkap" localSheetId="8" hidden="1">{"TAB1",#N/A,TRUE,"GENERAL";"TAB2",#N/A,TRUE,"GENERAL";"TAB3",#N/A,TRUE,"GENERAL";"TAB4",#N/A,TRUE,"GENERAL";"TAB5",#N/A,TRUE,"GENERAL"}</definedName>
    <definedName name="uwkap" localSheetId="9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1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localSheetId="10" hidden="1">{"TAB1",#N/A,TRUE,"GENERAL";"TAB2",#N/A,TRUE,"GENERAL";"TAB3",#N/A,TRUE,"GENERAL";"TAB4",#N/A,TRUE,"GENERAL";"TAB5",#N/A,TRUE,"GENERAL"}</definedName>
    <definedName name="uyiyiy" localSheetId="5" hidden="1">{"TAB1",#N/A,TRUE,"GENERAL";"TAB2",#N/A,TRUE,"GENERAL";"TAB3",#N/A,TRUE,"GENERAL";"TAB4",#N/A,TRUE,"GENERAL";"TAB5",#N/A,TRUE,"GENERAL"}</definedName>
    <definedName name="uyiyiy" localSheetId="6" hidden="1">{"TAB1",#N/A,TRUE,"GENERAL";"TAB2",#N/A,TRUE,"GENERAL";"TAB3",#N/A,TRUE,"GENERAL";"TAB4",#N/A,TRUE,"GENERAL";"TAB5",#N/A,TRUE,"GENERAL"}</definedName>
    <definedName name="uyiyiy" localSheetId="7" hidden="1">{"TAB1",#N/A,TRUE,"GENERAL";"TAB2",#N/A,TRUE,"GENERAL";"TAB3",#N/A,TRUE,"GENERAL";"TAB4",#N/A,TRUE,"GENERAL";"TAB5",#N/A,TRUE,"GENERAL"}</definedName>
    <definedName name="uyiyiy" localSheetId="8" hidden="1">{"TAB1",#N/A,TRUE,"GENERAL";"TAB2",#N/A,TRUE,"GENERAL";"TAB3",#N/A,TRUE,"GENERAL";"TAB4",#N/A,TRUE,"GENERAL";"TAB5",#N/A,TRUE,"GENERAL"}</definedName>
    <definedName name="uyiyiy" localSheetId="9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1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localSheetId="10" hidden="1">{"TAB1",#N/A,TRUE,"GENERAL";"TAB2",#N/A,TRUE,"GENERAL";"TAB3",#N/A,TRUE,"GENERAL";"TAB4",#N/A,TRUE,"GENERAL";"TAB5",#N/A,TRUE,"GENERAL"}</definedName>
    <definedName name="uytu" localSheetId="5" hidden="1">{"TAB1",#N/A,TRUE,"GENERAL";"TAB2",#N/A,TRUE,"GENERAL";"TAB3",#N/A,TRUE,"GENERAL";"TAB4",#N/A,TRUE,"GENERAL";"TAB5",#N/A,TRUE,"GENERAL"}</definedName>
    <definedName name="uytu" localSheetId="6" hidden="1">{"TAB1",#N/A,TRUE,"GENERAL";"TAB2",#N/A,TRUE,"GENERAL";"TAB3",#N/A,TRUE,"GENERAL";"TAB4",#N/A,TRUE,"GENERAL";"TAB5",#N/A,TRUE,"GENERAL"}</definedName>
    <definedName name="uytu" localSheetId="7" hidden="1">{"TAB1",#N/A,TRUE,"GENERAL";"TAB2",#N/A,TRUE,"GENERAL";"TAB3",#N/A,TRUE,"GENERAL";"TAB4",#N/A,TRUE,"GENERAL";"TAB5",#N/A,TRUE,"GENERAL"}</definedName>
    <definedName name="uytu" localSheetId="8" hidden="1">{"TAB1",#N/A,TRUE,"GENERAL";"TAB2",#N/A,TRUE,"GENERAL";"TAB3",#N/A,TRUE,"GENERAL";"TAB4",#N/A,TRUE,"GENERAL";"TAB5",#N/A,TRUE,"GENERAL"}</definedName>
    <definedName name="uytu" localSheetId="9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1" hidden="1">{"via1",#N/A,TRUE,"general";"via2",#N/A,TRUE,"general";"via3",#N/A,TRUE,"general"}</definedName>
    <definedName name="uyur" localSheetId="4" hidden="1">{"via1",#N/A,TRUE,"general";"via2",#N/A,TRUE,"general";"via3",#N/A,TRUE,"general"}</definedName>
    <definedName name="uyur" localSheetId="10" hidden="1">{"via1",#N/A,TRUE,"general";"via2",#N/A,TRUE,"general";"via3",#N/A,TRUE,"general"}</definedName>
    <definedName name="uyur" localSheetId="5" hidden="1">{"via1",#N/A,TRUE,"general";"via2",#N/A,TRUE,"general";"via3",#N/A,TRUE,"general"}</definedName>
    <definedName name="uyur" localSheetId="6" hidden="1">{"via1",#N/A,TRUE,"general";"via2",#N/A,TRUE,"general";"via3",#N/A,TRUE,"general"}</definedName>
    <definedName name="uyur" localSheetId="7" hidden="1">{"via1",#N/A,TRUE,"general";"via2",#N/A,TRUE,"general";"via3",#N/A,TRUE,"general"}</definedName>
    <definedName name="uyur" localSheetId="8" hidden="1">{"via1",#N/A,TRUE,"general";"via2",#N/A,TRUE,"general";"via3",#N/A,TRUE,"general"}</definedName>
    <definedName name="uyur" localSheetId="9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1" hidden="1">{"TAB1",#N/A,TRUE,"GENERAL";"TAB2",#N/A,TRUE,"GENERAL";"TAB3",#N/A,TRUE,"GENERAL";"TAB4",#N/A,TRUE,"GENERAL";"TAB5",#N/A,TRUE,"GENERAL"}</definedName>
    <definedName name="v" localSheetId="4" hidden="1">{"TAB1",#N/A,TRUE,"GENERAL";"TAB2",#N/A,TRUE,"GENERAL";"TAB3",#N/A,TRUE,"GENERAL";"TAB4",#N/A,TRUE,"GENERAL";"TAB5",#N/A,TRUE,"GENERAL"}</definedName>
    <definedName name="v" localSheetId="10" hidden="1">{"TAB1",#N/A,TRUE,"GENERAL";"TAB2",#N/A,TRUE,"GENERAL";"TAB3",#N/A,TRUE,"GENERAL";"TAB4",#N/A,TRUE,"GENERAL";"TAB5",#N/A,TRUE,"GENERAL"}</definedName>
    <definedName name="v" localSheetId="5" hidden="1">{"TAB1",#N/A,TRUE,"GENERAL";"TAB2",#N/A,TRUE,"GENERAL";"TAB3",#N/A,TRUE,"GENERAL";"TAB4",#N/A,TRUE,"GENERAL";"TAB5",#N/A,TRUE,"GENERAL"}</definedName>
    <definedName name="v" localSheetId="6" hidden="1">{"TAB1",#N/A,TRUE,"GENERAL";"TAB2",#N/A,TRUE,"GENERAL";"TAB3",#N/A,TRUE,"GENERAL";"TAB4",#N/A,TRUE,"GENERAL";"TAB5",#N/A,TRUE,"GENERAL"}</definedName>
    <definedName name="v" localSheetId="7" hidden="1">{"TAB1",#N/A,TRUE,"GENERAL";"TAB2",#N/A,TRUE,"GENERAL";"TAB3",#N/A,TRUE,"GENERAL";"TAB4",#N/A,TRUE,"GENERAL";"TAB5",#N/A,TRUE,"GENERAL"}</definedName>
    <definedName name="v" localSheetId="8" hidden="1">{"TAB1",#N/A,TRUE,"GENERAL";"TAB2",#N/A,TRUE,"GENERAL";"TAB3",#N/A,TRUE,"GENERAL";"TAB4",#N/A,TRUE,"GENERAL";"TAB5",#N/A,TRUE,"GENERAL"}</definedName>
    <definedName name="v" localSheetId="9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1">#REF!</definedName>
    <definedName name="VALDES" localSheetId="2">#REF!</definedName>
    <definedName name="VALDES">#REF!</definedName>
    <definedName name="valor1" localSheetId="1">#REF!</definedName>
    <definedName name="valor1">#REF!</definedName>
    <definedName name="valor2" localSheetId="1">#REF!</definedName>
    <definedName name="valor2">#REF!</definedName>
    <definedName name="VALOR3" localSheetId="1">#REF!</definedName>
    <definedName name="VALOR3">#REF!</definedName>
    <definedName name="ValorCto">#REF!</definedName>
    <definedName name="ValorEjecutado" localSheetId="11">#REF!</definedName>
    <definedName name="ValorEjecutado" localSheetId="4">#REF!</definedName>
    <definedName name="ValorEjecutado" localSheetId="10">#REF!</definedName>
    <definedName name="ValorEjecutado" localSheetId="5">#REF!</definedName>
    <definedName name="ValorEjecutado" localSheetId="6">#REF!</definedName>
    <definedName name="ValorEjecutado" localSheetId="7">#REF!</definedName>
    <definedName name="ValorEjecutado" localSheetId="8">#REF!</definedName>
    <definedName name="ValorEjecutado" localSheetId="9">#REF!</definedName>
    <definedName name="ValorEjecutado" localSheetId="1">#REF!</definedName>
    <definedName name="ValorEjecutado" localSheetId="2">#REF!</definedName>
    <definedName name="ValorEjecutado">#REF!</definedName>
    <definedName name="ValorProyecto" localSheetId="1">#REF!</definedName>
    <definedName name="ValorProyecto">#REF!</definedName>
    <definedName name="ValorRecursosComprometidos" localSheetId="1">#REF!</definedName>
    <definedName name="ValorRecursosComprometidos">#REF!</definedName>
    <definedName name="Values_Entered" localSheetId="11">IF([0]!Loan_Amount*[0]!Interest_Rate*[0]!Loan_Years*[0]!Loan_Start&gt;0,1,0)</definedName>
    <definedName name="Values_Entered" localSheetId="4">IF(Loan_Amount*Interest_Rate*Loan_Years*Loan_Start&gt;0,1,0)</definedName>
    <definedName name="Values_Entered" localSheetId="10">IF([0]!Loan_Amount*[0]!Interest_Rate*[0]!Loan_Years*[0]!Loan_Start&gt;0,1,0)</definedName>
    <definedName name="Values_Entered" localSheetId="5">IF(Loan_Amount*Interest_Rate*Loan_Years*Loan_Start&gt;0,1,0)</definedName>
    <definedName name="Values_Entered" localSheetId="6">IF(Loan_Amount*Interest_Rate*Loan_Years*Loan_Start&gt;0,1,0)</definedName>
    <definedName name="Values_Entered" localSheetId="7">IF([0]!Loan_Amount*[0]!Interest_Rate*[0]!Loan_Years*[0]!Loan_Start&gt;0,1,0)</definedName>
    <definedName name="Values_Entered" localSheetId="8">IF([0]!Loan_Amount*[0]!Interest_Rate*[0]!Loan_Years*[0]!Loan_Start&gt;0,1,0)</definedName>
    <definedName name="Values_Entered" localSheetId="9">IF([0]!Loan_Amount*[0]!Interest_Rate*[0]!Loan_Years*[0]!Loan_Start&gt;0,1,0)</definedName>
    <definedName name="Values_Entered" localSheetId="1">IF('MEMORIAS DE CANTIDADES'!Loan_Amount*'MEMORIAS DE CANTIDADES'!Interest_Rate*'MEMORIAS DE CANTIDADES'!Loan_Years*'MEMORIAS DE CANTIDADES'!Loan_Start&gt;0,1,0)</definedName>
    <definedName name="Values_Entered" localSheetId="2">IF(PMT!Loan_Amount*Interest_Rate*Loan_Years*Loan_Start&gt;0,1,0)</definedName>
    <definedName name="Values_Entered">IF(Loan_Amount*Interest_Rate*Loan_Years*Loan_Start&gt;0,1,0)</definedName>
    <definedName name="Válvulas" localSheetId="11">#REF!</definedName>
    <definedName name="Válvulas" localSheetId="4">#REF!</definedName>
    <definedName name="Válvulas" localSheetId="10">#REF!</definedName>
    <definedName name="Válvulas" localSheetId="5">#REF!</definedName>
    <definedName name="Válvulas" localSheetId="6">#REF!</definedName>
    <definedName name="Válvulas" localSheetId="7">#REF!</definedName>
    <definedName name="Válvulas" localSheetId="8">#REF!</definedName>
    <definedName name="Válvulas" localSheetId="9">#REF!</definedName>
    <definedName name="Válvulas" localSheetId="1">#REF!</definedName>
    <definedName name="Válvulas" localSheetId="2">#REF!</definedName>
    <definedName name="Válvulas">#REF!</definedName>
    <definedName name="Var">#REF!</definedName>
    <definedName name="VARIACION1" localSheetId="11">#REF!</definedName>
    <definedName name="VARIACION1" localSheetId="4">#REF!</definedName>
    <definedName name="VARIACION1" localSheetId="10">#REF!</definedName>
    <definedName name="VARIACION1" localSheetId="5">#REF!</definedName>
    <definedName name="VARIACION1" localSheetId="6">#REF!</definedName>
    <definedName name="VARIACION1" localSheetId="7">#REF!</definedName>
    <definedName name="VARIACION1" localSheetId="8">#REF!</definedName>
    <definedName name="VARIACION1" localSheetId="9">#REF!</definedName>
    <definedName name="VARIACION1" localSheetId="1">#REF!</definedName>
    <definedName name="VARIACION1" localSheetId="2">#REF!</definedName>
    <definedName name="VARIACION1">#REF!</definedName>
    <definedName name="Varios" localSheetId="1">#REF!</definedName>
    <definedName name="Varios">#REF!</definedName>
    <definedName name="vbvbvbvb" localSheetId="11" hidden="1">{"TAB1",#N/A,TRUE,"GENERAL";"TAB2",#N/A,TRUE,"GENERAL";"TAB3",#N/A,TRUE,"GENERAL";"TAB4",#N/A,TRUE,"GENERAL";"TAB5",#N/A,TRUE,"GENERAL"}</definedName>
    <definedName name="vbvbvbvb" localSheetId="4" hidden="1">{"TAB1",#N/A,TRUE,"GENERAL";"TAB2",#N/A,TRUE,"GENERAL";"TAB3",#N/A,TRUE,"GENERAL";"TAB4",#N/A,TRUE,"GENERAL";"TAB5",#N/A,TRUE,"GENERAL"}</definedName>
    <definedName name="vbvbvbvb" localSheetId="10" hidden="1">{"TAB1",#N/A,TRUE,"GENERAL";"TAB2",#N/A,TRUE,"GENERAL";"TAB3",#N/A,TRUE,"GENERAL";"TAB4",#N/A,TRUE,"GENERAL";"TAB5",#N/A,TRUE,"GENERAL"}</definedName>
    <definedName name="vbvbvbvb" localSheetId="5" hidden="1">{"TAB1",#N/A,TRUE,"GENERAL";"TAB2",#N/A,TRUE,"GENERAL";"TAB3",#N/A,TRUE,"GENERAL";"TAB4",#N/A,TRUE,"GENERAL";"TAB5",#N/A,TRUE,"GENERAL"}</definedName>
    <definedName name="vbvbvbvb" localSheetId="6" hidden="1">{"TAB1",#N/A,TRUE,"GENERAL";"TAB2",#N/A,TRUE,"GENERAL";"TAB3",#N/A,TRUE,"GENERAL";"TAB4",#N/A,TRUE,"GENERAL";"TAB5",#N/A,TRUE,"GENERAL"}</definedName>
    <definedName name="vbvbvbvb" localSheetId="7" hidden="1">{"TAB1",#N/A,TRUE,"GENERAL";"TAB2",#N/A,TRUE,"GENERAL";"TAB3",#N/A,TRUE,"GENERAL";"TAB4",#N/A,TRUE,"GENERAL";"TAB5",#N/A,TRUE,"GENERAL"}</definedName>
    <definedName name="vbvbvbvb" localSheetId="8" hidden="1">{"TAB1",#N/A,TRUE,"GENERAL";"TAB2",#N/A,TRUE,"GENERAL";"TAB3",#N/A,TRUE,"GENERAL";"TAB4",#N/A,TRUE,"GENERAL";"TAB5",#N/A,TRUE,"GENERAL"}</definedName>
    <definedName name="vbvbvbvb" localSheetId="9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1">#REF!</definedName>
    <definedName name="vc" localSheetId="2">#REF!</definedName>
    <definedName name="vc">#REF!</definedName>
    <definedName name="vct" localSheetId="1">#REF!</definedName>
    <definedName name="vct">#REF!</definedName>
    <definedName name="vcvvc" localSheetId="1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1" hidden="1">{"via1",#N/A,TRUE,"general";"via2",#N/A,TRUE,"general";"via3",#N/A,TRUE,"general"}</definedName>
    <definedName name="vdfvuio" localSheetId="4" hidden="1">{"via1",#N/A,TRUE,"general";"via2",#N/A,TRUE,"general";"via3",#N/A,TRUE,"general"}</definedName>
    <definedName name="vdfvuio" localSheetId="10" hidden="1">{"via1",#N/A,TRUE,"general";"via2",#N/A,TRUE,"general";"via3",#N/A,TRUE,"general"}</definedName>
    <definedName name="vdfvuio" localSheetId="5" hidden="1">{"via1",#N/A,TRUE,"general";"via2",#N/A,TRUE,"general";"via3",#N/A,TRUE,"general"}</definedName>
    <definedName name="vdfvuio" localSheetId="6" hidden="1">{"via1",#N/A,TRUE,"general";"via2",#N/A,TRUE,"general";"via3",#N/A,TRUE,"general"}</definedName>
    <definedName name="vdfvuio" localSheetId="7" hidden="1">{"via1",#N/A,TRUE,"general";"via2",#N/A,TRUE,"general";"via3",#N/A,TRUE,"general"}</definedName>
    <definedName name="vdfvuio" localSheetId="8" hidden="1">{"via1",#N/A,TRUE,"general";"via2",#N/A,TRUE,"general";"via3",#N/A,TRUE,"general"}</definedName>
    <definedName name="vdfvuio" localSheetId="9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1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localSheetId="10" hidden="1">{"via1",#N/A,TRUE,"general";"via2",#N/A,TRUE,"general";"via3",#N/A,TRUE,"general"}</definedName>
    <definedName name="vdsvnj" localSheetId="5" hidden="1">{"via1",#N/A,TRUE,"general";"via2",#N/A,TRUE,"general";"via3",#N/A,TRUE,"general"}</definedName>
    <definedName name="vdsvnj" localSheetId="6" hidden="1">{"via1",#N/A,TRUE,"general";"via2",#N/A,TRUE,"general";"via3",#N/A,TRUE,"general"}</definedName>
    <definedName name="vdsvnj" localSheetId="7" hidden="1">{"via1",#N/A,TRUE,"general";"via2",#N/A,TRUE,"general";"via3",#N/A,TRUE,"general"}</definedName>
    <definedName name="vdsvnj" localSheetId="8" hidden="1">{"via1",#N/A,TRUE,"general";"via2",#N/A,TRUE,"general";"via3",#N/A,TRUE,"general"}</definedName>
    <definedName name="vdsvnj" localSheetId="9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 localSheetId="2">#REF!</definedName>
    <definedName name="VentaAiu">#REF!</definedName>
    <definedName name="VEX" localSheetId="1">#REF!</definedName>
    <definedName name="VEX" localSheetId="2">#REF!</definedName>
    <definedName name="VEX">#REF!</definedName>
    <definedName name="VEX_ON" localSheetId="11">#REF!</definedName>
    <definedName name="VEX_ON" localSheetId="4">#REF!</definedName>
    <definedName name="VEX_ON" localSheetId="10">#REF!</definedName>
    <definedName name="VEX_ON" localSheetId="5">#REF!</definedName>
    <definedName name="VEX_ON" localSheetId="6">#REF!</definedName>
    <definedName name="VEX_ON" localSheetId="7">#REF!</definedName>
    <definedName name="VEX_ON" localSheetId="8">#REF!</definedName>
    <definedName name="VEX_ON" localSheetId="9">#REF!</definedName>
    <definedName name="VEX_ON" localSheetId="1">#REF!</definedName>
    <definedName name="VEX_ON" localSheetId="2">#REF!</definedName>
    <definedName name="VEX_ON">#REF!</definedName>
    <definedName name="VEX1_1" localSheetId="11">#REF!</definedName>
    <definedName name="VEX1_1" localSheetId="4">#REF!</definedName>
    <definedName name="VEX1_1" localSheetId="10">#REF!</definedName>
    <definedName name="VEX1_1" localSheetId="5">#REF!</definedName>
    <definedName name="VEX1_1" localSheetId="6">#REF!</definedName>
    <definedName name="VEX1_1" localSheetId="7">#REF!</definedName>
    <definedName name="VEX1_1" localSheetId="8">#REF!</definedName>
    <definedName name="VEX1_1" localSheetId="9">#REF!</definedName>
    <definedName name="VEX1_1" localSheetId="1">#REF!</definedName>
    <definedName name="VEX1_1" localSheetId="2">#REF!</definedName>
    <definedName name="VEX1_1">#REF!</definedName>
    <definedName name="VEX1_1_1" localSheetId="1">#REF!</definedName>
    <definedName name="VEX1_1_1" localSheetId="2">#REF!</definedName>
    <definedName name="VEX1_1_1">#REF!</definedName>
    <definedName name="VEX1_1_2" localSheetId="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11" hidden="1">{"via1",#N/A,TRUE,"general";"via2",#N/A,TRUE,"general";"via3",#N/A,TRUE,"general"}</definedName>
    <definedName name="vfbgnhyt" localSheetId="4" hidden="1">{"via1",#N/A,TRUE,"general";"via2",#N/A,TRUE,"general";"via3",#N/A,TRUE,"general"}</definedName>
    <definedName name="vfbgnhyt" localSheetId="10" hidden="1">{"via1",#N/A,TRUE,"general";"via2",#N/A,TRUE,"general";"via3",#N/A,TRUE,"general"}</definedName>
    <definedName name="vfbgnhyt" localSheetId="5" hidden="1">{"via1",#N/A,TRUE,"general";"via2",#N/A,TRUE,"general";"via3",#N/A,TRUE,"general"}</definedName>
    <definedName name="vfbgnhyt" localSheetId="6" hidden="1">{"via1",#N/A,TRUE,"general";"via2",#N/A,TRUE,"general";"via3",#N/A,TRUE,"general"}</definedName>
    <definedName name="vfbgnhyt" localSheetId="7" hidden="1">{"via1",#N/A,TRUE,"general";"via2",#N/A,TRUE,"general";"via3",#N/A,TRUE,"general"}</definedName>
    <definedName name="vfbgnhyt" localSheetId="8" hidden="1">{"via1",#N/A,TRUE,"general";"via2",#N/A,TRUE,"general";"via3",#N/A,TRUE,"general"}</definedName>
    <definedName name="vfbgnhyt" localSheetId="9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#REF!</definedName>
    <definedName name="VFR" localSheetId="11">#REF!</definedName>
    <definedName name="VFR" localSheetId="4">#REF!</definedName>
    <definedName name="VFR" localSheetId="10">#REF!</definedName>
    <definedName name="VFR" localSheetId="5">#REF!</definedName>
    <definedName name="VFR" localSheetId="6">#REF!</definedName>
    <definedName name="VFR" localSheetId="7">#REF!</definedName>
    <definedName name="VFR" localSheetId="8">#REF!</definedName>
    <definedName name="VFR" localSheetId="9">#REF!</definedName>
    <definedName name="VFR" localSheetId="1">#REF!</definedName>
    <definedName name="VFR" localSheetId="2">#REF!</definedName>
    <definedName name="VFR">#REF!</definedName>
    <definedName name="vfvdv" localSheetId="11" hidden="1">{"TAB1",#N/A,TRUE,"GENERAL";"TAB2",#N/A,TRUE,"GENERAL";"TAB3",#N/A,TRUE,"GENERAL";"TAB4",#N/A,TRUE,"GENERAL";"TAB5",#N/A,TRUE,"GENERAL"}</definedName>
    <definedName name="vfvdv" localSheetId="4" hidden="1">{"TAB1",#N/A,TRUE,"GENERAL";"TAB2",#N/A,TRUE,"GENERAL";"TAB3",#N/A,TRUE,"GENERAL";"TAB4",#N/A,TRUE,"GENERAL";"TAB5",#N/A,TRUE,"GENERAL"}</definedName>
    <definedName name="vfvdv" localSheetId="10" hidden="1">{"TAB1",#N/A,TRUE,"GENERAL";"TAB2",#N/A,TRUE,"GENERAL";"TAB3",#N/A,TRUE,"GENERAL";"TAB4",#N/A,TRUE,"GENERAL";"TAB5",#N/A,TRUE,"GENERAL"}</definedName>
    <definedName name="vfvdv" localSheetId="5" hidden="1">{"TAB1",#N/A,TRUE,"GENERAL";"TAB2",#N/A,TRUE,"GENERAL";"TAB3",#N/A,TRUE,"GENERAL";"TAB4",#N/A,TRUE,"GENERAL";"TAB5",#N/A,TRUE,"GENERAL"}</definedName>
    <definedName name="vfvdv" localSheetId="6" hidden="1">{"TAB1",#N/A,TRUE,"GENERAL";"TAB2",#N/A,TRUE,"GENERAL";"TAB3",#N/A,TRUE,"GENERAL";"TAB4",#N/A,TRUE,"GENERAL";"TAB5",#N/A,TRUE,"GENERAL"}</definedName>
    <definedName name="vfvdv" localSheetId="7" hidden="1">{"TAB1",#N/A,TRUE,"GENERAL";"TAB2",#N/A,TRUE,"GENERAL";"TAB3",#N/A,TRUE,"GENERAL";"TAB4",#N/A,TRUE,"GENERAL";"TAB5",#N/A,TRUE,"GENERAL"}</definedName>
    <definedName name="vfvdv" localSheetId="8" hidden="1">{"TAB1",#N/A,TRUE,"GENERAL";"TAB2",#N/A,TRUE,"GENERAL";"TAB3",#N/A,TRUE,"GENERAL";"TAB4",#N/A,TRUE,"GENERAL";"TAB5",#N/A,TRUE,"GENERAL"}</definedName>
    <definedName name="vfvdv" localSheetId="9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1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localSheetId="10" hidden="1">{"TAB1",#N/A,TRUE,"GENERAL";"TAB2",#N/A,TRUE,"GENERAL";"TAB3",#N/A,TRUE,"GENERAL";"TAB4",#N/A,TRUE,"GENERAL";"TAB5",#N/A,TRUE,"GENERAL"}</definedName>
    <definedName name="vfvf" localSheetId="5" hidden="1">{"TAB1",#N/A,TRUE,"GENERAL";"TAB2",#N/A,TRUE,"GENERAL";"TAB3",#N/A,TRUE,"GENERAL";"TAB4",#N/A,TRUE,"GENERAL";"TAB5",#N/A,TRUE,"GENERAL"}</definedName>
    <definedName name="vfvf" localSheetId="6" hidden="1">{"TAB1",#N/A,TRUE,"GENERAL";"TAB2",#N/A,TRUE,"GENERAL";"TAB3",#N/A,TRUE,"GENERAL";"TAB4",#N/A,TRUE,"GENERAL";"TAB5",#N/A,TRUE,"GENERAL"}</definedName>
    <definedName name="vfvf" localSheetId="7" hidden="1">{"TAB1",#N/A,TRUE,"GENERAL";"TAB2",#N/A,TRUE,"GENERAL";"TAB3",#N/A,TRUE,"GENERAL";"TAB4",#N/A,TRUE,"GENERAL";"TAB5",#N/A,TRUE,"GENERAL"}</definedName>
    <definedName name="vfvf" localSheetId="8" hidden="1">{"TAB1",#N/A,TRUE,"GENERAL";"TAB2",#N/A,TRUE,"GENERAL";"TAB3",#N/A,TRUE,"GENERAL";"TAB4",#N/A,TRUE,"GENERAL";"TAB5",#N/A,TRUE,"GENERAL"}</definedName>
    <definedName name="vfvf" localSheetId="9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1">#REF!</definedName>
    <definedName name="VIA" localSheetId="2">#REF!</definedName>
    <definedName name="VIA">#REF!</definedName>
    <definedName name="VICEP_DIRECC">#REF!</definedName>
    <definedName name="VigenciaDolares" localSheetId="11">#REF!</definedName>
    <definedName name="VigenciaDolares" localSheetId="4">#REF!</definedName>
    <definedName name="VigenciaDolares" localSheetId="10">#REF!</definedName>
    <definedName name="VigenciaDolares" localSheetId="5">#REF!</definedName>
    <definedName name="VigenciaDolares" localSheetId="6">#REF!</definedName>
    <definedName name="VigenciaDolares" localSheetId="7">#REF!</definedName>
    <definedName name="VigenciaDolares" localSheetId="8">#REF!</definedName>
    <definedName name="VigenciaDolares" localSheetId="9">#REF!</definedName>
    <definedName name="VigenciaDolares" localSheetId="1">#REF!</definedName>
    <definedName name="VigenciaDolares" localSheetId="2">#REF!</definedName>
    <definedName name="VigenciaDolares">#REF!</definedName>
    <definedName name="VigenciaPesos" localSheetId="1">#REF!</definedName>
    <definedName name="VigenciaPesos">#REF!</definedName>
    <definedName name="VIGFUTURA">#REF!</definedName>
    <definedName name="VIT" localSheetId="1">#REF!</definedName>
    <definedName name="VIT" localSheetId="2">#REF!</definedName>
    <definedName name="VIT">#REF!</definedName>
    <definedName name="VIT1_1" localSheetId="1">#REF!</definedName>
    <definedName name="VIT1_1" localSheetId="2">#REF!</definedName>
    <definedName name="VIT1_1">#REF!</definedName>
    <definedName name="VIT1_1_1" localSheetId="1">#REF!</definedName>
    <definedName name="VIT1_1_1">#REF!</definedName>
    <definedName name="VIT1_1_10" localSheetId="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localSheetId="11" hidden="1">{"via1",#N/A,TRUE,"general";"via2",#N/A,TRUE,"general";"via3",#N/A,TRUE,"general"}</definedName>
    <definedName name="vk" localSheetId="4" hidden="1">{"via1",#N/A,TRUE,"general";"via2",#N/A,TRUE,"general";"via3",#N/A,TRUE,"general"}</definedName>
    <definedName name="vk" localSheetId="10" hidden="1">{"via1",#N/A,TRUE,"general";"via2",#N/A,TRUE,"general";"via3",#N/A,TRUE,"general"}</definedName>
    <definedName name="vk" localSheetId="5" hidden="1">{"via1",#N/A,TRUE,"general";"via2",#N/A,TRUE,"general";"via3",#N/A,TRUE,"general"}</definedName>
    <definedName name="vk" localSheetId="6" hidden="1">{"via1",#N/A,TRUE,"general";"via2",#N/A,TRUE,"general";"via3",#N/A,TRUE,"general"}</definedName>
    <definedName name="vk" localSheetId="7" hidden="1">{"via1",#N/A,TRUE,"general";"via2",#N/A,TRUE,"general";"via3",#N/A,TRUE,"general"}</definedName>
    <definedName name="vk" localSheetId="8" hidden="1">{"via1",#N/A,TRUE,"general";"via2",#N/A,TRUE,"general";"via3",#N/A,TRUE,"general"}</definedName>
    <definedName name="vk" localSheetId="9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1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localSheetId="10" hidden="1">{"via1",#N/A,TRUE,"general";"via2",#N/A,TRUE,"general";"via3",#N/A,TRUE,"general"}</definedName>
    <definedName name="vnbvxb" localSheetId="5" hidden="1">{"via1",#N/A,TRUE,"general";"via2",#N/A,TRUE,"general";"via3",#N/A,TRUE,"general"}</definedName>
    <definedName name="vnbvxb" localSheetId="6" hidden="1">{"via1",#N/A,TRUE,"general";"via2",#N/A,TRUE,"general";"via3",#N/A,TRUE,"general"}</definedName>
    <definedName name="vnbvxb" localSheetId="7" hidden="1">{"via1",#N/A,TRUE,"general";"via2",#N/A,TRUE,"general";"via3",#N/A,TRUE,"general"}</definedName>
    <definedName name="vnbvxb" localSheetId="8" hidden="1">{"via1",#N/A,TRUE,"general";"via2",#N/A,TRUE,"general";"via3",#N/A,TRUE,"general"}</definedName>
    <definedName name="vnbvxb" localSheetId="9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1" hidden="1">{"TAB1",#N/A,TRUE,"GENERAL";"TAB2",#N/A,TRUE,"GENERAL";"TAB3",#N/A,TRUE,"GENERAL";"TAB4",#N/A,TRUE,"GENERAL";"TAB5",#N/A,TRUE,"GENERAL"}</definedName>
    <definedName name="VNVBN" localSheetId="4" hidden="1">{"TAB1",#N/A,TRUE,"GENERAL";"TAB2",#N/A,TRUE,"GENERAL";"TAB3",#N/A,TRUE,"GENERAL";"TAB4",#N/A,TRUE,"GENERAL";"TAB5",#N/A,TRUE,"GENERAL"}</definedName>
    <definedName name="VNVBN" localSheetId="10" hidden="1">{"TAB1",#N/A,TRUE,"GENERAL";"TAB2",#N/A,TRUE,"GENERAL";"TAB3",#N/A,TRUE,"GENERAL";"TAB4",#N/A,TRUE,"GENERAL";"TAB5",#N/A,TRUE,"GENERAL"}</definedName>
    <definedName name="VNVBN" localSheetId="5" hidden="1">{"TAB1",#N/A,TRUE,"GENERAL";"TAB2",#N/A,TRUE,"GENERAL";"TAB3",#N/A,TRUE,"GENERAL";"TAB4",#N/A,TRUE,"GENERAL";"TAB5",#N/A,TRUE,"GENERAL"}</definedName>
    <definedName name="VNVBN" localSheetId="6" hidden="1">{"TAB1",#N/A,TRUE,"GENERAL";"TAB2",#N/A,TRUE,"GENERAL";"TAB3",#N/A,TRUE,"GENERAL";"TAB4",#N/A,TRUE,"GENERAL";"TAB5",#N/A,TRUE,"GENERAL"}</definedName>
    <definedName name="VNVBN" localSheetId="7" hidden="1">{"TAB1",#N/A,TRUE,"GENERAL";"TAB2",#N/A,TRUE,"GENERAL";"TAB3",#N/A,TRUE,"GENERAL";"TAB4",#N/A,TRUE,"GENERAL";"TAB5",#N/A,TRUE,"GENERAL"}</definedName>
    <definedName name="VNVBN" localSheetId="8" hidden="1">{"TAB1",#N/A,TRUE,"GENERAL";"TAB2",#N/A,TRUE,"GENERAL";"TAB3",#N/A,TRUE,"GENERAL";"TAB4",#N/A,TRUE,"GENERAL";"TAB5",#N/A,TRUE,"GENERAL"}</definedName>
    <definedName name="VNVBN" localSheetId="9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 localSheetId="1">#REF!</definedName>
    <definedName name="vp" localSheetId="2">#REF!</definedName>
    <definedName name="vp">#REF!</definedName>
    <definedName name="VPN" localSheetId="1">#REF!</definedName>
    <definedName name="VPN">#REF!</definedName>
    <definedName name="VPNCCP" localSheetId="1">#REF!</definedName>
    <definedName name="VPNCCP">#REF!</definedName>
    <definedName name="VPNInversion" localSheetId="1">#REF!</definedName>
    <definedName name="VPNInversion">#REF!</definedName>
    <definedName name="VPNInversionCCP" localSheetId="1">#REF!</definedName>
    <definedName name="VPNInversionCCP">#REF!</definedName>
    <definedName name="VPR" localSheetId="1">#REF!</definedName>
    <definedName name="VPR">#REF!</definedName>
    <definedName name="VPR_COMBUS" localSheetId="1">#REF!</definedName>
    <definedName name="VPR_COMBUS">#REF!</definedName>
    <definedName name="VPR_CRUDO" localSheetId="1">#REF!</definedName>
    <definedName name="VPR_CRUDO">#REF!</definedName>
    <definedName name="VPR_GAS" localSheetId="1">#REF!</definedName>
    <definedName name="VPR_GAS">#REF!</definedName>
    <definedName name="VPR_ON" localSheetId="1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 localSheetId="11">#REF!</definedName>
    <definedName name="vpt" localSheetId="4">#REF!</definedName>
    <definedName name="vpt" localSheetId="10">#REF!</definedName>
    <definedName name="vpt" localSheetId="5">#REF!</definedName>
    <definedName name="vpt" localSheetId="6">#REF!</definedName>
    <definedName name="vpt" localSheetId="7">#REF!</definedName>
    <definedName name="vpt" localSheetId="8">#REF!</definedName>
    <definedName name="vpt" localSheetId="9">#REF!</definedName>
    <definedName name="vpt" localSheetId="1">#REF!</definedName>
    <definedName name="vpt" localSheetId="2">#REF!</definedName>
    <definedName name="vpt">#REF!</definedName>
    <definedName name="VRP" localSheetId="11">#REF!</definedName>
    <definedName name="VRP" localSheetId="4">#REF!</definedName>
    <definedName name="VRP" localSheetId="10">#REF!</definedName>
    <definedName name="VRP" localSheetId="5">#REF!</definedName>
    <definedName name="VRP" localSheetId="6">#REF!</definedName>
    <definedName name="VRP" localSheetId="7">#REF!</definedName>
    <definedName name="VRP" localSheetId="8">#REF!</definedName>
    <definedName name="VRP" localSheetId="9">#REF!</definedName>
    <definedName name="VRP" localSheetId="1">#REF!</definedName>
    <definedName name="VRP" localSheetId="2">#REF!</definedName>
    <definedName name="VRP">#REF!</definedName>
    <definedName name="VRP_PETROQ" localSheetId="11">#REF!</definedName>
    <definedName name="VRP_PETROQ" localSheetId="4">#REF!</definedName>
    <definedName name="VRP_PETROQ" localSheetId="10">#REF!</definedName>
    <definedName name="VRP_PETROQ" localSheetId="5">#REF!</definedName>
    <definedName name="VRP_PETROQ" localSheetId="6">#REF!</definedName>
    <definedName name="VRP_PETROQ" localSheetId="7">#REF!</definedName>
    <definedName name="VRP_PETROQ" localSheetId="8">#REF!</definedName>
    <definedName name="VRP_PETROQ" localSheetId="9">#REF!</definedName>
    <definedName name="VRP_PETROQ" localSheetId="1">#REF!</definedName>
    <definedName name="VRP_PETROQ" localSheetId="2">#REF!</definedName>
    <definedName name="VRP_PETROQ">#REF!</definedName>
    <definedName name="VRP1_1" localSheetId="11">#REF!</definedName>
    <definedName name="VRP1_1" localSheetId="4">#REF!</definedName>
    <definedName name="VRP1_1" localSheetId="10">#REF!</definedName>
    <definedName name="VRP1_1" localSheetId="5">#REF!</definedName>
    <definedName name="VRP1_1" localSheetId="6">#REF!</definedName>
    <definedName name="VRP1_1" localSheetId="7">#REF!</definedName>
    <definedName name="VRP1_1" localSheetId="8">#REF!</definedName>
    <definedName name="VRP1_1" localSheetId="9">#REF!</definedName>
    <definedName name="VRP1_1" localSheetId="1">#REF!</definedName>
    <definedName name="VRP1_1" localSheetId="2">#REF!</definedName>
    <definedName name="VRP1_1">#REF!</definedName>
    <definedName name="VRP1_1_1" localSheetId="1">#REF!</definedName>
    <definedName name="VRP1_1_1" localSheetId="2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localSheetId="11" hidden="1">{"via1",#N/A,TRUE,"general";"via2",#N/A,TRUE,"general";"via3",#N/A,TRUE,"general"}</definedName>
    <definedName name="vsdfj" localSheetId="4" hidden="1">{"via1",#N/A,TRUE,"general";"via2",#N/A,TRUE,"general";"via3",#N/A,TRUE,"general"}</definedName>
    <definedName name="vsdfj" localSheetId="10" hidden="1">{"via1",#N/A,TRUE,"general";"via2",#N/A,TRUE,"general";"via3",#N/A,TRUE,"general"}</definedName>
    <definedName name="vsdfj" localSheetId="5" hidden="1">{"via1",#N/A,TRUE,"general";"via2",#N/A,TRUE,"general";"via3",#N/A,TRUE,"general"}</definedName>
    <definedName name="vsdfj" localSheetId="6" hidden="1">{"via1",#N/A,TRUE,"general";"via2",#N/A,TRUE,"general";"via3",#N/A,TRUE,"general"}</definedName>
    <definedName name="vsdfj" localSheetId="7" hidden="1">{"via1",#N/A,TRUE,"general";"via2",#N/A,TRUE,"general";"via3",#N/A,TRUE,"general"}</definedName>
    <definedName name="vsdfj" localSheetId="8" hidden="1">{"via1",#N/A,TRUE,"general";"via2",#N/A,TRUE,"general";"via3",#N/A,TRUE,"general"}</definedName>
    <definedName name="vsdfj" localSheetId="9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 localSheetId="11">#REF!</definedName>
    <definedName name="vsp" localSheetId="4">#REF!</definedName>
    <definedName name="vsp" localSheetId="10">#REF!</definedName>
    <definedName name="vsp" localSheetId="5">#REF!</definedName>
    <definedName name="vsp" localSheetId="6">#REF!</definedName>
    <definedName name="vsp" localSheetId="7">#REF!</definedName>
    <definedName name="vsp" localSheetId="8">#REF!</definedName>
    <definedName name="vsp" localSheetId="9">#REF!</definedName>
    <definedName name="vsp" localSheetId="1">#REF!</definedName>
    <definedName name="vsp" localSheetId="2">#REF!</definedName>
    <definedName name="vsp">#REF!</definedName>
    <definedName name="vt" localSheetId="11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localSheetId="10" hidden="1">{"via1",#N/A,TRUE,"general";"via2",#N/A,TRUE,"general";"via3",#N/A,TRUE,"general"}</definedName>
    <definedName name="vt" localSheetId="5" hidden="1">{"via1",#N/A,TRUE,"general";"via2",#N/A,TRUE,"general";"via3",#N/A,TRUE,"general"}</definedName>
    <definedName name="vt" localSheetId="6" hidden="1">{"via1",#N/A,TRUE,"general";"via2",#N/A,TRUE,"general";"via3",#N/A,TRUE,"general"}</definedName>
    <definedName name="vt" localSheetId="7" hidden="1">{"via1",#N/A,TRUE,"general";"via2",#N/A,TRUE,"general";"via3",#N/A,TRUE,"general"}</definedName>
    <definedName name="vt" localSheetId="8" hidden="1">{"via1",#N/A,TRUE,"general";"via2",#N/A,TRUE,"general";"via3",#N/A,TRUE,"general"}</definedName>
    <definedName name="vt" localSheetId="9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 localSheetId="1">#REF!</definedName>
    <definedName name="vutil" localSheetId="2">#REF!</definedName>
    <definedName name="vutil">#REF!</definedName>
    <definedName name="vvcxv" localSheetId="11" hidden="1">{"TAB1",#N/A,TRUE,"GENERAL";"TAB2",#N/A,TRUE,"GENERAL";"TAB3",#N/A,TRUE,"GENERAL";"TAB4",#N/A,TRUE,"GENERAL";"TAB5",#N/A,TRUE,"GENERAL"}</definedName>
    <definedName name="vvcxv" localSheetId="4" hidden="1">{"TAB1",#N/A,TRUE,"GENERAL";"TAB2",#N/A,TRUE,"GENERAL";"TAB3",#N/A,TRUE,"GENERAL";"TAB4",#N/A,TRUE,"GENERAL";"TAB5",#N/A,TRUE,"GENERAL"}</definedName>
    <definedName name="vvcxv" localSheetId="10" hidden="1">{"TAB1",#N/A,TRUE,"GENERAL";"TAB2",#N/A,TRUE,"GENERAL";"TAB3",#N/A,TRUE,"GENERAL";"TAB4",#N/A,TRUE,"GENERAL";"TAB5",#N/A,TRUE,"GENERAL"}</definedName>
    <definedName name="vvcxv" localSheetId="5" hidden="1">{"TAB1",#N/A,TRUE,"GENERAL";"TAB2",#N/A,TRUE,"GENERAL";"TAB3",#N/A,TRUE,"GENERAL";"TAB4",#N/A,TRUE,"GENERAL";"TAB5",#N/A,TRUE,"GENERAL"}</definedName>
    <definedName name="vvcxv" localSheetId="6" hidden="1">{"TAB1",#N/A,TRUE,"GENERAL";"TAB2",#N/A,TRUE,"GENERAL";"TAB3",#N/A,TRUE,"GENERAL";"TAB4",#N/A,TRUE,"GENERAL";"TAB5",#N/A,TRUE,"GENERAL"}</definedName>
    <definedName name="vvcxv" localSheetId="7" hidden="1">{"TAB1",#N/A,TRUE,"GENERAL";"TAB2",#N/A,TRUE,"GENERAL";"TAB3",#N/A,TRUE,"GENERAL";"TAB4",#N/A,TRUE,"GENERAL";"TAB5",#N/A,TRUE,"GENERAL"}</definedName>
    <definedName name="vvcxv" localSheetId="8" hidden="1">{"TAB1",#N/A,TRUE,"GENERAL";"TAB2",#N/A,TRUE,"GENERAL";"TAB3",#N/A,TRUE,"GENERAL";"TAB4",#N/A,TRUE,"GENERAL";"TAB5",#N/A,TRUE,"GENERAL"}</definedName>
    <definedName name="vvcxv" localSheetId="9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1">#REF!</definedName>
    <definedName name="Vvkmh" localSheetId="2">#REF!</definedName>
    <definedName name="Vvkmh">#REF!</definedName>
    <definedName name="Vvmph" localSheetId="1">#REF!</definedName>
    <definedName name="Vvmph">#REF!</definedName>
    <definedName name="VVV" localSheetId="1">#REF!</definedName>
    <definedName name="VVV">#REF!</definedName>
    <definedName name="vvvvt" localSheetId="11" hidden="1">{"via1",#N/A,TRUE,"general";"via2",#N/A,TRUE,"general";"via3",#N/A,TRUE,"general"}</definedName>
    <definedName name="vvvvt" localSheetId="4" hidden="1">{"via1",#N/A,TRUE,"general";"via2",#N/A,TRUE,"general";"via3",#N/A,TRUE,"general"}</definedName>
    <definedName name="vvvvt" localSheetId="10" hidden="1">{"via1",#N/A,TRUE,"general";"via2",#N/A,TRUE,"general";"via3",#N/A,TRUE,"general"}</definedName>
    <definedName name="vvvvt" localSheetId="5" hidden="1">{"via1",#N/A,TRUE,"general";"via2",#N/A,TRUE,"general";"via3",#N/A,TRUE,"general"}</definedName>
    <definedName name="vvvvt" localSheetId="6" hidden="1">{"via1",#N/A,TRUE,"general";"via2",#N/A,TRUE,"general";"via3",#N/A,TRUE,"general"}</definedName>
    <definedName name="vvvvt" localSheetId="7" hidden="1">{"via1",#N/A,TRUE,"general";"via2",#N/A,TRUE,"general";"via3",#N/A,TRUE,"general"}</definedName>
    <definedName name="vvvvt" localSheetId="8" hidden="1">{"via1",#N/A,TRUE,"general";"via2",#N/A,TRUE,"general";"via3",#N/A,TRUE,"general"}</definedName>
    <definedName name="vvvvt" localSheetId="9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1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localSheetId="10" hidden="1">{"via1",#N/A,TRUE,"general";"via2",#N/A,TRUE,"general";"via3",#N/A,TRUE,"general"}</definedName>
    <definedName name="vvvvvvf" localSheetId="5" hidden="1">{"via1",#N/A,TRUE,"general";"via2",#N/A,TRUE,"general";"via3",#N/A,TRUE,"general"}</definedName>
    <definedName name="vvvvvvf" localSheetId="6" hidden="1">{"via1",#N/A,TRUE,"general";"via2",#N/A,TRUE,"general";"via3",#N/A,TRUE,"general"}</definedName>
    <definedName name="vvvvvvf" localSheetId="7" hidden="1">{"via1",#N/A,TRUE,"general";"via2",#N/A,TRUE,"general";"via3",#N/A,TRUE,"general"}</definedName>
    <definedName name="vvvvvvf" localSheetId="8" hidden="1">{"via1",#N/A,TRUE,"general";"via2",#N/A,TRUE,"general";"via3",#N/A,TRUE,"general"}</definedName>
    <definedName name="vvvvvvf" localSheetId="9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1" hidden="1">{"TAB1",#N/A,TRUE,"GENERAL";"TAB2",#N/A,TRUE,"GENERAL";"TAB3",#N/A,TRUE,"GENERAL";"TAB4",#N/A,TRUE,"GENERAL";"TAB5",#N/A,TRUE,"GENERAL"}</definedName>
    <definedName name="vy" localSheetId="4" hidden="1">{"TAB1",#N/A,TRUE,"GENERAL";"TAB2",#N/A,TRUE,"GENERAL";"TAB3",#N/A,TRUE,"GENERAL";"TAB4",#N/A,TRUE,"GENERAL";"TAB5",#N/A,TRUE,"GENERAL"}</definedName>
    <definedName name="vy" localSheetId="10" hidden="1">{"TAB1",#N/A,TRUE,"GENERAL";"TAB2",#N/A,TRUE,"GENERAL";"TAB3",#N/A,TRUE,"GENERAL";"TAB4",#N/A,TRUE,"GENERAL";"TAB5",#N/A,TRUE,"GENERAL"}</definedName>
    <definedName name="vy" localSheetId="5" hidden="1">{"TAB1",#N/A,TRUE,"GENERAL";"TAB2",#N/A,TRUE,"GENERAL";"TAB3",#N/A,TRUE,"GENERAL";"TAB4",#N/A,TRUE,"GENERAL";"TAB5",#N/A,TRUE,"GENERAL"}</definedName>
    <definedName name="vy" localSheetId="6" hidden="1">{"TAB1",#N/A,TRUE,"GENERAL";"TAB2",#N/A,TRUE,"GENERAL";"TAB3",#N/A,TRUE,"GENERAL";"TAB4",#N/A,TRUE,"GENERAL";"TAB5",#N/A,TRUE,"GENERAL"}</definedName>
    <definedName name="vy" localSheetId="7" hidden="1">{"TAB1",#N/A,TRUE,"GENERAL";"TAB2",#N/A,TRUE,"GENERAL";"TAB3",#N/A,TRUE,"GENERAL";"TAB4",#N/A,TRUE,"GENERAL";"TAB5",#N/A,TRUE,"GENERAL"}</definedName>
    <definedName name="vy" localSheetId="8" hidden="1">{"TAB1",#N/A,TRUE,"GENERAL";"TAB2",#N/A,TRUE,"GENERAL";"TAB3",#N/A,TRUE,"GENERAL";"TAB4",#N/A,TRUE,"GENERAL";"TAB5",#N/A,TRUE,"GENERAL"}</definedName>
    <definedName name="vy" localSheetId="9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localSheetId="11">#REF!</definedName>
    <definedName name="W" localSheetId="4">#REF!</definedName>
    <definedName name="W" localSheetId="10">#REF!</definedName>
    <definedName name="W" localSheetId="5">#REF!</definedName>
    <definedName name="W" localSheetId="6">#REF!</definedName>
    <definedName name="W" localSheetId="7">#REF!</definedName>
    <definedName name="W" localSheetId="8">#REF!</definedName>
    <definedName name="W" localSheetId="9">#REF!</definedName>
    <definedName name="W" localSheetId="1">#REF!</definedName>
    <definedName name="W" localSheetId="2">#REF!</definedName>
    <definedName name="W">#REF!</definedName>
    <definedName name="w2w2w" localSheetId="11" hidden="1">{"via1",#N/A,TRUE,"general";"via2",#N/A,TRUE,"general";"via3",#N/A,TRUE,"general"}</definedName>
    <definedName name="w2w2w" localSheetId="4" hidden="1">{"via1",#N/A,TRUE,"general";"via2",#N/A,TRUE,"general";"via3",#N/A,TRUE,"general"}</definedName>
    <definedName name="w2w2w" localSheetId="10" hidden="1">{"via1",#N/A,TRUE,"general";"via2",#N/A,TRUE,"general";"via3",#N/A,TRUE,"general"}</definedName>
    <definedName name="w2w2w" localSheetId="5" hidden="1">{"via1",#N/A,TRUE,"general";"via2",#N/A,TRUE,"general";"via3",#N/A,TRUE,"general"}</definedName>
    <definedName name="w2w2w" localSheetId="6" hidden="1">{"via1",#N/A,TRUE,"general";"via2",#N/A,TRUE,"general";"via3",#N/A,TRUE,"general"}</definedName>
    <definedName name="w2w2w" localSheetId="7" hidden="1">{"via1",#N/A,TRUE,"general";"via2",#N/A,TRUE,"general";"via3",#N/A,TRUE,"general"}</definedName>
    <definedName name="w2w2w" localSheetId="8" hidden="1">{"via1",#N/A,TRUE,"general";"via2",#N/A,TRUE,"general";"via3",#N/A,TRUE,"general"}</definedName>
    <definedName name="w2w2w" localSheetId="9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 localSheetId="1">#REF!</definedName>
    <definedName name="WAGE_RATE" localSheetId="2">#REF!</definedName>
    <definedName name="WAGE_RATE">#REF!</definedName>
    <definedName name="Wage0100" localSheetId="1">#REF!</definedName>
    <definedName name="Wage0100">#REF!</definedName>
    <definedName name="Wage0200" localSheetId="1">#REF!</definedName>
    <definedName name="Wage0200">#REF!</definedName>
    <definedName name="WBS" localSheetId="1">#REF!</definedName>
    <definedName name="WBS">#REF!</definedName>
    <definedName name="Wcut" localSheetId="11">#REF!</definedName>
    <definedName name="Wcut" localSheetId="4">#REF!</definedName>
    <definedName name="Wcut" localSheetId="10">#REF!</definedName>
    <definedName name="Wcut" localSheetId="5">#REF!</definedName>
    <definedName name="Wcut" localSheetId="6">#REF!</definedName>
    <definedName name="Wcut" localSheetId="7">#REF!</definedName>
    <definedName name="Wcut" localSheetId="8">#REF!</definedName>
    <definedName name="Wcut" localSheetId="9">#REF!</definedName>
    <definedName name="Wcut" localSheetId="1">#REF!</definedName>
    <definedName name="Wcut" localSheetId="2">#REF!</definedName>
    <definedName name="Wcut">#REF!</definedName>
    <definedName name="WD" localSheetId="1">#REF!</definedName>
    <definedName name="WD">#REF!</definedName>
    <definedName name="WDD" localSheetId="11" hidden="1">{#N/A,#N/A,FALSE,"orthoflow";#N/A,#N/A,FALSE,"Miscelaneos";#N/A,#N/A,FALSE,"Instrumentacio";#N/A,#N/A,FALSE,"Electrico";#N/A,#N/A,FALSE,"Valv. Seguridad"}</definedName>
    <definedName name="WDD" localSheetId="4" hidden="1">{#N/A,#N/A,FALSE,"orthoflow";#N/A,#N/A,FALSE,"Miscelaneos";#N/A,#N/A,FALSE,"Instrumentacio";#N/A,#N/A,FALSE,"Electrico";#N/A,#N/A,FALSE,"Valv. Seguridad"}</definedName>
    <definedName name="WDD" localSheetId="10" hidden="1">{#N/A,#N/A,FALSE,"orthoflow";#N/A,#N/A,FALSE,"Miscelaneos";#N/A,#N/A,FALSE,"Instrumentacio";#N/A,#N/A,FALSE,"Electrico";#N/A,#N/A,FALSE,"Valv. Seguridad"}</definedName>
    <definedName name="WDD" localSheetId="5" hidden="1">{#N/A,#N/A,FALSE,"orthoflow";#N/A,#N/A,FALSE,"Miscelaneos";#N/A,#N/A,FALSE,"Instrumentacio";#N/A,#N/A,FALSE,"Electrico";#N/A,#N/A,FALSE,"Valv. Seguridad"}</definedName>
    <definedName name="WDD" localSheetId="6" hidden="1">{#N/A,#N/A,FALSE,"orthoflow";#N/A,#N/A,FALSE,"Miscelaneos";#N/A,#N/A,FALSE,"Instrumentacio";#N/A,#N/A,FALSE,"Electrico";#N/A,#N/A,FALSE,"Valv. Seguridad"}</definedName>
    <definedName name="WDD" localSheetId="7" hidden="1">{#N/A,#N/A,FALSE,"orthoflow";#N/A,#N/A,FALSE,"Miscelaneos";#N/A,#N/A,FALSE,"Instrumentacio";#N/A,#N/A,FALSE,"Electrico";#N/A,#N/A,FALSE,"Valv. Seguridad"}</definedName>
    <definedName name="WDD" localSheetId="8" hidden="1">{#N/A,#N/A,FALSE,"orthoflow";#N/A,#N/A,FALSE,"Miscelaneos";#N/A,#N/A,FALSE,"Instrumentacio";#N/A,#N/A,FALSE,"Electrico";#N/A,#N/A,FALSE,"Valv. Seguridad"}</definedName>
    <definedName name="WDD" localSheetId="9" hidden="1">{#N/A,#N/A,FALSE,"orthoflow";#N/A,#N/A,FALSE,"Miscelaneos";#N/A,#N/A,FALSE,"Instrumentacio";#N/A,#N/A,FALSE,"Electrico";#N/A,#N/A,FALSE,"Valv. Seguridad"}</definedName>
    <definedName name="WDD" localSheetId="1" hidden="1">{#N/A,#N/A,FALSE,"orthoflow";#N/A,#N/A,FALSE,"Miscelaneos";#N/A,#N/A,FALSE,"Instrumentacio";#N/A,#N/A,FALSE,"Electrico";#N/A,#N/A,FALSE,"Valv. Seguridad"}</definedName>
    <definedName name="WDD" localSheetId="2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dw" localSheetId="11">#REF!</definedName>
    <definedName name="wedw" localSheetId="4">#REF!</definedName>
    <definedName name="wedw" localSheetId="10">#REF!</definedName>
    <definedName name="wedw" localSheetId="5">#REF!</definedName>
    <definedName name="wedw" localSheetId="6">#REF!</definedName>
    <definedName name="wedw" localSheetId="7">#REF!</definedName>
    <definedName name="wedw" localSheetId="8">#REF!</definedName>
    <definedName name="wedw" localSheetId="9">#REF!</definedName>
    <definedName name="wedw" localSheetId="1">#REF!</definedName>
    <definedName name="wedw" localSheetId="2">#REF!</definedName>
    <definedName name="wedw">#REF!</definedName>
    <definedName name="WEFWE" localSheetId="11">#REF!</definedName>
    <definedName name="WEFWE" localSheetId="4">#REF!</definedName>
    <definedName name="WEFWE" localSheetId="10">#REF!</definedName>
    <definedName name="WEFWE" localSheetId="5">#REF!</definedName>
    <definedName name="WEFWE" localSheetId="6">#REF!</definedName>
    <definedName name="WEFWE" localSheetId="7">#REF!</definedName>
    <definedName name="WEFWE" localSheetId="8">#REF!</definedName>
    <definedName name="WEFWE" localSheetId="9">#REF!</definedName>
    <definedName name="WEFWE" localSheetId="1">#REF!</definedName>
    <definedName name="WEFWE" localSheetId="2">#REF!</definedName>
    <definedName name="WEFWE">#REF!</definedName>
    <definedName name="WER">#REF!</definedName>
    <definedName name="werew" localSheetId="11" hidden="1">{"TAB1",#N/A,TRUE,"GENERAL";"TAB2",#N/A,TRUE,"GENERAL";"TAB3",#N/A,TRUE,"GENERAL";"TAB4",#N/A,TRUE,"GENERAL";"TAB5",#N/A,TRUE,"GENERAL"}</definedName>
    <definedName name="werew" localSheetId="4" hidden="1">{"TAB1",#N/A,TRUE,"GENERAL";"TAB2",#N/A,TRUE,"GENERAL";"TAB3",#N/A,TRUE,"GENERAL";"TAB4",#N/A,TRUE,"GENERAL";"TAB5",#N/A,TRUE,"GENERAL"}</definedName>
    <definedName name="werew" localSheetId="10" hidden="1">{"TAB1",#N/A,TRUE,"GENERAL";"TAB2",#N/A,TRUE,"GENERAL";"TAB3",#N/A,TRUE,"GENERAL";"TAB4",#N/A,TRUE,"GENERAL";"TAB5",#N/A,TRUE,"GENERAL"}</definedName>
    <definedName name="werew" localSheetId="5" hidden="1">{"TAB1",#N/A,TRUE,"GENERAL";"TAB2",#N/A,TRUE,"GENERAL";"TAB3",#N/A,TRUE,"GENERAL";"TAB4",#N/A,TRUE,"GENERAL";"TAB5",#N/A,TRUE,"GENERAL"}</definedName>
    <definedName name="werew" localSheetId="6" hidden="1">{"TAB1",#N/A,TRUE,"GENERAL";"TAB2",#N/A,TRUE,"GENERAL";"TAB3",#N/A,TRUE,"GENERAL";"TAB4",#N/A,TRUE,"GENERAL";"TAB5",#N/A,TRUE,"GENERAL"}</definedName>
    <definedName name="werew" localSheetId="7" hidden="1">{"TAB1",#N/A,TRUE,"GENERAL";"TAB2",#N/A,TRUE,"GENERAL";"TAB3",#N/A,TRUE,"GENERAL";"TAB4",#N/A,TRUE,"GENERAL";"TAB5",#N/A,TRUE,"GENERAL"}</definedName>
    <definedName name="werew" localSheetId="8" hidden="1">{"TAB1",#N/A,TRUE,"GENERAL";"TAB2",#N/A,TRUE,"GENERAL";"TAB3",#N/A,TRUE,"GENERAL";"TAB4",#N/A,TRUE,"GENERAL";"TAB5",#N/A,TRUE,"GENERAL"}</definedName>
    <definedName name="werew" localSheetId="9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1" hidden="1">{"via1",#N/A,TRUE,"general";"via2",#N/A,TRUE,"general";"via3",#N/A,TRUE,"general"}</definedName>
    <definedName name="WEREWR" localSheetId="4" hidden="1">{"via1",#N/A,TRUE,"general";"via2",#N/A,TRUE,"general";"via3",#N/A,TRUE,"general"}</definedName>
    <definedName name="WEREWR" localSheetId="10" hidden="1">{"via1",#N/A,TRUE,"general";"via2",#N/A,TRUE,"general";"via3",#N/A,TRUE,"general"}</definedName>
    <definedName name="WEREWR" localSheetId="5" hidden="1">{"via1",#N/A,TRUE,"general";"via2",#N/A,TRUE,"general";"via3",#N/A,TRUE,"general"}</definedName>
    <definedName name="WEREWR" localSheetId="6" hidden="1">{"via1",#N/A,TRUE,"general";"via2",#N/A,TRUE,"general";"via3",#N/A,TRUE,"general"}</definedName>
    <definedName name="WEREWR" localSheetId="7" hidden="1">{"via1",#N/A,TRUE,"general";"via2",#N/A,TRUE,"general";"via3",#N/A,TRUE,"general"}</definedName>
    <definedName name="WEREWR" localSheetId="8" hidden="1">{"via1",#N/A,TRUE,"general";"via2",#N/A,TRUE,"general";"via3",#N/A,TRUE,"general"}</definedName>
    <definedName name="WEREWR" localSheetId="9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1" hidden="1">{"TAB1",#N/A,TRUE,"GENERAL";"TAB2",#N/A,TRUE,"GENERAL";"TAB3",#N/A,TRUE,"GENERAL";"TAB4",#N/A,TRUE,"GENERAL";"TAB5",#N/A,TRUE,"GENERAL"}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localSheetId="10" hidden="1">{"TAB1",#N/A,TRUE,"GENERAL";"TAB2",#N/A,TRUE,"GENERAL";"TAB3",#N/A,TRUE,"GENERAL";"TAB4",#N/A,TRUE,"GENERAL";"TAB5",#N/A,TRUE,"GENERAL"}</definedName>
    <definedName name="werfdsf" localSheetId="5" hidden="1">{"TAB1",#N/A,TRUE,"GENERAL";"TAB2",#N/A,TRUE,"GENERAL";"TAB3",#N/A,TRUE,"GENERAL";"TAB4",#N/A,TRUE,"GENERAL";"TAB5",#N/A,TRUE,"GENERAL"}</definedName>
    <definedName name="werfdsf" localSheetId="6" hidden="1">{"TAB1",#N/A,TRUE,"GENERAL";"TAB2",#N/A,TRUE,"GENERAL";"TAB3",#N/A,TRUE,"GENERAL";"TAB4",#N/A,TRUE,"GENERAL";"TAB5",#N/A,TRUE,"GENERAL"}</definedName>
    <definedName name="werfdsf" localSheetId="7" hidden="1">{"TAB1",#N/A,TRUE,"GENERAL";"TAB2",#N/A,TRUE,"GENERAL";"TAB3",#N/A,TRUE,"GENERAL";"TAB4",#N/A,TRUE,"GENERAL";"TAB5",#N/A,TRUE,"GENERAL"}</definedName>
    <definedName name="werfdsf" localSheetId="8" hidden="1">{"TAB1",#N/A,TRUE,"GENERAL";"TAB2",#N/A,TRUE,"GENERAL";"TAB3",#N/A,TRUE,"GENERAL";"TAB4",#N/A,TRUE,"GENERAL";"TAB5",#N/A,TRUE,"GENERAL"}</definedName>
    <definedName name="werfdsf" localSheetId="9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1" hidden="1">{"via1",#N/A,TRUE,"general";"via2",#N/A,TRUE,"general";"via3",#N/A,TRUE,"general"}</definedName>
    <definedName name="werh" localSheetId="4" hidden="1">{"via1",#N/A,TRUE,"general";"via2",#N/A,TRUE,"general";"via3",#N/A,TRUE,"general"}</definedName>
    <definedName name="werh" localSheetId="10" hidden="1">{"via1",#N/A,TRUE,"general";"via2",#N/A,TRUE,"general";"via3",#N/A,TRUE,"general"}</definedName>
    <definedName name="werh" localSheetId="5" hidden="1">{"via1",#N/A,TRUE,"general";"via2",#N/A,TRUE,"general";"via3",#N/A,TRUE,"general"}</definedName>
    <definedName name="werh" localSheetId="6" hidden="1">{"via1",#N/A,TRUE,"general";"via2",#N/A,TRUE,"general";"via3",#N/A,TRUE,"general"}</definedName>
    <definedName name="werh" localSheetId="7" hidden="1">{"via1",#N/A,TRUE,"general";"via2",#N/A,TRUE,"general";"via3",#N/A,TRUE,"general"}</definedName>
    <definedName name="werh" localSheetId="8" hidden="1">{"via1",#N/A,TRUE,"general";"via2",#N/A,TRUE,"general";"via3",#N/A,TRUE,"general"}</definedName>
    <definedName name="werh" localSheetId="9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1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localSheetId="10" hidden="1">{"via1",#N/A,TRUE,"general";"via2",#N/A,TRUE,"general";"via3",#N/A,TRUE,"general"}</definedName>
    <definedName name="wersfdfrguyo" localSheetId="5" hidden="1">{"via1",#N/A,TRUE,"general";"via2",#N/A,TRUE,"general";"via3",#N/A,TRUE,"general"}</definedName>
    <definedName name="wersfdfrguyo" localSheetId="6" hidden="1">{"via1",#N/A,TRUE,"general";"via2",#N/A,TRUE,"general";"via3",#N/A,TRUE,"general"}</definedName>
    <definedName name="wersfdfrguyo" localSheetId="7" hidden="1">{"via1",#N/A,TRUE,"general";"via2",#N/A,TRUE,"general";"via3",#N/A,TRUE,"general"}</definedName>
    <definedName name="wersfdfrguyo" localSheetId="8" hidden="1">{"via1",#N/A,TRUE,"general";"via2",#N/A,TRUE,"general";"via3",#N/A,TRUE,"general"}</definedName>
    <definedName name="wersfdfrguyo" localSheetId="9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1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localSheetId="10" hidden="1">{"via1",#N/A,TRUE,"general";"via2",#N/A,TRUE,"general";"via3",#N/A,TRUE,"general"}</definedName>
    <definedName name="werwr" localSheetId="5" hidden="1">{"via1",#N/A,TRUE,"general";"via2",#N/A,TRUE,"general";"via3",#N/A,TRUE,"general"}</definedName>
    <definedName name="werwr" localSheetId="6" hidden="1">{"via1",#N/A,TRUE,"general";"via2",#N/A,TRUE,"general";"via3",#N/A,TRUE,"general"}</definedName>
    <definedName name="werwr" localSheetId="7" hidden="1">{"via1",#N/A,TRUE,"general";"via2",#N/A,TRUE,"general";"via3",#N/A,TRUE,"general"}</definedName>
    <definedName name="werwr" localSheetId="8" hidden="1">{"via1",#N/A,TRUE,"general";"via2",#N/A,TRUE,"general";"via3",#N/A,TRUE,"general"}</definedName>
    <definedName name="werwr" localSheetId="9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1" hidden="1">{"TAB1",#N/A,TRUE,"GENERAL";"TAB2",#N/A,TRUE,"GENERAL";"TAB3",#N/A,TRUE,"GENERAL";"TAB4",#N/A,TRUE,"GENERAL";"TAB5",#N/A,TRUE,"GENERAL"}</definedName>
    <definedName name="WERWVN" localSheetId="4" hidden="1">{"TAB1",#N/A,TRUE,"GENERAL";"TAB2",#N/A,TRUE,"GENERAL";"TAB3",#N/A,TRUE,"GENERAL";"TAB4",#N/A,TRUE,"GENERAL";"TAB5",#N/A,TRUE,"GENERAL"}</definedName>
    <definedName name="WERWVN" localSheetId="10" hidden="1">{"TAB1",#N/A,TRUE,"GENERAL";"TAB2",#N/A,TRUE,"GENERAL";"TAB3",#N/A,TRUE,"GENERAL";"TAB4",#N/A,TRUE,"GENERAL";"TAB5",#N/A,TRUE,"GENERAL"}</definedName>
    <definedName name="WERWVN" localSheetId="5" hidden="1">{"TAB1",#N/A,TRUE,"GENERAL";"TAB2",#N/A,TRUE,"GENERAL";"TAB3",#N/A,TRUE,"GENERAL";"TAB4",#N/A,TRUE,"GENERAL";"TAB5",#N/A,TRUE,"GENERAL"}</definedName>
    <definedName name="WERWVN" localSheetId="6" hidden="1">{"TAB1",#N/A,TRUE,"GENERAL";"TAB2",#N/A,TRUE,"GENERAL";"TAB3",#N/A,TRUE,"GENERAL";"TAB4",#N/A,TRUE,"GENERAL";"TAB5",#N/A,TRUE,"GENERAL"}</definedName>
    <definedName name="WERWVN" localSheetId="7" hidden="1">{"TAB1",#N/A,TRUE,"GENERAL";"TAB2",#N/A,TRUE,"GENERAL";"TAB3",#N/A,TRUE,"GENERAL";"TAB4",#N/A,TRUE,"GENERAL";"TAB5",#N/A,TRUE,"GENERAL"}</definedName>
    <definedName name="WERWVN" localSheetId="8" hidden="1">{"TAB1",#N/A,TRUE,"GENERAL";"TAB2",#N/A,TRUE,"GENERAL";"TAB3",#N/A,TRUE,"GENERAL";"TAB4",#N/A,TRUE,"GENERAL";"TAB5",#N/A,TRUE,"GENERAL"}</definedName>
    <definedName name="WERWVN" localSheetId="9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1" hidden="1">{"via1",#N/A,TRUE,"general";"via2",#N/A,TRUE,"general";"via3",#N/A,TRUE,"general"}</definedName>
    <definedName name="wetrew" localSheetId="4" hidden="1">{"via1",#N/A,TRUE,"general";"via2",#N/A,TRUE,"general";"via3",#N/A,TRUE,"general"}</definedName>
    <definedName name="wetrew" localSheetId="10" hidden="1">{"via1",#N/A,TRUE,"general";"via2",#N/A,TRUE,"general";"via3",#N/A,TRUE,"general"}</definedName>
    <definedName name="wetrew" localSheetId="5" hidden="1">{"via1",#N/A,TRUE,"general";"via2",#N/A,TRUE,"general";"via3",#N/A,TRUE,"general"}</definedName>
    <definedName name="wetrew" localSheetId="6" hidden="1">{"via1",#N/A,TRUE,"general";"via2",#N/A,TRUE,"general";"via3",#N/A,TRUE,"general"}</definedName>
    <definedName name="wetrew" localSheetId="7" hidden="1">{"via1",#N/A,TRUE,"general";"via2",#N/A,TRUE,"general";"via3",#N/A,TRUE,"general"}</definedName>
    <definedName name="wetrew" localSheetId="8" hidden="1">{"via1",#N/A,TRUE,"general";"via2",#N/A,TRUE,"general";"via3",#N/A,TRUE,"general"}</definedName>
    <definedName name="wetrew" localSheetId="9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1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localSheetId="10" hidden="1">{"via1",#N/A,TRUE,"general";"via2",#N/A,TRUE,"general";"via3",#N/A,TRUE,"general"}</definedName>
    <definedName name="wettt" localSheetId="5" hidden="1">{"via1",#N/A,TRUE,"general";"via2",#N/A,TRUE,"general";"via3",#N/A,TRUE,"general"}</definedName>
    <definedName name="wettt" localSheetId="6" hidden="1">{"via1",#N/A,TRUE,"general";"via2",#N/A,TRUE,"general";"via3",#N/A,TRUE,"general"}</definedName>
    <definedName name="wettt" localSheetId="7" hidden="1">{"via1",#N/A,TRUE,"general";"via2",#N/A,TRUE,"general";"via3",#N/A,TRUE,"general"}</definedName>
    <definedName name="wettt" localSheetId="8" hidden="1">{"via1",#N/A,TRUE,"general";"via2",#N/A,TRUE,"general";"via3",#N/A,TRUE,"general"}</definedName>
    <definedName name="wettt" localSheetId="9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1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localSheetId="10" hidden="1">{"via1",#N/A,TRUE,"general";"via2",#N/A,TRUE,"general";"via3",#N/A,TRUE,"general"}</definedName>
    <definedName name="wetwretd" localSheetId="5" hidden="1">{"via1",#N/A,TRUE,"general";"via2",#N/A,TRUE,"general";"via3",#N/A,TRUE,"general"}</definedName>
    <definedName name="wetwretd" localSheetId="6" hidden="1">{"via1",#N/A,TRUE,"general";"via2",#N/A,TRUE,"general";"via3",#N/A,TRUE,"general"}</definedName>
    <definedName name="wetwretd" localSheetId="7" hidden="1">{"via1",#N/A,TRUE,"general";"via2",#N/A,TRUE,"general";"via3",#N/A,TRUE,"general"}</definedName>
    <definedName name="wetwretd" localSheetId="8" hidden="1">{"via1",#N/A,TRUE,"general";"via2",#N/A,TRUE,"general";"via3",#N/A,TRUE,"general"}</definedName>
    <definedName name="wetwretd" localSheetId="9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1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localSheetId="10" hidden="1">{"via1",#N/A,TRUE,"general";"via2",#N/A,TRUE,"general";"via3",#N/A,TRUE,"general"}</definedName>
    <definedName name="wew" localSheetId="5" hidden="1">{"via1",#N/A,TRUE,"general";"via2",#N/A,TRUE,"general";"via3",#N/A,TRUE,"general"}</definedName>
    <definedName name="wew" localSheetId="6" hidden="1">{"via1",#N/A,TRUE,"general";"via2",#N/A,TRUE,"general";"via3",#N/A,TRUE,"general"}</definedName>
    <definedName name="wew" localSheetId="7" hidden="1">{"via1",#N/A,TRUE,"general";"via2",#N/A,TRUE,"general";"via3",#N/A,TRUE,"general"}</definedName>
    <definedName name="wew" localSheetId="8" hidden="1">{"via1",#N/A,TRUE,"general";"via2",#N/A,TRUE,"general";"via3",#N/A,TRUE,"general"}</definedName>
    <definedName name="wew" localSheetId="9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1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localSheetId="10" hidden="1">{"via1",#N/A,TRUE,"general";"via2",#N/A,TRUE,"general";"via3",#N/A,TRUE,"general"}</definedName>
    <definedName name="wffag" localSheetId="5" hidden="1">{"via1",#N/A,TRUE,"general";"via2",#N/A,TRUE,"general";"via3",#N/A,TRUE,"general"}</definedName>
    <definedName name="wffag" localSheetId="6" hidden="1">{"via1",#N/A,TRUE,"general";"via2",#N/A,TRUE,"general";"via3",#N/A,TRUE,"general"}</definedName>
    <definedName name="wffag" localSheetId="7" hidden="1">{"via1",#N/A,TRUE,"general";"via2",#N/A,TRUE,"general";"via3",#N/A,TRUE,"general"}</definedName>
    <definedName name="wffag" localSheetId="8" hidden="1">{"via1",#N/A,TRUE,"general";"via2",#N/A,TRUE,"general";"via3",#N/A,TRUE,"general"}</definedName>
    <definedName name="wffag" localSheetId="9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Q" localSheetId="11">#REF!</definedName>
    <definedName name="WQ" localSheetId="4">#REF!</definedName>
    <definedName name="WQ" localSheetId="10">#REF!</definedName>
    <definedName name="WQ" localSheetId="5">#REF!</definedName>
    <definedName name="WQ" localSheetId="6">#REF!</definedName>
    <definedName name="WQ" localSheetId="7">#REF!</definedName>
    <definedName name="WQ" localSheetId="8">#REF!</definedName>
    <definedName name="WQ" localSheetId="9">#REF!</definedName>
    <definedName name="WQ" localSheetId="1">#REF!</definedName>
    <definedName name="WQ" localSheetId="2">#REF!</definedName>
    <definedName name="WQ">#REF!</definedName>
    <definedName name="WQEEWQ" localSheetId="11" hidden="1">{"TAB1",#N/A,TRUE,"GENERAL";"TAB2",#N/A,TRUE,"GENERAL";"TAB3",#N/A,TRUE,"GENERAL";"TAB4",#N/A,TRUE,"GENERAL";"TAB5",#N/A,TRUE,"GENERAL"}</definedName>
    <definedName name="WQEEWQ" localSheetId="4" hidden="1">{"TAB1",#N/A,TRUE,"GENERAL";"TAB2",#N/A,TRUE,"GENERAL";"TAB3",#N/A,TRUE,"GENERAL";"TAB4",#N/A,TRUE,"GENERAL";"TAB5",#N/A,TRUE,"GENERAL"}</definedName>
    <definedName name="WQEEWQ" localSheetId="10" hidden="1">{"TAB1",#N/A,TRUE,"GENERAL";"TAB2",#N/A,TRUE,"GENERAL";"TAB3",#N/A,TRUE,"GENERAL";"TAB4",#N/A,TRUE,"GENERAL";"TAB5",#N/A,TRUE,"GENERAL"}</definedName>
    <definedName name="WQEEWQ" localSheetId="5" hidden="1">{"TAB1",#N/A,TRUE,"GENERAL";"TAB2",#N/A,TRUE,"GENERAL";"TAB3",#N/A,TRUE,"GENERAL";"TAB4",#N/A,TRUE,"GENERAL";"TAB5",#N/A,TRUE,"GENERAL"}</definedName>
    <definedName name="WQEEWQ" localSheetId="6" hidden="1">{"TAB1",#N/A,TRUE,"GENERAL";"TAB2",#N/A,TRUE,"GENERAL";"TAB3",#N/A,TRUE,"GENERAL";"TAB4",#N/A,TRUE,"GENERAL";"TAB5",#N/A,TRUE,"GENERAL"}</definedName>
    <definedName name="WQEEWQ" localSheetId="7" hidden="1">{"TAB1",#N/A,TRUE,"GENERAL";"TAB2",#N/A,TRUE,"GENERAL";"TAB3",#N/A,TRUE,"GENERAL";"TAB4",#N/A,TRUE,"GENERAL";"TAB5",#N/A,TRUE,"GENERAL"}</definedName>
    <definedName name="WQEEWQ" localSheetId="8" hidden="1">{"TAB1",#N/A,TRUE,"GENERAL";"TAB2",#N/A,TRUE,"GENERAL";"TAB3",#N/A,TRUE,"GENERAL";"TAB4",#N/A,TRUE,"GENERAL";"TAB5",#N/A,TRUE,"GENERAL"}</definedName>
    <definedName name="WQEEWQ" localSheetId="9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11" hidden="1">{#N/A,#N/A,TRUE,"1842CWN0"}</definedName>
    <definedName name="wrn.civil._.works." localSheetId="4" hidden="1">{#N/A,#N/A,TRUE,"1842CWN0"}</definedName>
    <definedName name="wrn.civil._.works." localSheetId="10" hidden="1">{#N/A,#N/A,TRUE,"1842CWN0"}</definedName>
    <definedName name="wrn.civil._.works." localSheetId="5" hidden="1">{#N/A,#N/A,TRUE,"1842CWN0"}</definedName>
    <definedName name="wrn.civil._.works." localSheetId="6" hidden="1">{#N/A,#N/A,TRUE,"1842CWN0"}</definedName>
    <definedName name="wrn.civil._.works." localSheetId="7" hidden="1">{#N/A,#N/A,TRUE,"1842CWN0"}</definedName>
    <definedName name="wrn.civil._.works." localSheetId="8" hidden="1">{#N/A,#N/A,TRUE,"1842CWN0"}</definedName>
    <definedName name="wrn.civil._.works." localSheetId="9" hidden="1">{#N/A,#N/A,TRUE,"1842CWN0"}</definedName>
    <definedName name="wrn.civil._.works." localSheetId="1" hidden="1">{#N/A,#N/A,TRUE,"1842CWN0"}</definedName>
    <definedName name="wrn.civil._.works." localSheetId="2" hidden="1">{#N/A,#N/A,TRUE,"1842CWN0"}</definedName>
    <definedName name="wrn.civil._.works." hidden="1">{#N/A,#N/A,TRUE,"1842CWN0"}</definedName>
    <definedName name="wrn.FINAN97." localSheetId="1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6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7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8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9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1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1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10" hidden="1">{"TAB1",#N/A,TRUE,"GENERAL";"TAB2",#N/A,TRUE,"GENERAL";"TAB3",#N/A,TRUE,"GENERAL";"TAB4",#N/A,TRUE,"GENERAL";"TAB5",#N/A,TRUE,"GENERAL"}</definedName>
    <definedName name="wrn.GENERAL." localSheetId="5" hidden="1">{"TAB1",#N/A,TRUE,"GENERAL";"TAB2",#N/A,TRUE,"GENERAL";"TAB3",#N/A,TRUE,"GENERAL";"TAB4",#N/A,TRUE,"GENERAL";"TAB5",#N/A,TRUE,"GENERAL"}</definedName>
    <definedName name="wrn.GENERAL." localSheetId="6" hidden="1">{"TAB1",#N/A,TRUE,"GENERAL";"TAB2",#N/A,TRUE,"GENERAL";"TAB3",#N/A,TRUE,"GENERAL";"TAB4",#N/A,TRUE,"GENERAL";"TAB5",#N/A,TRUE,"GENERAL"}</definedName>
    <definedName name="wrn.GENERAL." localSheetId="7" hidden="1">{"TAB1",#N/A,TRUE,"GENERAL";"TAB2",#N/A,TRUE,"GENERAL";"TAB3",#N/A,TRUE,"GENERAL";"TAB4",#N/A,TRUE,"GENERAL";"TAB5",#N/A,TRUE,"GENERAL"}</definedName>
    <definedName name="wrn.GENERAL." localSheetId="8" hidden="1">{"TAB1",#N/A,TRUE,"GENERAL";"TAB2",#N/A,TRUE,"GENERAL";"TAB3",#N/A,TRUE,"GENERAL";"TAB4",#N/A,TRUE,"GENERAL";"TAB5",#N/A,TRUE,"GENERAL"}</definedName>
    <definedName name="wrn.GENERAL." localSheetId="9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11" hidden="1">{#N/A,#N/A,TRUE,"INGENIERIA";#N/A,#N/A,TRUE,"COMPRAS";#N/A,#N/A,TRUE,"DIRECCION";#N/A,#N/A,TRUE,"RESUMEN"}</definedName>
    <definedName name="wrn.GERENCIA." localSheetId="4" hidden="1">{#N/A,#N/A,TRUE,"INGENIERIA";#N/A,#N/A,TRUE,"COMPRAS";#N/A,#N/A,TRUE,"DIRECCION";#N/A,#N/A,TRUE,"RESUMEN"}</definedName>
    <definedName name="wrn.GERENCIA." localSheetId="10" hidden="1">{#N/A,#N/A,TRUE,"INGENIERIA";#N/A,#N/A,TRUE,"COMPRAS";#N/A,#N/A,TRUE,"DIRECCION";#N/A,#N/A,TRUE,"RESUMEN"}</definedName>
    <definedName name="wrn.GERENCIA." localSheetId="5" hidden="1">{#N/A,#N/A,TRUE,"INGENIERIA";#N/A,#N/A,TRUE,"COMPRAS";#N/A,#N/A,TRUE,"DIRECCION";#N/A,#N/A,TRUE,"RESUMEN"}</definedName>
    <definedName name="wrn.GERENCIA." localSheetId="6" hidden="1">{#N/A,#N/A,TRUE,"INGENIERIA";#N/A,#N/A,TRUE,"COMPRAS";#N/A,#N/A,TRUE,"DIRECCION";#N/A,#N/A,TRUE,"RESUMEN"}</definedName>
    <definedName name="wrn.GERENCIA." localSheetId="7" hidden="1">{#N/A,#N/A,TRUE,"INGENIERIA";#N/A,#N/A,TRUE,"COMPRAS";#N/A,#N/A,TRUE,"DIRECCION";#N/A,#N/A,TRUE,"RESUMEN"}</definedName>
    <definedName name="wrn.GERENCIA." localSheetId="8" hidden="1">{#N/A,#N/A,TRUE,"INGENIERIA";#N/A,#N/A,TRUE,"COMPRAS";#N/A,#N/A,TRUE,"DIRECCION";#N/A,#N/A,TRUE,"RESUMEN"}</definedName>
    <definedName name="wrn.GERENCIA." localSheetId="9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localSheetId="2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11" hidden="1">{#N/A,#N/A,TRUE,"T1"}</definedName>
    <definedName name="wrn.OPERADORES." localSheetId="4" hidden="1">{#N/A,#N/A,TRUE,"T1"}</definedName>
    <definedName name="wrn.OPERADORES." localSheetId="10" hidden="1">{#N/A,#N/A,TRUE,"T1"}</definedName>
    <definedName name="wrn.OPERADORES." localSheetId="5" hidden="1">{#N/A,#N/A,TRUE,"T1"}</definedName>
    <definedName name="wrn.OPERADORES." localSheetId="6" hidden="1">{#N/A,#N/A,TRUE,"T1"}</definedName>
    <definedName name="wrn.OPERADORES." localSheetId="7" hidden="1">{#N/A,#N/A,TRUE,"T1"}</definedName>
    <definedName name="wrn.OPERADORES." localSheetId="8" hidden="1">{#N/A,#N/A,TRUE,"T1"}</definedName>
    <definedName name="wrn.OPERADORES." localSheetId="9" hidden="1">{#N/A,#N/A,TRUE,"T1"}</definedName>
    <definedName name="wrn.OPERADORES." localSheetId="1" hidden="1">{#N/A,#N/A,TRUE,"T1"}</definedName>
    <definedName name="wrn.OPERADORES." localSheetId="2" hidden="1">{#N/A,#N/A,TRUE,"T1"}</definedName>
    <definedName name="wrn.OPERADORES." hidden="1">{#N/A,#N/A,TRUE,"T1"}</definedName>
    <definedName name="wrn.res7" localSheetId="11" hidden="1">{#N/A,#N/A,FALSE,"Hoja1";#N/A,#N/A,FALSE,"Hoja2"}</definedName>
    <definedName name="wrn.res7" localSheetId="4" hidden="1">{#N/A,#N/A,FALSE,"Hoja1";#N/A,#N/A,FALSE,"Hoja2"}</definedName>
    <definedName name="wrn.res7" localSheetId="10" hidden="1">{#N/A,#N/A,FALSE,"Hoja1";#N/A,#N/A,FALSE,"Hoja2"}</definedName>
    <definedName name="wrn.res7" localSheetId="5" hidden="1">{#N/A,#N/A,FALSE,"Hoja1";#N/A,#N/A,FALSE,"Hoja2"}</definedName>
    <definedName name="wrn.res7" localSheetId="6" hidden="1">{#N/A,#N/A,FALSE,"Hoja1";#N/A,#N/A,FALSE,"Hoja2"}</definedName>
    <definedName name="wrn.res7" localSheetId="7" hidden="1">{#N/A,#N/A,FALSE,"Hoja1";#N/A,#N/A,FALSE,"Hoja2"}</definedName>
    <definedName name="wrn.res7" localSheetId="8" hidden="1">{#N/A,#N/A,FALSE,"Hoja1";#N/A,#N/A,FALSE,"Hoja2"}</definedName>
    <definedName name="wrn.res7" localSheetId="9" hidden="1">{#N/A,#N/A,FALSE,"Hoja1";#N/A,#N/A,FALSE,"Hoja2"}</definedName>
    <definedName name="wrn.res7" localSheetId="1" hidden="1">{#N/A,#N/A,FALSE,"Hoja1";#N/A,#N/A,FALSE,"Hoja2"}</definedName>
    <definedName name="wrn.res7" localSheetId="2" hidden="1">{#N/A,#N/A,FALSE,"Hoja1";#N/A,#N/A,FALSE,"Hoja2"}</definedName>
    <definedName name="wrn.res7" hidden="1">{#N/A,#N/A,FALSE,"Hoja1";#N/A,#N/A,FALSE,"Hoja2"}</definedName>
    <definedName name="wrn.Resumen." localSheetId="11" hidden="1">{#N/A,#N/A,FALSE,"Hoja1";#N/A,#N/A,FALSE,"Hoja2"}</definedName>
    <definedName name="wrn.Resumen." localSheetId="4" hidden="1">{#N/A,#N/A,FALSE,"Hoja1";#N/A,#N/A,FALSE,"Hoja2"}</definedName>
    <definedName name="wrn.Resumen." localSheetId="10" hidden="1">{#N/A,#N/A,FALSE,"Hoja1";#N/A,#N/A,FALSE,"Hoja2"}</definedName>
    <definedName name="wrn.Resumen." localSheetId="5" hidden="1">{#N/A,#N/A,FALSE,"Hoja1";#N/A,#N/A,FALSE,"Hoja2"}</definedName>
    <definedName name="wrn.Resumen." localSheetId="6" hidden="1">{#N/A,#N/A,FALSE,"Hoja1";#N/A,#N/A,FALSE,"Hoja2"}</definedName>
    <definedName name="wrn.Resumen." localSheetId="7" hidden="1">{#N/A,#N/A,FALSE,"Hoja1";#N/A,#N/A,FALSE,"Hoja2"}</definedName>
    <definedName name="wrn.Resumen." localSheetId="8" hidden="1">{#N/A,#N/A,FALSE,"Hoja1";#N/A,#N/A,FALSE,"Hoja2"}</definedName>
    <definedName name="wrn.Resumen." localSheetId="9" hidden="1">{#N/A,#N/A,FALSE,"Hoja1";#N/A,#N/A,FALSE,"Hoja2"}</definedName>
    <definedName name="wrn.Resumen." localSheetId="1" hidden="1">{#N/A,#N/A,FALSE,"Hoja1";#N/A,#N/A,FALSE,"Hoja2"}</definedName>
    <definedName name="wrn.Resumen." localSheetId="2" hidden="1">{#N/A,#N/A,FALSE,"Hoja1";#N/A,#N/A,FALSE,"Hoja2"}</definedName>
    <definedName name="wrn.Resumen." hidden="1">{#N/A,#N/A,FALSE,"Hoja1";#N/A,#N/A,FALSE,"Hoja2"}</definedName>
    <definedName name="wrn.TRABFENO." localSheetId="11" hidden="1">{#N/A,#N/A,FALSE,"Estatico";#N/A,#N/A,FALSE,"Tuberia";#N/A,#N/A,FALSE,"Instrumentación";#N/A,#N/A,FALSE,"Mecanica";#N/A,#N/A,FALSE,"Electrico";#N/A,#N/A,FALSE,"Ofic.Civiles"}</definedName>
    <definedName name="wrn.TRABFENO." localSheetId="4" hidden="1">{#N/A,#N/A,FALSE,"Estatico";#N/A,#N/A,FALSE,"Tuberia";#N/A,#N/A,FALSE,"Instrumentación";#N/A,#N/A,FALSE,"Mecanica";#N/A,#N/A,FALSE,"Electrico";#N/A,#N/A,FALSE,"Ofic.Civiles"}</definedName>
    <definedName name="wrn.TRABFENO." localSheetId="10" hidden="1">{#N/A,#N/A,FALSE,"Estatico";#N/A,#N/A,FALSE,"Tuberia";#N/A,#N/A,FALSE,"Instrumentación";#N/A,#N/A,FALSE,"Mecanica";#N/A,#N/A,FALSE,"Electrico";#N/A,#N/A,FALSE,"Ofic.Civiles"}</definedName>
    <definedName name="wrn.TRABFENO." localSheetId="5" hidden="1">{#N/A,#N/A,FALSE,"Estatico";#N/A,#N/A,FALSE,"Tuberia";#N/A,#N/A,FALSE,"Instrumentación";#N/A,#N/A,FALSE,"Mecanica";#N/A,#N/A,FALSE,"Electrico";#N/A,#N/A,FALSE,"Ofic.Civiles"}</definedName>
    <definedName name="wrn.TRABFENO." localSheetId="6" hidden="1">{#N/A,#N/A,FALSE,"Estatico";#N/A,#N/A,FALSE,"Tuberia";#N/A,#N/A,FALSE,"Instrumentación";#N/A,#N/A,FALSE,"Mecanica";#N/A,#N/A,FALSE,"Electrico";#N/A,#N/A,FALSE,"Ofic.Civiles"}</definedName>
    <definedName name="wrn.TRABFENO." localSheetId="7" hidden="1">{#N/A,#N/A,FALSE,"Estatico";#N/A,#N/A,FALSE,"Tuberia";#N/A,#N/A,FALSE,"Instrumentación";#N/A,#N/A,FALSE,"Mecanica";#N/A,#N/A,FALSE,"Electrico";#N/A,#N/A,FALSE,"Ofic.Civiles"}</definedName>
    <definedName name="wrn.TRABFENO." localSheetId="8" hidden="1">{#N/A,#N/A,FALSE,"Estatico";#N/A,#N/A,FALSE,"Tuberia";#N/A,#N/A,FALSE,"Instrumentación";#N/A,#N/A,FALSE,"Mecanica";#N/A,#N/A,FALSE,"Electrico";#N/A,#N/A,FALSE,"Ofic.Civiles"}</definedName>
    <definedName name="wrn.TRABFENO." localSheetId="9" hidden="1">{#N/A,#N/A,FALSE,"Estatico";#N/A,#N/A,FALSE,"Tuberia";#N/A,#N/A,FALSE,"Instrumentación";#N/A,#N/A,FALSE,"Mecanica";#N/A,#N/A,FALSE,"Electrico";#N/A,#N/A,FALSE,"Ofic.Civiles"}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localSheetId="2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1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localSheetId="10" hidden="1">{"via1",#N/A,TRUE,"general";"via2",#N/A,TRUE,"general";"via3",#N/A,TRUE,"general"}</definedName>
    <definedName name="wrn.via." localSheetId="5" hidden="1">{"via1",#N/A,TRUE,"general";"via2",#N/A,TRUE,"general";"via3",#N/A,TRUE,"general"}</definedName>
    <definedName name="wrn.via." localSheetId="6" hidden="1">{"via1",#N/A,TRUE,"general";"via2",#N/A,TRUE,"general";"via3",#N/A,TRUE,"general"}</definedName>
    <definedName name="wrn.via." localSheetId="7" hidden="1">{"via1",#N/A,TRUE,"general";"via2",#N/A,TRUE,"general";"via3",#N/A,TRUE,"general"}</definedName>
    <definedName name="wrn.via." localSheetId="8" hidden="1">{"via1",#N/A,TRUE,"general";"via2",#N/A,TRUE,"general";"via3",#N/A,TRUE,"general"}</definedName>
    <definedName name="wrn.via." localSheetId="9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1" hidden="1">{"via1",#N/A,TRUE,"general";"via2",#N/A,TRUE,"general";"via3",#N/A,TRUE,"general"}</definedName>
    <definedName name="wsnhed" localSheetId="4" hidden="1">{"via1",#N/A,TRUE,"general";"via2",#N/A,TRUE,"general";"via3",#N/A,TRUE,"general"}</definedName>
    <definedName name="wsnhed" localSheetId="10" hidden="1">{"via1",#N/A,TRUE,"general";"via2",#N/A,TRUE,"general";"via3",#N/A,TRUE,"general"}</definedName>
    <definedName name="wsnhed" localSheetId="5" hidden="1">{"via1",#N/A,TRUE,"general";"via2",#N/A,TRUE,"general";"via3",#N/A,TRUE,"general"}</definedName>
    <definedName name="wsnhed" localSheetId="6" hidden="1">{"via1",#N/A,TRUE,"general";"via2",#N/A,TRUE,"general";"via3",#N/A,TRUE,"general"}</definedName>
    <definedName name="wsnhed" localSheetId="7" hidden="1">{"via1",#N/A,TRUE,"general";"via2",#N/A,TRUE,"general";"via3",#N/A,TRUE,"general"}</definedName>
    <definedName name="wsnhed" localSheetId="8" hidden="1">{"via1",#N/A,TRUE,"general";"via2",#N/A,TRUE,"general";"via3",#N/A,TRUE,"general"}</definedName>
    <definedName name="wsnhed" localSheetId="9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1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localSheetId="10" hidden="1">{"via1",#N/A,TRUE,"general";"via2",#N/A,TRUE,"general";"via3",#N/A,TRUE,"general"}</definedName>
    <definedName name="wswswsqa" localSheetId="5" hidden="1">{"via1",#N/A,TRUE,"general";"via2",#N/A,TRUE,"general";"via3",#N/A,TRUE,"general"}</definedName>
    <definedName name="wswswsqa" localSheetId="6" hidden="1">{"via1",#N/A,TRUE,"general";"via2",#N/A,TRUE,"general";"via3",#N/A,TRUE,"general"}</definedName>
    <definedName name="wswswsqa" localSheetId="7" hidden="1">{"via1",#N/A,TRUE,"general";"via2",#N/A,TRUE,"general";"via3",#N/A,TRUE,"general"}</definedName>
    <definedName name="wswswsqa" localSheetId="8" hidden="1">{"via1",#N/A,TRUE,"general";"via2",#N/A,TRUE,"general";"via3",#N/A,TRUE,"general"}</definedName>
    <definedName name="wswswsqa" localSheetId="9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1">#REF!</definedName>
    <definedName name="WSX" localSheetId="2">#REF!</definedName>
    <definedName name="WSX">#REF!</definedName>
    <definedName name="Wtot" localSheetId="1">#REF!</definedName>
    <definedName name="Wtot">#REF!</definedName>
    <definedName name="wtt" localSheetId="11" hidden="1">{"TAB1",#N/A,TRUE,"GENERAL";"TAB2",#N/A,TRUE,"GENERAL";"TAB3",#N/A,TRUE,"GENERAL";"TAB4",#N/A,TRUE,"GENERAL";"TAB5",#N/A,TRUE,"GENERAL"}</definedName>
    <definedName name="wtt" localSheetId="4" hidden="1">{"TAB1",#N/A,TRUE,"GENERAL";"TAB2",#N/A,TRUE,"GENERAL";"TAB3",#N/A,TRUE,"GENERAL";"TAB4",#N/A,TRUE,"GENERAL";"TAB5",#N/A,TRUE,"GENERAL"}</definedName>
    <definedName name="wtt" localSheetId="10" hidden="1">{"TAB1",#N/A,TRUE,"GENERAL";"TAB2",#N/A,TRUE,"GENERAL";"TAB3",#N/A,TRUE,"GENERAL";"TAB4",#N/A,TRUE,"GENERAL";"TAB5",#N/A,TRUE,"GENERAL"}</definedName>
    <definedName name="wtt" localSheetId="5" hidden="1">{"TAB1",#N/A,TRUE,"GENERAL";"TAB2",#N/A,TRUE,"GENERAL";"TAB3",#N/A,TRUE,"GENERAL";"TAB4",#N/A,TRUE,"GENERAL";"TAB5",#N/A,TRUE,"GENERAL"}</definedName>
    <definedName name="wtt" localSheetId="6" hidden="1">{"TAB1",#N/A,TRUE,"GENERAL";"TAB2",#N/A,TRUE,"GENERAL";"TAB3",#N/A,TRUE,"GENERAL";"TAB4",#N/A,TRUE,"GENERAL";"TAB5",#N/A,TRUE,"GENERAL"}</definedName>
    <definedName name="wtt" localSheetId="7" hidden="1">{"TAB1",#N/A,TRUE,"GENERAL";"TAB2",#N/A,TRUE,"GENERAL";"TAB3",#N/A,TRUE,"GENERAL";"TAB4",#N/A,TRUE,"GENERAL";"TAB5",#N/A,TRUE,"GENERAL"}</definedName>
    <definedName name="wtt" localSheetId="8" hidden="1">{"TAB1",#N/A,TRUE,"GENERAL";"TAB2",#N/A,TRUE,"GENERAL";"TAB3",#N/A,TRUE,"GENERAL";"TAB4",#N/A,TRUE,"GENERAL";"TAB5",#N/A,TRUE,"GENERAL"}</definedName>
    <definedName name="wtt" localSheetId="9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11" hidden="1">{"via1",#N/A,TRUE,"general";"via2",#N/A,TRUE,"general";"via3",#N/A,TRUE,"general"}</definedName>
    <definedName name="wwded3" localSheetId="4" hidden="1">{"via1",#N/A,TRUE,"general";"via2",#N/A,TRUE,"general";"via3",#N/A,TRUE,"general"}</definedName>
    <definedName name="wwded3" localSheetId="10" hidden="1">{"via1",#N/A,TRUE,"general";"via2",#N/A,TRUE,"general";"via3",#N/A,TRUE,"general"}</definedName>
    <definedName name="wwded3" localSheetId="5" hidden="1">{"via1",#N/A,TRUE,"general";"via2",#N/A,TRUE,"general";"via3",#N/A,TRUE,"general"}</definedName>
    <definedName name="wwded3" localSheetId="6" hidden="1">{"via1",#N/A,TRUE,"general";"via2",#N/A,TRUE,"general";"via3",#N/A,TRUE,"general"}</definedName>
    <definedName name="wwded3" localSheetId="7" hidden="1">{"via1",#N/A,TRUE,"general";"via2",#N/A,TRUE,"general";"via3",#N/A,TRUE,"general"}</definedName>
    <definedName name="wwded3" localSheetId="8" hidden="1">{"via1",#N/A,TRUE,"general";"via2",#N/A,TRUE,"general";"via3",#N/A,TRUE,"general"}</definedName>
    <definedName name="wwded3" localSheetId="9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1" hidden="1">{"TAB1",#N/A,TRUE,"GENERAL";"TAB2",#N/A,TRUE,"GENERAL";"TAB3",#N/A,TRUE,"GENERAL";"TAB4",#N/A,TRUE,"GENERAL";"TAB5",#N/A,TRUE,"GENERAL"}</definedName>
    <definedName name="wwwwe" localSheetId="4" hidden="1">{"TAB1",#N/A,TRUE,"GENERAL";"TAB2",#N/A,TRUE,"GENERAL";"TAB3",#N/A,TRUE,"GENERAL";"TAB4",#N/A,TRUE,"GENERAL";"TAB5",#N/A,TRUE,"GENERAL"}</definedName>
    <definedName name="wwwwe" localSheetId="10" hidden="1">{"TAB1",#N/A,TRUE,"GENERAL";"TAB2",#N/A,TRUE,"GENERAL";"TAB3",#N/A,TRUE,"GENERAL";"TAB4",#N/A,TRUE,"GENERAL";"TAB5",#N/A,TRUE,"GENERAL"}</definedName>
    <definedName name="wwwwe" localSheetId="5" hidden="1">{"TAB1",#N/A,TRUE,"GENERAL";"TAB2",#N/A,TRUE,"GENERAL";"TAB3",#N/A,TRUE,"GENERAL";"TAB4",#N/A,TRUE,"GENERAL";"TAB5",#N/A,TRUE,"GENERAL"}</definedName>
    <definedName name="wwwwe" localSheetId="6" hidden="1">{"TAB1",#N/A,TRUE,"GENERAL";"TAB2",#N/A,TRUE,"GENERAL";"TAB3",#N/A,TRUE,"GENERAL";"TAB4",#N/A,TRUE,"GENERAL";"TAB5",#N/A,TRUE,"GENERAL"}</definedName>
    <definedName name="wwwwe" localSheetId="7" hidden="1">{"TAB1",#N/A,TRUE,"GENERAL";"TAB2",#N/A,TRUE,"GENERAL";"TAB3",#N/A,TRUE,"GENERAL";"TAB4",#N/A,TRUE,"GENERAL";"TAB5",#N/A,TRUE,"GENERAL"}</definedName>
    <definedName name="wwwwe" localSheetId="8" hidden="1">{"TAB1",#N/A,TRUE,"GENERAL";"TAB2",#N/A,TRUE,"GENERAL";"TAB3",#N/A,TRUE,"GENERAL";"TAB4",#N/A,TRUE,"GENERAL";"TAB5",#N/A,TRUE,"GENERAL"}</definedName>
    <definedName name="wwwwe" localSheetId="9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1" hidden="1">{"via1",#N/A,TRUE,"general";"via2",#N/A,TRUE,"general";"via3",#N/A,TRUE,"general"}</definedName>
    <definedName name="wyty" localSheetId="4" hidden="1">{"via1",#N/A,TRUE,"general";"via2",#N/A,TRUE,"general";"via3",#N/A,TRUE,"general"}</definedName>
    <definedName name="wyty" localSheetId="10" hidden="1">{"via1",#N/A,TRUE,"general";"via2",#N/A,TRUE,"general";"via3",#N/A,TRUE,"general"}</definedName>
    <definedName name="wyty" localSheetId="5" hidden="1">{"via1",#N/A,TRUE,"general";"via2",#N/A,TRUE,"general";"via3",#N/A,TRUE,"general"}</definedName>
    <definedName name="wyty" localSheetId="6" hidden="1">{"via1",#N/A,TRUE,"general";"via2",#N/A,TRUE,"general";"via3",#N/A,TRUE,"general"}</definedName>
    <definedName name="wyty" localSheetId="7" hidden="1">{"via1",#N/A,TRUE,"general";"via2",#N/A,TRUE,"general";"via3",#N/A,TRUE,"general"}</definedName>
    <definedName name="wyty" localSheetId="8" hidden="1">{"via1",#N/A,TRUE,"general";"via2",#N/A,TRUE,"general";"via3",#N/A,TRUE,"general"}</definedName>
    <definedName name="wyty" localSheetId="9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1">#REF!</definedName>
    <definedName name="x" localSheetId="2">#REF!</definedName>
    <definedName name="x">#REF!</definedName>
    <definedName name="xcbvbs" localSheetId="11" hidden="1">{"TAB1",#N/A,TRUE,"GENERAL";"TAB2",#N/A,TRUE,"GENERAL";"TAB3",#N/A,TRUE,"GENERAL";"TAB4",#N/A,TRUE,"GENERAL";"TAB5",#N/A,TRUE,"GENERAL"}</definedName>
    <definedName name="xcbvbs" localSheetId="4" hidden="1">{"TAB1",#N/A,TRUE,"GENERAL";"TAB2",#N/A,TRUE,"GENERAL";"TAB3",#N/A,TRUE,"GENERAL";"TAB4",#N/A,TRUE,"GENERAL";"TAB5",#N/A,TRUE,"GENERAL"}</definedName>
    <definedName name="xcbvbs" localSheetId="10" hidden="1">{"TAB1",#N/A,TRUE,"GENERAL";"TAB2",#N/A,TRUE,"GENERAL";"TAB3",#N/A,TRUE,"GENERAL";"TAB4",#N/A,TRUE,"GENERAL";"TAB5",#N/A,TRUE,"GENERAL"}</definedName>
    <definedName name="xcbvbs" localSheetId="5" hidden="1">{"TAB1",#N/A,TRUE,"GENERAL";"TAB2",#N/A,TRUE,"GENERAL";"TAB3",#N/A,TRUE,"GENERAL";"TAB4",#N/A,TRUE,"GENERAL";"TAB5",#N/A,TRUE,"GENERAL"}</definedName>
    <definedName name="xcbvbs" localSheetId="6" hidden="1">{"TAB1",#N/A,TRUE,"GENERAL";"TAB2",#N/A,TRUE,"GENERAL";"TAB3",#N/A,TRUE,"GENERAL";"TAB4",#N/A,TRUE,"GENERAL";"TAB5",#N/A,TRUE,"GENERAL"}</definedName>
    <definedName name="xcbvbs" localSheetId="7" hidden="1">{"TAB1",#N/A,TRUE,"GENERAL";"TAB2",#N/A,TRUE,"GENERAL";"TAB3",#N/A,TRUE,"GENERAL";"TAB4",#N/A,TRUE,"GENERAL";"TAB5",#N/A,TRUE,"GENERAL"}</definedName>
    <definedName name="xcbvbs" localSheetId="8" hidden="1">{"TAB1",#N/A,TRUE,"GENERAL";"TAB2",#N/A,TRUE,"GENERAL";"TAB3",#N/A,TRUE,"GENERAL";"TAB4",#N/A,TRUE,"GENERAL";"TAB5",#N/A,TRUE,"GENERAL"}</definedName>
    <definedName name="xcbvbs" localSheetId="9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1">#REF!</definedName>
    <definedName name="XD" localSheetId="2">#REF!</definedName>
    <definedName name="XD">#REF!</definedName>
    <definedName name="XSW" localSheetId="11" hidden="1">{#N/A,#N/A,TRUE,"1842CWN0"}</definedName>
    <definedName name="XSW" localSheetId="4" hidden="1">{#N/A,#N/A,TRUE,"1842CWN0"}</definedName>
    <definedName name="XSW" localSheetId="10" hidden="1">{#N/A,#N/A,TRUE,"1842CWN0"}</definedName>
    <definedName name="XSW" localSheetId="5" hidden="1">{#N/A,#N/A,TRUE,"1842CWN0"}</definedName>
    <definedName name="XSW" localSheetId="6" hidden="1">{#N/A,#N/A,TRUE,"1842CWN0"}</definedName>
    <definedName name="XSW" localSheetId="7" hidden="1">{#N/A,#N/A,TRUE,"1842CWN0"}</definedName>
    <definedName name="XSW" localSheetId="8" hidden="1">{#N/A,#N/A,TRUE,"1842CWN0"}</definedName>
    <definedName name="XSW" localSheetId="9" hidden="1">{#N/A,#N/A,TRUE,"1842CWN0"}</definedName>
    <definedName name="XSW" localSheetId="1" hidden="1">{#N/A,#N/A,TRUE,"1842CWN0"}</definedName>
    <definedName name="XSW" localSheetId="2" hidden="1">{#N/A,#N/A,TRUE,"1842CWN0"}</definedName>
    <definedName name="XSW" hidden="1">{#N/A,#N/A,TRUE,"1842CWN0"}</definedName>
    <definedName name="xsxs" localSheetId="11" hidden="1">{"TAB1",#N/A,TRUE,"GENERAL";"TAB2",#N/A,TRUE,"GENERAL";"TAB3",#N/A,TRUE,"GENERAL";"TAB4",#N/A,TRUE,"GENERAL";"TAB5",#N/A,TRUE,"GENERAL"}</definedName>
    <definedName name="xsxs" localSheetId="4" hidden="1">{"TAB1",#N/A,TRUE,"GENERAL";"TAB2",#N/A,TRUE,"GENERAL";"TAB3",#N/A,TRUE,"GENERAL";"TAB4",#N/A,TRUE,"GENERAL";"TAB5",#N/A,TRUE,"GENERAL"}</definedName>
    <definedName name="xsxs" localSheetId="10" hidden="1">{"TAB1",#N/A,TRUE,"GENERAL";"TAB2",#N/A,TRUE,"GENERAL";"TAB3",#N/A,TRUE,"GENERAL";"TAB4",#N/A,TRUE,"GENERAL";"TAB5",#N/A,TRUE,"GENERAL"}</definedName>
    <definedName name="xsxs" localSheetId="5" hidden="1">{"TAB1",#N/A,TRUE,"GENERAL";"TAB2",#N/A,TRUE,"GENERAL";"TAB3",#N/A,TRUE,"GENERAL";"TAB4",#N/A,TRUE,"GENERAL";"TAB5",#N/A,TRUE,"GENERAL"}</definedName>
    <definedName name="xsxs" localSheetId="6" hidden="1">{"TAB1",#N/A,TRUE,"GENERAL";"TAB2",#N/A,TRUE,"GENERAL";"TAB3",#N/A,TRUE,"GENERAL";"TAB4",#N/A,TRUE,"GENERAL";"TAB5",#N/A,TRUE,"GENERAL"}</definedName>
    <definedName name="xsxs" localSheetId="7" hidden="1">{"TAB1",#N/A,TRUE,"GENERAL";"TAB2",#N/A,TRUE,"GENERAL";"TAB3",#N/A,TRUE,"GENERAL";"TAB4",#N/A,TRUE,"GENERAL";"TAB5",#N/A,TRUE,"GENERAL"}</definedName>
    <definedName name="xsxs" localSheetId="8" hidden="1">{"TAB1",#N/A,TRUE,"GENERAL";"TAB2",#N/A,TRUE,"GENERAL";"TAB3",#N/A,TRUE,"GENERAL";"TAB4",#N/A,TRUE,"GENERAL";"TAB5",#N/A,TRUE,"GENERAL"}</definedName>
    <definedName name="xsxs" localSheetId="9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 localSheetId="2">#REF!</definedName>
    <definedName name="XX">#REF!</definedName>
    <definedName name="xxfg" localSheetId="11" hidden="1">{"via1",#N/A,TRUE,"general";"via2",#N/A,TRUE,"general";"via3",#N/A,TRUE,"general"}</definedName>
    <definedName name="xxfg" localSheetId="4" hidden="1">{"via1",#N/A,TRUE,"general";"via2",#N/A,TRUE,"general";"via3",#N/A,TRUE,"general"}</definedName>
    <definedName name="xxfg" localSheetId="10" hidden="1">{"via1",#N/A,TRUE,"general";"via2",#N/A,TRUE,"general";"via3",#N/A,TRUE,"general"}</definedName>
    <definedName name="xxfg" localSheetId="5" hidden="1">{"via1",#N/A,TRUE,"general";"via2",#N/A,TRUE,"general";"via3",#N/A,TRUE,"general"}</definedName>
    <definedName name="xxfg" localSheetId="6" hidden="1">{"via1",#N/A,TRUE,"general";"via2",#N/A,TRUE,"general";"via3",#N/A,TRUE,"general"}</definedName>
    <definedName name="xxfg" localSheetId="7" hidden="1">{"via1",#N/A,TRUE,"general";"via2",#N/A,TRUE,"general";"via3",#N/A,TRUE,"general"}</definedName>
    <definedName name="xxfg" localSheetId="8" hidden="1">{"via1",#N/A,TRUE,"general";"via2",#N/A,TRUE,"general";"via3",#N/A,TRUE,"general"}</definedName>
    <definedName name="xxfg" localSheetId="9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1" hidden="1">#REF!</definedName>
    <definedName name="XXXX" localSheetId="2" hidden="1">#REF!</definedName>
    <definedName name="XXXX" hidden="1">#REF!</definedName>
    <definedName name="xxxxx" localSheetId="11">#REF!</definedName>
    <definedName name="xxxxx" localSheetId="4">#REF!</definedName>
    <definedName name="xxxxx" localSheetId="10">#REF!</definedName>
    <definedName name="xxxxx" localSheetId="5">#REF!</definedName>
    <definedName name="xxxxx" localSheetId="6">#REF!</definedName>
    <definedName name="xxxxx" localSheetId="7">#REF!</definedName>
    <definedName name="xxxxx" localSheetId="8">#REF!</definedName>
    <definedName name="xxxxx" localSheetId="9">#REF!</definedName>
    <definedName name="xxxxx" localSheetId="0">#REF!</definedName>
    <definedName name="xxxxx">#REF!</definedName>
    <definedName name="xxxxxds" localSheetId="11" hidden="1">{"via1",#N/A,TRUE,"general";"via2",#N/A,TRUE,"general";"via3",#N/A,TRUE,"general"}</definedName>
    <definedName name="xxxxxds" localSheetId="4" hidden="1">{"via1",#N/A,TRUE,"general";"via2",#N/A,TRUE,"general";"via3",#N/A,TRUE,"general"}</definedName>
    <definedName name="xxxxxds" localSheetId="10" hidden="1">{"via1",#N/A,TRUE,"general";"via2",#N/A,TRUE,"general";"via3",#N/A,TRUE,"general"}</definedName>
    <definedName name="xxxxxds" localSheetId="5" hidden="1">{"via1",#N/A,TRUE,"general";"via2",#N/A,TRUE,"general";"via3",#N/A,TRUE,"general"}</definedName>
    <definedName name="xxxxxds" localSheetId="6" hidden="1">{"via1",#N/A,TRUE,"general";"via2",#N/A,TRUE,"general";"via3",#N/A,TRUE,"general"}</definedName>
    <definedName name="xxxxxds" localSheetId="7" hidden="1">{"via1",#N/A,TRUE,"general";"via2",#N/A,TRUE,"general";"via3",#N/A,TRUE,"general"}</definedName>
    <definedName name="xxxxxds" localSheetId="8" hidden="1">{"via1",#N/A,TRUE,"general";"via2",#N/A,TRUE,"general";"via3",#N/A,TRUE,"general"}</definedName>
    <definedName name="xxxxxds" localSheetId="9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1" hidden="1">{#N/A,#N/A,FALSE,"orthoflow";#N/A,#N/A,FALSE,"Miscelaneos";#N/A,#N/A,FALSE,"Instrumentacio";#N/A,#N/A,FALSE,"Electrico";#N/A,#N/A,FALSE,"Valv. Seguridad"}</definedName>
    <definedName name="XXXXXX" localSheetId="4" hidden="1">{#N/A,#N/A,FALSE,"orthoflow";#N/A,#N/A,FALSE,"Miscelaneos";#N/A,#N/A,FALSE,"Instrumentacio";#N/A,#N/A,FALSE,"Electrico";#N/A,#N/A,FALSE,"Valv. Seguridad"}</definedName>
    <definedName name="XXXXXX" localSheetId="10" hidden="1">{#N/A,#N/A,FALSE,"orthoflow";#N/A,#N/A,FALSE,"Miscelaneos";#N/A,#N/A,FALSE,"Instrumentacio";#N/A,#N/A,FALSE,"Electrico";#N/A,#N/A,FALSE,"Valv. Seguridad"}</definedName>
    <definedName name="XXXXXX" localSheetId="5" hidden="1">{#N/A,#N/A,FALSE,"orthoflow";#N/A,#N/A,FALSE,"Miscelaneos";#N/A,#N/A,FALSE,"Instrumentacio";#N/A,#N/A,FALSE,"Electrico";#N/A,#N/A,FALSE,"Valv. Seguridad"}</definedName>
    <definedName name="XXXXXX" localSheetId="6" hidden="1">{#N/A,#N/A,FALSE,"orthoflow";#N/A,#N/A,FALSE,"Miscelaneos";#N/A,#N/A,FALSE,"Instrumentacio";#N/A,#N/A,FALSE,"Electrico";#N/A,#N/A,FALSE,"Valv. Seguridad"}</definedName>
    <definedName name="XXXXXX" localSheetId="7" hidden="1">{#N/A,#N/A,FALSE,"orthoflow";#N/A,#N/A,FALSE,"Miscelaneos";#N/A,#N/A,FALSE,"Instrumentacio";#N/A,#N/A,FALSE,"Electrico";#N/A,#N/A,FALSE,"Valv. Seguridad"}</definedName>
    <definedName name="XXXXXX" localSheetId="8" hidden="1">{#N/A,#N/A,FALSE,"orthoflow";#N/A,#N/A,FALSE,"Miscelaneos";#N/A,#N/A,FALSE,"Instrumentacio";#N/A,#N/A,FALSE,"Electrico";#N/A,#N/A,FALSE,"Valv. Seguridad"}</definedName>
    <definedName name="XXXXXX" localSheetId="9" hidden="1">{#N/A,#N/A,FALSE,"orthoflow";#N/A,#N/A,FALSE,"Miscelaneos";#N/A,#N/A,FALSE,"Instrumentacio";#N/A,#N/A,FALSE,"Electrico";#N/A,#N/A,FALSE,"Valv. Seguridad"}</definedName>
    <definedName name="XXXXXX" localSheetId="1" hidden="1">{#N/A,#N/A,FALSE,"orthoflow";#N/A,#N/A,FALSE,"Miscelaneos";#N/A,#N/A,FALSE,"Instrumentacio";#N/A,#N/A,FALSE,"Electrico";#N/A,#N/A,FALSE,"Valv. Seguridad"}</definedName>
    <definedName name="XXXXXX" localSheetId="2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 localSheetId="2">#REF!</definedName>
    <definedName name="XXXXXXXXXX">#REF!</definedName>
    <definedName name="xxxxxxxxxx29" localSheetId="11" hidden="1">{"via1",#N/A,TRUE,"general";"via2",#N/A,TRUE,"general";"via3",#N/A,TRUE,"general"}</definedName>
    <definedName name="xxxxxxxxxx29" localSheetId="4" hidden="1">{"via1",#N/A,TRUE,"general";"via2",#N/A,TRUE,"general";"via3",#N/A,TRUE,"general"}</definedName>
    <definedName name="xxxxxxxxxx29" localSheetId="10" hidden="1">{"via1",#N/A,TRUE,"general";"via2",#N/A,TRUE,"general";"via3",#N/A,TRUE,"general"}</definedName>
    <definedName name="xxxxxxxxxx29" localSheetId="5" hidden="1">{"via1",#N/A,TRUE,"general";"via2",#N/A,TRUE,"general";"via3",#N/A,TRUE,"general"}</definedName>
    <definedName name="xxxxxxxxxx29" localSheetId="6" hidden="1">{"via1",#N/A,TRUE,"general";"via2",#N/A,TRUE,"general";"via3",#N/A,TRUE,"general"}</definedName>
    <definedName name="xxxxxxxxxx29" localSheetId="7" hidden="1">{"via1",#N/A,TRUE,"general";"via2",#N/A,TRUE,"general";"via3",#N/A,TRUE,"general"}</definedName>
    <definedName name="xxxxxxxxxx29" localSheetId="8" hidden="1">{"via1",#N/A,TRUE,"general";"via2",#N/A,TRUE,"general";"via3",#N/A,TRUE,"general"}</definedName>
    <definedName name="xxxxxxxxxx29" localSheetId="9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2">#REF!</definedName>
    <definedName name="XXXXXXXXXXXX">#REF!</definedName>
    <definedName name="XZS" localSheetId="1" hidden="1">#REF!</definedName>
    <definedName name="XZS" hidden="1">#REF!</definedName>
    <definedName name="XZXZV" localSheetId="11" hidden="1">{"via1",#N/A,TRUE,"general";"via2",#N/A,TRUE,"general";"via3",#N/A,TRUE,"general"}</definedName>
    <definedName name="XZXZV" localSheetId="4" hidden="1">{"via1",#N/A,TRUE,"general";"via2",#N/A,TRUE,"general";"via3",#N/A,TRUE,"general"}</definedName>
    <definedName name="XZXZV" localSheetId="10" hidden="1">{"via1",#N/A,TRUE,"general";"via2",#N/A,TRUE,"general";"via3",#N/A,TRUE,"general"}</definedName>
    <definedName name="XZXZV" localSheetId="5" hidden="1">{"via1",#N/A,TRUE,"general";"via2",#N/A,TRUE,"general";"via3",#N/A,TRUE,"general"}</definedName>
    <definedName name="XZXZV" localSheetId="6" hidden="1">{"via1",#N/A,TRUE,"general";"via2",#N/A,TRUE,"general";"via3",#N/A,TRUE,"general"}</definedName>
    <definedName name="XZXZV" localSheetId="7" hidden="1">{"via1",#N/A,TRUE,"general";"via2",#N/A,TRUE,"general";"via3",#N/A,TRUE,"general"}</definedName>
    <definedName name="XZXZV" localSheetId="8" hidden="1">{"via1",#N/A,TRUE,"general";"via2",#N/A,TRUE,"general";"via3",#N/A,TRUE,"general"}</definedName>
    <definedName name="XZXZV" localSheetId="9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1">#REF!</definedName>
    <definedName name="Y" localSheetId="4">#REF!</definedName>
    <definedName name="Y" localSheetId="10">#REF!</definedName>
    <definedName name="Y" localSheetId="5">#REF!</definedName>
    <definedName name="Y" localSheetId="6">#REF!</definedName>
    <definedName name="Y" localSheetId="7">#REF!</definedName>
    <definedName name="Y" localSheetId="8">#REF!</definedName>
    <definedName name="Y" localSheetId="9">#REF!</definedName>
    <definedName name="Y" localSheetId="0">#REF!</definedName>
    <definedName name="Y">#REF!</definedName>
    <definedName name="y6y6" localSheetId="11" hidden="1">{"via1",#N/A,TRUE,"general";"via2",#N/A,TRUE,"general";"via3",#N/A,TRUE,"general"}</definedName>
    <definedName name="y6y6" localSheetId="4" hidden="1">{"via1",#N/A,TRUE,"general";"via2",#N/A,TRUE,"general";"via3",#N/A,TRUE,"general"}</definedName>
    <definedName name="y6y6" localSheetId="10" hidden="1">{"via1",#N/A,TRUE,"general";"via2",#N/A,TRUE,"general";"via3",#N/A,TRUE,"general"}</definedName>
    <definedName name="y6y6" localSheetId="5" hidden="1">{"via1",#N/A,TRUE,"general";"via2",#N/A,TRUE,"general";"via3",#N/A,TRUE,"general"}</definedName>
    <definedName name="y6y6" localSheetId="6" hidden="1">{"via1",#N/A,TRUE,"general";"via2",#N/A,TRUE,"general";"via3",#N/A,TRUE,"general"}</definedName>
    <definedName name="y6y6" localSheetId="7" hidden="1">{"via1",#N/A,TRUE,"general";"via2",#N/A,TRUE,"general";"via3",#N/A,TRUE,"general"}</definedName>
    <definedName name="y6y6" localSheetId="8" hidden="1">{"via1",#N/A,TRUE,"general";"via2",#N/A,TRUE,"general";"via3",#N/A,TRUE,"general"}</definedName>
    <definedName name="y6y6" localSheetId="9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 localSheetId="2">#REF!</definedName>
    <definedName name="YA">#REF!</definedName>
    <definedName name="yery" localSheetId="11" hidden="1">{"via1",#N/A,TRUE,"general";"via2",#N/A,TRUE,"general";"via3",#N/A,TRUE,"general"}</definedName>
    <definedName name="yery" localSheetId="4" hidden="1">{"via1",#N/A,TRUE,"general";"via2",#N/A,TRUE,"general";"via3",#N/A,TRUE,"general"}</definedName>
    <definedName name="yery" localSheetId="10" hidden="1">{"via1",#N/A,TRUE,"general";"via2",#N/A,TRUE,"general";"via3",#N/A,TRUE,"general"}</definedName>
    <definedName name="yery" localSheetId="5" hidden="1">{"via1",#N/A,TRUE,"general";"via2",#N/A,TRUE,"general";"via3",#N/A,TRUE,"general"}</definedName>
    <definedName name="yery" localSheetId="6" hidden="1">{"via1",#N/A,TRUE,"general";"via2",#N/A,TRUE,"general";"via3",#N/A,TRUE,"general"}</definedName>
    <definedName name="yery" localSheetId="7" hidden="1">{"via1",#N/A,TRUE,"general";"via2",#N/A,TRUE,"general";"via3",#N/A,TRUE,"general"}</definedName>
    <definedName name="yery" localSheetId="8" hidden="1">{"via1",#N/A,TRUE,"general";"via2",#N/A,TRUE,"general";"via3",#N/A,TRUE,"general"}</definedName>
    <definedName name="yery" localSheetId="9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 localSheetId="1">#REF!</definedName>
    <definedName name="YHN" localSheetId="2">#REF!</definedName>
    <definedName name="YHN">#REF!</definedName>
    <definedName name="yhy" localSheetId="11" hidden="1">{"TAB1",#N/A,TRUE,"GENERAL";"TAB2",#N/A,TRUE,"GENERAL";"TAB3",#N/A,TRUE,"GENERAL";"TAB4",#N/A,TRUE,"GENERAL";"TAB5",#N/A,TRUE,"GENERAL"}</definedName>
    <definedName name="yhy" localSheetId="4" hidden="1">{"TAB1",#N/A,TRUE,"GENERAL";"TAB2",#N/A,TRUE,"GENERAL";"TAB3",#N/A,TRUE,"GENERAL";"TAB4",#N/A,TRUE,"GENERAL";"TAB5",#N/A,TRUE,"GENERAL"}</definedName>
    <definedName name="yhy" localSheetId="10" hidden="1">{"TAB1",#N/A,TRUE,"GENERAL";"TAB2",#N/A,TRUE,"GENERAL";"TAB3",#N/A,TRUE,"GENERAL";"TAB4",#N/A,TRUE,"GENERAL";"TAB5",#N/A,TRUE,"GENERAL"}</definedName>
    <definedName name="yhy" localSheetId="5" hidden="1">{"TAB1",#N/A,TRUE,"GENERAL";"TAB2",#N/A,TRUE,"GENERAL";"TAB3",#N/A,TRUE,"GENERAL";"TAB4",#N/A,TRUE,"GENERAL";"TAB5",#N/A,TRUE,"GENERAL"}</definedName>
    <definedName name="yhy" localSheetId="6" hidden="1">{"TAB1",#N/A,TRUE,"GENERAL";"TAB2",#N/A,TRUE,"GENERAL";"TAB3",#N/A,TRUE,"GENERAL";"TAB4",#N/A,TRUE,"GENERAL";"TAB5",#N/A,TRUE,"GENERAL"}</definedName>
    <definedName name="yhy" localSheetId="7" hidden="1">{"TAB1",#N/A,TRUE,"GENERAL";"TAB2",#N/A,TRUE,"GENERAL";"TAB3",#N/A,TRUE,"GENERAL";"TAB4",#N/A,TRUE,"GENERAL";"TAB5",#N/A,TRUE,"GENERAL"}</definedName>
    <definedName name="yhy" localSheetId="8" hidden="1">{"TAB1",#N/A,TRUE,"GENERAL";"TAB2",#N/A,TRUE,"GENERAL";"TAB3",#N/A,TRUE,"GENERAL";"TAB4",#N/A,TRUE,"GENERAL";"TAB5",#N/A,TRUE,"GENERAL"}</definedName>
    <definedName name="yhy" localSheetId="9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1">#REF!</definedName>
    <definedName name="YJ" localSheetId="2">#REF!</definedName>
    <definedName name="YJ">#REF!</definedName>
    <definedName name="yjtyj" localSheetId="11">#REF!</definedName>
    <definedName name="yjtyj" localSheetId="4">#REF!</definedName>
    <definedName name="yjtyj" localSheetId="10">#REF!</definedName>
    <definedName name="yjtyj" localSheetId="5">#REF!</definedName>
    <definedName name="yjtyj" localSheetId="6">#REF!</definedName>
    <definedName name="yjtyj" localSheetId="7">#REF!</definedName>
    <definedName name="yjtyj" localSheetId="8">#REF!</definedName>
    <definedName name="yjtyj" localSheetId="9">#REF!</definedName>
    <definedName name="yjtyj" localSheetId="1">#REF!</definedName>
    <definedName name="yjtyj" localSheetId="2">#REF!</definedName>
    <definedName name="yjtyj">#REF!</definedName>
    <definedName name="yjyj" localSheetId="11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localSheetId="10" hidden="1">{"TAB1",#N/A,TRUE,"GENERAL";"TAB2",#N/A,TRUE,"GENERAL";"TAB3",#N/A,TRUE,"GENERAL";"TAB4",#N/A,TRUE,"GENERAL";"TAB5",#N/A,TRUE,"GENERAL"}</definedName>
    <definedName name="yjyj" localSheetId="5" hidden="1">{"TAB1",#N/A,TRUE,"GENERAL";"TAB2",#N/A,TRUE,"GENERAL";"TAB3",#N/A,TRUE,"GENERAL";"TAB4",#N/A,TRUE,"GENERAL";"TAB5",#N/A,TRUE,"GENERAL"}</definedName>
    <definedName name="yjyj" localSheetId="6" hidden="1">{"TAB1",#N/A,TRUE,"GENERAL";"TAB2",#N/A,TRUE,"GENERAL";"TAB3",#N/A,TRUE,"GENERAL";"TAB4",#N/A,TRUE,"GENERAL";"TAB5",#N/A,TRUE,"GENERAL"}</definedName>
    <definedName name="yjyj" localSheetId="7" hidden="1">{"TAB1",#N/A,TRUE,"GENERAL";"TAB2",#N/A,TRUE,"GENERAL";"TAB3",#N/A,TRUE,"GENERAL";"TAB4",#N/A,TRUE,"GENERAL";"TAB5",#N/A,TRUE,"GENERAL"}</definedName>
    <definedName name="yjyj" localSheetId="8" hidden="1">{"TAB1",#N/A,TRUE,"GENERAL";"TAB2",#N/A,TRUE,"GENERAL";"TAB3",#N/A,TRUE,"GENERAL";"TAB4",#N/A,TRUE,"GENERAL";"TAB5",#N/A,TRUE,"GENERAL"}</definedName>
    <definedName name="yjyj" localSheetId="9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#REF!</definedName>
    <definedName name="yrey" localSheetId="11" hidden="1">{"via1",#N/A,TRUE,"general";"via2",#N/A,TRUE,"general";"via3",#N/A,TRUE,"general"}</definedName>
    <definedName name="yrey" localSheetId="4" hidden="1">{"via1",#N/A,TRUE,"general";"via2",#N/A,TRUE,"general";"via3",#N/A,TRUE,"general"}</definedName>
    <definedName name="yrey" localSheetId="10" hidden="1">{"via1",#N/A,TRUE,"general";"via2",#N/A,TRUE,"general";"via3",#N/A,TRUE,"general"}</definedName>
    <definedName name="yrey" localSheetId="5" hidden="1">{"via1",#N/A,TRUE,"general";"via2",#N/A,TRUE,"general";"via3",#N/A,TRUE,"general"}</definedName>
    <definedName name="yrey" localSheetId="6" hidden="1">{"via1",#N/A,TRUE,"general";"via2",#N/A,TRUE,"general";"via3",#N/A,TRUE,"general"}</definedName>
    <definedName name="yrey" localSheetId="7" hidden="1">{"via1",#N/A,TRUE,"general";"via2",#N/A,TRUE,"general";"via3",#N/A,TRUE,"general"}</definedName>
    <definedName name="yrey" localSheetId="8" hidden="1">{"via1",#N/A,TRUE,"general";"via2",#N/A,TRUE,"general";"via3",#N/A,TRUE,"general"}</definedName>
    <definedName name="yrey" localSheetId="9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1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localSheetId="10" hidden="1">{"via1",#N/A,TRUE,"general";"via2",#N/A,TRUE,"general";"via3",#N/A,TRUE,"general"}</definedName>
    <definedName name="yry" localSheetId="5" hidden="1">{"via1",#N/A,TRUE,"general";"via2",#N/A,TRUE,"general";"via3",#N/A,TRUE,"general"}</definedName>
    <definedName name="yry" localSheetId="6" hidden="1">{"via1",#N/A,TRUE,"general";"via2",#N/A,TRUE,"general";"via3",#N/A,TRUE,"general"}</definedName>
    <definedName name="yry" localSheetId="7" hidden="1">{"via1",#N/A,TRUE,"general";"via2",#N/A,TRUE,"general";"via3",#N/A,TRUE,"general"}</definedName>
    <definedName name="yry" localSheetId="8" hidden="1">{"via1",#N/A,TRUE,"general";"via2",#N/A,TRUE,"general";"via3",#N/A,TRUE,"general"}</definedName>
    <definedName name="yry" localSheetId="9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1">#REF!</definedName>
    <definedName name="YT" localSheetId="2">#REF!</definedName>
    <definedName name="YT">#REF!</definedName>
    <definedName name="ytj" localSheetId="11" hidden="1">{"TAB1",#N/A,TRUE,"GENERAL";"TAB2",#N/A,TRUE,"GENERAL";"TAB3",#N/A,TRUE,"GENERAL";"TAB4",#N/A,TRUE,"GENERAL";"TAB5",#N/A,TRUE,"GENERAL"}</definedName>
    <definedName name="ytj" localSheetId="4" hidden="1">{"TAB1",#N/A,TRUE,"GENERAL";"TAB2",#N/A,TRUE,"GENERAL";"TAB3",#N/A,TRUE,"GENERAL";"TAB4",#N/A,TRUE,"GENERAL";"TAB5",#N/A,TRUE,"GENERAL"}</definedName>
    <definedName name="ytj" localSheetId="10" hidden="1">{"TAB1",#N/A,TRUE,"GENERAL";"TAB2",#N/A,TRUE,"GENERAL";"TAB3",#N/A,TRUE,"GENERAL";"TAB4",#N/A,TRUE,"GENERAL";"TAB5",#N/A,TRUE,"GENERAL"}</definedName>
    <definedName name="ytj" localSheetId="5" hidden="1">{"TAB1",#N/A,TRUE,"GENERAL";"TAB2",#N/A,TRUE,"GENERAL";"TAB3",#N/A,TRUE,"GENERAL";"TAB4",#N/A,TRUE,"GENERAL";"TAB5",#N/A,TRUE,"GENERAL"}</definedName>
    <definedName name="ytj" localSheetId="6" hidden="1">{"TAB1",#N/A,TRUE,"GENERAL";"TAB2",#N/A,TRUE,"GENERAL";"TAB3",#N/A,TRUE,"GENERAL";"TAB4",#N/A,TRUE,"GENERAL";"TAB5",#N/A,TRUE,"GENERAL"}</definedName>
    <definedName name="ytj" localSheetId="7" hidden="1">{"TAB1",#N/A,TRUE,"GENERAL";"TAB2",#N/A,TRUE,"GENERAL";"TAB3",#N/A,TRUE,"GENERAL";"TAB4",#N/A,TRUE,"GENERAL";"TAB5",#N/A,TRUE,"GENERAL"}</definedName>
    <definedName name="ytj" localSheetId="8" hidden="1">{"TAB1",#N/A,TRUE,"GENERAL";"TAB2",#N/A,TRUE,"GENERAL";"TAB3",#N/A,TRUE,"GENERAL";"TAB4",#N/A,TRUE,"GENERAL";"TAB5",#N/A,TRUE,"GENERAL"}</definedName>
    <definedName name="ytj" localSheetId="9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1" hidden="1">{"via1",#N/A,TRUE,"general";"via2",#N/A,TRUE,"general";"via3",#N/A,TRUE,"general"}</definedName>
    <definedName name="ytjt6" localSheetId="4" hidden="1">{"via1",#N/A,TRUE,"general";"via2",#N/A,TRUE,"general";"via3",#N/A,TRUE,"general"}</definedName>
    <definedName name="ytjt6" localSheetId="10" hidden="1">{"via1",#N/A,TRUE,"general";"via2",#N/A,TRUE,"general";"via3",#N/A,TRUE,"general"}</definedName>
    <definedName name="ytjt6" localSheetId="5" hidden="1">{"via1",#N/A,TRUE,"general";"via2",#N/A,TRUE,"general";"via3",#N/A,TRUE,"general"}</definedName>
    <definedName name="ytjt6" localSheetId="6" hidden="1">{"via1",#N/A,TRUE,"general";"via2",#N/A,TRUE,"general";"via3",#N/A,TRUE,"general"}</definedName>
    <definedName name="ytjt6" localSheetId="7" hidden="1">{"via1",#N/A,TRUE,"general";"via2",#N/A,TRUE,"general";"via3",#N/A,TRUE,"general"}</definedName>
    <definedName name="ytjt6" localSheetId="8" hidden="1">{"via1",#N/A,TRUE,"general";"via2",#N/A,TRUE,"general";"via3",#N/A,TRUE,"general"}</definedName>
    <definedName name="ytjt6" localSheetId="9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1" hidden="1">{"TAB1",#N/A,TRUE,"GENERAL";"TAB2",#N/A,TRUE,"GENERAL";"TAB3",#N/A,TRUE,"GENERAL";"TAB4",#N/A,TRUE,"GENERAL";"TAB5",#N/A,TRUE,"GENERAL"}</definedName>
    <definedName name="ytrwyr" localSheetId="4" hidden="1">{"TAB1",#N/A,TRUE,"GENERAL";"TAB2",#N/A,TRUE,"GENERAL";"TAB3",#N/A,TRUE,"GENERAL";"TAB4",#N/A,TRUE,"GENERAL";"TAB5",#N/A,TRUE,"GENERAL"}</definedName>
    <definedName name="ytrwyr" localSheetId="10" hidden="1">{"TAB1",#N/A,TRUE,"GENERAL";"TAB2",#N/A,TRUE,"GENERAL";"TAB3",#N/A,TRUE,"GENERAL";"TAB4",#N/A,TRUE,"GENERAL";"TAB5",#N/A,TRUE,"GENERAL"}</definedName>
    <definedName name="ytrwyr" localSheetId="5" hidden="1">{"TAB1",#N/A,TRUE,"GENERAL";"TAB2",#N/A,TRUE,"GENERAL";"TAB3",#N/A,TRUE,"GENERAL";"TAB4",#N/A,TRUE,"GENERAL";"TAB5",#N/A,TRUE,"GENERAL"}</definedName>
    <definedName name="ytrwyr" localSheetId="6" hidden="1">{"TAB1",#N/A,TRUE,"GENERAL";"TAB2",#N/A,TRUE,"GENERAL";"TAB3",#N/A,TRUE,"GENERAL";"TAB4",#N/A,TRUE,"GENERAL";"TAB5",#N/A,TRUE,"GENERAL"}</definedName>
    <definedName name="ytrwyr" localSheetId="7" hidden="1">{"TAB1",#N/A,TRUE,"GENERAL";"TAB2",#N/A,TRUE,"GENERAL";"TAB3",#N/A,TRUE,"GENERAL";"TAB4",#N/A,TRUE,"GENERAL";"TAB5",#N/A,TRUE,"GENERAL"}</definedName>
    <definedName name="ytrwyr" localSheetId="8" hidden="1">{"TAB1",#N/A,TRUE,"GENERAL";"TAB2",#N/A,TRUE,"GENERAL";"TAB3",#N/A,TRUE,"GENERAL";"TAB4",#N/A,TRUE,"GENERAL";"TAB5",#N/A,TRUE,"GENERAL"}</definedName>
    <definedName name="ytrwyr" localSheetId="9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1" hidden="1">{"via1",#N/A,TRUE,"general";"via2",#N/A,TRUE,"general";"via3",#N/A,TRUE,"general"}</definedName>
    <definedName name="ytry" localSheetId="4" hidden="1">{"via1",#N/A,TRUE,"general";"via2",#N/A,TRUE,"general";"via3",#N/A,TRUE,"general"}</definedName>
    <definedName name="ytry" localSheetId="10" hidden="1">{"via1",#N/A,TRUE,"general";"via2",#N/A,TRUE,"general";"via3",#N/A,TRUE,"general"}</definedName>
    <definedName name="ytry" localSheetId="5" hidden="1">{"via1",#N/A,TRUE,"general";"via2",#N/A,TRUE,"general";"via3",#N/A,TRUE,"general"}</definedName>
    <definedName name="ytry" localSheetId="6" hidden="1">{"via1",#N/A,TRUE,"general";"via2",#N/A,TRUE,"general";"via3",#N/A,TRUE,"general"}</definedName>
    <definedName name="ytry" localSheetId="7" hidden="1">{"via1",#N/A,TRUE,"general";"via2",#N/A,TRUE,"general";"via3",#N/A,TRUE,"general"}</definedName>
    <definedName name="ytry" localSheetId="8" hidden="1">{"via1",#N/A,TRUE,"general";"via2",#N/A,TRUE,"general";"via3",#N/A,TRUE,"general"}</definedName>
    <definedName name="ytry" localSheetId="9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1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localSheetId="10" hidden="1">{"via1",#N/A,TRUE,"general";"via2",#N/A,TRUE,"general";"via3",#N/A,TRUE,"general"}</definedName>
    <definedName name="ytryrty" localSheetId="5" hidden="1">{"via1",#N/A,TRUE,"general";"via2",#N/A,TRUE,"general";"via3",#N/A,TRUE,"general"}</definedName>
    <definedName name="ytryrty" localSheetId="6" hidden="1">{"via1",#N/A,TRUE,"general";"via2",#N/A,TRUE,"general";"via3",#N/A,TRUE,"general"}</definedName>
    <definedName name="ytryrty" localSheetId="7" hidden="1">{"via1",#N/A,TRUE,"general";"via2",#N/A,TRUE,"general";"via3",#N/A,TRUE,"general"}</definedName>
    <definedName name="ytryrty" localSheetId="8" hidden="1">{"via1",#N/A,TRUE,"general";"via2",#N/A,TRUE,"general";"via3",#N/A,TRUE,"general"}</definedName>
    <definedName name="ytryrty" localSheetId="9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1" hidden="1">{"TAB1",#N/A,TRUE,"GENERAL";"TAB2",#N/A,TRUE,"GENERAL";"TAB3",#N/A,TRUE,"GENERAL";"TAB4",#N/A,TRUE,"GENERAL";"TAB5",#N/A,TRUE,"GENERAL"}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localSheetId="10" hidden="1">{"TAB1",#N/A,TRUE,"GENERAL";"TAB2",#N/A,TRUE,"GENERAL";"TAB3",#N/A,TRUE,"GENERAL";"TAB4",#N/A,TRUE,"GENERAL";"TAB5",#N/A,TRUE,"GENERAL"}</definedName>
    <definedName name="YTRYUYT" localSheetId="5" hidden="1">{"TAB1",#N/A,TRUE,"GENERAL";"TAB2",#N/A,TRUE,"GENERAL";"TAB3",#N/A,TRUE,"GENERAL";"TAB4",#N/A,TRUE,"GENERAL";"TAB5",#N/A,TRUE,"GENERAL"}</definedName>
    <definedName name="YTRYUYT" localSheetId="6" hidden="1">{"TAB1",#N/A,TRUE,"GENERAL";"TAB2",#N/A,TRUE,"GENERAL";"TAB3",#N/A,TRUE,"GENERAL";"TAB4",#N/A,TRUE,"GENERAL";"TAB5",#N/A,TRUE,"GENERAL"}</definedName>
    <definedName name="YTRYUYT" localSheetId="7" hidden="1">{"TAB1",#N/A,TRUE,"GENERAL";"TAB2",#N/A,TRUE,"GENERAL";"TAB3",#N/A,TRUE,"GENERAL";"TAB4",#N/A,TRUE,"GENERAL";"TAB5",#N/A,TRUE,"GENERAL"}</definedName>
    <definedName name="YTRYUYT" localSheetId="8" hidden="1">{"TAB1",#N/A,TRUE,"GENERAL";"TAB2",#N/A,TRUE,"GENERAL";"TAB3",#N/A,TRUE,"GENERAL";"TAB4",#N/A,TRUE,"GENERAL";"TAB5",#N/A,TRUE,"GENERAL"}</definedName>
    <definedName name="YTRYUYT" localSheetId="9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1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localSheetId="10" hidden="1">{"TAB1",#N/A,TRUE,"GENERAL";"TAB2",#N/A,TRUE,"GENERAL";"TAB3",#N/A,TRUE,"GENERAL";"TAB4",#N/A,TRUE,"GENERAL";"TAB5",#N/A,TRUE,"GENERAL"}</definedName>
    <definedName name="ytudfgd" localSheetId="5" hidden="1">{"TAB1",#N/A,TRUE,"GENERAL";"TAB2",#N/A,TRUE,"GENERAL";"TAB3",#N/A,TRUE,"GENERAL";"TAB4",#N/A,TRUE,"GENERAL";"TAB5",#N/A,TRUE,"GENERAL"}</definedName>
    <definedName name="ytudfgd" localSheetId="6" hidden="1">{"TAB1",#N/A,TRUE,"GENERAL";"TAB2",#N/A,TRUE,"GENERAL";"TAB3",#N/A,TRUE,"GENERAL";"TAB4",#N/A,TRUE,"GENERAL";"TAB5",#N/A,TRUE,"GENERAL"}</definedName>
    <definedName name="ytudfgd" localSheetId="7" hidden="1">{"TAB1",#N/A,TRUE,"GENERAL";"TAB2",#N/A,TRUE,"GENERAL";"TAB3",#N/A,TRUE,"GENERAL";"TAB4",#N/A,TRUE,"GENERAL";"TAB5",#N/A,TRUE,"GENERAL"}</definedName>
    <definedName name="ytudfgd" localSheetId="8" hidden="1">{"TAB1",#N/A,TRUE,"GENERAL";"TAB2",#N/A,TRUE,"GENERAL";"TAB3",#N/A,TRUE,"GENERAL";"TAB4",#N/A,TRUE,"GENERAL";"TAB5",#N/A,TRUE,"GENERAL"}</definedName>
    <definedName name="ytudfgd" localSheetId="9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1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localSheetId="10" hidden="1">{"TAB1",#N/A,TRUE,"GENERAL";"TAB2",#N/A,TRUE,"GENERAL";"TAB3",#N/A,TRUE,"GENERAL";"TAB4",#N/A,TRUE,"GENERAL";"TAB5",#N/A,TRUE,"GENERAL"}</definedName>
    <definedName name="yturtu7" localSheetId="5" hidden="1">{"TAB1",#N/A,TRUE,"GENERAL";"TAB2",#N/A,TRUE,"GENERAL";"TAB3",#N/A,TRUE,"GENERAL";"TAB4",#N/A,TRUE,"GENERAL";"TAB5",#N/A,TRUE,"GENERAL"}</definedName>
    <definedName name="yturtu7" localSheetId="6" hidden="1">{"TAB1",#N/A,TRUE,"GENERAL";"TAB2",#N/A,TRUE,"GENERAL";"TAB3",#N/A,TRUE,"GENERAL";"TAB4",#N/A,TRUE,"GENERAL";"TAB5",#N/A,TRUE,"GENERAL"}</definedName>
    <definedName name="yturtu7" localSheetId="7" hidden="1">{"TAB1",#N/A,TRUE,"GENERAL";"TAB2",#N/A,TRUE,"GENERAL";"TAB3",#N/A,TRUE,"GENERAL";"TAB4",#N/A,TRUE,"GENERAL";"TAB5",#N/A,TRUE,"GENERAL"}</definedName>
    <definedName name="yturtu7" localSheetId="8" hidden="1">{"TAB1",#N/A,TRUE,"GENERAL";"TAB2",#N/A,TRUE,"GENERAL";"TAB3",#N/A,TRUE,"GENERAL";"TAB4",#N/A,TRUE,"GENERAL";"TAB5",#N/A,TRUE,"GENERAL"}</definedName>
    <definedName name="yturtu7" localSheetId="9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1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localSheetId="10" hidden="1">{"TAB1",#N/A,TRUE,"GENERAL";"TAB2",#N/A,TRUE,"GENERAL";"TAB3",#N/A,TRUE,"GENERAL";"TAB4",#N/A,TRUE,"GENERAL";"TAB5",#N/A,TRUE,"GENERAL"}</definedName>
    <definedName name="yturu" localSheetId="5" hidden="1">{"TAB1",#N/A,TRUE,"GENERAL";"TAB2",#N/A,TRUE,"GENERAL";"TAB3",#N/A,TRUE,"GENERAL";"TAB4",#N/A,TRUE,"GENERAL";"TAB5",#N/A,TRUE,"GENERAL"}</definedName>
    <definedName name="yturu" localSheetId="6" hidden="1">{"TAB1",#N/A,TRUE,"GENERAL";"TAB2",#N/A,TRUE,"GENERAL";"TAB3",#N/A,TRUE,"GENERAL";"TAB4",#N/A,TRUE,"GENERAL";"TAB5",#N/A,TRUE,"GENERAL"}</definedName>
    <definedName name="yturu" localSheetId="7" hidden="1">{"TAB1",#N/A,TRUE,"GENERAL";"TAB2",#N/A,TRUE,"GENERAL";"TAB3",#N/A,TRUE,"GENERAL";"TAB4",#N/A,TRUE,"GENERAL";"TAB5",#N/A,TRUE,"GENERAL"}</definedName>
    <definedName name="yturu" localSheetId="8" hidden="1">{"TAB1",#N/A,TRUE,"GENERAL";"TAB2",#N/A,TRUE,"GENERAL";"TAB3",#N/A,TRUE,"GENERAL";"TAB4",#N/A,TRUE,"GENERAL";"TAB5",#N/A,TRUE,"GENERAL"}</definedName>
    <definedName name="yturu" localSheetId="9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1" hidden="1">{"via1",#N/A,TRUE,"general";"via2",#N/A,TRUE,"general";"via3",#N/A,TRUE,"general"}</definedName>
    <definedName name="ytuytfgh" localSheetId="4" hidden="1">{"via1",#N/A,TRUE,"general";"via2",#N/A,TRUE,"general";"via3",#N/A,TRUE,"general"}</definedName>
    <definedName name="ytuytfgh" localSheetId="10" hidden="1">{"via1",#N/A,TRUE,"general";"via2",#N/A,TRUE,"general";"via3",#N/A,TRUE,"general"}</definedName>
    <definedName name="ytuytfgh" localSheetId="5" hidden="1">{"via1",#N/A,TRUE,"general";"via2",#N/A,TRUE,"general";"via3",#N/A,TRUE,"general"}</definedName>
    <definedName name="ytuytfgh" localSheetId="6" hidden="1">{"via1",#N/A,TRUE,"general";"via2",#N/A,TRUE,"general";"via3",#N/A,TRUE,"general"}</definedName>
    <definedName name="ytuytfgh" localSheetId="7" hidden="1">{"via1",#N/A,TRUE,"general";"via2",#N/A,TRUE,"general";"via3",#N/A,TRUE,"general"}</definedName>
    <definedName name="ytuytfgh" localSheetId="8" hidden="1">{"via1",#N/A,TRUE,"general";"via2",#N/A,TRUE,"general";"via3",#N/A,TRUE,"general"}</definedName>
    <definedName name="ytuytfgh" localSheetId="9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1" hidden="1">{"TAB1",#N/A,TRUE,"GENERAL";"TAB2",#N/A,TRUE,"GENERAL";"TAB3",#N/A,TRUE,"GENERAL";"TAB4",#N/A,TRUE,"GENERAL";"TAB5",#N/A,TRUE,"GENERAL"}</definedName>
    <definedName name="yty" localSheetId="4" hidden="1">{"TAB1",#N/A,TRUE,"GENERAL";"TAB2",#N/A,TRUE,"GENERAL";"TAB3",#N/A,TRUE,"GENERAL";"TAB4",#N/A,TRUE,"GENERAL";"TAB5",#N/A,TRUE,"GENERAL"}</definedName>
    <definedName name="yty" localSheetId="10" hidden="1">{"TAB1",#N/A,TRUE,"GENERAL";"TAB2",#N/A,TRUE,"GENERAL";"TAB3",#N/A,TRUE,"GENERAL";"TAB4",#N/A,TRUE,"GENERAL";"TAB5",#N/A,TRUE,"GENERAL"}</definedName>
    <definedName name="yty" localSheetId="5" hidden="1">{"TAB1",#N/A,TRUE,"GENERAL";"TAB2",#N/A,TRUE,"GENERAL";"TAB3",#N/A,TRUE,"GENERAL";"TAB4",#N/A,TRUE,"GENERAL";"TAB5",#N/A,TRUE,"GENERAL"}</definedName>
    <definedName name="yty" localSheetId="6" hidden="1">{"TAB1",#N/A,TRUE,"GENERAL";"TAB2",#N/A,TRUE,"GENERAL";"TAB3",#N/A,TRUE,"GENERAL";"TAB4",#N/A,TRUE,"GENERAL";"TAB5",#N/A,TRUE,"GENERAL"}</definedName>
    <definedName name="yty" localSheetId="7" hidden="1">{"TAB1",#N/A,TRUE,"GENERAL";"TAB2",#N/A,TRUE,"GENERAL";"TAB3",#N/A,TRUE,"GENERAL";"TAB4",#N/A,TRUE,"GENERAL";"TAB5",#N/A,TRUE,"GENERAL"}</definedName>
    <definedName name="yty" localSheetId="8" hidden="1">{"TAB1",#N/A,TRUE,"GENERAL";"TAB2",#N/A,TRUE,"GENERAL";"TAB3",#N/A,TRUE,"GENERAL";"TAB4",#N/A,TRUE,"GENERAL";"TAB5",#N/A,TRUE,"GENERAL"}</definedName>
    <definedName name="yty" localSheetId="9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1" hidden="1">{"via1",#N/A,TRUE,"general";"via2",#N/A,TRUE,"general";"via3",#N/A,TRUE,"general"}</definedName>
    <definedName name="ytyyh" localSheetId="4" hidden="1">{"via1",#N/A,TRUE,"general";"via2",#N/A,TRUE,"general";"via3",#N/A,TRUE,"general"}</definedName>
    <definedName name="ytyyh" localSheetId="10" hidden="1">{"via1",#N/A,TRUE,"general";"via2",#N/A,TRUE,"general";"via3",#N/A,TRUE,"general"}</definedName>
    <definedName name="ytyyh" localSheetId="5" hidden="1">{"via1",#N/A,TRUE,"general";"via2",#N/A,TRUE,"general";"via3",#N/A,TRUE,"general"}</definedName>
    <definedName name="ytyyh" localSheetId="6" hidden="1">{"via1",#N/A,TRUE,"general";"via2",#N/A,TRUE,"general";"via3",#N/A,TRUE,"general"}</definedName>
    <definedName name="ytyyh" localSheetId="7" hidden="1">{"via1",#N/A,TRUE,"general";"via2",#N/A,TRUE,"general";"via3",#N/A,TRUE,"general"}</definedName>
    <definedName name="ytyyh" localSheetId="8" hidden="1">{"via1",#N/A,TRUE,"general";"via2",#N/A,TRUE,"general";"via3",#N/A,TRUE,"general"}</definedName>
    <definedName name="ytyyh" localSheetId="9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1" hidden="1">{"TAB1",#N/A,TRUE,"GENERAL";"TAB2",#N/A,TRUE,"GENERAL";"TAB3",#N/A,TRUE,"GENERAL";"TAB4",#N/A,TRUE,"GENERAL";"TAB5",#N/A,TRUE,"GENERAL"}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localSheetId="10" hidden="1">{"TAB1",#N/A,TRUE,"GENERAL";"TAB2",#N/A,TRUE,"GENERAL";"TAB3",#N/A,TRUE,"GENERAL";"TAB4",#N/A,TRUE,"GENERAL";"TAB5",#N/A,TRUE,"GENERAL"}</definedName>
    <definedName name="ytzacdfg" localSheetId="5" hidden="1">{"TAB1",#N/A,TRUE,"GENERAL";"TAB2",#N/A,TRUE,"GENERAL";"TAB3",#N/A,TRUE,"GENERAL";"TAB4",#N/A,TRUE,"GENERAL";"TAB5",#N/A,TRUE,"GENERAL"}</definedName>
    <definedName name="ytzacdfg" localSheetId="6" hidden="1">{"TAB1",#N/A,TRUE,"GENERAL";"TAB2",#N/A,TRUE,"GENERAL";"TAB3",#N/A,TRUE,"GENERAL";"TAB4",#N/A,TRUE,"GENERAL";"TAB5",#N/A,TRUE,"GENERAL"}</definedName>
    <definedName name="ytzacdfg" localSheetId="7" hidden="1">{"TAB1",#N/A,TRUE,"GENERAL";"TAB2",#N/A,TRUE,"GENERAL";"TAB3",#N/A,TRUE,"GENERAL";"TAB4",#N/A,TRUE,"GENERAL";"TAB5",#N/A,TRUE,"GENERAL"}</definedName>
    <definedName name="ytzacdfg" localSheetId="8" hidden="1">{"TAB1",#N/A,TRUE,"GENERAL";"TAB2",#N/A,TRUE,"GENERAL";"TAB3",#N/A,TRUE,"GENERAL";"TAB4",#N/A,TRUE,"GENERAL";"TAB5",#N/A,TRUE,"GENERAL"}</definedName>
    <definedName name="ytzacdfg" localSheetId="9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1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localSheetId="10" hidden="1">{"TAB1",#N/A,TRUE,"GENERAL";"TAB2",#N/A,TRUE,"GENERAL";"TAB3",#N/A,TRUE,"GENERAL";"TAB4",#N/A,TRUE,"GENERAL";"TAB5",#N/A,TRUE,"GENERAL"}</definedName>
    <definedName name="yu" localSheetId="5" hidden="1">{"TAB1",#N/A,TRUE,"GENERAL";"TAB2",#N/A,TRUE,"GENERAL";"TAB3",#N/A,TRUE,"GENERAL";"TAB4",#N/A,TRUE,"GENERAL";"TAB5",#N/A,TRUE,"GENERAL"}</definedName>
    <definedName name="yu" localSheetId="6" hidden="1">{"TAB1",#N/A,TRUE,"GENERAL";"TAB2",#N/A,TRUE,"GENERAL";"TAB3",#N/A,TRUE,"GENERAL";"TAB4",#N/A,TRUE,"GENERAL";"TAB5",#N/A,TRUE,"GENERAL"}</definedName>
    <definedName name="yu" localSheetId="7" hidden="1">{"TAB1",#N/A,TRUE,"GENERAL";"TAB2",#N/A,TRUE,"GENERAL";"TAB3",#N/A,TRUE,"GENERAL";"TAB4",#N/A,TRUE,"GENERAL";"TAB5",#N/A,TRUE,"GENERAL"}</definedName>
    <definedName name="yu" localSheetId="8" hidden="1">{"TAB1",#N/A,TRUE,"GENERAL";"TAB2",#N/A,TRUE,"GENERAL";"TAB3",#N/A,TRUE,"GENERAL";"TAB4",#N/A,TRUE,"GENERAL";"TAB5",#N/A,TRUE,"GENERAL"}</definedName>
    <definedName name="yu" localSheetId="9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1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localSheetId="10" hidden="1">{"TAB1",#N/A,TRUE,"GENERAL";"TAB2",#N/A,TRUE,"GENERAL";"TAB3",#N/A,TRUE,"GENERAL";"TAB4",#N/A,TRUE,"GENERAL";"TAB5",#N/A,TRUE,"GENERAL"}</definedName>
    <definedName name="yudre54" localSheetId="5" hidden="1">{"TAB1",#N/A,TRUE,"GENERAL";"TAB2",#N/A,TRUE,"GENERAL";"TAB3",#N/A,TRUE,"GENERAL";"TAB4",#N/A,TRUE,"GENERAL";"TAB5",#N/A,TRUE,"GENERAL"}</definedName>
    <definedName name="yudre54" localSheetId="6" hidden="1">{"TAB1",#N/A,TRUE,"GENERAL";"TAB2",#N/A,TRUE,"GENERAL";"TAB3",#N/A,TRUE,"GENERAL";"TAB4",#N/A,TRUE,"GENERAL";"TAB5",#N/A,TRUE,"GENERAL"}</definedName>
    <definedName name="yudre54" localSheetId="7" hidden="1">{"TAB1",#N/A,TRUE,"GENERAL";"TAB2",#N/A,TRUE,"GENERAL";"TAB3",#N/A,TRUE,"GENERAL";"TAB4",#N/A,TRUE,"GENERAL";"TAB5",#N/A,TRUE,"GENERAL"}</definedName>
    <definedName name="yudre54" localSheetId="8" hidden="1">{"TAB1",#N/A,TRUE,"GENERAL";"TAB2",#N/A,TRUE,"GENERAL";"TAB3",#N/A,TRUE,"GENERAL";"TAB4",#N/A,TRUE,"GENERAL";"TAB5",#N/A,TRUE,"GENERAL"}</definedName>
    <definedName name="yudre54" localSheetId="9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1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localSheetId="10" hidden="1">{"TAB1",#N/A,TRUE,"GENERAL";"TAB2",#N/A,TRUE,"GENERAL";"TAB3",#N/A,TRUE,"GENERAL";"TAB4",#N/A,TRUE,"GENERAL";"TAB5",#N/A,TRUE,"GENERAL"}</definedName>
    <definedName name="yuhgh" localSheetId="5" hidden="1">{"TAB1",#N/A,TRUE,"GENERAL";"TAB2",#N/A,TRUE,"GENERAL";"TAB3",#N/A,TRUE,"GENERAL";"TAB4",#N/A,TRUE,"GENERAL";"TAB5",#N/A,TRUE,"GENERAL"}</definedName>
    <definedName name="yuhgh" localSheetId="6" hidden="1">{"TAB1",#N/A,TRUE,"GENERAL";"TAB2",#N/A,TRUE,"GENERAL";"TAB3",#N/A,TRUE,"GENERAL";"TAB4",#N/A,TRUE,"GENERAL";"TAB5",#N/A,TRUE,"GENERAL"}</definedName>
    <definedName name="yuhgh" localSheetId="7" hidden="1">{"TAB1",#N/A,TRUE,"GENERAL";"TAB2",#N/A,TRUE,"GENERAL";"TAB3",#N/A,TRUE,"GENERAL";"TAB4",#N/A,TRUE,"GENERAL";"TAB5",#N/A,TRUE,"GENERAL"}</definedName>
    <definedName name="yuhgh" localSheetId="8" hidden="1">{"TAB1",#N/A,TRUE,"GENERAL";"TAB2",#N/A,TRUE,"GENERAL";"TAB3",#N/A,TRUE,"GENERAL";"TAB4",#N/A,TRUE,"GENERAL";"TAB5",#N/A,TRUE,"GENERAL"}</definedName>
    <definedName name="yuhgh" localSheetId="9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1" hidden="1">{"via1",#N/A,TRUE,"general";"via2",#N/A,TRUE,"general";"via3",#N/A,TRUE,"general"}</definedName>
    <definedName name="yutu" localSheetId="4" hidden="1">{"via1",#N/A,TRUE,"general";"via2",#N/A,TRUE,"general";"via3",#N/A,TRUE,"general"}</definedName>
    <definedName name="yutu" localSheetId="10" hidden="1">{"via1",#N/A,TRUE,"general";"via2",#N/A,TRUE,"general";"via3",#N/A,TRUE,"general"}</definedName>
    <definedName name="yutu" localSheetId="5" hidden="1">{"via1",#N/A,TRUE,"general";"via2",#N/A,TRUE,"general";"via3",#N/A,TRUE,"general"}</definedName>
    <definedName name="yutu" localSheetId="6" hidden="1">{"via1",#N/A,TRUE,"general";"via2",#N/A,TRUE,"general";"via3",#N/A,TRUE,"general"}</definedName>
    <definedName name="yutu" localSheetId="7" hidden="1">{"via1",#N/A,TRUE,"general";"via2",#N/A,TRUE,"general";"via3",#N/A,TRUE,"general"}</definedName>
    <definedName name="yutu" localSheetId="8" hidden="1">{"via1",#N/A,TRUE,"general";"via2",#N/A,TRUE,"general";"via3",#N/A,TRUE,"general"}</definedName>
    <definedName name="yutu" localSheetId="9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1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localSheetId="10" hidden="1">{"via1",#N/A,TRUE,"general";"via2",#N/A,TRUE,"general";"via3",#N/A,TRUE,"general"}</definedName>
    <definedName name="yuuiiy" localSheetId="5" hidden="1">{"via1",#N/A,TRUE,"general";"via2",#N/A,TRUE,"general";"via3",#N/A,TRUE,"general"}</definedName>
    <definedName name="yuuiiy" localSheetId="6" hidden="1">{"via1",#N/A,TRUE,"general";"via2",#N/A,TRUE,"general";"via3",#N/A,TRUE,"general"}</definedName>
    <definedName name="yuuiiy" localSheetId="7" hidden="1">{"via1",#N/A,TRUE,"general";"via2",#N/A,TRUE,"general";"via3",#N/A,TRUE,"general"}</definedName>
    <definedName name="yuuiiy" localSheetId="8" hidden="1">{"via1",#N/A,TRUE,"general";"via2",#N/A,TRUE,"general";"via3",#N/A,TRUE,"general"}</definedName>
    <definedName name="yuuiiy" localSheetId="9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1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localSheetId="10" hidden="1">{"via1",#N/A,TRUE,"general";"via2",#N/A,TRUE,"general";"via3",#N/A,TRUE,"general"}</definedName>
    <definedName name="yuuuuuu" localSheetId="5" hidden="1">{"via1",#N/A,TRUE,"general";"via2",#N/A,TRUE,"general";"via3",#N/A,TRUE,"general"}</definedName>
    <definedName name="yuuuuuu" localSheetId="6" hidden="1">{"via1",#N/A,TRUE,"general";"via2",#N/A,TRUE,"general";"via3",#N/A,TRUE,"general"}</definedName>
    <definedName name="yuuuuuu" localSheetId="7" hidden="1">{"via1",#N/A,TRUE,"general";"via2",#N/A,TRUE,"general";"via3",#N/A,TRUE,"general"}</definedName>
    <definedName name="yuuuuuu" localSheetId="8" hidden="1">{"via1",#N/A,TRUE,"general";"via2",#N/A,TRUE,"general";"via3",#N/A,TRUE,"general"}</definedName>
    <definedName name="yuuuuuu" localSheetId="9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1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localSheetId="10" hidden="1">{"via1",#N/A,TRUE,"general";"via2",#N/A,TRUE,"general";"via3",#N/A,TRUE,"general"}</definedName>
    <definedName name="yy" localSheetId="5" hidden="1">{"via1",#N/A,TRUE,"general";"via2",#N/A,TRUE,"general";"via3",#N/A,TRUE,"general"}</definedName>
    <definedName name="yy" localSheetId="6" hidden="1">{"via1",#N/A,TRUE,"general";"via2",#N/A,TRUE,"general";"via3",#N/A,TRUE,"general"}</definedName>
    <definedName name="yy" localSheetId="7" hidden="1">{"via1",#N/A,TRUE,"general";"via2",#N/A,TRUE,"general";"via3",#N/A,TRUE,"general"}</definedName>
    <definedName name="yy" localSheetId="8" hidden="1">{"via1",#N/A,TRUE,"general";"via2",#N/A,TRUE,"general";"via3",#N/A,TRUE,"general"}</definedName>
    <definedName name="yy" localSheetId="9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1" hidden="1">{"TAB1",#N/A,TRUE,"GENERAL";"TAB2",#N/A,TRUE,"GENERAL";"TAB3",#N/A,TRUE,"GENERAL";"TAB4",#N/A,TRUE,"GENERAL";"TAB5",#N/A,TRUE,"GENERAL"}</definedName>
    <definedName name="yyy" localSheetId="4" hidden="1">{"TAB1",#N/A,TRUE,"GENERAL";"TAB2",#N/A,TRUE,"GENERAL";"TAB3",#N/A,TRUE,"GENERAL";"TAB4",#N/A,TRUE,"GENERAL";"TAB5",#N/A,TRUE,"GENERAL"}</definedName>
    <definedName name="yyy" localSheetId="10" hidden="1">{"TAB1",#N/A,TRUE,"GENERAL";"TAB2",#N/A,TRUE,"GENERAL";"TAB3",#N/A,TRUE,"GENERAL";"TAB4",#N/A,TRUE,"GENERAL";"TAB5",#N/A,TRUE,"GENERAL"}</definedName>
    <definedName name="yyy" localSheetId="5" hidden="1">{"TAB1",#N/A,TRUE,"GENERAL";"TAB2",#N/A,TRUE,"GENERAL";"TAB3",#N/A,TRUE,"GENERAL";"TAB4",#N/A,TRUE,"GENERAL";"TAB5",#N/A,TRUE,"GENERAL"}</definedName>
    <definedName name="yyy" localSheetId="6" hidden="1">{"TAB1",#N/A,TRUE,"GENERAL";"TAB2",#N/A,TRUE,"GENERAL";"TAB3",#N/A,TRUE,"GENERAL";"TAB4",#N/A,TRUE,"GENERAL";"TAB5",#N/A,TRUE,"GENERAL"}</definedName>
    <definedName name="yyy" localSheetId="7" hidden="1">{"TAB1",#N/A,TRUE,"GENERAL";"TAB2",#N/A,TRUE,"GENERAL";"TAB3",#N/A,TRUE,"GENERAL";"TAB4",#N/A,TRUE,"GENERAL";"TAB5",#N/A,TRUE,"GENERAL"}</definedName>
    <definedName name="yyy" localSheetId="8" hidden="1">{"TAB1",#N/A,TRUE,"GENERAL";"TAB2",#N/A,TRUE,"GENERAL";"TAB3",#N/A,TRUE,"GENERAL";"TAB4",#N/A,TRUE,"GENERAL";"TAB5",#N/A,TRUE,"GENERAL"}</definedName>
    <definedName name="yyy" localSheetId="9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1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localSheetId="10" hidden="1">{"TAB1",#N/A,TRUE,"GENERAL";"TAB2",#N/A,TRUE,"GENERAL";"TAB3",#N/A,TRUE,"GENERAL";"TAB4",#N/A,TRUE,"GENERAL";"TAB5",#N/A,TRUE,"GENERAL"}</definedName>
    <definedName name="yyyuh" localSheetId="5" hidden="1">{"TAB1",#N/A,TRUE,"GENERAL";"TAB2",#N/A,TRUE,"GENERAL";"TAB3",#N/A,TRUE,"GENERAL";"TAB4",#N/A,TRUE,"GENERAL";"TAB5",#N/A,TRUE,"GENERAL"}</definedName>
    <definedName name="yyyuh" localSheetId="6" hidden="1">{"TAB1",#N/A,TRUE,"GENERAL";"TAB2",#N/A,TRUE,"GENERAL";"TAB3",#N/A,TRUE,"GENERAL";"TAB4",#N/A,TRUE,"GENERAL";"TAB5",#N/A,TRUE,"GENERAL"}</definedName>
    <definedName name="yyyuh" localSheetId="7" hidden="1">{"TAB1",#N/A,TRUE,"GENERAL";"TAB2",#N/A,TRUE,"GENERAL";"TAB3",#N/A,TRUE,"GENERAL";"TAB4",#N/A,TRUE,"GENERAL";"TAB5",#N/A,TRUE,"GENERAL"}</definedName>
    <definedName name="yyyuh" localSheetId="8" hidden="1">{"TAB1",#N/A,TRUE,"GENERAL";"TAB2",#N/A,TRUE,"GENERAL";"TAB3",#N/A,TRUE,"GENERAL";"TAB4",#N/A,TRUE,"GENERAL";"TAB5",#N/A,TRUE,"GENERAL"}</definedName>
    <definedName name="yyyuh" localSheetId="9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1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localSheetId="10" hidden="1">{"TAB1",#N/A,TRUE,"GENERAL";"TAB2",#N/A,TRUE,"GENERAL";"TAB3",#N/A,TRUE,"GENERAL";"TAB4",#N/A,TRUE,"GENERAL";"TAB5",#N/A,TRUE,"GENERAL"}</definedName>
    <definedName name="yyyyhhh" localSheetId="5" hidden="1">{"TAB1",#N/A,TRUE,"GENERAL";"TAB2",#N/A,TRUE,"GENERAL";"TAB3",#N/A,TRUE,"GENERAL";"TAB4",#N/A,TRUE,"GENERAL";"TAB5",#N/A,TRUE,"GENERAL"}</definedName>
    <definedName name="yyyyhhh" localSheetId="6" hidden="1">{"TAB1",#N/A,TRUE,"GENERAL";"TAB2",#N/A,TRUE,"GENERAL";"TAB3",#N/A,TRUE,"GENERAL";"TAB4",#N/A,TRUE,"GENERAL";"TAB5",#N/A,TRUE,"GENERAL"}</definedName>
    <definedName name="yyyyhhh" localSheetId="7" hidden="1">{"TAB1",#N/A,TRUE,"GENERAL";"TAB2",#N/A,TRUE,"GENERAL";"TAB3",#N/A,TRUE,"GENERAL";"TAB4",#N/A,TRUE,"GENERAL";"TAB5",#N/A,TRUE,"GENERAL"}</definedName>
    <definedName name="yyyyhhh" localSheetId="8" hidden="1">{"TAB1",#N/A,TRUE,"GENERAL";"TAB2",#N/A,TRUE,"GENERAL";"TAB3",#N/A,TRUE,"GENERAL";"TAB4",#N/A,TRUE,"GENERAL";"TAB5",#N/A,TRUE,"GENERAL"}</definedName>
    <definedName name="yyyyhhh" localSheetId="9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1" hidden="1">{"via1",#N/A,TRUE,"general";"via2",#N/A,TRUE,"general";"via3",#N/A,TRUE,"general"}</definedName>
    <definedName name="yyyyyf" localSheetId="4" hidden="1">{"via1",#N/A,TRUE,"general";"via2",#N/A,TRUE,"general";"via3",#N/A,TRUE,"general"}</definedName>
    <definedName name="yyyyyf" localSheetId="10" hidden="1">{"via1",#N/A,TRUE,"general";"via2",#N/A,TRUE,"general";"via3",#N/A,TRUE,"general"}</definedName>
    <definedName name="yyyyyf" localSheetId="5" hidden="1">{"via1",#N/A,TRUE,"general";"via2",#N/A,TRUE,"general";"via3",#N/A,TRUE,"general"}</definedName>
    <definedName name="yyyyyf" localSheetId="6" hidden="1">{"via1",#N/A,TRUE,"general";"via2",#N/A,TRUE,"general";"via3",#N/A,TRUE,"general"}</definedName>
    <definedName name="yyyyyf" localSheetId="7" hidden="1">{"via1",#N/A,TRUE,"general";"via2",#N/A,TRUE,"general";"via3",#N/A,TRUE,"general"}</definedName>
    <definedName name="yyyyyf" localSheetId="8" hidden="1">{"via1",#N/A,TRUE,"general";"via2",#N/A,TRUE,"general";"via3",#N/A,TRUE,"general"}</definedName>
    <definedName name="yyyyyf" localSheetId="9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11" hidden="1">{#N/A,#N/A,TRUE,"INGENIERIA";#N/A,#N/A,TRUE,"COMPRAS";#N/A,#N/A,TRUE,"DIRECCION";#N/A,#N/A,TRUE,"RESUMEN"}</definedName>
    <definedName name="ZAQ" localSheetId="4" hidden="1">{#N/A,#N/A,TRUE,"INGENIERIA";#N/A,#N/A,TRUE,"COMPRAS";#N/A,#N/A,TRUE,"DIRECCION";#N/A,#N/A,TRUE,"RESUMEN"}</definedName>
    <definedName name="ZAQ" localSheetId="10" hidden="1">{#N/A,#N/A,TRUE,"INGENIERIA";#N/A,#N/A,TRUE,"COMPRAS";#N/A,#N/A,TRUE,"DIRECCION";#N/A,#N/A,TRUE,"RESUMEN"}</definedName>
    <definedName name="ZAQ" localSheetId="5" hidden="1">{#N/A,#N/A,TRUE,"INGENIERIA";#N/A,#N/A,TRUE,"COMPRAS";#N/A,#N/A,TRUE,"DIRECCION";#N/A,#N/A,TRUE,"RESUMEN"}</definedName>
    <definedName name="ZAQ" localSheetId="6" hidden="1">{#N/A,#N/A,TRUE,"INGENIERIA";#N/A,#N/A,TRUE,"COMPRAS";#N/A,#N/A,TRUE,"DIRECCION";#N/A,#N/A,TRUE,"RESUMEN"}</definedName>
    <definedName name="ZAQ" localSheetId="7" hidden="1">{#N/A,#N/A,TRUE,"INGENIERIA";#N/A,#N/A,TRUE,"COMPRAS";#N/A,#N/A,TRUE,"DIRECCION";#N/A,#N/A,TRUE,"RESUMEN"}</definedName>
    <definedName name="ZAQ" localSheetId="8" hidden="1">{#N/A,#N/A,TRUE,"INGENIERIA";#N/A,#N/A,TRUE,"COMPRAS";#N/A,#N/A,TRUE,"DIRECCION";#N/A,#N/A,TRUE,"RESUMEN"}</definedName>
    <definedName name="ZAQ" localSheetId="9" hidden="1">{#N/A,#N/A,TRUE,"INGENIERIA";#N/A,#N/A,TRUE,"COMPRAS";#N/A,#N/A,TRUE,"DIRECCION";#N/A,#N/A,TRUE,"RESUMEN"}</definedName>
    <definedName name="ZAQ" localSheetId="1" hidden="1">{#N/A,#N/A,TRUE,"INGENIERIA";#N/A,#N/A,TRUE,"COMPRAS";#N/A,#N/A,TRUE,"DIRECCION";#N/A,#N/A,TRUE,"RESUMEN"}</definedName>
    <definedName name="ZAQ" localSheetId="2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11" hidden="1">{"via1",#N/A,TRUE,"general";"via2",#N/A,TRUE,"general";"via3",#N/A,TRUE,"general"}</definedName>
    <definedName name="zdervr" localSheetId="4" hidden="1">{"via1",#N/A,TRUE,"general";"via2",#N/A,TRUE,"general";"via3",#N/A,TRUE,"general"}</definedName>
    <definedName name="zdervr" localSheetId="10" hidden="1">{"via1",#N/A,TRUE,"general";"via2",#N/A,TRUE,"general";"via3",#N/A,TRUE,"general"}</definedName>
    <definedName name="zdervr" localSheetId="5" hidden="1">{"via1",#N/A,TRUE,"general";"via2",#N/A,TRUE,"general";"via3",#N/A,TRUE,"general"}</definedName>
    <definedName name="zdervr" localSheetId="6" hidden="1">{"via1",#N/A,TRUE,"general";"via2",#N/A,TRUE,"general";"via3",#N/A,TRUE,"general"}</definedName>
    <definedName name="zdervr" localSheetId="7" hidden="1">{"via1",#N/A,TRUE,"general";"via2",#N/A,TRUE,"general";"via3",#N/A,TRUE,"general"}</definedName>
    <definedName name="zdervr" localSheetId="8" hidden="1">{"via1",#N/A,TRUE,"general";"via2",#N/A,TRUE,"general";"via3",#N/A,TRUE,"general"}</definedName>
    <definedName name="zdervr" localSheetId="9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 localSheetId="2">#REF!</definedName>
    <definedName name="ZDF">#REF!</definedName>
    <definedName name="ZONA1" localSheetId="1">#REF!</definedName>
    <definedName name="ZONA1">#REF!</definedName>
    <definedName name="ZONA3" localSheetId="1">#REF!</definedName>
    <definedName name="ZONA3">#REF!</definedName>
    <definedName name="ZONA4" localSheetId="1">#REF!</definedName>
    <definedName name="ZONA4">#REF!</definedName>
    <definedName name="zx" localSheetId="11">#REF!</definedName>
    <definedName name="zx" localSheetId="4">#REF!</definedName>
    <definedName name="zx" localSheetId="10">#REF!</definedName>
    <definedName name="zx" localSheetId="5">#REF!</definedName>
    <definedName name="zx" localSheetId="6">#REF!</definedName>
    <definedName name="zx" localSheetId="7">#REF!</definedName>
    <definedName name="zx" localSheetId="8">#REF!</definedName>
    <definedName name="zx" localSheetId="9">#REF!</definedName>
    <definedName name="zx" localSheetId="1">'MEMORIAS DE CANTIDADES'!ERR</definedName>
    <definedName name="zx" localSheetId="2">PMT!ERR</definedName>
    <definedName name="zx">[0]!ERR</definedName>
    <definedName name="zxczds" localSheetId="11" hidden="1">{"TAB1",#N/A,TRUE,"GENERAL";"TAB2",#N/A,TRUE,"GENERAL";"TAB3",#N/A,TRUE,"GENERAL";"TAB4",#N/A,TRUE,"GENERAL";"TAB5",#N/A,TRUE,"GENERAL"}</definedName>
    <definedName name="zxczds" localSheetId="4" hidden="1">{"TAB1",#N/A,TRUE,"GENERAL";"TAB2",#N/A,TRUE,"GENERAL";"TAB3",#N/A,TRUE,"GENERAL";"TAB4",#N/A,TRUE,"GENERAL";"TAB5",#N/A,TRUE,"GENERAL"}</definedName>
    <definedName name="zxczds" localSheetId="10" hidden="1">{"TAB1",#N/A,TRUE,"GENERAL";"TAB2",#N/A,TRUE,"GENERAL";"TAB3",#N/A,TRUE,"GENERAL";"TAB4",#N/A,TRUE,"GENERAL";"TAB5",#N/A,TRUE,"GENERAL"}</definedName>
    <definedName name="zxczds" localSheetId="5" hidden="1">{"TAB1",#N/A,TRUE,"GENERAL";"TAB2",#N/A,TRUE,"GENERAL";"TAB3",#N/A,TRUE,"GENERAL";"TAB4",#N/A,TRUE,"GENERAL";"TAB5",#N/A,TRUE,"GENERAL"}</definedName>
    <definedName name="zxczds" localSheetId="6" hidden="1">{"TAB1",#N/A,TRUE,"GENERAL";"TAB2",#N/A,TRUE,"GENERAL";"TAB3",#N/A,TRUE,"GENERAL";"TAB4",#N/A,TRUE,"GENERAL";"TAB5",#N/A,TRUE,"GENERAL"}</definedName>
    <definedName name="zxczds" localSheetId="7" hidden="1">{"TAB1",#N/A,TRUE,"GENERAL";"TAB2",#N/A,TRUE,"GENERAL";"TAB3",#N/A,TRUE,"GENERAL";"TAB4",#N/A,TRUE,"GENERAL";"TAB5",#N/A,TRUE,"GENERAL"}</definedName>
    <definedName name="zxczds" localSheetId="8" hidden="1">{"TAB1",#N/A,TRUE,"GENERAL";"TAB2",#N/A,TRUE,"GENERAL";"TAB3",#N/A,TRUE,"GENERAL";"TAB4",#N/A,TRUE,"GENERAL";"TAB5",#N/A,TRUE,"GENERAL"}</definedName>
    <definedName name="zxczds" localSheetId="9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1" hidden="1">{"via1",#N/A,TRUE,"general";"via2",#N/A,TRUE,"general";"via3",#N/A,TRUE,"general"}</definedName>
    <definedName name="zxsdftyu" localSheetId="4" hidden="1">{"via1",#N/A,TRUE,"general";"via2",#N/A,TRUE,"general";"via3",#N/A,TRUE,"general"}</definedName>
    <definedName name="zxsdftyu" localSheetId="10" hidden="1">{"via1",#N/A,TRUE,"general";"via2",#N/A,TRUE,"general";"via3",#N/A,TRUE,"general"}</definedName>
    <definedName name="zxsdftyu" localSheetId="5" hidden="1">{"via1",#N/A,TRUE,"general";"via2",#N/A,TRUE,"general";"via3",#N/A,TRUE,"general"}</definedName>
    <definedName name="zxsdftyu" localSheetId="6" hidden="1">{"via1",#N/A,TRUE,"general";"via2",#N/A,TRUE,"general";"via3",#N/A,TRUE,"general"}</definedName>
    <definedName name="zxsdftyu" localSheetId="7" hidden="1">{"via1",#N/A,TRUE,"general";"via2",#N/A,TRUE,"general";"via3",#N/A,TRUE,"general"}</definedName>
    <definedName name="zxsdftyu" localSheetId="8" hidden="1">{"via1",#N/A,TRUE,"general";"via2",#N/A,TRUE,"general";"via3",#N/A,TRUE,"general"}</definedName>
    <definedName name="zxsdftyu" localSheetId="9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1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localSheetId="10" hidden="1">{"via1",#N/A,TRUE,"general";"via2",#N/A,TRUE,"general";"via3",#N/A,TRUE,"general"}</definedName>
    <definedName name="zxvxczv" localSheetId="5" hidden="1">{"via1",#N/A,TRUE,"general";"via2",#N/A,TRUE,"general";"via3",#N/A,TRUE,"general"}</definedName>
    <definedName name="zxvxczv" localSheetId="6" hidden="1">{"via1",#N/A,TRUE,"general";"via2",#N/A,TRUE,"general";"via3",#N/A,TRUE,"general"}</definedName>
    <definedName name="zxvxczv" localSheetId="7" hidden="1">{"via1",#N/A,TRUE,"general";"via2",#N/A,TRUE,"general";"via3",#N/A,TRUE,"general"}</definedName>
    <definedName name="zxvxczv" localSheetId="8" hidden="1">{"via1",#N/A,TRUE,"general";"via2",#N/A,TRUE,"general";"via3",#N/A,TRUE,"general"}</definedName>
    <definedName name="zxvxczv" localSheetId="9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">#REF!</definedName>
    <definedName name="ZZZZZZZZ">#REF!</definedName>
    <definedName name="ZZZZZZZZZ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7" i="269" l="1"/>
  <c r="V18" i="389"/>
  <c r="V25" i="389"/>
  <c r="K38" i="413"/>
  <c r="K38" i="414"/>
  <c r="K38" i="415"/>
  <c r="K38" i="416"/>
  <c r="K38" i="388"/>
  <c r="N38" i="388" s="1"/>
  <c r="L13" i="384" l="1"/>
  <c r="D23" i="386"/>
  <c r="B25" i="389" l="1"/>
  <c r="B25" i="387"/>
  <c r="L136" i="269"/>
  <c r="K56" i="416"/>
  <c r="N56" i="416" s="1"/>
  <c r="N55" i="416"/>
  <c r="N50" i="416"/>
  <c r="N42" i="416"/>
  <c r="N41" i="416"/>
  <c r="N40" i="416"/>
  <c r="N38" i="416"/>
  <c r="N30" i="416"/>
  <c r="N33" i="416" s="1"/>
  <c r="N39" i="416"/>
  <c r="L107" i="269"/>
  <c r="L105" i="269"/>
  <c r="L102" i="269"/>
  <c r="L168" i="269" s="1"/>
  <c r="L98" i="269"/>
  <c r="L90" i="269"/>
  <c r="L89" i="269"/>
  <c r="L85" i="269"/>
  <c r="L119" i="269" s="1"/>
  <c r="L72" i="269"/>
  <c r="L63" i="269"/>
  <c r="L64" i="269"/>
  <c r="L65" i="269"/>
  <c r="L58" i="269"/>
  <c r="L93" i="269" s="1"/>
  <c r="L59" i="269"/>
  <c r="L60" i="269"/>
  <c r="L95" i="269" s="1"/>
  <c r="L61" i="269"/>
  <c r="L96" i="269" s="1"/>
  <c r="N38" i="415"/>
  <c r="N38" i="414"/>
  <c r="N38" i="413"/>
  <c r="L126" i="269" l="1"/>
  <c r="L129" i="269"/>
  <c r="L128" i="269"/>
  <c r="L138" i="269"/>
  <c r="L151" i="269"/>
  <c r="L171" i="269"/>
  <c r="L94" i="269"/>
  <c r="L100" i="269"/>
  <c r="L99" i="269"/>
  <c r="L131" i="269"/>
  <c r="L123" i="269"/>
  <c r="N43" i="416"/>
  <c r="N59" i="416"/>
  <c r="L127" i="269" l="1"/>
  <c r="L161" i="269"/>
  <c r="L173" i="269"/>
  <c r="L162" i="269"/>
  <c r="L159" i="269"/>
  <c r="L133" i="269"/>
  <c r="L155" i="269"/>
  <c r="L164" i="269"/>
  <c r="L132" i="269"/>
  <c r="N61" i="416"/>
  <c r="L124" i="269" s="1"/>
  <c r="N66" i="416" l="1"/>
  <c r="L165" i="269"/>
  <c r="N68" i="416"/>
  <c r="L157" i="269"/>
  <c r="L166" i="269"/>
  <c r="N67" i="416"/>
  <c r="N69" i="416" s="1"/>
  <c r="N71" i="416" s="1"/>
  <c r="L160" i="269"/>
  <c r="K56" i="415" l="1"/>
  <c r="N56" i="415" s="1"/>
  <c r="N55" i="415"/>
  <c r="N59" i="415" s="1"/>
  <c r="N50" i="415"/>
  <c r="N42" i="415"/>
  <c r="N41" i="415"/>
  <c r="N40" i="415"/>
  <c r="N30" i="415"/>
  <c r="N33" i="415" s="1"/>
  <c r="N39" i="415"/>
  <c r="N55" i="414"/>
  <c r="K56" i="414"/>
  <c r="N56" i="414" s="1"/>
  <c r="N50" i="414"/>
  <c r="N42" i="414"/>
  <c r="N41" i="414"/>
  <c r="N40" i="414"/>
  <c r="N30" i="414"/>
  <c r="N33" i="414" s="1"/>
  <c r="N39" i="414"/>
  <c r="K56" i="413"/>
  <c r="N56" i="413" s="1"/>
  <c r="N55" i="413"/>
  <c r="N50" i="413"/>
  <c r="N42" i="413"/>
  <c r="N41" i="413"/>
  <c r="N40" i="413"/>
  <c r="N30" i="413"/>
  <c r="N33" i="413" s="1"/>
  <c r="N39" i="413"/>
  <c r="L50" i="269"/>
  <c r="L49" i="269"/>
  <c r="L47" i="269"/>
  <c r="L45" i="269"/>
  <c r="L44" i="269"/>
  <c r="L43" i="269"/>
  <c r="L80" i="269" l="1"/>
  <c r="L81" i="269"/>
  <c r="L84" i="269"/>
  <c r="L86" i="269"/>
  <c r="L82" i="269"/>
  <c r="L87" i="269"/>
  <c r="N43" i="415"/>
  <c r="N61" i="415" s="1"/>
  <c r="N43" i="414"/>
  <c r="N43" i="413"/>
  <c r="N59" i="414"/>
  <c r="N59" i="413"/>
  <c r="N61" i="414"/>
  <c r="N55" i="388"/>
  <c r="N40" i="388"/>
  <c r="N41" i="388"/>
  <c r="N46" i="387"/>
  <c r="L53" i="387"/>
  <c r="N53" i="387" s="1"/>
  <c r="G31" i="412"/>
  <c r="G32" i="412"/>
  <c r="G30" i="412"/>
  <c r="G3303" i="412"/>
  <c r="G3288" i="412"/>
  <c r="G3273" i="412"/>
  <c r="G3249" i="412"/>
  <c r="G3228" i="412"/>
  <c r="G3195" i="412"/>
  <c r="G3180" i="412"/>
  <c r="G3165" i="412"/>
  <c r="G3132" i="412"/>
  <c r="G3099" i="412"/>
  <c r="G3081" i="412"/>
  <c r="G3045" i="412"/>
  <c r="G3027" i="412"/>
  <c r="G3001" i="412"/>
  <c r="G2983" i="412"/>
  <c r="G2965" i="412"/>
  <c r="G2947" i="412"/>
  <c r="G2926" i="412"/>
  <c r="G2908" i="412"/>
  <c r="G2886" i="412"/>
  <c r="G2834" i="412"/>
  <c r="G2802" i="412"/>
  <c r="G2776" i="412"/>
  <c r="G2744" i="412"/>
  <c r="G2712" i="412"/>
  <c r="G2680" i="412"/>
  <c r="G2646" i="412"/>
  <c r="G2622" i="412"/>
  <c r="G2603" i="412"/>
  <c r="G2578" i="412"/>
  <c r="G2563" i="412"/>
  <c r="G2548" i="412"/>
  <c r="G2515" i="412"/>
  <c r="G2497" i="412"/>
  <c r="G2465" i="412"/>
  <c r="G2447" i="412"/>
  <c r="G2421" i="412"/>
  <c r="G2403" i="412"/>
  <c r="G2385" i="412"/>
  <c r="G2367" i="412"/>
  <c r="G2346" i="412"/>
  <c r="G2324" i="412"/>
  <c r="G2272" i="412"/>
  <c r="G2240" i="412"/>
  <c r="G2214" i="412"/>
  <c r="G2182" i="412"/>
  <c r="G2150" i="412"/>
  <c r="G2118" i="412"/>
  <c r="G2094" i="412"/>
  <c r="G2061" i="412"/>
  <c r="G2018" i="412"/>
  <c r="G2003" i="412"/>
  <c r="G1988" i="412"/>
  <c r="G1955" i="412"/>
  <c r="G1907" i="412"/>
  <c r="G1889" i="412"/>
  <c r="G1841" i="412"/>
  <c r="G1823" i="412"/>
  <c r="G1794" i="412"/>
  <c r="G1776" i="412"/>
  <c r="G1758" i="412"/>
  <c r="G1740" i="412"/>
  <c r="G1710" i="412"/>
  <c r="G1678" i="412"/>
  <c r="G1645" i="412"/>
  <c r="G1593" i="412"/>
  <c r="G1548" i="412"/>
  <c r="G1522" i="412"/>
  <c r="G1478" i="412"/>
  <c r="G1434" i="412"/>
  <c r="G1387" i="412"/>
  <c r="G1353" i="412"/>
  <c r="G1319" i="412"/>
  <c r="G1286" i="412"/>
  <c r="G1253" i="412"/>
  <c r="G1238" i="412"/>
  <c r="G1223" i="412"/>
  <c r="G1190" i="412"/>
  <c r="G1157" i="412"/>
  <c r="G1139" i="412"/>
  <c r="G1103" i="412"/>
  <c r="G1085" i="412"/>
  <c r="G1059" i="412"/>
  <c r="G1041" i="412"/>
  <c r="G1023" i="412"/>
  <c r="G1005" i="412"/>
  <c r="G987" i="412"/>
  <c r="G969" i="412"/>
  <c r="G948" i="412"/>
  <c r="G930" i="412"/>
  <c r="G908" i="412"/>
  <c r="G856" i="412"/>
  <c r="G824" i="412"/>
  <c r="G798" i="412"/>
  <c r="G766" i="412"/>
  <c r="G734" i="412"/>
  <c r="G702" i="412"/>
  <c r="G668" i="412"/>
  <c r="G644" i="412"/>
  <c r="G611" i="412"/>
  <c r="G578" i="412"/>
  <c r="G545" i="412"/>
  <c r="G512" i="412"/>
  <c r="G494" i="412"/>
  <c r="G462" i="412"/>
  <c r="G444" i="412"/>
  <c r="G418" i="412"/>
  <c r="G400" i="412"/>
  <c r="G382" i="412"/>
  <c r="G364" i="412"/>
  <c r="G346" i="412"/>
  <c r="G325" i="412"/>
  <c r="G303" i="412"/>
  <c r="G247" i="412"/>
  <c r="G215" i="412"/>
  <c r="G183" i="412"/>
  <c r="G157" i="412"/>
  <c r="G125" i="412"/>
  <c r="G93" i="412"/>
  <c r="G61" i="412"/>
  <c r="G27" i="412"/>
  <c r="G5" i="412"/>
  <c r="L24" i="384"/>
  <c r="L14" i="384"/>
  <c r="L148" i="269" l="1"/>
  <c r="L116" i="269"/>
  <c r="L120" i="269"/>
  <c r="L152" i="269"/>
  <c r="L118" i="269"/>
  <c r="L150" i="269"/>
  <c r="L121" i="269"/>
  <c r="L153" i="269"/>
  <c r="L147" i="269"/>
  <c r="N61" i="413"/>
  <c r="L146" i="269"/>
  <c r="L115" i="269"/>
  <c r="N68" i="415"/>
  <c r="L57" i="269"/>
  <c r="L55" i="269"/>
  <c r="L92" i="269"/>
  <c r="L56" i="269"/>
  <c r="N66" i="415"/>
  <c r="N67" i="415"/>
  <c r="N68" i="414"/>
  <c r="N67" i="414"/>
  <c r="N66" i="414"/>
  <c r="N68" i="413"/>
  <c r="N67" i="413"/>
  <c r="N66" i="413"/>
  <c r="K56" i="388"/>
  <c r="C25" i="387"/>
  <c r="G3238" i="412"/>
  <c r="L183" i="269" l="1"/>
  <c r="E6" i="386"/>
  <c r="N69" i="415"/>
  <c r="N71" i="415" s="1"/>
  <c r="N69" i="414"/>
  <c r="N71" i="414" s="1"/>
  <c r="N69" i="413"/>
  <c r="N71" i="413" s="1"/>
  <c r="G2611" i="412"/>
  <c r="E24" i="269" l="1"/>
  <c r="E23" i="269"/>
  <c r="C3310" i="412"/>
  <c r="G3310" i="412" s="1"/>
  <c r="C3309" i="412"/>
  <c r="G3309" i="412" s="1"/>
  <c r="G3308" i="412"/>
  <c r="C3307" i="412"/>
  <c r="G3307" i="412" s="1"/>
  <c r="G3306" i="412"/>
  <c r="B3301" i="412"/>
  <c r="G3292" i="412"/>
  <c r="G3294" i="412" s="1"/>
  <c r="E182" i="269" s="1"/>
  <c r="G3291" i="412"/>
  <c r="B3286" i="412"/>
  <c r="G3276" i="412"/>
  <c r="G3278" i="412" s="1"/>
  <c r="E181" i="269" s="1"/>
  <c r="B3271" i="412"/>
  <c r="G3253" i="412"/>
  <c r="G3252" i="412"/>
  <c r="B3247" i="412"/>
  <c r="G3237" i="412"/>
  <c r="G3236" i="412"/>
  <c r="G3235" i="412"/>
  <c r="G3234" i="412"/>
  <c r="G3233" i="412"/>
  <c r="G3232" i="412"/>
  <c r="G3231" i="412"/>
  <c r="B3226" i="412"/>
  <c r="G3211" i="412"/>
  <c r="G3210" i="412"/>
  <c r="G3209" i="412"/>
  <c r="G3208" i="412"/>
  <c r="G3207" i="412"/>
  <c r="G3206" i="412"/>
  <c r="G3205" i="412"/>
  <c r="G3204" i="412"/>
  <c r="G3203" i="412"/>
  <c r="G3202" i="412"/>
  <c r="G3201" i="412"/>
  <c r="G3200" i="412"/>
  <c r="G3199" i="412"/>
  <c r="G3198" i="412"/>
  <c r="B3193" i="412"/>
  <c r="G3183" i="412"/>
  <c r="G3185" i="412" s="1"/>
  <c r="E171" i="269" s="1"/>
  <c r="B3178" i="412"/>
  <c r="G3168" i="412"/>
  <c r="G3170" i="412" s="1"/>
  <c r="E170" i="269" s="1"/>
  <c r="B3163" i="412"/>
  <c r="G3150" i="412"/>
  <c r="G3149" i="412"/>
  <c r="G3148" i="412"/>
  <c r="G3147" i="412"/>
  <c r="G3146" i="412"/>
  <c r="G3145" i="412"/>
  <c r="G3144" i="412"/>
  <c r="G3143" i="412"/>
  <c r="G3142" i="412"/>
  <c r="G3141" i="412"/>
  <c r="G3140" i="412"/>
  <c r="G3139" i="412"/>
  <c r="G3138" i="412"/>
  <c r="G3137" i="412"/>
  <c r="G3136" i="412"/>
  <c r="G3135" i="412"/>
  <c r="B3130" i="412"/>
  <c r="G3109" i="412"/>
  <c r="G3108" i="412"/>
  <c r="G3107" i="412"/>
  <c r="G3106" i="412"/>
  <c r="G3105" i="412"/>
  <c r="G3104" i="412"/>
  <c r="G3103" i="412"/>
  <c r="G3102" i="412"/>
  <c r="B3097" i="412"/>
  <c r="G3089" i="412"/>
  <c r="E165" i="269" s="1"/>
  <c r="B3079" i="412"/>
  <c r="G3062" i="412"/>
  <c r="G3061" i="412"/>
  <c r="G3060" i="412"/>
  <c r="G3059" i="412"/>
  <c r="G3058" i="412"/>
  <c r="G3057" i="412"/>
  <c r="G3056" i="412"/>
  <c r="G3055" i="412"/>
  <c r="F3054" i="412"/>
  <c r="G3054" i="412" s="1"/>
  <c r="G3053" i="412"/>
  <c r="F3053" i="412"/>
  <c r="F3052" i="412"/>
  <c r="G3052" i="412" s="1"/>
  <c r="F3051" i="412"/>
  <c r="G3051" i="412" s="1"/>
  <c r="F3050" i="412"/>
  <c r="G3050" i="412" s="1"/>
  <c r="F3049" i="412"/>
  <c r="G3049" i="412" s="1"/>
  <c r="G3048" i="412"/>
  <c r="F3048" i="412"/>
  <c r="B3043" i="412"/>
  <c r="D3030" i="412"/>
  <c r="G3030" i="412" s="1"/>
  <c r="G3035" i="412" s="1"/>
  <c r="E162" i="269" s="1"/>
  <c r="B3025" i="412"/>
  <c r="G3010" i="412"/>
  <c r="G3009" i="412"/>
  <c r="G3008" i="412"/>
  <c r="G3007" i="412"/>
  <c r="G3006" i="412"/>
  <c r="G3005" i="412"/>
  <c r="G3004" i="412"/>
  <c r="B2999" i="412"/>
  <c r="D2987" i="412"/>
  <c r="G2987" i="412" s="1"/>
  <c r="D2986" i="412"/>
  <c r="G2986" i="412" s="1"/>
  <c r="B2981" i="412"/>
  <c r="G2968" i="412"/>
  <c r="G2973" i="412" s="1"/>
  <c r="E159" i="269" s="1"/>
  <c r="D2968" i="412"/>
  <c r="B2963" i="412"/>
  <c r="G2954" i="412"/>
  <c r="G2953" i="412"/>
  <c r="G2952" i="412"/>
  <c r="G2951" i="412"/>
  <c r="G2950" i="412"/>
  <c r="B2945" i="412"/>
  <c r="G2930" i="412"/>
  <c r="G2929" i="412"/>
  <c r="B2924" i="412"/>
  <c r="G2914" i="412"/>
  <c r="G2913" i="412"/>
  <c r="G2912" i="412"/>
  <c r="G2911" i="412"/>
  <c r="B2906" i="412"/>
  <c r="G2891" i="412"/>
  <c r="G2890" i="412"/>
  <c r="G2889" i="412"/>
  <c r="B2884" i="412"/>
  <c r="C2873" i="412"/>
  <c r="G2873" i="412" s="1"/>
  <c r="C2872" i="412"/>
  <c r="G2872" i="412" s="1"/>
  <c r="C2871" i="412"/>
  <c r="G2871" i="412" s="1"/>
  <c r="C2870" i="412"/>
  <c r="G2870" i="412" s="1"/>
  <c r="C2868" i="412"/>
  <c r="G2868" i="412" s="1"/>
  <c r="C2867" i="412"/>
  <c r="G2867" i="412" s="1"/>
  <c r="C2866" i="412"/>
  <c r="G2866" i="412" s="1"/>
  <c r="C2865" i="412"/>
  <c r="G2865" i="412" s="1"/>
  <c r="C2864" i="412"/>
  <c r="G2864" i="412" s="1"/>
  <c r="C2863" i="412"/>
  <c r="G2863" i="412" s="1"/>
  <c r="C2862" i="412"/>
  <c r="G2862" i="412" s="1"/>
  <c r="G2861" i="412"/>
  <c r="C2861" i="412"/>
  <c r="C2860" i="412"/>
  <c r="G2860" i="412" s="1"/>
  <c r="G2859" i="412"/>
  <c r="G2858" i="412"/>
  <c r="G2857" i="412"/>
  <c r="G2856" i="412"/>
  <c r="C2854" i="412"/>
  <c r="G2854" i="412" s="1"/>
  <c r="G2853" i="412"/>
  <c r="G2852" i="412"/>
  <c r="G2851" i="412"/>
  <c r="G2850" i="412"/>
  <c r="C2848" i="412"/>
  <c r="G2848" i="412" s="1"/>
  <c r="G2847" i="412"/>
  <c r="G2846" i="412"/>
  <c r="G2845" i="412"/>
  <c r="G2844" i="412"/>
  <c r="C2842" i="412"/>
  <c r="G2842" i="412" s="1"/>
  <c r="G2841" i="412"/>
  <c r="G2840" i="412"/>
  <c r="G2839" i="412"/>
  <c r="G2838" i="412"/>
  <c r="B2832" i="412"/>
  <c r="G2818" i="412"/>
  <c r="G2817" i="412"/>
  <c r="G2816" i="412"/>
  <c r="G2815" i="412"/>
  <c r="G2814" i="412"/>
  <c r="G2813" i="412"/>
  <c r="G2812" i="412"/>
  <c r="G2811" i="412"/>
  <c r="G2810" i="412"/>
  <c r="G2809" i="412"/>
  <c r="G2808" i="412"/>
  <c r="G2807" i="412"/>
  <c r="G2806" i="412"/>
  <c r="G2805" i="412"/>
  <c r="B2800" i="412"/>
  <c r="G2780" i="412"/>
  <c r="G2779" i="412"/>
  <c r="G2792" i="412" s="1"/>
  <c r="E151" i="269" s="1"/>
  <c r="B2775" i="412"/>
  <c r="G2760" i="412"/>
  <c r="G2759" i="412"/>
  <c r="G2758" i="412"/>
  <c r="G2757" i="412"/>
  <c r="G2756" i="412"/>
  <c r="G2755" i="412"/>
  <c r="G2754" i="412"/>
  <c r="G2753" i="412"/>
  <c r="G2752" i="412"/>
  <c r="G2751" i="412"/>
  <c r="G2750" i="412"/>
  <c r="G2749" i="412"/>
  <c r="G2748" i="412"/>
  <c r="G2747" i="412"/>
  <c r="B2742" i="412"/>
  <c r="G2728" i="412"/>
  <c r="G2727" i="412"/>
  <c r="G2726" i="412"/>
  <c r="G2725" i="412"/>
  <c r="G2724" i="412"/>
  <c r="G2723" i="412"/>
  <c r="G2722" i="412"/>
  <c r="G2721" i="412"/>
  <c r="G2720" i="412"/>
  <c r="G2719" i="412"/>
  <c r="G2718" i="412"/>
  <c r="G2717" i="412"/>
  <c r="G2716" i="412"/>
  <c r="G2715" i="412"/>
  <c r="G2735" i="412" s="1"/>
  <c r="E149" i="269" s="1"/>
  <c r="B2710" i="412"/>
  <c r="G2696" i="412"/>
  <c r="G2695" i="412"/>
  <c r="G2694" i="412"/>
  <c r="G2693" i="412"/>
  <c r="G2692" i="412"/>
  <c r="G2691" i="412"/>
  <c r="G2690" i="412"/>
  <c r="G2689" i="412"/>
  <c r="G2688" i="412"/>
  <c r="G2687" i="412"/>
  <c r="G2686" i="412"/>
  <c r="G2685" i="412"/>
  <c r="G2684" i="412"/>
  <c r="G2683" i="412"/>
  <c r="B2678" i="412"/>
  <c r="G2664" i="412"/>
  <c r="F2663" i="412"/>
  <c r="G2663" i="412" s="1"/>
  <c r="G2662" i="412"/>
  <c r="F2662" i="412"/>
  <c r="F2661" i="412"/>
  <c r="G2661" i="412" s="1"/>
  <c r="F2660" i="412"/>
  <c r="G2660" i="412" s="1"/>
  <c r="F2659" i="412"/>
  <c r="G2659" i="412" s="1"/>
  <c r="F2658" i="412"/>
  <c r="G2658" i="412" s="1"/>
  <c r="F2657" i="412"/>
  <c r="G2657" i="412" s="1"/>
  <c r="G2656" i="412"/>
  <c r="G2655" i="412"/>
  <c r="G2654" i="412"/>
  <c r="G2653" i="412"/>
  <c r="G2652" i="412"/>
  <c r="G2651" i="412"/>
  <c r="G2650" i="412"/>
  <c r="G2649" i="412"/>
  <c r="B2644" i="412"/>
  <c r="G2631" i="412"/>
  <c r="G2630" i="412"/>
  <c r="G2629" i="412"/>
  <c r="G2628" i="412"/>
  <c r="G2627" i="412"/>
  <c r="G2636" i="412" s="1"/>
  <c r="E146" i="269" s="1"/>
  <c r="G2626" i="412"/>
  <c r="G2625" i="412"/>
  <c r="B2620" i="412"/>
  <c r="G2610" i="412"/>
  <c r="G2609" i="412"/>
  <c r="G2608" i="412"/>
  <c r="G2612" i="412" s="1"/>
  <c r="E140" i="269" s="1"/>
  <c r="G2607" i="412"/>
  <c r="G2606" i="412"/>
  <c r="B2601" i="412"/>
  <c r="G2590" i="412"/>
  <c r="G2589" i="412"/>
  <c r="G2588" i="412"/>
  <c r="G2587" i="412"/>
  <c r="G2586" i="412"/>
  <c r="G2585" i="412"/>
  <c r="G2584" i="412"/>
  <c r="G2583" i="412"/>
  <c r="G2582" i="412"/>
  <c r="G2581" i="412"/>
  <c r="B2576" i="412"/>
  <c r="G2566" i="412"/>
  <c r="G2568" i="412" s="1"/>
  <c r="E136" i="269" s="1"/>
  <c r="B2561" i="412"/>
  <c r="G2551" i="412"/>
  <c r="G2553" i="412" s="1"/>
  <c r="E135" i="269" s="1"/>
  <c r="B2546" i="412"/>
  <c r="G2523" i="412"/>
  <c r="G2522" i="412"/>
  <c r="G2521" i="412"/>
  <c r="G2520" i="412"/>
  <c r="G2519" i="412"/>
  <c r="G2518" i="412"/>
  <c r="B2513" i="412"/>
  <c r="G2501" i="412"/>
  <c r="G2500" i="412"/>
  <c r="G2505" i="412" s="1"/>
  <c r="E132" i="269" s="1"/>
  <c r="B2495" i="412"/>
  <c r="G2478" i="412"/>
  <c r="G2477" i="412"/>
  <c r="G2476" i="412"/>
  <c r="G2475" i="412"/>
  <c r="G2474" i="412"/>
  <c r="G2473" i="412"/>
  <c r="G2472" i="412"/>
  <c r="F2472" i="412"/>
  <c r="F2471" i="412"/>
  <c r="G2471" i="412" s="1"/>
  <c r="F2470" i="412"/>
  <c r="G2470" i="412" s="1"/>
  <c r="F2469" i="412"/>
  <c r="G2469" i="412" s="1"/>
  <c r="F2468" i="412"/>
  <c r="G2468" i="412" s="1"/>
  <c r="B2463" i="412"/>
  <c r="D2450" i="412"/>
  <c r="G2450" i="412" s="1"/>
  <c r="G2455" i="412" s="1"/>
  <c r="E129" i="269" s="1"/>
  <c r="B2445" i="412"/>
  <c r="G2428" i="412"/>
  <c r="G2427" i="412"/>
  <c r="G2426" i="412"/>
  <c r="G2425" i="412"/>
  <c r="G2424" i="412"/>
  <c r="B2419" i="412"/>
  <c r="D2407" i="412"/>
  <c r="G2407" i="412" s="1"/>
  <c r="G2406" i="412"/>
  <c r="D2406" i="412"/>
  <c r="B2401" i="412"/>
  <c r="D2388" i="412"/>
  <c r="G2388" i="412" s="1"/>
  <c r="G2393" i="412" s="1"/>
  <c r="E126" i="269" s="1"/>
  <c r="B2383" i="412"/>
  <c r="G2372" i="412"/>
  <c r="G2371" i="412"/>
  <c r="G2370" i="412"/>
  <c r="B2365" i="412"/>
  <c r="G2357" i="412"/>
  <c r="E124" i="269" s="1"/>
  <c r="G2350" i="412"/>
  <c r="G2349" i="412"/>
  <c r="B2344" i="412"/>
  <c r="G2331" i="412"/>
  <c r="G2330" i="412"/>
  <c r="G2329" i="412"/>
  <c r="G2328" i="412"/>
  <c r="G2327" i="412"/>
  <c r="B2322" i="412"/>
  <c r="G2311" i="412"/>
  <c r="C2311" i="412"/>
  <c r="C2310" i="412"/>
  <c r="G2310" i="412" s="1"/>
  <c r="C2309" i="412"/>
  <c r="G2309" i="412" s="1"/>
  <c r="C2308" i="412"/>
  <c r="G2308" i="412" s="1"/>
  <c r="C2306" i="412"/>
  <c r="G2306" i="412" s="1"/>
  <c r="C2305" i="412"/>
  <c r="G2305" i="412" s="1"/>
  <c r="C2304" i="412"/>
  <c r="G2304" i="412" s="1"/>
  <c r="C2303" i="412"/>
  <c r="G2303" i="412" s="1"/>
  <c r="C2302" i="412"/>
  <c r="G2302" i="412" s="1"/>
  <c r="G2301" i="412"/>
  <c r="C2301" i="412"/>
  <c r="C2300" i="412"/>
  <c r="G2300" i="412" s="1"/>
  <c r="C2299" i="412"/>
  <c r="G2299" i="412" s="1"/>
  <c r="C2298" i="412"/>
  <c r="G2298" i="412" s="1"/>
  <c r="G2297" i="412"/>
  <c r="G2296" i="412"/>
  <c r="G2295" i="412"/>
  <c r="G2294" i="412"/>
  <c r="C2292" i="412"/>
  <c r="G2292" i="412" s="1"/>
  <c r="G2291" i="412"/>
  <c r="G2290" i="412"/>
  <c r="G2289" i="412"/>
  <c r="G2288" i="412"/>
  <c r="C2286" i="412"/>
  <c r="G2286" i="412" s="1"/>
  <c r="G2285" i="412"/>
  <c r="G2284" i="412"/>
  <c r="G2283" i="412"/>
  <c r="G2282" i="412"/>
  <c r="C2280" i="412"/>
  <c r="G2280" i="412" s="1"/>
  <c r="G2279" i="412"/>
  <c r="G2278" i="412"/>
  <c r="G2277" i="412"/>
  <c r="G2276" i="412"/>
  <c r="B2270" i="412"/>
  <c r="G2252" i="412"/>
  <c r="G2251" i="412"/>
  <c r="G2250" i="412"/>
  <c r="G2249" i="412"/>
  <c r="G2248" i="412"/>
  <c r="G2247" i="412"/>
  <c r="G2246" i="412"/>
  <c r="G2245" i="412"/>
  <c r="G2244" i="412"/>
  <c r="G2243" i="412"/>
  <c r="B2238" i="412"/>
  <c r="G2218" i="412"/>
  <c r="G2217" i="412"/>
  <c r="G2230" i="412" s="1"/>
  <c r="E119" i="269" s="1"/>
  <c r="B2213" i="412"/>
  <c r="G2194" i="412"/>
  <c r="G2193" i="412"/>
  <c r="G2192" i="412"/>
  <c r="G2191" i="412"/>
  <c r="G2190" i="412"/>
  <c r="G2189" i="412"/>
  <c r="G2188" i="412"/>
  <c r="G2187" i="412"/>
  <c r="G2186" i="412"/>
  <c r="G2185" i="412"/>
  <c r="B2180" i="412"/>
  <c r="G2162" i="412"/>
  <c r="G2161" i="412"/>
  <c r="G2160" i="412"/>
  <c r="G2159" i="412"/>
  <c r="G2158" i="412"/>
  <c r="G2157" i="412"/>
  <c r="G2156" i="412"/>
  <c r="G2155" i="412"/>
  <c r="G2154" i="412"/>
  <c r="G2153" i="412"/>
  <c r="B2148" i="412"/>
  <c r="G2130" i="412"/>
  <c r="G2129" i="412"/>
  <c r="G2128" i="412"/>
  <c r="G2127" i="412"/>
  <c r="G2126" i="412"/>
  <c r="G2125" i="412"/>
  <c r="G2124" i="412"/>
  <c r="G2123" i="412"/>
  <c r="G2122" i="412"/>
  <c r="G2121" i="412"/>
  <c r="B2116" i="412"/>
  <c r="G2101" i="412"/>
  <c r="G2100" i="412"/>
  <c r="G2099" i="412"/>
  <c r="G2098" i="412"/>
  <c r="G2097" i="412"/>
  <c r="B2092" i="412"/>
  <c r="G2079" i="412"/>
  <c r="G2078" i="412"/>
  <c r="G2077" i="412"/>
  <c r="G2076" i="412"/>
  <c r="G2075" i="412"/>
  <c r="G2074" i="412"/>
  <c r="G2073" i="412"/>
  <c r="G2072" i="412"/>
  <c r="G2071" i="412"/>
  <c r="G2070" i="412"/>
  <c r="G2069" i="412"/>
  <c r="G2068" i="412"/>
  <c r="G2067" i="412"/>
  <c r="G2066" i="412"/>
  <c r="G2065" i="412"/>
  <c r="G2064" i="412"/>
  <c r="B2059" i="412"/>
  <c r="G2050" i="412"/>
  <c r="G2049" i="412"/>
  <c r="G2048" i="412"/>
  <c r="G2047" i="412"/>
  <c r="G2046" i="412"/>
  <c r="G2045" i="412"/>
  <c r="G2044" i="412"/>
  <c r="G2043" i="412"/>
  <c r="G2042" i="412"/>
  <c r="G2041" i="412"/>
  <c r="G2040" i="412"/>
  <c r="G2039" i="412"/>
  <c r="G2038" i="412"/>
  <c r="G2037" i="412"/>
  <c r="G2036" i="412"/>
  <c r="G2035" i="412"/>
  <c r="G2034" i="412"/>
  <c r="G2033" i="412"/>
  <c r="G2032" i="412"/>
  <c r="G2031" i="412"/>
  <c r="G2030" i="412"/>
  <c r="G2029" i="412"/>
  <c r="G2028" i="412"/>
  <c r="G2027" i="412"/>
  <c r="G2026" i="412"/>
  <c r="G2025" i="412"/>
  <c r="G2024" i="412"/>
  <c r="G2023" i="412"/>
  <c r="G2022" i="412"/>
  <c r="G2021" i="412"/>
  <c r="B2016" i="412"/>
  <c r="G2006" i="412"/>
  <c r="G2008" i="412" s="1"/>
  <c r="E105" i="269" s="1"/>
  <c r="B2001" i="412"/>
  <c r="G1991" i="412"/>
  <c r="G1993" i="412" s="1"/>
  <c r="E104" i="269" s="1"/>
  <c r="B1986" i="412"/>
  <c r="G1973" i="412"/>
  <c r="G1972" i="412"/>
  <c r="G1971" i="412"/>
  <c r="G1970" i="412"/>
  <c r="G1969" i="412"/>
  <c r="G1968" i="412"/>
  <c r="G1967" i="412"/>
  <c r="G1966" i="412"/>
  <c r="G1965" i="412"/>
  <c r="G1964" i="412"/>
  <c r="G1963" i="412"/>
  <c r="G1962" i="412"/>
  <c r="G1961" i="412"/>
  <c r="G1960" i="412"/>
  <c r="G1959" i="412"/>
  <c r="G1958" i="412"/>
  <c r="B1953" i="412"/>
  <c r="G1925" i="412"/>
  <c r="G1924" i="412"/>
  <c r="G1923" i="412"/>
  <c r="G1922" i="412"/>
  <c r="G1921" i="412"/>
  <c r="G1920" i="412"/>
  <c r="G1919" i="412"/>
  <c r="G1918" i="412"/>
  <c r="G1917" i="412"/>
  <c r="G1916" i="412"/>
  <c r="G1915" i="412"/>
  <c r="G1914" i="412"/>
  <c r="G1913" i="412"/>
  <c r="G1912" i="412"/>
  <c r="G1911" i="412"/>
  <c r="G1910" i="412"/>
  <c r="B1905" i="412"/>
  <c r="G1893" i="412"/>
  <c r="F1892" i="412"/>
  <c r="G1892" i="412" s="1"/>
  <c r="B1887" i="412"/>
  <c r="G1874" i="412"/>
  <c r="G1873" i="412"/>
  <c r="G1872" i="412"/>
  <c r="G1871" i="412"/>
  <c r="G1870" i="412"/>
  <c r="G1869" i="412"/>
  <c r="G1868" i="412"/>
  <c r="G1867" i="412"/>
  <c r="G1866" i="412"/>
  <c r="G1865" i="412"/>
  <c r="G1864" i="412"/>
  <c r="G1863" i="412"/>
  <c r="G1862" i="412"/>
  <c r="G1861" i="412"/>
  <c r="G1860" i="412"/>
  <c r="G1859" i="412"/>
  <c r="G1858" i="412"/>
  <c r="G1857" i="412"/>
  <c r="G1856" i="412"/>
  <c r="G1855" i="412"/>
  <c r="G1854" i="412"/>
  <c r="G1853" i="412"/>
  <c r="G1852" i="412"/>
  <c r="G1851" i="412"/>
  <c r="G1850" i="412"/>
  <c r="G1849" i="412"/>
  <c r="G1848" i="412"/>
  <c r="G1847" i="412"/>
  <c r="G1846" i="412"/>
  <c r="G1845" i="412"/>
  <c r="G1844" i="412"/>
  <c r="B1839" i="412"/>
  <c r="G1826" i="412"/>
  <c r="G1831" i="412" s="1"/>
  <c r="E96" i="269" s="1"/>
  <c r="D1826" i="412"/>
  <c r="B1821" i="412"/>
  <c r="C1811" i="412"/>
  <c r="G1811" i="412" s="1"/>
  <c r="C1810" i="412"/>
  <c r="G1810" i="412" s="1"/>
  <c r="C1809" i="412"/>
  <c r="G1809" i="412" s="1"/>
  <c r="C1808" i="412"/>
  <c r="G1808" i="412" s="1"/>
  <c r="G1807" i="412"/>
  <c r="C1807" i="412"/>
  <c r="C1806" i="412"/>
  <c r="G1806" i="412" s="1"/>
  <c r="C1805" i="412"/>
  <c r="G1805" i="412" s="1"/>
  <c r="C1804" i="412"/>
  <c r="G1804" i="412" s="1"/>
  <c r="C1803" i="412"/>
  <c r="G1803" i="412" s="1"/>
  <c r="C1802" i="412"/>
  <c r="G1802" i="412" s="1"/>
  <c r="C1801" i="412"/>
  <c r="G1801" i="412" s="1"/>
  <c r="C1800" i="412"/>
  <c r="G1800" i="412" s="1"/>
  <c r="C1799" i="412"/>
  <c r="G1799" i="412" s="1"/>
  <c r="C1798" i="412"/>
  <c r="G1798" i="412" s="1"/>
  <c r="C1797" i="412"/>
  <c r="G1797" i="412" s="1"/>
  <c r="B1792" i="412"/>
  <c r="D1780" i="412"/>
  <c r="G1780" i="412" s="1"/>
  <c r="D1779" i="412"/>
  <c r="G1779" i="412" s="1"/>
  <c r="B1774" i="412"/>
  <c r="D1761" i="412"/>
  <c r="G1761" i="412" s="1"/>
  <c r="G1766" i="412" s="1"/>
  <c r="E93" i="269" s="1"/>
  <c r="B1756" i="412"/>
  <c r="G1745" i="412"/>
  <c r="G1744" i="412"/>
  <c r="G1743" i="412"/>
  <c r="B1738" i="412"/>
  <c r="G1724" i="412"/>
  <c r="G1723" i="412"/>
  <c r="G1722" i="412"/>
  <c r="G1721" i="412"/>
  <c r="G1720" i="412"/>
  <c r="G1719" i="412"/>
  <c r="G1718" i="412"/>
  <c r="G1717" i="412"/>
  <c r="G1716" i="412"/>
  <c r="G1715" i="412"/>
  <c r="G1714" i="412"/>
  <c r="G1713" i="412"/>
  <c r="B1708" i="412"/>
  <c r="G1684" i="412"/>
  <c r="G1683" i="412"/>
  <c r="G1682" i="412"/>
  <c r="G1681" i="412"/>
  <c r="B1676" i="412"/>
  <c r="G1658" i="412"/>
  <c r="G1657" i="412"/>
  <c r="G1656" i="412"/>
  <c r="G1655" i="412"/>
  <c r="G1654" i="412"/>
  <c r="G1653" i="412"/>
  <c r="G1652" i="412"/>
  <c r="G1651" i="412"/>
  <c r="G1650" i="412"/>
  <c r="G1649" i="412"/>
  <c r="G1648" i="412"/>
  <c r="B1643" i="412"/>
  <c r="G1632" i="412"/>
  <c r="C1632" i="412"/>
  <c r="C1631" i="412"/>
  <c r="G1631" i="412" s="1"/>
  <c r="C1630" i="412"/>
  <c r="G1630" i="412" s="1"/>
  <c r="C1629" i="412"/>
  <c r="G1629" i="412" s="1"/>
  <c r="C1627" i="412"/>
  <c r="G1627" i="412" s="1"/>
  <c r="C1626" i="412"/>
  <c r="G1626" i="412" s="1"/>
  <c r="C1625" i="412"/>
  <c r="G1625" i="412" s="1"/>
  <c r="C1624" i="412"/>
  <c r="G1624" i="412" s="1"/>
  <c r="C1623" i="412"/>
  <c r="G1623" i="412" s="1"/>
  <c r="C1622" i="412"/>
  <c r="G1622" i="412" s="1"/>
  <c r="C1621" i="412"/>
  <c r="G1621" i="412" s="1"/>
  <c r="C1620" i="412"/>
  <c r="G1620" i="412" s="1"/>
  <c r="G1619" i="412"/>
  <c r="C1619" i="412"/>
  <c r="G1618" i="412"/>
  <c r="G1617" i="412"/>
  <c r="G1616" i="412"/>
  <c r="G1615" i="412"/>
  <c r="C1613" i="412"/>
  <c r="G1613" i="412" s="1"/>
  <c r="G1612" i="412"/>
  <c r="G1611" i="412"/>
  <c r="G1610" i="412"/>
  <c r="G1609" i="412"/>
  <c r="C1607" i="412"/>
  <c r="G1607" i="412" s="1"/>
  <c r="G1606" i="412"/>
  <c r="G1605" i="412"/>
  <c r="G1604" i="412"/>
  <c r="G1603" i="412"/>
  <c r="C1601" i="412"/>
  <c r="G1601" i="412" s="1"/>
  <c r="G1600" i="412"/>
  <c r="G1599" i="412"/>
  <c r="G1598" i="412"/>
  <c r="G1597" i="412"/>
  <c r="B1591" i="412"/>
  <c r="G1580" i="412"/>
  <c r="G1579" i="412"/>
  <c r="G1578" i="412"/>
  <c r="G1577" i="412"/>
  <c r="G1576" i="412"/>
  <c r="G1575" i="412"/>
  <c r="G1574" i="412"/>
  <c r="G1573" i="412"/>
  <c r="G1572" i="412"/>
  <c r="G1571" i="412"/>
  <c r="G1570" i="412"/>
  <c r="G1569" i="412"/>
  <c r="G1568" i="412"/>
  <c r="G1567" i="412"/>
  <c r="G1566" i="412"/>
  <c r="G1565" i="412"/>
  <c r="G1564" i="412"/>
  <c r="G1563" i="412"/>
  <c r="G1562" i="412"/>
  <c r="G1561" i="412"/>
  <c r="G1560" i="412"/>
  <c r="G1559" i="412"/>
  <c r="G1558" i="412"/>
  <c r="G1557" i="412"/>
  <c r="G1556" i="412"/>
  <c r="G1555" i="412"/>
  <c r="G1554" i="412"/>
  <c r="G1553" i="412"/>
  <c r="G1552" i="412"/>
  <c r="G1551" i="412"/>
  <c r="B1546" i="412"/>
  <c r="G1526" i="412"/>
  <c r="G1525" i="412"/>
  <c r="G1538" i="412" s="1"/>
  <c r="E85" i="269" s="1"/>
  <c r="B1521" i="412"/>
  <c r="G1510" i="412"/>
  <c r="G1509" i="412"/>
  <c r="G1508" i="412"/>
  <c r="G1507" i="412"/>
  <c r="G1506" i="412"/>
  <c r="G1505" i="412"/>
  <c r="G1504" i="412"/>
  <c r="G1503" i="412"/>
  <c r="G1502" i="412"/>
  <c r="G1501" i="412"/>
  <c r="G1500" i="412"/>
  <c r="G1499" i="412"/>
  <c r="G1498" i="412"/>
  <c r="G1497" i="412"/>
  <c r="G1496" i="412"/>
  <c r="G1495" i="412"/>
  <c r="G1494" i="412"/>
  <c r="G1493" i="412"/>
  <c r="G1492" i="412"/>
  <c r="G1491" i="412"/>
  <c r="G1490" i="412"/>
  <c r="G1489" i="412"/>
  <c r="G1488" i="412"/>
  <c r="G1487" i="412"/>
  <c r="G1486" i="412"/>
  <c r="G1485" i="412"/>
  <c r="G1484" i="412"/>
  <c r="G1483" i="412"/>
  <c r="G1482" i="412"/>
  <c r="G1481" i="412"/>
  <c r="B1476" i="412"/>
  <c r="G1466" i="412"/>
  <c r="G1465" i="412"/>
  <c r="G1464" i="412"/>
  <c r="G1463" i="412"/>
  <c r="G1462" i="412"/>
  <c r="G1461" i="412"/>
  <c r="G1460" i="412"/>
  <c r="G1459" i="412"/>
  <c r="G1458" i="412"/>
  <c r="G1457" i="412"/>
  <c r="G1456" i="412"/>
  <c r="G1455" i="412"/>
  <c r="G1454" i="412"/>
  <c r="G1453" i="412"/>
  <c r="G1452" i="412"/>
  <c r="G1451" i="412"/>
  <c r="G1450" i="412"/>
  <c r="G1449" i="412"/>
  <c r="G1448" i="412"/>
  <c r="G1447" i="412"/>
  <c r="G1446" i="412"/>
  <c r="G1445" i="412"/>
  <c r="G1444" i="412"/>
  <c r="G1443" i="412"/>
  <c r="G1442" i="412"/>
  <c r="G1441" i="412"/>
  <c r="G1440" i="412"/>
  <c r="G1439" i="412"/>
  <c r="G1438" i="412"/>
  <c r="G1437" i="412"/>
  <c r="B1432" i="412"/>
  <c r="G1419" i="412"/>
  <c r="G1418" i="412"/>
  <c r="G1417" i="412"/>
  <c r="G1416" i="412"/>
  <c r="G1415" i="412"/>
  <c r="G1414" i="412"/>
  <c r="G1413" i="412"/>
  <c r="G1412" i="412"/>
  <c r="G1411" i="412"/>
  <c r="G1410" i="412"/>
  <c r="G1409" i="412"/>
  <c r="G1408" i="412"/>
  <c r="G1407" i="412"/>
  <c r="G1406" i="412"/>
  <c r="G1405" i="412"/>
  <c r="G1404" i="412"/>
  <c r="G1403" i="412"/>
  <c r="G1402" i="412"/>
  <c r="G1401" i="412"/>
  <c r="G1400" i="412"/>
  <c r="G1399" i="412"/>
  <c r="G1398" i="412"/>
  <c r="G1397" i="412"/>
  <c r="G1396" i="412"/>
  <c r="G1395" i="412"/>
  <c r="G1394" i="412"/>
  <c r="G1393" i="412"/>
  <c r="G1392" i="412"/>
  <c r="G1391" i="412"/>
  <c r="G1390" i="412"/>
  <c r="B1385" i="412"/>
  <c r="G1371" i="412"/>
  <c r="G1370" i="412"/>
  <c r="G1369" i="412"/>
  <c r="G1368" i="412"/>
  <c r="G1367" i="412"/>
  <c r="G1366" i="412"/>
  <c r="G1365" i="412"/>
  <c r="G1364" i="412"/>
  <c r="G1363" i="412"/>
  <c r="G1362" i="412"/>
  <c r="G1361" i="412"/>
  <c r="G1360" i="412"/>
  <c r="G1359" i="412"/>
  <c r="G1358" i="412"/>
  <c r="G1357" i="412"/>
  <c r="G1356" i="412"/>
  <c r="G1377" i="412" s="1"/>
  <c r="E81" i="269" s="1"/>
  <c r="B1351" i="412"/>
  <c r="G1336" i="412"/>
  <c r="G1335" i="412"/>
  <c r="G1334" i="412"/>
  <c r="G1333" i="412"/>
  <c r="G1332" i="412"/>
  <c r="G1331" i="412"/>
  <c r="G1330" i="412"/>
  <c r="G1329" i="412"/>
  <c r="G1328" i="412"/>
  <c r="G1327" i="412"/>
  <c r="G1326" i="412"/>
  <c r="G1325" i="412"/>
  <c r="G1324" i="412"/>
  <c r="G1323" i="412"/>
  <c r="G1322" i="412"/>
  <c r="G1343" i="412" s="1"/>
  <c r="E80" i="269" s="1"/>
  <c r="B1317" i="412"/>
  <c r="G1298" i="412"/>
  <c r="G1297" i="412"/>
  <c r="G1296" i="412"/>
  <c r="G1295" i="412"/>
  <c r="G1294" i="412"/>
  <c r="G1293" i="412"/>
  <c r="G1292" i="412"/>
  <c r="G1291" i="412"/>
  <c r="G1290" i="412"/>
  <c r="G1289" i="412"/>
  <c r="B1284" i="412"/>
  <c r="G1274" i="412"/>
  <c r="G1273" i="412"/>
  <c r="G1272" i="412"/>
  <c r="G1271" i="412"/>
  <c r="G1270" i="412"/>
  <c r="G1269" i="412"/>
  <c r="G1268" i="412"/>
  <c r="G1267" i="412"/>
  <c r="G1266" i="412"/>
  <c r="G1265" i="412"/>
  <c r="G1264" i="412"/>
  <c r="G1263" i="412"/>
  <c r="G1262" i="412"/>
  <c r="G1261" i="412"/>
  <c r="G1260" i="412"/>
  <c r="G1259" i="412"/>
  <c r="G1258" i="412"/>
  <c r="G1257" i="412"/>
  <c r="G1256" i="412"/>
  <c r="G1276" i="412" s="1"/>
  <c r="E72" i="269" s="1"/>
  <c r="B1251" i="412"/>
  <c r="G1241" i="412"/>
  <c r="G1243" i="412" s="1"/>
  <c r="E70" i="269" s="1"/>
  <c r="B1236" i="412"/>
  <c r="G1226" i="412"/>
  <c r="G1228" i="412" s="1"/>
  <c r="E69" i="269" s="1"/>
  <c r="B1221" i="412"/>
  <c r="F1212" i="412"/>
  <c r="G1212" i="412" s="1"/>
  <c r="F1211" i="412"/>
  <c r="G1211" i="412" s="1"/>
  <c r="F1210" i="412"/>
  <c r="G1210" i="412" s="1"/>
  <c r="F1209" i="412"/>
  <c r="G1209" i="412" s="1"/>
  <c r="G1208" i="412"/>
  <c r="F1208" i="412"/>
  <c r="F1207" i="412"/>
  <c r="G1207" i="412" s="1"/>
  <c r="F1206" i="412"/>
  <c r="G1206" i="412" s="1"/>
  <c r="F1205" i="412"/>
  <c r="G1205" i="412" s="1"/>
  <c r="G1204" i="412"/>
  <c r="F1204" i="412"/>
  <c r="F1203" i="412"/>
  <c r="G1203" i="412" s="1"/>
  <c r="G1202" i="412"/>
  <c r="G1201" i="412"/>
  <c r="G1200" i="412"/>
  <c r="G1199" i="412"/>
  <c r="G1198" i="412"/>
  <c r="G1197" i="412"/>
  <c r="G1196" i="412"/>
  <c r="G1195" i="412"/>
  <c r="G1194" i="412"/>
  <c r="G1193" i="412"/>
  <c r="B1188" i="412"/>
  <c r="F1179" i="412"/>
  <c r="G1179" i="412" s="1"/>
  <c r="F1178" i="412"/>
  <c r="G1178" i="412" s="1"/>
  <c r="F1177" i="412"/>
  <c r="G1177" i="412" s="1"/>
  <c r="F1176" i="412"/>
  <c r="G1176" i="412" s="1"/>
  <c r="G1175" i="412"/>
  <c r="G1174" i="412"/>
  <c r="G1173" i="412"/>
  <c r="G1172" i="412"/>
  <c r="G1171" i="412"/>
  <c r="G1170" i="412"/>
  <c r="G1169" i="412"/>
  <c r="G1168" i="412"/>
  <c r="G1167" i="412"/>
  <c r="G1166" i="412"/>
  <c r="G1165" i="412"/>
  <c r="G1164" i="412"/>
  <c r="G1163" i="412"/>
  <c r="G1162" i="412"/>
  <c r="G1161" i="412"/>
  <c r="G1160" i="412"/>
  <c r="B1155" i="412"/>
  <c r="G1143" i="412"/>
  <c r="G1142" i="412"/>
  <c r="G1147" i="412" s="1"/>
  <c r="E64" i="269" s="1"/>
  <c r="B1137" i="412"/>
  <c r="F1125" i="412"/>
  <c r="G1125" i="412" s="1"/>
  <c r="G1124" i="412"/>
  <c r="F1124" i="412"/>
  <c r="F1123" i="412"/>
  <c r="G1123" i="412" s="1"/>
  <c r="G1122" i="412"/>
  <c r="F1122" i="412"/>
  <c r="F1121" i="412"/>
  <c r="G1121" i="412" s="1"/>
  <c r="F1120" i="412"/>
  <c r="G1120" i="412" s="1"/>
  <c r="F1119" i="412"/>
  <c r="G1119" i="412" s="1"/>
  <c r="F1118" i="412"/>
  <c r="G1118" i="412" s="1"/>
  <c r="F1117" i="412"/>
  <c r="G1117" i="412" s="1"/>
  <c r="G1116" i="412"/>
  <c r="F1116" i="412"/>
  <c r="F1115" i="412"/>
  <c r="G1115" i="412" s="1"/>
  <c r="F1114" i="412"/>
  <c r="G1114" i="412" s="1"/>
  <c r="F1113" i="412"/>
  <c r="G1113" i="412" s="1"/>
  <c r="G1112" i="412"/>
  <c r="F1112" i="412"/>
  <c r="F1111" i="412"/>
  <c r="G1111" i="412" s="1"/>
  <c r="F1110" i="412"/>
  <c r="G1110" i="412" s="1"/>
  <c r="F1109" i="412"/>
  <c r="G1109" i="412" s="1"/>
  <c r="F1108" i="412"/>
  <c r="G1108" i="412" s="1"/>
  <c r="F1107" i="412"/>
  <c r="G1107" i="412" s="1"/>
  <c r="G1106" i="412"/>
  <c r="F1106" i="412"/>
  <c r="B1101" i="412"/>
  <c r="G1089" i="412"/>
  <c r="D1089" i="412"/>
  <c r="D1088" i="412"/>
  <c r="G1088" i="412" s="1"/>
  <c r="B1083" i="412"/>
  <c r="F1071" i="412"/>
  <c r="C1071" i="412" s="1"/>
  <c r="G1071" i="412" s="1"/>
  <c r="F1070" i="412"/>
  <c r="C1070" i="412" s="1"/>
  <c r="G1070" i="412" s="1"/>
  <c r="F1069" i="412"/>
  <c r="C1069" i="412" s="1"/>
  <c r="G1069" i="412" s="1"/>
  <c r="F1068" i="412"/>
  <c r="C1068" i="412" s="1"/>
  <c r="G1068" i="412" s="1"/>
  <c r="F1067" i="412"/>
  <c r="C1067" i="412" s="1"/>
  <c r="G1067" i="412" s="1"/>
  <c r="F1066" i="412"/>
  <c r="C1066" i="412" s="1"/>
  <c r="G1066" i="412" s="1"/>
  <c r="F1065" i="412"/>
  <c r="C1065" i="412" s="1"/>
  <c r="G1065" i="412" s="1"/>
  <c r="F1064" i="412"/>
  <c r="C1064" i="412"/>
  <c r="G1064" i="412" s="1"/>
  <c r="C1063" i="412"/>
  <c r="G1063" i="412" s="1"/>
  <c r="F1062" i="412"/>
  <c r="C1062" i="412" s="1"/>
  <c r="G1062" i="412" s="1"/>
  <c r="B1057" i="412"/>
  <c r="G1045" i="412"/>
  <c r="D1045" i="412"/>
  <c r="D1044" i="412"/>
  <c r="G1044" i="412" s="1"/>
  <c r="B1039" i="412"/>
  <c r="G1031" i="412"/>
  <c r="E58" i="269" s="1"/>
  <c r="D1026" i="412"/>
  <c r="G1026" i="412" s="1"/>
  <c r="B1021" i="412"/>
  <c r="F1009" i="412"/>
  <c r="G1008" i="412"/>
  <c r="G1013" i="412" s="1"/>
  <c r="E57" i="269" s="1"/>
  <c r="B1003" i="412"/>
  <c r="G995" i="412"/>
  <c r="E56" i="269" s="1"/>
  <c r="G990" i="412"/>
  <c r="F990" i="412"/>
  <c r="B985" i="412"/>
  <c r="G976" i="412"/>
  <c r="F976" i="412"/>
  <c r="G975" i="412"/>
  <c r="F975" i="412"/>
  <c r="G974" i="412"/>
  <c r="F974" i="412"/>
  <c r="G973" i="412"/>
  <c r="F973" i="412"/>
  <c r="G972" i="412"/>
  <c r="F972" i="412"/>
  <c r="B967" i="412"/>
  <c r="G952" i="412"/>
  <c r="G951" i="412"/>
  <c r="F951" i="412"/>
  <c r="B946" i="412"/>
  <c r="G936" i="412"/>
  <c r="G935" i="412"/>
  <c r="G934" i="412"/>
  <c r="G933" i="412"/>
  <c r="B928" i="412"/>
  <c r="G915" i="412"/>
  <c r="G914" i="412"/>
  <c r="G913" i="412"/>
  <c r="G912" i="412"/>
  <c r="G911" i="412"/>
  <c r="B906" i="412"/>
  <c r="G895" i="412"/>
  <c r="C895" i="412"/>
  <c r="C894" i="412"/>
  <c r="G894" i="412" s="1"/>
  <c r="C893" i="412"/>
  <c r="G893" i="412" s="1"/>
  <c r="C892" i="412"/>
  <c r="G892" i="412" s="1"/>
  <c r="C890" i="412"/>
  <c r="G890" i="412" s="1"/>
  <c r="C889" i="412"/>
  <c r="G889" i="412" s="1"/>
  <c r="G888" i="412"/>
  <c r="C888" i="412"/>
  <c r="C887" i="412"/>
  <c r="G887" i="412" s="1"/>
  <c r="C886" i="412"/>
  <c r="G886" i="412" s="1"/>
  <c r="G885" i="412"/>
  <c r="C885" i="412"/>
  <c r="C884" i="412"/>
  <c r="G884" i="412" s="1"/>
  <c r="C883" i="412"/>
  <c r="G883" i="412" s="1"/>
  <c r="C882" i="412"/>
  <c r="G882" i="412" s="1"/>
  <c r="G881" i="412"/>
  <c r="G880" i="412"/>
  <c r="G879" i="412"/>
  <c r="G878" i="412"/>
  <c r="C876" i="412"/>
  <c r="G876" i="412" s="1"/>
  <c r="G875" i="412"/>
  <c r="G874" i="412"/>
  <c r="G873" i="412"/>
  <c r="G872" i="412"/>
  <c r="C870" i="412"/>
  <c r="G870" i="412" s="1"/>
  <c r="G869" i="412"/>
  <c r="G868" i="412"/>
  <c r="G867" i="412"/>
  <c r="G866" i="412"/>
  <c r="C864" i="412"/>
  <c r="G864" i="412" s="1"/>
  <c r="G863" i="412"/>
  <c r="G862" i="412"/>
  <c r="G861" i="412"/>
  <c r="G860" i="412"/>
  <c r="B854" i="412"/>
  <c r="G845" i="412"/>
  <c r="G844" i="412"/>
  <c r="G843" i="412"/>
  <c r="G842" i="412"/>
  <c r="G841" i="412"/>
  <c r="G840" i="412"/>
  <c r="G839" i="412"/>
  <c r="G838" i="412"/>
  <c r="G837" i="412"/>
  <c r="G836" i="412"/>
  <c r="G835" i="412"/>
  <c r="G834" i="412"/>
  <c r="G833" i="412"/>
  <c r="G832" i="412"/>
  <c r="G831" i="412"/>
  <c r="G830" i="412"/>
  <c r="G829" i="412"/>
  <c r="G828" i="412"/>
  <c r="G827" i="412"/>
  <c r="B822" i="412"/>
  <c r="G811" i="412"/>
  <c r="G810" i="412"/>
  <c r="G809" i="412"/>
  <c r="G808" i="412"/>
  <c r="G807" i="412"/>
  <c r="G806" i="412"/>
  <c r="G805" i="412"/>
  <c r="G804" i="412"/>
  <c r="G803" i="412"/>
  <c r="G802" i="412"/>
  <c r="G801" i="412"/>
  <c r="B797" i="412"/>
  <c r="G787" i="412"/>
  <c r="G786" i="412"/>
  <c r="G785" i="412"/>
  <c r="G784" i="412"/>
  <c r="G783" i="412"/>
  <c r="G782" i="412"/>
  <c r="G781" i="412"/>
  <c r="G780" i="412"/>
  <c r="G779" i="412"/>
  <c r="G778" i="412"/>
  <c r="G777" i="412"/>
  <c r="G776" i="412"/>
  <c r="G775" i="412"/>
  <c r="G774" i="412"/>
  <c r="G773" i="412"/>
  <c r="G772" i="412"/>
  <c r="G771" i="412"/>
  <c r="G770" i="412"/>
  <c r="G769" i="412"/>
  <c r="B764" i="412"/>
  <c r="G755" i="412"/>
  <c r="G754" i="412"/>
  <c r="G753" i="412"/>
  <c r="G752" i="412"/>
  <c r="G751" i="412"/>
  <c r="G750" i="412"/>
  <c r="G749" i="412"/>
  <c r="G748" i="412"/>
  <c r="G747" i="412"/>
  <c r="G746" i="412"/>
  <c r="G745" i="412"/>
  <c r="G744" i="412"/>
  <c r="G743" i="412"/>
  <c r="G742" i="412"/>
  <c r="G741" i="412"/>
  <c r="G740" i="412"/>
  <c r="G739" i="412"/>
  <c r="G738" i="412"/>
  <c r="G737" i="412"/>
  <c r="B732" i="412"/>
  <c r="G723" i="412"/>
  <c r="G722" i="412"/>
  <c r="G721" i="412"/>
  <c r="G720" i="412"/>
  <c r="G719" i="412"/>
  <c r="G718" i="412"/>
  <c r="G717" i="412"/>
  <c r="G716" i="412"/>
  <c r="G715" i="412"/>
  <c r="G714" i="412"/>
  <c r="G713" i="412"/>
  <c r="G712" i="412"/>
  <c r="G711" i="412"/>
  <c r="G725" i="412" s="1"/>
  <c r="E45" i="269" s="1"/>
  <c r="G710" i="412"/>
  <c r="G709" i="412"/>
  <c r="G708" i="412"/>
  <c r="G707" i="412"/>
  <c r="G706" i="412"/>
  <c r="G705" i="412"/>
  <c r="B700" i="412"/>
  <c r="F690" i="412"/>
  <c r="G690" i="412" s="1"/>
  <c r="F689" i="412"/>
  <c r="G689" i="412" s="1"/>
  <c r="F688" i="412"/>
  <c r="G688" i="412" s="1"/>
  <c r="F687" i="412"/>
  <c r="G687" i="412" s="1"/>
  <c r="G686" i="412"/>
  <c r="F686" i="412"/>
  <c r="G685" i="412"/>
  <c r="F685" i="412"/>
  <c r="F684" i="412"/>
  <c r="G684" i="412" s="1"/>
  <c r="F683" i="412"/>
  <c r="G683" i="412" s="1"/>
  <c r="G682" i="412"/>
  <c r="F682" i="412"/>
  <c r="F681" i="412"/>
  <c r="G681" i="412" s="1"/>
  <c r="G680" i="412"/>
  <c r="G679" i="412"/>
  <c r="G678" i="412"/>
  <c r="G677" i="412"/>
  <c r="G676" i="412"/>
  <c r="G675" i="412"/>
  <c r="G674" i="412"/>
  <c r="G673" i="412"/>
  <c r="G672" i="412"/>
  <c r="G671" i="412"/>
  <c r="B666" i="412"/>
  <c r="G655" i="412"/>
  <c r="G654" i="412"/>
  <c r="G653" i="412"/>
  <c r="G652" i="412"/>
  <c r="G651" i="412"/>
  <c r="G650" i="412"/>
  <c r="G649" i="412"/>
  <c r="G648" i="412"/>
  <c r="G647" i="412"/>
  <c r="B642" i="412"/>
  <c r="G615" i="412"/>
  <c r="G614" i="412"/>
  <c r="B609" i="412"/>
  <c r="G584" i="412"/>
  <c r="G583" i="412"/>
  <c r="G582" i="412"/>
  <c r="G581" i="412"/>
  <c r="B576" i="412"/>
  <c r="G550" i="412"/>
  <c r="G549" i="412"/>
  <c r="G548" i="412"/>
  <c r="B543" i="412"/>
  <c r="G516" i="412"/>
  <c r="G515" i="412"/>
  <c r="G535" i="412" s="1"/>
  <c r="E31" i="269" s="1"/>
  <c r="B510" i="412"/>
  <c r="G498" i="412"/>
  <c r="G497" i="412"/>
  <c r="G502" i="412" s="1"/>
  <c r="E30" i="269" s="1"/>
  <c r="B492" i="412"/>
  <c r="G468" i="412"/>
  <c r="G467" i="412"/>
  <c r="G466" i="412"/>
  <c r="G465" i="412"/>
  <c r="B460" i="412"/>
  <c r="D447" i="412"/>
  <c r="G447" i="412" s="1"/>
  <c r="G452" i="412" s="1"/>
  <c r="E27" i="269" s="1"/>
  <c r="B442" i="412"/>
  <c r="C421" i="412"/>
  <c r="G421" i="412" s="1"/>
  <c r="G434" i="412" s="1"/>
  <c r="E26" i="269" s="1"/>
  <c r="B416" i="412"/>
  <c r="D404" i="412"/>
  <c r="G404" i="412" s="1"/>
  <c r="G408" i="412" s="1"/>
  <c r="E25" i="269" s="1"/>
  <c r="G403" i="412"/>
  <c r="D403" i="412"/>
  <c r="B398" i="412"/>
  <c r="D385" i="412"/>
  <c r="G385" i="412" s="1"/>
  <c r="G390" i="412" s="1"/>
  <c r="B380" i="412"/>
  <c r="G367" i="412"/>
  <c r="G372" i="412" s="1"/>
  <c r="B362" i="412"/>
  <c r="G349" i="412"/>
  <c r="G354" i="412" s="1"/>
  <c r="E22" i="269" s="1"/>
  <c r="B344" i="412"/>
  <c r="G329" i="412"/>
  <c r="G328" i="412"/>
  <c r="G336" i="412" s="1"/>
  <c r="E21" i="269" s="1"/>
  <c r="B323" i="412"/>
  <c r="G307" i="412"/>
  <c r="G306" i="412"/>
  <c r="G315" i="412" s="1"/>
  <c r="E20" i="269" s="1"/>
  <c r="B301" i="412"/>
  <c r="G289" i="412"/>
  <c r="G288" i="412"/>
  <c r="C286" i="412"/>
  <c r="G286" i="412" s="1"/>
  <c r="C285" i="412"/>
  <c r="G285" i="412" s="1"/>
  <c r="C284" i="412"/>
  <c r="G284" i="412" s="1"/>
  <c r="C283" i="412"/>
  <c r="G283" i="412" s="1"/>
  <c r="C281" i="412"/>
  <c r="G281" i="412" s="1"/>
  <c r="C280" i="412"/>
  <c r="G280" i="412" s="1"/>
  <c r="C279" i="412"/>
  <c r="G279" i="412" s="1"/>
  <c r="C278" i="412"/>
  <c r="G278" i="412" s="1"/>
  <c r="C277" i="412"/>
  <c r="G277" i="412" s="1"/>
  <c r="C276" i="412"/>
  <c r="G276" i="412" s="1"/>
  <c r="C275" i="412"/>
  <c r="G275" i="412" s="1"/>
  <c r="C274" i="412"/>
  <c r="G274" i="412" s="1"/>
  <c r="G273" i="412"/>
  <c r="C273" i="412"/>
  <c r="G272" i="412"/>
  <c r="G271" i="412"/>
  <c r="G270" i="412"/>
  <c r="G269" i="412"/>
  <c r="C267" i="412"/>
  <c r="G267" i="412" s="1"/>
  <c r="G266" i="412"/>
  <c r="G265" i="412"/>
  <c r="G264" i="412"/>
  <c r="G263" i="412"/>
  <c r="G261" i="412"/>
  <c r="C261" i="412"/>
  <c r="G260" i="412"/>
  <c r="G259" i="412"/>
  <c r="G258" i="412"/>
  <c r="G257" i="412"/>
  <c r="C255" i="412"/>
  <c r="G255" i="412" s="1"/>
  <c r="G254" i="412"/>
  <c r="G253" i="412"/>
  <c r="G252" i="412"/>
  <c r="G251" i="412"/>
  <c r="B245" i="412"/>
  <c r="G221" i="412"/>
  <c r="G220" i="412"/>
  <c r="G219" i="412"/>
  <c r="G218" i="412"/>
  <c r="B213" i="412"/>
  <c r="G186" i="412"/>
  <c r="G205" i="412" s="1"/>
  <c r="E16" i="269" s="1"/>
  <c r="B181" i="412"/>
  <c r="G160" i="412"/>
  <c r="G173" i="412" s="1"/>
  <c r="E15" i="269" s="1"/>
  <c r="B156" i="412"/>
  <c r="G131" i="412"/>
  <c r="G130" i="412"/>
  <c r="G129" i="412"/>
  <c r="G128" i="412"/>
  <c r="B123" i="412"/>
  <c r="G99" i="412"/>
  <c r="G98" i="412"/>
  <c r="G97" i="412"/>
  <c r="G96" i="412"/>
  <c r="G116" i="412" s="1"/>
  <c r="E13" i="269" s="1"/>
  <c r="B91" i="412"/>
  <c r="G67" i="412"/>
  <c r="G66" i="412"/>
  <c r="G65" i="412"/>
  <c r="G64" i="412"/>
  <c r="G84" i="412" s="1"/>
  <c r="E12" i="269" s="1"/>
  <c r="B59" i="412"/>
  <c r="G51" i="412"/>
  <c r="E11" i="269" s="1"/>
  <c r="B25" i="412"/>
  <c r="G9" i="412"/>
  <c r="G8" i="412"/>
  <c r="F194" i="269"/>
  <c r="Q190" i="269"/>
  <c r="Q188" i="269"/>
  <c r="Q186" i="269"/>
  <c r="Q184" i="269"/>
  <c r="Q182" i="269"/>
  <c r="Q183" i="269"/>
  <c r="S183" i="269" s="1"/>
  <c r="E7" i="386"/>
  <c r="G634" i="412" l="1"/>
  <c r="E37" i="269" s="1"/>
  <c r="G938" i="412"/>
  <c r="E53" i="269" s="1"/>
  <c r="G2205" i="412"/>
  <c r="E118" i="269" s="1"/>
  <c r="G2336" i="412"/>
  <c r="E123" i="269" s="1"/>
  <c r="G2538" i="412"/>
  <c r="E133" i="269" s="1"/>
  <c r="G2767" i="412"/>
  <c r="E150" i="269" s="1"/>
  <c r="G2916" i="412"/>
  <c r="E156" i="269" s="1"/>
  <c r="G3239" i="412"/>
  <c r="E175" i="269" s="1"/>
  <c r="G898" i="412"/>
  <c r="E50" i="269" s="1"/>
  <c r="G1668" i="412"/>
  <c r="E89" i="269" s="1"/>
  <c r="G692" i="412"/>
  <c r="E44" i="269" s="1"/>
  <c r="G1813" i="412"/>
  <c r="E95" i="269" s="1"/>
  <c r="G2173" i="412"/>
  <c r="E117" i="269" s="1"/>
  <c r="G1879" i="412"/>
  <c r="E98" i="269" s="1"/>
  <c r="G846" i="412"/>
  <c r="E49" i="269" s="1"/>
  <c r="G1093" i="412"/>
  <c r="E61" i="269" s="1"/>
  <c r="G1730" i="412"/>
  <c r="E91" i="269" s="1"/>
  <c r="G1978" i="412"/>
  <c r="E102" i="269" s="1"/>
  <c r="G2141" i="412"/>
  <c r="E116" i="269" s="1"/>
  <c r="G3155" i="412"/>
  <c r="E168" i="269" s="1"/>
  <c r="G757" i="412"/>
  <c r="E46" i="269" s="1"/>
  <c r="G1700" i="412"/>
  <c r="E90" i="269" s="1"/>
  <c r="G484" i="412"/>
  <c r="E29" i="269" s="1"/>
  <c r="G568" i="412"/>
  <c r="E33" i="269" s="1"/>
  <c r="G977" i="412"/>
  <c r="E55" i="269" s="1"/>
  <c r="G1180" i="412"/>
  <c r="E65" i="269" s="1"/>
  <c r="G1513" i="412"/>
  <c r="E84" i="269" s="1"/>
  <c r="G1748" i="412"/>
  <c r="E92" i="269" s="1"/>
  <c r="G2108" i="412"/>
  <c r="E115" i="269" s="1"/>
  <c r="G2411" i="412"/>
  <c r="E127" i="269" s="1"/>
  <c r="G3122" i="412"/>
  <c r="E166" i="269" s="1"/>
  <c r="G1945" i="412"/>
  <c r="E100" i="269" s="1"/>
  <c r="G3263" i="412"/>
  <c r="E180" i="269" s="1"/>
  <c r="G1469" i="412"/>
  <c r="E83" i="269" s="1"/>
  <c r="G17" i="412"/>
  <c r="E10" i="269" s="1"/>
  <c r="G237" i="412"/>
  <c r="E17" i="269" s="1"/>
  <c r="G658" i="412"/>
  <c r="E43" i="269" s="1"/>
  <c r="G959" i="412"/>
  <c r="E54" i="269" s="1"/>
  <c r="G2487" i="412"/>
  <c r="E131" i="269" s="1"/>
  <c r="G2937" i="412"/>
  <c r="E157" i="269" s="1"/>
  <c r="G2991" i="412"/>
  <c r="E160" i="269" s="1"/>
  <c r="G3314" i="412"/>
  <c r="E183" i="269" s="1"/>
  <c r="G2593" i="412"/>
  <c r="E138" i="269" s="1"/>
  <c r="G814" i="412"/>
  <c r="E48" i="269" s="1"/>
  <c r="G1425" i="412"/>
  <c r="E82" i="269" s="1"/>
  <c r="G2053" i="412"/>
  <c r="E107" i="269" s="1"/>
  <c r="G2262" i="412"/>
  <c r="E120" i="269" s="1"/>
  <c r="G2437" i="412"/>
  <c r="E128" i="269" s="1"/>
  <c r="G2703" i="412"/>
  <c r="E148" i="269" s="1"/>
  <c r="G2824" i="412"/>
  <c r="E152" i="269" s="1"/>
  <c r="G2955" i="412"/>
  <c r="E158" i="269" s="1"/>
  <c r="G3218" i="412"/>
  <c r="E173" i="269" s="1"/>
  <c r="G789" i="412"/>
  <c r="E47" i="269" s="1"/>
  <c r="G920" i="412"/>
  <c r="E52" i="269" s="1"/>
  <c r="G1897" i="412"/>
  <c r="E99" i="269" s="1"/>
  <c r="G2084" i="412"/>
  <c r="E109" i="269" s="1"/>
  <c r="G1784" i="412"/>
  <c r="E94" i="269" s="1"/>
  <c r="G148" i="412"/>
  <c r="E14" i="269" s="1"/>
  <c r="G601" i="412"/>
  <c r="E35" i="269" s="1"/>
  <c r="G1309" i="412"/>
  <c r="E74" i="269" s="1"/>
  <c r="G2375" i="412"/>
  <c r="E125" i="269" s="1"/>
  <c r="G2898" i="412"/>
  <c r="E155" i="269" s="1"/>
  <c r="G3017" i="412"/>
  <c r="E161" i="269" s="1"/>
  <c r="G1049" i="412"/>
  <c r="E59" i="269" s="1"/>
  <c r="G1583" i="412"/>
  <c r="E86" i="269" s="1"/>
  <c r="G293" i="412"/>
  <c r="E18" i="269" s="1"/>
  <c r="G1213" i="412"/>
  <c r="E67" i="269" s="1"/>
  <c r="G2670" i="412"/>
  <c r="E147" i="269" s="1"/>
  <c r="G1129" i="412"/>
  <c r="E63" i="269" s="1"/>
  <c r="G1075" i="412"/>
  <c r="E60" i="269" s="1"/>
  <c r="G1635" i="412"/>
  <c r="E87" i="269" s="1"/>
  <c r="G2876" i="412"/>
  <c r="E153" i="269" s="1"/>
  <c r="G3071" i="412"/>
  <c r="E164" i="269" s="1"/>
  <c r="G2314" i="412"/>
  <c r="E121" i="269" s="1"/>
  <c r="R183" i="269"/>
  <c r="T183" i="269" s="1"/>
  <c r="N54" i="395" l="1"/>
  <c r="N58" i="395" s="1"/>
  <c r="N49" i="395"/>
  <c r="N40" i="395"/>
  <c r="N39" i="395"/>
  <c r="N38" i="395"/>
  <c r="N33" i="395"/>
  <c r="N41" i="395"/>
  <c r="N42" i="395" l="1"/>
  <c r="N60" i="395" s="1"/>
  <c r="L135" i="269" l="1"/>
  <c r="L69" i="269"/>
  <c r="L104" i="269"/>
  <c r="N65" i="395"/>
  <c r="N67" i="395"/>
  <c r="N66" i="395"/>
  <c r="L170" i="269" l="1"/>
  <c r="M69" i="269"/>
  <c r="F69" i="269" s="1"/>
  <c r="G69" i="269" s="1"/>
  <c r="N68" i="395"/>
  <c r="N70" i="395" s="1"/>
  <c r="N57" i="389"/>
  <c r="N48" i="389"/>
  <c r="N40" i="389"/>
  <c r="K38" i="389"/>
  <c r="N30" i="389"/>
  <c r="N33" i="389" s="1"/>
  <c r="V26" i="389"/>
  <c r="L38" i="389" s="1"/>
  <c r="V19" i="389"/>
  <c r="N56" i="388"/>
  <c r="N50" i="388"/>
  <c r="N42" i="388"/>
  <c r="N30" i="388"/>
  <c r="N33" i="388" s="1"/>
  <c r="N57" i="387"/>
  <c r="N48" i="387"/>
  <c r="N41" i="387"/>
  <c r="N31" i="387"/>
  <c r="N30" i="387"/>
  <c r="L39" i="389" l="1"/>
  <c r="N39" i="389" s="1"/>
  <c r="N41" i="389" s="1"/>
  <c r="N59" i="389" s="1"/>
  <c r="N38" i="389"/>
  <c r="N33" i="387"/>
  <c r="N59" i="387" s="1"/>
  <c r="N39" i="388"/>
  <c r="N43" i="388" s="1"/>
  <c r="L117" i="269" l="1"/>
  <c r="L46" i="269"/>
  <c r="L13" i="269"/>
  <c r="N65" i="387"/>
  <c r="N64" i="387"/>
  <c r="N66" i="387"/>
  <c r="N66" i="389"/>
  <c r="N65" i="389"/>
  <c r="N64" i="389"/>
  <c r="L83" i="269" l="1"/>
  <c r="N67" i="387"/>
  <c r="N69" i="387" s="1"/>
  <c r="N67" i="389"/>
  <c r="N69" i="389" s="1"/>
  <c r="E5" i="386"/>
  <c r="E8" i="386" s="1"/>
  <c r="G187" i="269" s="1"/>
  <c r="F112" i="269"/>
  <c r="F143" i="269"/>
  <c r="F178" i="269"/>
  <c r="L149" i="269" l="1"/>
  <c r="F40" i="269"/>
  <c r="F77" i="269"/>
  <c r="M45" i="269" l="1"/>
  <c r="F45" i="269" s="1"/>
  <c r="G45" i="269" s="1"/>
  <c r="M44" i="269"/>
  <c r="F44" i="269" s="1"/>
  <c r="G44" i="269" s="1"/>
  <c r="M53" i="269"/>
  <c r="F53" i="269" s="1"/>
  <c r="G53" i="269" s="1"/>
  <c r="M55" i="269"/>
  <c r="F55" i="269" s="1"/>
  <c r="M56" i="269"/>
  <c r="F56" i="269" s="1"/>
  <c r="M57" i="269"/>
  <c r="F57" i="269" s="1"/>
  <c r="M58" i="269"/>
  <c r="F58" i="269" s="1"/>
  <c r="G58" i="269" s="1"/>
  <c r="M59" i="269"/>
  <c r="F59" i="269" s="1"/>
  <c r="G59" i="269" s="1"/>
  <c r="M60" i="269"/>
  <c r="F60" i="269" s="1"/>
  <c r="G60" i="269" s="1"/>
  <c r="M61" i="269"/>
  <c r="F61" i="269" s="1"/>
  <c r="G61" i="269" s="1"/>
  <c r="M62" i="269"/>
  <c r="M63" i="269"/>
  <c r="F63" i="269" s="1"/>
  <c r="G63" i="269" s="1"/>
  <c r="M64" i="269"/>
  <c r="F64" i="269" s="1"/>
  <c r="G64" i="269" s="1"/>
  <c r="M65" i="269"/>
  <c r="F65" i="269" s="1"/>
  <c r="G65" i="269" s="1"/>
  <c r="M66" i="269"/>
  <c r="M67" i="269"/>
  <c r="M68" i="269"/>
  <c r="M70" i="269"/>
  <c r="M71" i="269"/>
  <c r="M72" i="269"/>
  <c r="F72" i="269" s="1"/>
  <c r="M73" i="269"/>
  <c r="M74" i="269"/>
  <c r="M75" i="269"/>
  <c r="M76" i="269"/>
  <c r="M77" i="269"/>
  <c r="M78" i="269"/>
  <c r="M79" i="269"/>
  <c r="M80" i="269"/>
  <c r="F80" i="269" s="1"/>
  <c r="G80" i="269" s="1"/>
  <c r="M81" i="269"/>
  <c r="F81" i="269" s="1"/>
  <c r="G81" i="269" s="1"/>
  <c r="M82" i="269"/>
  <c r="F82" i="269" s="1"/>
  <c r="G82" i="269" s="1"/>
  <c r="M83" i="269"/>
  <c r="M84" i="269"/>
  <c r="F84" i="269" s="1"/>
  <c r="G84" i="269" s="1"/>
  <c r="M85" i="269"/>
  <c r="F85" i="269" s="1"/>
  <c r="G85" i="269" s="1"/>
  <c r="M86" i="269"/>
  <c r="F86" i="269" s="1"/>
  <c r="G86" i="269" s="1"/>
  <c r="M87" i="269"/>
  <c r="F87" i="269" s="1"/>
  <c r="G87" i="269" s="1"/>
  <c r="M88" i="269"/>
  <c r="M89" i="269"/>
  <c r="F89" i="269" s="1"/>
  <c r="G89" i="269" s="1"/>
  <c r="M90" i="269"/>
  <c r="F90" i="269" s="1"/>
  <c r="G90" i="269" s="1"/>
  <c r="M92" i="269"/>
  <c r="F92" i="269" s="1"/>
  <c r="M93" i="269"/>
  <c r="F93" i="269" s="1"/>
  <c r="G93" i="269" s="1"/>
  <c r="M94" i="269"/>
  <c r="F94" i="269" s="1"/>
  <c r="G94" i="269" s="1"/>
  <c r="M95" i="269"/>
  <c r="F95" i="269" s="1"/>
  <c r="G95" i="269" s="1"/>
  <c r="M96" i="269"/>
  <c r="F96" i="269" s="1"/>
  <c r="G96" i="269" s="1"/>
  <c r="M97" i="269"/>
  <c r="M98" i="269"/>
  <c r="F98" i="269" s="1"/>
  <c r="G98" i="269" s="1"/>
  <c r="M99" i="269"/>
  <c r="F99" i="269" s="1"/>
  <c r="G99" i="269" s="1"/>
  <c r="M100" i="269"/>
  <c r="F100" i="269" s="1"/>
  <c r="G100" i="269" s="1"/>
  <c r="M101" i="269"/>
  <c r="M102" i="269"/>
  <c r="M103" i="269"/>
  <c r="M104" i="269"/>
  <c r="M105" i="269"/>
  <c r="M106" i="269"/>
  <c r="M107" i="269"/>
  <c r="M108" i="269"/>
  <c r="M109" i="269"/>
  <c r="F109" i="269" s="1"/>
  <c r="G109" i="269" s="1"/>
  <c r="M110" i="269"/>
  <c r="M111" i="269"/>
  <c r="M112" i="269"/>
  <c r="M113" i="269"/>
  <c r="M114" i="269"/>
  <c r="M115" i="269"/>
  <c r="F115" i="269" s="1"/>
  <c r="G115" i="269" s="1"/>
  <c r="M116" i="269"/>
  <c r="F116" i="269" s="1"/>
  <c r="G116" i="269" s="1"/>
  <c r="M117" i="269"/>
  <c r="M118" i="269"/>
  <c r="F118" i="269" s="1"/>
  <c r="G118" i="269" s="1"/>
  <c r="M119" i="269"/>
  <c r="F119" i="269" s="1"/>
  <c r="G119" i="269" s="1"/>
  <c r="M120" i="269"/>
  <c r="F120" i="269" s="1"/>
  <c r="G120" i="269" s="1"/>
  <c r="M121" i="269"/>
  <c r="F121" i="269" s="1"/>
  <c r="G121" i="269" s="1"/>
  <c r="M122" i="269"/>
  <c r="M123" i="269"/>
  <c r="F123" i="269" s="1"/>
  <c r="G123" i="269" s="1"/>
  <c r="M124" i="269"/>
  <c r="F124" i="269" s="1"/>
  <c r="M126" i="269"/>
  <c r="F126" i="269" s="1"/>
  <c r="G126" i="269" s="1"/>
  <c r="M127" i="269"/>
  <c r="F127" i="269" s="1"/>
  <c r="G127" i="269" s="1"/>
  <c r="M128" i="269"/>
  <c r="F128" i="269" s="1"/>
  <c r="G128" i="269" s="1"/>
  <c r="M129" i="269"/>
  <c r="F129" i="269" s="1"/>
  <c r="G129" i="269" s="1"/>
  <c r="M130" i="269"/>
  <c r="M131" i="269"/>
  <c r="F131" i="269" s="1"/>
  <c r="G131" i="269" s="1"/>
  <c r="M132" i="269"/>
  <c r="F132" i="269" s="1"/>
  <c r="G132" i="269" s="1"/>
  <c r="M133" i="269"/>
  <c r="F133" i="269" s="1"/>
  <c r="G133" i="269" s="1"/>
  <c r="M134" i="269"/>
  <c r="M135" i="269"/>
  <c r="M136" i="269"/>
  <c r="M137" i="269"/>
  <c r="M138" i="269"/>
  <c r="M139" i="269"/>
  <c r="M140" i="269"/>
  <c r="F140" i="269" s="1"/>
  <c r="G140" i="269" s="1"/>
  <c r="M141" i="269"/>
  <c r="M142" i="269"/>
  <c r="M143" i="269"/>
  <c r="M144" i="269"/>
  <c r="M145" i="269"/>
  <c r="M146" i="269"/>
  <c r="F146" i="269" s="1"/>
  <c r="G146" i="269" s="1"/>
  <c r="M147" i="269"/>
  <c r="F147" i="269" s="1"/>
  <c r="G147" i="269" s="1"/>
  <c r="M148" i="269"/>
  <c r="F148" i="269" s="1"/>
  <c r="G148" i="269" s="1"/>
  <c r="M149" i="269"/>
  <c r="F149" i="269" s="1"/>
  <c r="G149" i="269" s="1"/>
  <c r="M150" i="269"/>
  <c r="F150" i="269" s="1"/>
  <c r="G150" i="269" s="1"/>
  <c r="M151" i="269"/>
  <c r="F151" i="269" s="1"/>
  <c r="G151" i="269" s="1"/>
  <c r="M152" i="269"/>
  <c r="F152" i="269" s="1"/>
  <c r="G152" i="269" s="1"/>
  <c r="M153" i="269"/>
  <c r="F153" i="269" s="1"/>
  <c r="G153" i="269" s="1"/>
  <c r="M154" i="269"/>
  <c r="M155" i="269"/>
  <c r="F155" i="269" s="1"/>
  <c r="G155" i="269" s="1"/>
  <c r="M156" i="269"/>
  <c r="F156" i="269" s="1"/>
  <c r="G156" i="269" s="1"/>
  <c r="M157" i="269"/>
  <c r="F157" i="269" s="1"/>
  <c r="G157" i="269" s="1"/>
  <c r="M159" i="269"/>
  <c r="F159" i="269" s="1"/>
  <c r="G159" i="269" s="1"/>
  <c r="M160" i="269"/>
  <c r="F160" i="269" s="1"/>
  <c r="G160" i="269" s="1"/>
  <c r="M161" i="269"/>
  <c r="F161" i="269" s="1"/>
  <c r="G161" i="269" s="1"/>
  <c r="M162" i="269"/>
  <c r="F162" i="269" s="1"/>
  <c r="G162" i="269" s="1"/>
  <c r="M163" i="269"/>
  <c r="M164" i="269"/>
  <c r="F164" i="269" s="1"/>
  <c r="G164" i="269" s="1"/>
  <c r="M165" i="269"/>
  <c r="F165" i="269" s="1"/>
  <c r="G165" i="269" s="1"/>
  <c r="M166" i="269"/>
  <c r="F166" i="269" s="1"/>
  <c r="G166" i="269" s="1"/>
  <c r="M167" i="269"/>
  <c r="M168" i="269"/>
  <c r="M169" i="269"/>
  <c r="M170" i="269"/>
  <c r="M171" i="269"/>
  <c r="M172" i="269"/>
  <c r="M173" i="269"/>
  <c r="M174" i="269"/>
  <c r="M175" i="269"/>
  <c r="F175" i="269" s="1"/>
  <c r="G175" i="269" s="1"/>
  <c r="M176" i="269"/>
  <c r="M177" i="269"/>
  <c r="M178" i="269"/>
  <c r="M179" i="269"/>
  <c r="M180" i="269"/>
  <c r="F180" i="269" s="1"/>
  <c r="G180" i="269" s="1"/>
  <c r="M181" i="269"/>
  <c r="F181" i="269" s="1"/>
  <c r="G181" i="269" s="1"/>
  <c r="M182" i="269"/>
  <c r="F182" i="269" s="1"/>
  <c r="G182" i="269" s="1"/>
  <c r="M183" i="269"/>
  <c r="F183" i="269" s="1"/>
  <c r="G183" i="269" s="1"/>
  <c r="M52" i="269"/>
  <c r="F52" i="269" s="1"/>
  <c r="G52" i="269" s="1"/>
  <c r="M46" i="269"/>
  <c r="M47" i="269"/>
  <c r="F47" i="269" s="1"/>
  <c r="G47" i="269" s="1"/>
  <c r="M48" i="269"/>
  <c r="F48" i="269" s="1"/>
  <c r="G48" i="269" s="1"/>
  <c r="M49" i="269"/>
  <c r="F49" i="269" s="1"/>
  <c r="G49" i="269" s="1"/>
  <c r="M43" i="269"/>
  <c r="F43" i="269" s="1"/>
  <c r="G43" i="269" s="1"/>
  <c r="F83" i="269" l="1"/>
  <c r="G83" i="269" s="1"/>
  <c r="G107" i="269"/>
  <c r="F107" i="269"/>
  <c r="F70" i="269"/>
  <c r="G70" i="269" s="1"/>
  <c r="F173" i="269"/>
  <c r="G173" i="269" s="1"/>
  <c r="F171" i="269"/>
  <c r="G171" i="269" s="1"/>
  <c r="F117" i="269"/>
  <c r="G117" i="269" s="1"/>
  <c r="F105" i="269"/>
  <c r="G105" i="269" s="1"/>
  <c r="G67" i="269"/>
  <c r="F67" i="269"/>
  <c r="F168" i="269"/>
  <c r="G168" i="269" s="1"/>
  <c r="F136" i="269"/>
  <c r="G136" i="269" s="1"/>
  <c r="F102" i="269"/>
  <c r="G102" i="269" s="1"/>
  <c r="F74" i="269"/>
  <c r="G74" i="269" s="1"/>
  <c r="F138" i="269"/>
  <c r="G138" i="269" s="1"/>
  <c r="G46" i="269"/>
  <c r="F46" i="269"/>
  <c r="F170" i="269"/>
  <c r="G170" i="269" s="1"/>
  <c r="F135" i="269"/>
  <c r="G135" i="269" s="1"/>
  <c r="F104" i="269"/>
  <c r="G104" i="269" s="1"/>
  <c r="G124" i="269"/>
  <c r="G57" i="269"/>
  <c r="G56" i="269"/>
  <c r="G55" i="269"/>
  <c r="G92" i="269"/>
  <c r="G72" i="269"/>
  <c r="M50" i="269"/>
  <c r="F50" i="269" s="1"/>
  <c r="G50" i="269" s="1"/>
  <c r="M37" i="269"/>
  <c r="F37" i="269" s="1"/>
  <c r="G37" i="269" s="1"/>
  <c r="M35" i="269"/>
  <c r="F35" i="269" s="1"/>
  <c r="G35" i="269" s="1"/>
  <c r="M33" i="269"/>
  <c r="F33" i="269" s="1"/>
  <c r="G33" i="269" s="1"/>
  <c r="M30" i="269"/>
  <c r="F30" i="269" s="1"/>
  <c r="G30" i="269" s="1"/>
  <c r="M31" i="269"/>
  <c r="F31" i="269" s="1"/>
  <c r="G31" i="269" s="1"/>
  <c r="M29" i="269"/>
  <c r="F29" i="269" s="1"/>
  <c r="G29" i="269" s="1"/>
  <c r="M21" i="269"/>
  <c r="F21" i="269" s="1"/>
  <c r="G21" i="269" s="1"/>
  <c r="M22" i="269"/>
  <c r="F22" i="269" s="1"/>
  <c r="G22" i="269" s="1"/>
  <c r="M24" i="269"/>
  <c r="F24" i="269" s="1"/>
  <c r="G24" i="269" s="1"/>
  <c r="M25" i="269"/>
  <c r="F25" i="269" s="1"/>
  <c r="G25" i="269" s="1"/>
  <c r="M26" i="269"/>
  <c r="F26" i="269" s="1"/>
  <c r="G26" i="269" s="1"/>
  <c r="M27" i="269"/>
  <c r="F27" i="269" s="1"/>
  <c r="G27" i="269" s="1"/>
  <c r="M20" i="269"/>
  <c r="F20" i="269" s="1"/>
  <c r="G20" i="269" s="1"/>
  <c r="M11" i="269"/>
  <c r="F11" i="269" s="1"/>
  <c r="G11" i="269" s="1"/>
  <c r="M12" i="269"/>
  <c r="F12" i="269" s="1"/>
  <c r="G12" i="269" s="1"/>
  <c r="M13" i="269"/>
  <c r="M14" i="269"/>
  <c r="F14" i="269" s="1"/>
  <c r="G14" i="269" s="1"/>
  <c r="M15" i="269"/>
  <c r="F15" i="269" s="1"/>
  <c r="G15" i="269" s="1"/>
  <c r="M16" i="269"/>
  <c r="F16" i="269" s="1"/>
  <c r="G16" i="269" s="1"/>
  <c r="M17" i="269"/>
  <c r="F17" i="269" s="1"/>
  <c r="G17" i="269" s="1"/>
  <c r="M18" i="269"/>
  <c r="F18" i="269" s="1"/>
  <c r="G18" i="269" s="1"/>
  <c r="M10" i="269"/>
  <c r="F10" i="269" s="1"/>
  <c r="G10" i="269" s="1"/>
  <c r="F13" i="269" l="1"/>
  <c r="G13" i="269" s="1"/>
  <c r="G184" i="269"/>
  <c r="L25" i="384" l="1"/>
  <c r="J22" i="384"/>
  <c r="L22" i="384" s="1"/>
  <c r="J21" i="384"/>
  <c r="L21" i="384" s="1"/>
  <c r="J20" i="384"/>
  <c r="L20" i="384" s="1"/>
  <c r="L15" i="384"/>
  <c r="L26" i="384" l="1"/>
  <c r="L27" i="384" s="1"/>
  <c r="L28" i="384" l="1"/>
  <c r="L30" i="384" s="1"/>
  <c r="G186" i="269" s="1"/>
  <c r="N59" i="388"/>
  <c r="N61" i="388" s="1"/>
  <c r="L91" i="269" l="1"/>
  <c r="L125" i="269"/>
  <c r="L23" i="269"/>
  <c r="L54" i="269"/>
  <c r="N68" i="388"/>
  <c r="N66" i="388"/>
  <c r="N67" i="388"/>
  <c r="M23" i="269" l="1"/>
  <c r="L158" i="269"/>
  <c r="M125" i="269"/>
  <c r="M54" i="269"/>
  <c r="M91" i="269"/>
  <c r="N69" i="388"/>
  <c r="N71" i="388" s="1"/>
  <c r="F91" i="269" l="1"/>
  <c r="G91" i="269" s="1"/>
  <c r="G110" i="269" s="1"/>
  <c r="F54" i="269"/>
  <c r="G54" i="269" s="1"/>
  <c r="G75" i="269" s="1"/>
  <c r="F125" i="269"/>
  <c r="G125" i="269" s="1"/>
  <c r="G141" i="269" s="1"/>
  <c r="F23" i="269"/>
  <c r="G23" i="269" s="1"/>
  <c r="G38" i="269" s="1"/>
  <c r="M158" i="269"/>
  <c r="F158" i="269" l="1"/>
  <c r="G158" i="269" s="1"/>
  <c r="G176" i="269" s="1"/>
  <c r="G185" i="269" l="1"/>
  <c r="G188" i="269" s="1"/>
  <c r="G194" i="269"/>
  <c r="J191" i="269" s="1"/>
  <c r="G191" i="269" s="1"/>
  <c r="P185" i="269"/>
  <c r="Q185" i="269" s="1"/>
  <c r="R185" i="269" s="1"/>
  <c r="P191" i="269"/>
  <c r="Q191" i="269" s="1"/>
  <c r="R191" i="269" s="1"/>
  <c r="P187" i="269"/>
  <c r="Q187" i="269" s="1"/>
  <c r="R187" i="269" s="1"/>
  <c r="P189" i="269"/>
  <c r="Q189" i="269" s="1"/>
  <c r="R189" i="269" s="1"/>
  <c r="J192" i="269"/>
  <c r="G192" i="269" s="1"/>
  <c r="T187" i="269" l="1"/>
  <c r="J193" i="269"/>
  <c r="G193" i="269" s="1"/>
</calcChain>
</file>

<file path=xl/sharedStrings.xml><?xml version="1.0" encoding="utf-8"?>
<sst xmlns="http://schemas.openxmlformats.org/spreadsheetml/2006/main" count="5399" uniqueCount="566">
  <si>
    <t>Código</t>
  </si>
  <si>
    <t>CCE-EICP-FM-47</t>
  </si>
  <si>
    <t>Nº</t>
  </si>
  <si>
    <t>DESCRIPCIÓN</t>
  </si>
  <si>
    <t>UND.</t>
  </si>
  <si>
    <t>CANTIDAD</t>
  </si>
  <si>
    <t xml:space="preserve">VALOR TOTAL                                </t>
  </si>
  <si>
    <t>ML</t>
  </si>
  <si>
    <t>ITEM</t>
  </si>
  <si>
    <t>UND</t>
  </si>
  <si>
    <t>DESCRIPCION</t>
  </si>
  <si>
    <t xml:space="preserve">Formulario 1 - Propuesta económica  - Documento tipo </t>
  </si>
  <si>
    <t>Ml</t>
  </si>
  <si>
    <t>TOTAL</t>
  </si>
  <si>
    <t>M3</t>
  </si>
  <si>
    <t>M2</t>
  </si>
  <si>
    <t>KG</t>
  </si>
  <si>
    <t>3.02.07</t>
  </si>
  <si>
    <t>2.1</t>
  </si>
  <si>
    <t>2.3</t>
  </si>
  <si>
    <t>2.4</t>
  </si>
  <si>
    <t>2.5</t>
  </si>
  <si>
    <t>2.6</t>
  </si>
  <si>
    <t>2.7</t>
  </si>
  <si>
    <t>2.8</t>
  </si>
  <si>
    <t>3.1</t>
  </si>
  <si>
    <t>3.2</t>
  </si>
  <si>
    <t>3.3</t>
  </si>
  <si>
    <t>3.03.15</t>
  </si>
  <si>
    <t>1.1</t>
  </si>
  <si>
    <t>1.2</t>
  </si>
  <si>
    <t>1.3</t>
  </si>
  <si>
    <t>1.4</t>
  </si>
  <si>
    <t>1.5</t>
  </si>
  <si>
    <t>1.6</t>
  </si>
  <si>
    <t>1.7</t>
  </si>
  <si>
    <t>1.8</t>
  </si>
  <si>
    <t>3.06.17</t>
  </si>
  <si>
    <t>4.1</t>
  </si>
  <si>
    <t>Sumidero Sl 100 con rejillla en polipropileno</t>
  </si>
  <si>
    <t>5.1</t>
  </si>
  <si>
    <t>3.12.01</t>
  </si>
  <si>
    <t>PMT</t>
  </si>
  <si>
    <t>6.1</t>
  </si>
  <si>
    <t>PRESUPUESTO OFICIAL ALCANTARILLADO PATRIOTAS</t>
  </si>
  <si>
    <t>2.2</t>
  </si>
  <si>
    <t>7.1</t>
  </si>
  <si>
    <t>PRESUPUESTO OFICIAL ALCANTARILLADO PRADOS DE SAN LUIS</t>
  </si>
  <si>
    <t>PRESUPUESTO OFICIAL ALCANTARILLADO SANTA CATALINA</t>
  </si>
  <si>
    <t>PRESUPUESTO OFICIAL ALCANTARILLADO VILLA BACHUE</t>
  </si>
  <si>
    <t>PRESUPUESTO OFICIAL ALCANTARILLADO EL DORADO</t>
  </si>
  <si>
    <t>1.9</t>
  </si>
  <si>
    <t>7.2</t>
  </si>
  <si>
    <t>7.3</t>
  </si>
  <si>
    <t>7.4</t>
  </si>
  <si>
    <t>7.5</t>
  </si>
  <si>
    <t>7.6</t>
  </si>
  <si>
    <t>7.7</t>
  </si>
  <si>
    <t>7.8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</si>
  <si>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</si>
  <si>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</si>
  <si>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</si>
  <si>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</si>
  <si>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</si>
  <si>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</si>
  <si>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</si>
  <si>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</si>
  <si>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</si>
  <si>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</si>
  <si>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1.  PRELIMINARES EL DORADO</t>
  </si>
  <si>
    <t>2. ALCANTARILLADO EL DORADO</t>
  </si>
  <si>
    <t>3. RELLENOS EL DORADO</t>
  </si>
  <si>
    <t>4.PAVIMENTO Y ANDENES EL DORADO</t>
  </si>
  <si>
    <t>5. CARGUE Y TRAMSPORTE DE MATERIAL EL DORADO</t>
  </si>
  <si>
    <t>6. MANTENIMIENTO EL DORADO</t>
  </si>
  <si>
    <t>7.  PRELIMINARES PRADOS DE SAN LUIS</t>
  </si>
  <si>
    <t>8. ALCANTARILLADO PRADOS DE SAN LUIS</t>
  </si>
  <si>
    <t>9. RELLENOS PRADOS DE SAN LUIS</t>
  </si>
  <si>
    <t>9.1</t>
  </si>
  <si>
    <t>9.2</t>
  </si>
  <si>
    <t>9.3</t>
  </si>
  <si>
    <t>10.1</t>
  </si>
  <si>
    <t>10.PAVIMENTO Y ANDENES PRADOS DE SAN LUIS</t>
  </si>
  <si>
    <t>11.SUMIDEROS PRADOS DE SAN LUIS</t>
  </si>
  <si>
    <t>11.1</t>
  </si>
  <si>
    <t>11.2</t>
  </si>
  <si>
    <t>12. CARGUE Y TRAMSPORTE DE MATERIAL PRADOS DE SAN LUIS</t>
  </si>
  <si>
    <t>13. MANTENIMIENTO PRADOS DE SAN LUIS</t>
  </si>
  <si>
    <t>12.1</t>
  </si>
  <si>
    <t>13.1</t>
  </si>
  <si>
    <t>14.  PRELIMINARES SANTA CATALINA</t>
  </si>
  <si>
    <t>14.1</t>
  </si>
  <si>
    <t>14.2</t>
  </si>
  <si>
    <t>14.3</t>
  </si>
  <si>
    <t>14.4</t>
  </si>
  <si>
    <t>14.5</t>
  </si>
  <si>
    <t>14.6</t>
  </si>
  <si>
    <t>14.7</t>
  </si>
  <si>
    <t>14.8</t>
  </si>
  <si>
    <t>15. ALCANTARILLADO SANTA CATALINA</t>
  </si>
  <si>
    <t>15.1</t>
  </si>
  <si>
    <t>15.2</t>
  </si>
  <si>
    <t>15.3</t>
  </si>
  <si>
    <t>15.4</t>
  </si>
  <si>
    <t>15.5</t>
  </si>
  <si>
    <t>15.6</t>
  </si>
  <si>
    <t>15.7</t>
  </si>
  <si>
    <t>15.8</t>
  </si>
  <si>
    <t>16. RELLENOS SANTA CATALINA</t>
  </si>
  <si>
    <t>16.1</t>
  </si>
  <si>
    <t>16.2</t>
  </si>
  <si>
    <t>16.3</t>
  </si>
  <si>
    <t>17.PAVIMENTO Y ANDENES SANTA CATALINA</t>
  </si>
  <si>
    <t>17.1</t>
  </si>
  <si>
    <t>18.SUMIDEROS SANTA CATALINA</t>
  </si>
  <si>
    <t>18.1</t>
  </si>
  <si>
    <t>18.2</t>
  </si>
  <si>
    <t>19. CARGUE Y TRAMSPORTE DE MATERIAL SANTA CATALINA</t>
  </si>
  <si>
    <t>19.1</t>
  </si>
  <si>
    <t>20. MANTENIMIENTO SANTA CATALINA</t>
  </si>
  <si>
    <t>20.1</t>
  </si>
  <si>
    <t>21.  PRELIMINARES PATRIOTAS</t>
  </si>
  <si>
    <t>21.1</t>
  </si>
  <si>
    <t>21.3</t>
  </si>
  <si>
    <t>21.4</t>
  </si>
  <si>
    <t>21.5</t>
  </si>
  <si>
    <t>21.6</t>
  </si>
  <si>
    <t>21.7</t>
  </si>
  <si>
    <t>22. ALCANTARILLADO PATRIOTAS</t>
  </si>
  <si>
    <t>22.1</t>
  </si>
  <si>
    <t>22.2</t>
  </si>
  <si>
    <t>22.3</t>
  </si>
  <si>
    <t>22.4</t>
  </si>
  <si>
    <t>22.5</t>
  </si>
  <si>
    <t>22.6</t>
  </si>
  <si>
    <t>22.7</t>
  </si>
  <si>
    <t>23. RELLENOS PATRIOTAS</t>
  </si>
  <si>
    <t>23.1</t>
  </si>
  <si>
    <t>23.2</t>
  </si>
  <si>
    <t>23.3</t>
  </si>
  <si>
    <t>26.1</t>
  </si>
  <si>
    <t>28.1</t>
  </si>
  <si>
    <t>28.2</t>
  </si>
  <si>
    <t>28.3</t>
  </si>
  <si>
    <t>28.4</t>
  </si>
  <si>
    <t>28.5</t>
  </si>
  <si>
    <t>28.6</t>
  </si>
  <si>
    <t>28.7</t>
  </si>
  <si>
    <t>28.8</t>
  </si>
  <si>
    <t>29.1</t>
  </si>
  <si>
    <t>29.2</t>
  </si>
  <si>
    <t>29.3</t>
  </si>
  <si>
    <t>30.1</t>
  </si>
  <si>
    <t>31.1</t>
  </si>
  <si>
    <t>32.1</t>
  </si>
  <si>
    <t>33.1</t>
  </si>
  <si>
    <t>SUBTOTAL ALCANTARILLADO EL DORADO</t>
  </si>
  <si>
    <t>SUBTOTAL ALCANTARILLADO SANTA CATALINA</t>
  </si>
  <si>
    <t>SUBTOTAL ALCANTARILLADO PATRIOTAS</t>
  </si>
  <si>
    <t>SUBTOTAL ALCANTARILLADO VILLA BACHUE</t>
  </si>
  <si>
    <t>DEDICACION</t>
  </si>
  <si>
    <t>CANT.</t>
  </si>
  <si>
    <t>COTIZACION 1</t>
  </si>
  <si>
    <t>COTIZACION 2</t>
  </si>
  <si>
    <t>COTIZACION 3</t>
  </si>
  <si>
    <t>VALOR UNITARIO PROMEDIO</t>
  </si>
  <si>
    <t xml:space="preserve">% RENDIMIENTO </t>
  </si>
  <si>
    <t>VR. TOTAL</t>
  </si>
  <si>
    <t>PLAN DE MANEJO DE TRAFICO</t>
  </si>
  <si>
    <t>PERSONAL ( B )</t>
  </si>
  <si>
    <t>PERSONAL</t>
  </si>
  <si>
    <t>1,1,1</t>
  </si>
  <si>
    <t>PALETERO</t>
  </si>
  <si>
    <t>MES</t>
  </si>
  <si>
    <t>1,1,2</t>
  </si>
  <si>
    <t xml:space="preserve">TOTAL ( PERSONAL )  </t>
  </si>
  <si>
    <t>DISPOSITIVOS, SEÑALIZACION Y EQUIPOS ( A )</t>
  </si>
  <si>
    <t xml:space="preserve">DISPOSITIVOS DE CONTROL </t>
  </si>
  <si>
    <t>2,1,1</t>
  </si>
  <si>
    <t>BARRICADAS</t>
  </si>
  <si>
    <t>2,1,3</t>
  </si>
  <si>
    <t>DELINEADORES TUBULARES (COLOMBINAS)</t>
  </si>
  <si>
    <t>2,1,4</t>
  </si>
  <si>
    <t>CINTA PLASTICA "PELIGRO NO PASE" X 500 m</t>
  </si>
  <si>
    <t>ROLLO</t>
  </si>
  <si>
    <t>SEÑALIZACION</t>
  </si>
  <si>
    <t>2,2,1</t>
  </si>
  <si>
    <t>2,2,2</t>
  </si>
  <si>
    <t xml:space="preserve">SUBTOTAL ( DISPOSITIVOS, SEÑALIZACION Y EQUIPOS)  </t>
  </si>
  <si>
    <t>IVA 19 %</t>
  </si>
  <si>
    <t>TOTAL DISPOSITIVOS, SEÑALIZACION Y EQUIPOS</t>
  </si>
  <si>
    <t>TOTAL PLAN MANEJO DE TRAFICO</t>
  </si>
  <si>
    <t>Nota: Para el pago de este item se debe presentar el informe correspondiente donde se pueda verificar el cumplimiento de la actividad</t>
  </si>
  <si>
    <t>PMA</t>
  </si>
  <si>
    <t>24.SUMIDEROS PATRIOTAS</t>
  </si>
  <si>
    <t>25. CARGUE Y TRAMSPORTE DE MATERIAL PATRIOTAS</t>
  </si>
  <si>
    <t>26. MANTENIMIENTO PATRIOTAS</t>
  </si>
  <si>
    <t>27.  PRELIMINARES VILLA BACHUE</t>
  </si>
  <si>
    <t>28. ALCANTARILLADO VILLA BACHUE</t>
  </si>
  <si>
    <t>29. RELLENOS VILLA BACHUE</t>
  </si>
  <si>
    <t>30.PAVIMENTO Y ANDENES VILLA BACHUE</t>
  </si>
  <si>
    <t>31.SUMIDEROS VILLA BACHUE</t>
  </si>
  <si>
    <t>32. CARGUE Y TRAMSPORTE DE MATERIAL VILLA BACHUE</t>
  </si>
  <si>
    <t>SUBTOTAL POMPEYANOS PRADOS DEL NORTE</t>
  </si>
  <si>
    <t>33. MANTENIMIENTO VILLA BACHUE</t>
  </si>
  <si>
    <t>24.1</t>
  </si>
  <si>
    <t>24.2</t>
  </si>
  <si>
    <t>27.1</t>
  </si>
  <si>
    <t>VALOR UNITRARIO GOBER</t>
  </si>
  <si>
    <t>AIU</t>
  </si>
  <si>
    <t>31.2</t>
  </si>
  <si>
    <t>25.1</t>
  </si>
  <si>
    <t>27.2</t>
  </si>
  <si>
    <t>27.3</t>
  </si>
  <si>
    <t>27.4</t>
  </si>
  <si>
    <t>27.5</t>
  </si>
  <si>
    <t>27.6</t>
  </si>
  <si>
    <t>27.7</t>
  </si>
  <si>
    <t>27.8</t>
  </si>
  <si>
    <t>34.1</t>
  </si>
  <si>
    <t>34.2</t>
  </si>
  <si>
    <t>34.3</t>
  </si>
  <si>
    <t>34.4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</si>
  <si>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</si>
  <si>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PORCENTAJE</t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</si>
  <si>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</si>
  <si>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</si>
  <si>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</si>
  <si>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</si>
  <si>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</si>
  <si>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</si>
  <si>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</si>
  <si>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</si>
  <si>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</si>
  <si>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cotizaciones</t>
  </si>
  <si>
    <t>Cometazul</t>
  </si>
  <si>
    <t>PROM</t>
  </si>
  <si>
    <t>Formulario 1 - Propuesta económica  - Documento tipo de licitación de obra pública de agua potable y saneamiento básico</t>
  </si>
  <si>
    <t>Versión</t>
  </si>
  <si>
    <t>[La entidad podrá utilizar este formato, o el establecido por la entidad, para la presentación de los análisis de precios unitarios del contratista en la oportunidad prevista en el numeral 8.1. del Documento Base]</t>
  </si>
  <si>
    <t>ALCALDIA DE TUNJA</t>
  </si>
  <si>
    <t>VERSIÓN</t>
  </si>
  <si>
    <t xml:space="preserve">[NÚMERO DEL PROCESO] </t>
  </si>
  <si>
    <t>PÁGINA</t>
  </si>
  <si>
    <t>DE</t>
  </si>
  <si>
    <t xml:space="preserve">ANALISIS DE PRECIOS UNITARIOS </t>
  </si>
  <si>
    <t>COTIZACIONES INSPECCION CON CAMARA CCTV (ml)</t>
  </si>
  <si>
    <t>FECHA</t>
  </si>
  <si>
    <t>DD</t>
  </si>
  <si>
    <t>MM</t>
  </si>
  <si>
    <t>AA</t>
  </si>
  <si>
    <t>ÍTEMS DE LA PROPUESTA ECONÓMICA</t>
  </si>
  <si>
    <t>PROMEDIO</t>
  </si>
  <si>
    <t>DATOS ESPECÍFICOS</t>
  </si>
  <si>
    <t>COTIZACIONES LIMPIEZA CON VACTOR( ml)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</si>
  <si>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</si>
  <si>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</si>
  <si>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</si>
  <si>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</si>
  <si>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</si>
  <si>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</si>
  <si>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</si>
  <si>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</si>
  <si>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NOTA: APU ELABORADO A ARTIR DE 3.02.07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</si>
  <si>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</si>
  <si>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</si>
  <si>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</si>
  <si>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</si>
  <si>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</si>
  <si>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</si>
  <si>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</si>
  <si>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rFont val="Arial"/>
        <family val="2"/>
      </rPr>
      <t>3</t>
    </r>
    <r>
      <rPr>
        <b/>
        <sz val="11"/>
        <rFont val="Arial"/>
        <family val="2"/>
      </rPr>
      <t xml:space="preserve"> o Ton/Km</t>
    </r>
  </si>
  <si>
    <t>TARIFA</t>
  </si>
  <si>
    <t>KM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</si>
  <si>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</si>
  <si>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</si>
  <si>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</si>
  <si>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</si>
  <si>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</si>
  <si>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</si>
  <si>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</si>
  <si>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</si>
  <si>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</si>
  <si>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</si>
  <si>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</si>
  <si>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</si>
  <si>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</si>
  <si>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</si>
  <si>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</si>
  <si>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</si>
  <si>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Matricula No. :</t>
  </si>
  <si>
    <t xml:space="preserve"> </t>
  </si>
  <si>
    <t>Herrramienta y Equipo Menor(% M.O)</t>
  </si>
  <si>
    <t>PAÑETE IMPERMEABILIZADO 1:3</t>
  </si>
  <si>
    <t>LIMPIEZA CON VACTOR</t>
  </si>
  <si>
    <t>h</t>
  </si>
  <si>
    <t>INSPECCION CON CAMARA CCTV</t>
  </si>
  <si>
    <t>MORTERO 1:3 IMPERMEABILIZADO</t>
  </si>
  <si>
    <t>DyM</t>
  </si>
  <si>
    <t>CONSTRUCCION DE LOS SISTEMAS DE ALCANTARILLADO PLUVIAL DE LOS BARRIOS EL DORADO, PRADOS DE SAN LUIS, SANTA CATALINA, PATRIOTAS, VILLA BACHUE y PRADOS DEL NORTE  DE LA CIUDAD DE TUNJA.</t>
  </si>
  <si>
    <t xml:space="preserve">VALOR TOTAL </t>
  </si>
  <si>
    <t>SUBTOTAL OBRAS (INCLUYE IVA)</t>
  </si>
  <si>
    <t>MEMORIAS DE CANTIDADES</t>
  </si>
  <si>
    <t>OBJETO:</t>
  </si>
  <si>
    <t>CONSTRUCCION DE LOS SISTEMAS DE ALCANTARILLADO PLUVIAL DE LOS BARRIOS EL DORADO, PRADOS DE SAN LUIS, SANTA CATALINA, PATRIOTAS, VILLA BACHUE y PRADOS DEL NORTE DE LA CIUDAD DE TUNJA.</t>
  </si>
  <si>
    <t>SUPERVISOR:</t>
  </si>
  <si>
    <t>CONTRATO:</t>
  </si>
  <si>
    <t>OBSERVACIÓN</t>
  </si>
  <si>
    <t>DIMENSIÓN</t>
  </si>
  <si>
    <t>FOTOGRAFÍA</t>
  </si>
  <si>
    <t>LONGITUD</t>
  </si>
  <si>
    <t xml:space="preserve">ANCHO </t>
  </si>
  <si>
    <t>ALTURA (H)</t>
  </si>
  <si>
    <t>TN-2</t>
  </si>
  <si>
    <t>TN-1</t>
  </si>
  <si>
    <t>Nombre y firma</t>
  </si>
  <si>
    <t>INTERVENTOR Y/O SUPERVISOR</t>
  </si>
  <si>
    <t>TRAMO</t>
  </si>
  <si>
    <t>PZN-1</t>
  </si>
  <si>
    <t>PZN-2</t>
  </si>
  <si>
    <t>ANDEN</t>
  </si>
  <si>
    <t>Tramo 22</t>
  </si>
  <si>
    <t>KG/M</t>
  </si>
  <si>
    <t>VIGA PERIMETRAL</t>
  </si>
  <si>
    <t>Tramo 1</t>
  </si>
  <si>
    <t>REFUERZO LONTITUDINAL</t>
  </si>
  <si>
    <t>Tramo 2</t>
  </si>
  <si>
    <t>REFUERZO TRANSVERSAL</t>
  </si>
  <si>
    <t>Tramo 6</t>
  </si>
  <si>
    <t>VIGA INTERMEDIA 1</t>
  </si>
  <si>
    <t>Tramo 7</t>
  </si>
  <si>
    <t>REFUERZO LONGITUDINAL</t>
  </si>
  <si>
    <t>Tramo 8</t>
  </si>
  <si>
    <t>VIGA INTERMEDIA 2</t>
  </si>
  <si>
    <t>Tramo 3</t>
  </si>
  <si>
    <t>Tramo 4</t>
  </si>
  <si>
    <t>VIGA INTERMEDIA 3</t>
  </si>
  <si>
    <t>Tramo 5</t>
  </si>
  <si>
    <t>PARRILLA SUPERIOR E INFERIOR</t>
  </si>
  <si>
    <t>REFUERZO PLACA PISO Dex=1.7</t>
  </si>
  <si>
    <t>ACERO CAMARA DE INSPECCION</t>
  </si>
  <si>
    <t>CAMARA DE INSPECCION</t>
  </si>
  <si>
    <t>PZN-6</t>
  </si>
  <si>
    <t>PAÑETE INTERIOR CAMARA</t>
  </si>
  <si>
    <t>PZN-7</t>
  </si>
  <si>
    <t>AREA</t>
  </si>
  <si>
    <t>DIÁMETRO EXTERIOR 1.7 M</t>
  </si>
  <si>
    <t>ARO Y TAPA DE POLIETIRENO</t>
  </si>
  <si>
    <t>ANCHO</t>
  </si>
  <si>
    <t>ALTURA</t>
  </si>
  <si>
    <t>DIÁMETRO INTERIOR 1.2M</t>
  </si>
  <si>
    <t>VOLUMEN</t>
  </si>
  <si>
    <t>VOLUMEN DE EXCAVACION</t>
  </si>
  <si>
    <t>VOLUMEN DE TUBERIA</t>
  </si>
  <si>
    <t>TUBERIA</t>
  </si>
  <si>
    <t>TN-PATLAL 7876</t>
  </si>
  <si>
    <t>TN-PATLAL 7874</t>
  </si>
  <si>
    <t>TN-PATLAL 7878</t>
  </si>
  <si>
    <t>TN-PATLAL 7880</t>
  </si>
  <si>
    <t>TN-PATLAL 7858</t>
  </si>
  <si>
    <t>TN-PATLAL 7859</t>
  </si>
  <si>
    <t>TN-PATLAL 9673</t>
  </si>
  <si>
    <t>TN-PATLAL 7864</t>
  </si>
  <si>
    <t>TN-PATLAL 7862</t>
  </si>
  <si>
    <t>Sumideros</t>
  </si>
  <si>
    <t>Tramo 20</t>
  </si>
  <si>
    <t>PATP6500</t>
  </si>
  <si>
    <t>PATP6498</t>
  </si>
  <si>
    <t>PATP6499</t>
  </si>
  <si>
    <t>PATP6569</t>
  </si>
  <si>
    <t>PATP6530</t>
  </si>
  <si>
    <t>Tramo 23</t>
  </si>
  <si>
    <t>PC116PS12</t>
  </si>
  <si>
    <t>PATP6509</t>
  </si>
  <si>
    <t>Tramo 27</t>
  </si>
  <si>
    <t>PATP6551</t>
  </si>
  <si>
    <t>Tramo 29</t>
  </si>
  <si>
    <t>PATP6507</t>
  </si>
  <si>
    <t>Tramo 30</t>
  </si>
  <si>
    <t>PC112PS12</t>
  </si>
  <si>
    <t>Tramo 31</t>
  </si>
  <si>
    <t>SUMIDERO</t>
  </si>
  <si>
    <t>CONEXIÓN SUMIDERO</t>
  </si>
  <si>
    <t>DIÁMETRO INTERIOR 1.5M</t>
  </si>
  <si>
    <t>CONEXIÓN SUMIDERO (TUBERIA 10")</t>
  </si>
  <si>
    <t>TUBERIA 10"</t>
  </si>
  <si>
    <t>TN-PATLAL2397</t>
  </si>
  <si>
    <t>TN-PATLAL2396</t>
  </si>
  <si>
    <t>TN-PATLAL2395</t>
  </si>
  <si>
    <t>TN-PATLAL2394</t>
  </si>
  <si>
    <t>TN-PATLAL2392</t>
  </si>
  <si>
    <t>TN-PATLAL2391</t>
  </si>
  <si>
    <t>TN-PATLAL2386</t>
  </si>
  <si>
    <t>TN-PATLAL2530</t>
  </si>
  <si>
    <t>TN-PATLAL2390</t>
  </si>
  <si>
    <t>TN-PATLAL2529</t>
  </si>
  <si>
    <t>TN-PATLAL2411</t>
  </si>
  <si>
    <t>TN-PATLAL2410</t>
  </si>
  <si>
    <t>TN-PATLAL2408</t>
  </si>
  <si>
    <t>TN-PATLAL2405</t>
  </si>
  <si>
    <t>TN-PATLAL2403</t>
  </si>
  <si>
    <t xml:space="preserve">TRAMO TOTAL </t>
  </si>
  <si>
    <t>PATLAL11302</t>
  </si>
  <si>
    <t>SUMIDEROS</t>
  </si>
  <si>
    <t>PATLAL11300</t>
  </si>
  <si>
    <t>TN-3</t>
  </si>
  <si>
    <t>PATP3076</t>
  </si>
  <si>
    <t>PATP3078</t>
  </si>
  <si>
    <t>PATP3081</t>
  </si>
  <si>
    <t>PATP2236</t>
  </si>
  <si>
    <t>PATP2232</t>
  </si>
  <si>
    <t>PATP3085</t>
  </si>
  <si>
    <t>PATP2234</t>
  </si>
  <si>
    <t>PATP2230</t>
  </si>
  <si>
    <t>PATP2520</t>
  </si>
  <si>
    <t>PATP2521</t>
  </si>
  <si>
    <t>PATP2226</t>
  </si>
  <si>
    <t>PATP2227</t>
  </si>
  <si>
    <t>PATP2237</t>
  </si>
  <si>
    <t>PATP9415</t>
  </si>
  <si>
    <t>PATP3074</t>
  </si>
  <si>
    <t xml:space="preserve">COONEXION SUMIDERO </t>
  </si>
  <si>
    <t>PATP8800</t>
  </si>
  <si>
    <t>PATP8799</t>
  </si>
  <si>
    <t>PZN-3</t>
  </si>
  <si>
    <t>TN-1(1)</t>
  </si>
  <si>
    <t>TN-1(2)</t>
  </si>
  <si>
    <t>TN-3(1)</t>
  </si>
  <si>
    <t>TN-3(2)</t>
  </si>
  <si>
    <t>TN-4</t>
  </si>
  <si>
    <t>TN-5</t>
  </si>
  <si>
    <t>PZN-4</t>
  </si>
  <si>
    <t>PZN-5</t>
  </si>
  <si>
    <t>ADOQUIN</t>
  </si>
  <si>
    <t xml:space="preserve">RAMPA </t>
  </si>
  <si>
    <t>VIGAS DE AMARRE</t>
  </si>
  <si>
    <t>PESO KG/M</t>
  </si>
  <si>
    <t>VIGAS</t>
  </si>
  <si>
    <t>ESTRIBOS CADA 20CM</t>
  </si>
  <si>
    <t xml:space="preserve">MALLA RAMPAS </t>
  </si>
  <si>
    <t>SUBTOTAL ALCANTARILLADO PRADOS DE SAN LUIS</t>
  </si>
  <si>
    <t>APU 6,1 COT</t>
  </si>
  <si>
    <t>JUAN CARLOS PEREZ MESA</t>
  </si>
  <si>
    <t>ISA</t>
  </si>
  <si>
    <t xml:space="preserve">NOTA </t>
  </si>
  <si>
    <t>Para la cotizacion de DyM se toma el valor promedio para cada actividad</t>
  </si>
  <si>
    <t>cotizacion DyM</t>
  </si>
  <si>
    <t>Contratación de un ingeniero residentes (dedicación del 20%)</t>
  </si>
  <si>
    <t>ACTIVIDADA</t>
  </si>
  <si>
    <t>Selección de equipos adecuados: Asegurar de que las maquinarias sean apropiadas para trabajar en áreas húmedas y de difícil acceso.</t>
  </si>
  <si>
    <t>B.2 Plan Transporte y Descarga de Material</t>
  </si>
  <si>
    <t>B.3 Plan Seguridad e Higiene Industrial</t>
  </si>
  <si>
    <t>B.4 Programa de contingencias</t>
  </si>
  <si>
    <t>B.5 Plan Control y Disposición del Material de Demolición / Escombros</t>
  </si>
  <si>
    <t>B.6 Plan de Información y Participación Comunitaria</t>
  </si>
  <si>
    <t>B.6 Plan de Monitoreo y Seguimiento</t>
  </si>
  <si>
    <t xml:space="preserve">PLAN DE MANEJO DE TRANSITO  (PMT) </t>
  </si>
  <si>
    <t>POMPEYANOS PRADOS DEL NORTE</t>
  </si>
  <si>
    <t>Representante: Secretario de fomento y servicios publicos</t>
  </si>
  <si>
    <t>4.01.03</t>
  </si>
  <si>
    <t>LOCALIZACION Y REPLANTEO PARA RED DE ACUEDUCTO.</t>
  </si>
  <si>
    <t>21.2</t>
  </si>
  <si>
    <t>3.13.13</t>
  </si>
  <si>
    <t>CORTE DE PAVIMENTO ASFÁLTICO</t>
  </si>
  <si>
    <t>EXCAVACIÓNES MECANICAS VARIAS EN MATERIAL COMUN SECO. (INCLUYE ACARREO LIBRE HASTA 5 KM.)</t>
  </si>
  <si>
    <t>HERRAMIENTA y EQUIPO MENOR(%M.O)</t>
  </si>
  <si>
    <t>RETROEXCAVADORA SOBRE ORUGAS (CAPACIDAD 220 HP)</t>
  </si>
  <si>
    <t>CUADRILLA DE ALBAÑILERIA (AA)</t>
  </si>
  <si>
    <t>VR UNITARIO</t>
  </si>
  <si>
    <t>HC</t>
  </si>
  <si>
    <t>VOLQUETA</t>
  </si>
  <si>
    <t>APU 1.4 REF 2.02.16</t>
  </si>
  <si>
    <t>EXCAVACIÓNES MECANICAS Y CORTES EN MATERIAL CONGLOMERADO SIN EXPLOSIVOS, (INCLUYE CARGUE Y ACARREO LIBRE HASTA 5 KM.)</t>
  </si>
  <si>
    <t>EXCAVACIÓNES MECANICAS Y CORTES EN MATERIAL DE ROCA SIN EXPLOSIVOS, (INCLUYE CARGUE Y ACARREO LIBRE HASTA 5 KM.)</t>
  </si>
  <si>
    <t>2.02.16</t>
  </si>
  <si>
    <t>3.13.17</t>
  </si>
  <si>
    <t>DEMOLICIÓN DE PISOS Y/O ANDENES EN CONCRETO HASTA E = 12 CM.( INCLUYE CARGUE Y RETIRO CON ACARREO LIBRE HASTA 5KM.)</t>
  </si>
  <si>
    <t>3.08.24</t>
  </si>
  <si>
    <t>CONSTRUCCION DE ANDENES E=0.10 M., EN CONCRETO DE 17.5 MPa - (2500 PSI)</t>
  </si>
  <si>
    <t>4.01.02</t>
  </si>
  <si>
    <t>ENTIBADOS EN MADERA PARA EXCAVACIÓNES 1 A 7 USOS</t>
  </si>
  <si>
    <t>2.02.35</t>
  </si>
  <si>
    <t>SUMINISTRO, FIGURADA Y AMARRE DE ACERO DE 420 MPa (60000 PSI)</t>
  </si>
  <si>
    <t>5.01.32</t>
  </si>
  <si>
    <t>CONCRETO SIMPLE DE 21 Mpa. (3000 PSI)</t>
  </si>
  <si>
    <t>1.01.04</t>
  </si>
  <si>
    <t>SUMINISTRO E INSTALACIÓN TUBERÍA DE ALCANTARILLADO PVC D= 24"</t>
  </si>
  <si>
    <t>1.03.07</t>
  </si>
  <si>
    <t>LADRILLO TOLETE COMUN</t>
  </si>
  <si>
    <t>MORTERO 1:3</t>
  </si>
  <si>
    <t>ANTICORROSIVO PRIMER</t>
  </si>
  <si>
    <t>GL</t>
  </si>
  <si>
    <t>POZO DE INSPECCIÓN, DIÁMETRO INTERIOR 1.2 M. (1.50 M. &lt; H &lt; 2.00 M.). ( INCLUYE ARO Y TAPA).</t>
  </si>
  <si>
    <t>CONCRETO SIMPLE DE 21 MPa - (3000 PSI) IMPERMEABILIZADO PARA PLACAS PISOS</t>
  </si>
  <si>
    <t>5.03.02</t>
  </si>
  <si>
    <t>CONCRETO SIMPLE DE 21 MPa - (3000 PSI) IMPERMEABILIZADO PARA TAPAS</t>
  </si>
  <si>
    <t>5.03.03</t>
  </si>
  <si>
    <t>PASO DE ESCALERILLA DE GATO CON VARILLA DE 5/8"</t>
  </si>
  <si>
    <t>5.02.08</t>
  </si>
  <si>
    <t>BASE Y CAÑUELA EN CONCRETO DE 17.5 MPa - (2500 PSI)</t>
  </si>
  <si>
    <t>5.01.05</t>
  </si>
  <si>
    <t>RELLENO CON MATERIAL DE AFIRMADO COMPACTADO RANA Y/O VIBROCOMPACTADOR. (INCLUYE ACARREO LIBRE HASTA 5 KM.)</t>
  </si>
  <si>
    <t>4.01.09</t>
  </si>
  <si>
    <t>RELLENO SUBBASE GRANULAR COMPACTADO CON PLANCHA VIBRADORA</t>
  </si>
  <si>
    <t>RELLENO CON MATERIAL DE BASE GRANULAR, COMPACTADO CON PLANCHA VIBRADORA.</t>
  </si>
  <si>
    <t>4.01.06</t>
  </si>
  <si>
    <t>SUMINISTRO, INSTALACIÓN Y COMPACTACIÓN DE MEZCLA ASFALTICA PARA PARCHEO ( INCLUYE ACARREO LIBRE DE 5 KM) (**)</t>
  </si>
  <si>
    <t>CARGUE Y TRANSPORTE DE MATERIALES SUELTOS, PRODUCTO DE SOBRANTES Y/O DERRUMBES (INCLUYE ACARREO LIBRE HASTA 5 KM.).</t>
  </si>
  <si>
    <t>INSPECCION CON CAMARA CCTV (INCLUYE INFORME EN MEDIO MAGNETICO) Y LAVADO CON VACTOR</t>
  </si>
  <si>
    <t>EXCAVACIÓN MANUAL EN MATERIAL COMUN</t>
  </si>
  <si>
    <t>3.03.10</t>
  </si>
  <si>
    <t xml:space="preserve">POZO DE INSPECCIÓN, DIÁMETRO INTERIOR 1.2 M. (2.00 M. &lt; H &lt; 2.50 M.). ( INCLUYE ARO Y TAPA).
</t>
  </si>
  <si>
    <t xml:space="preserve">POZO DE INSPECCIÓN, DIÁMETRO INTERIOR 1.5 M. (2.50 M. &lt; H &lt; 3.50 M.). ( INCLUYE ARO Y TAPA).
</t>
  </si>
  <si>
    <t>POZO DE INSPECCIÓN, DIÁMETRO INTERIOR 1.2 M. (2.00 M. &lt; H &lt; 2.50 M.). ( INCLUYE ARO Y TAPA).</t>
  </si>
  <si>
    <t>POZO DE INSPECCIÓN, DIÁMETRO INTERIOR 1.5 M. (2.50 M. &lt; H &lt; 3.50 M.). ( INCLUYE ARO Y TAPA).</t>
  </si>
  <si>
    <t>POZO DE INSPECCIÓN, DIÁMETRO INTERIOR 1.5 M, 3.5&lt; h &lt; 4.7 (pañetado y con aro y tapa en polipropileno)</t>
  </si>
  <si>
    <t>NOTA: APU ELABORADO A ARTIR DE 5.01.08</t>
  </si>
  <si>
    <t xml:space="preserve">POZO DE INSPECCIÓN, DIÁMETRO INTERIOR 1.5 M ( 3.50&lt; h &lt; 4.70) ( INCLUYE ARO Y TAPA).
</t>
  </si>
  <si>
    <t>SUMINISTRO E INSTALACIÓN TUBERÍA DE ALCANTARILLADO PVC D=12"</t>
  </si>
  <si>
    <t>5.01.28</t>
  </si>
  <si>
    <t>SUMINISTRO E INSTALACIÓN TUBERÍA DE ALCANTARILLADO PVC D=16"</t>
  </si>
  <si>
    <t>5.01.30</t>
  </si>
  <si>
    <t>NOTA: APU ELABORADO A ARTIR DE 5.02.14</t>
  </si>
  <si>
    <t xml:space="preserve">SUMIDERO SI 100 CON REJILLA EN POLIPROPILENO </t>
  </si>
  <si>
    <t>CONCRETO SIMPLE DE 14 Mpa. (2000 PSI)</t>
  </si>
  <si>
    <t>MURO EN LADRILLO TOLETE COMUN DE E = 0.20 M.</t>
  </si>
  <si>
    <t>CUADRILLA DE ALBAÑILERIA (AA1)</t>
  </si>
  <si>
    <t>5.01.27</t>
  </si>
  <si>
    <t>SUMINISTRO E INSTALACIÓN TUBERÍA DE ALCANTARILLADO PVC D=10"</t>
  </si>
  <si>
    <t>POZO DE INSPECCIÓN, DIAMETRO INTERIOR 1.2 M. (1.00 M. &lt; H &lt; 1.50 M.). ( INCLUYE ARO Y TAPA).</t>
  </si>
  <si>
    <t>APU 6.1 COT</t>
  </si>
  <si>
    <t>SUMINISTRO E INSTALACIÓN TUBERÍA DE ALCANTARILLADO PVC D=14"</t>
  </si>
  <si>
    <t>LOCALIZACIÓN Y REPLANTEO DE OBRA ARQUITECTÓNICA</t>
  </si>
  <si>
    <t>2.01.62</t>
  </si>
  <si>
    <t>SUMINISTRO E INSTALACIÓN DE ADOQUÍN PEATONAL CONCRETO 10 X 6 X 20 CM (NTC 2017)</t>
  </si>
  <si>
    <t>3.08.20</t>
  </si>
  <si>
    <t>CONCRETO ESTRIADO RAMPAS 17.5 MPa - (2500 PSI)</t>
  </si>
  <si>
    <t>3.08.23</t>
  </si>
  <si>
    <t>Inspección con cámara CCTV ( Incluye informe en medio
magnético) y lavado con vactor</t>
  </si>
  <si>
    <t xml:space="preserve">VALOR UNITARIO 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</si>
  <si>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:Cuando la fracción decimal del peso sea  igual o superior a 5 se aproximará por exceso al número entero siguiente del peso y cuando la fracción decimal del peso sea inferior a 5 se aproximará por defecto al número entero del peso. </t>
    </r>
  </si>
  <si>
    <t>NOTA: TOMADO DE 1.03.07</t>
  </si>
  <si>
    <t>NOTA: APU ELABORADO A ARTIR DE 5.01.09</t>
  </si>
  <si>
    <t>NOTA: APU ELABORADO A ARTIR DE 5.01.07</t>
  </si>
  <si>
    <t>ARO TAPA EN PLÁSTICO RECICLADO PP. (REF. MH70 O SIMILAR).</t>
  </si>
  <si>
    <t>NOTA:TOMADO DE 5.01.02</t>
  </si>
  <si>
    <t>NOTA: TOMADO DE 5.01.02</t>
  </si>
  <si>
    <t>REJILLA PLÁSTICA PARA SUMIDERO TRÁFICO PESADO DE 90CM X 50CM X 10CM</t>
  </si>
  <si>
    <t>APU 2.4 REF 1.03.07-5.01.08-5.01.02</t>
  </si>
  <si>
    <t>APU 8.4 1.03.07-5.01.09-5.01.02</t>
  </si>
  <si>
    <t>APU 8.5 1.03.07-5.01.10-5.01.02</t>
  </si>
  <si>
    <t>APU 8.6 1.03.07-5.01.10-5.01.02</t>
  </si>
  <si>
    <t>APU 22.2 REF 1.03.07-5.01.07-5.01.02</t>
  </si>
  <si>
    <t>APU 8.4 REF 1.03.07-5.01.09-5.01.02</t>
  </si>
  <si>
    <t>NOTA: TOMADO DE 5.02.15</t>
  </si>
  <si>
    <t>APU 11.1 REF 5.02.14-5.02.15</t>
  </si>
  <si>
    <t>VALOR</t>
  </si>
  <si>
    <t>INGENIERO PROFESIONAL CATEGORIA 6 (EXPERIENCIA PROFESIONAL MINIMO 3 AÑOS-EXPERIENCIA ESPECIFICA MINIMO 1 AÑO) (INCLUYE SALARIO BASE + FACTOR PRESTACIONAL DEL 72.85%)</t>
  </si>
  <si>
    <t>SUMINISTRO E INSTALACIÓN DE SEÑAL DE TRANSITO PREVENTIVA, REGLAMENTARIA O INFORMATIVA DE 75 x 75 CM." TRANSITE POR LA ACERA DE ENFRENTE"</t>
  </si>
  <si>
    <t>SUMINISTRO E INSTALACIÓN DE SEÑAL DE TRANSITO PREVENTIVA, REGLAMENTARIA O INFORMATIVA DE 75 x 75 CM " OBRA EN LA VÍA "</t>
  </si>
  <si>
    <t>AMBIENTE Y SOLUCIONES S.A.S</t>
  </si>
  <si>
    <t xml:space="preserve">HIDRO V S.A.S </t>
  </si>
  <si>
    <t>H T TERMOFUSIONES</t>
  </si>
  <si>
    <t>VEOLIA AGUAS DE TUNJA S.A E.SP</t>
  </si>
  <si>
    <t>TOMADO A ARTIR DE 5.02.14</t>
  </si>
  <si>
    <t>5.01.29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</si>
</sst>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1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* #,##0.00_);_(* \(#,##0.00\);_(* &quot;-&quot;??_);_(@_)"/>
    <numFmt numFmtId="167" formatCode="_-* #,##0.00\ &quot;€&quot;_-;\-* #,##0.00\ &quot;€&quot;_-;_-* &quot;-&quot;??\ &quot;€&quot;_-;_-@_-"/>
    <numFmt numFmtId="168" formatCode="_(&quot;$&quot;\ * #,##0.00_);_(&quot;$&quot;\ * \(#,##0.00\);_(&quot;$&quot;\ 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_-* #,##0.00\ [$€]_-;\-* #,##0.00\ [$€]_-;_-* &quot;-&quot;??\ [$€]_-;_-@_-"/>
    <numFmt numFmtId="179" formatCode="##0"/>
    <numFmt numFmtId="180" formatCode="0.000"/>
    <numFmt numFmtId="181" formatCode="0.0000"/>
    <numFmt numFmtId="182" formatCode="_-* #,##0\ _P_t_s_-;\-* #,##0\ _P_t_s_-;_-* &quot;-&quot;??\ _P_t_s_-;_-@_-"/>
    <numFmt numFmtId="183" formatCode="0.00%;\-0.00%;&quot;&quot;"/>
    <numFmt numFmtId="184" formatCode="&quot;$&quot;#,##0\ ;\(&quot;$&quot;#,##0\)"/>
    <numFmt numFmtId="185" formatCode="\(0%\)"/>
    <numFmt numFmtId="186" formatCode=";;"/>
    <numFmt numFmtId="187" formatCode="d\ \d\e\ mmmm\ \d\e\ yyyy"/>
    <numFmt numFmtId="188" formatCode="0%;\-0%;&quot;&quot;"/>
    <numFmt numFmtId="189" formatCode="#0&quot;.&quot;000&quot;´&quot;000&quot;.&quot;000"/>
    <numFmt numFmtId="190" formatCode="##0&quot;.&quot;000"/>
    <numFmt numFmtId="191" formatCode="##0&quot;´&quot;000&quot;.&quot;000"/>
    <numFmt numFmtId="192" formatCode="_(&quot;$&quot;\ * #,##0_);_(&quot;$&quot;\ * \(#,##0\);_(&quot;$&quot;\ * &quot;-&quot;??_);_(@_)"/>
    <numFmt numFmtId="193" formatCode="#0&quot;.&quot;"/>
    <numFmt numFmtId="194" formatCode="0.0%;\-0.0%;&quot;&quot;"/>
    <numFmt numFmtId="195" formatCode="_(* #,##0_);_(* \(#,##0\);_(* &quot;-&quot;??_);_(@_)"/>
    <numFmt numFmtId="196" formatCode="0.0"/>
    <numFmt numFmtId="197" formatCode="&quot;$&quot;#,##0.00"/>
    <numFmt numFmtId="198" formatCode="_ * #,##0_ ;_ * \-#,##0_ ;_ * &quot;-&quot;??_ ;_ @_ "/>
    <numFmt numFmtId="199" formatCode="0#.00\ \L\t"/>
    <numFmt numFmtId="200" formatCode="_-[$$-240A]\ * #,##0.00_ ;_-[$$-240A]\ * \-#,##0.00\ ;_-[$$-240A]\ * &quot;-&quot;??_ ;_-@_ "/>
    <numFmt numFmtId="201" formatCode="_-[$$-240A]* #,##0.00_-;\-[$$-240A]* #,##0.00_-;_-[$$-240A]* &quot;-&quot;??_-;_-@_-"/>
    <numFmt numFmtId="202" formatCode="0.0%"/>
    <numFmt numFmtId="203" formatCode="_-* #,##0.0000000_-;\-* #,##0.0000000_-;_-* &quot;-&quot;??_-;_-@_-"/>
    <numFmt numFmtId="204" formatCode="0.0000%"/>
    <numFmt numFmtId="205" formatCode="_-* #,##0.00\ _€_-;\-* #,##0.00\ _€_-;_-* &quot;-&quot;??\ _€_-;_-@_-"/>
    <numFmt numFmtId="206" formatCode="_-[$$-240A]\ * #,##0.00_-;\-[$$-240A]\ * #,##0.00_-;_-[$$-240A]\ * &quot;-&quot;??_-;_-@_-"/>
    <numFmt numFmtId="207" formatCode="&quot;$&quot;#,##0.000"/>
    <numFmt numFmtId="208" formatCode="&quot;$&quot;\ #,##0.000"/>
    <numFmt numFmtId="209" formatCode="0.000000"/>
    <numFmt numFmtId="210" formatCode="0.00000000"/>
    <numFmt numFmtId="211" formatCode="_-&quot;$&quot;\ * #,##0.0000_-;\-&quot;$&quot;\ * #,##0.0000_-;_-&quot;$&quot;\ * &quot;-&quot;??_-;_-@_-"/>
    <numFmt numFmtId="212" formatCode="&quot;$&quot;#,##0.0000"/>
  </numFmts>
  <fonts count="10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u/>
      <sz val="10"/>
      <color indexed="12"/>
      <name val="Arial"/>
      <family val="2"/>
    </font>
    <font>
      <b/>
      <sz val="11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Calibri"/>
      <family val="2"/>
    </font>
    <font>
      <sz val="8"/>
      <name val="Arial"/>
      <family val="2"/>
      <charset val="1"/>
    </font>
    <font>
      <b/>
      <sz val="8"/>
      <name val="Arial"/>
      <family val="2"/>
      <charset val="1"/>
    </font>
    <font>
      <u/>
      <sz val="11"/>
      <color indexed="12"/>
      <name val="Calibri"/>
      <family val="2"/>
    </font>
    <font>
      <sz val="10"/>
      <color indexed="8"/>
      <name val="Arial Narrow"/>
      <family val="2"/>
    </font>
    <font>
      <sz val="8"/>
      <name val="Arial"/>
      <family val="2"/>
    </font>
    <font>
      <sz val="10"/>
      <color rgb="FF000000"/>
      <name val="Times New Roman"/>
      <family val="1"/>
    </font>
    <font>
      <sz val="14"/>
      <name val="Arial Narrow"/>
      <family val="2"/>
    </font>
    <font>
      <sz val="11"/>
      <name val="Calibri"/>
      <family val="2"/>
      <scheme val="minor"/>
    </font>
    <font>
      <sz val="10"/>
      <name val="Arial Narrow"/>
      <family val="2"/>
    </font>
    <font>
      <sz val="11"/>
      <name val="Calibri"/>
      <family val="2"/>
      <scheme val="minor"/>
    </font>
    <font>
      <b/>
      <sz val="10"/>
      <name val="Arial Narrow"/>
      <family val="2"/>
    </font>
    <font>
      <b/>
      <sz val="18"/>
      <name val="Arial Narrow"/>
      <family val="2"/>
    </font>
    <font>
      <sz val="9"/>
      <color theme="1"/>
      <name val="Arial Narrow"/>
      <family val="2"/>
    </font>
    <font>
      <b/>
      <sz val="8"/>
      <color indexed="12"/>
      <name val="Arial Narrow"/>
      <family val="2"/>
    </font>
    <font>
      <sz val="11"/>
      <color theme="1"/>
      <name val="Arial Narrow"/>
      <family val="2"/>
    </font>
    <font>
      <u/>
      <sz val="8"/>
      <color rgb="FF000000"/>
      <name val="Arial Narrow"/>
      <family val="2"/>
    </font>
    <font>
      <sz val="8"/>
      <color rgb="FF000000"/>
      <name val="Arial Narrow"/>
      <family val="2"/>
    </font>
    <font>
      <b/>
      <sz val="16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name val="Arial Narrow"/>
      <family val="2"/>
    </font>
    <font>
      <b/>
      <sz val="14"/>
      <name val="Arial Narrow"/>
      <family val="2"/>
    </font>
    <font>
      <sz val="14"/>
      <color theme="1"/>
      <name val="Arial Narrow"/>
      <family val="2"/>
    </font>
    <font>
      <sz val="10"/>
      <name val="Geneva"/>
    </font>
    <font>
      <sz val="22"/>
      <name val="Arial Narrow"/>
      <family val="2"/>
    </font>
    <font>
      <sz val="16"/>
      <name val="Arial Narrow"/>
      <family val="2"/>
    </font>
    <font>
      <sz val="9"/>
      <name val="Calibri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u/>
      <sz val="11"/>
      <name val="Arial"/>
      <family val="2"/>
    </font>
    <font>
      <sz val="9"/>
      <name val="Arial Narrow"/>
      <family val="2"/>
    </font>
    <font>
      <sz val="10"/>
      <name val="Calibri"/>
      <family val="2"/>
      <scheme val="minor"/>
    </font>
    <font>
      <b/>
      <sz val="8"/>
      <name val="Arial Narrow"/>
      <family val="2"/>
    </font>
    <font>
      <sz val="11"/>
      <color theme="1"/>
      <name val="Arial"/>
      <family val="2"/>
    </font>
    <font>
      <b/>
      <vertAlign val="superscript"/>
      <sz val="1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Arial"/>
      <family val="2"/>
    </font>
    <font>
      <sz val="11"/>
      <name val="Calibri"/>
      <family val="2"/>
    </font>
    <font>
      <sz val="10"/>
      <color rgb="FF000000"/>
      <name val="Arial Narrow"/>
      <family val="2"/>
    </font>
    <font>
      <sz val="12"/>
      <name val="Arial"/>
      <family val="2"/>
    </font>
    <font>
      <sz val="8"/>
      <name val="Arial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8D8D8"/>
        <bgColor rgb="FFD8D8D8"/>
      </patternFill>
    </fill>
  </fills>
  <borders count="15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19">
    <xf numFmtId="0" fontId="0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6" fillId="4" borderId="0" applyNumberFormat="0" applyBorder="0" applyAlignment="0" applyProtection="0"/>
    <xf numFmtId="0" fontId="27" fillId="16" borderId="1" applyNumberFormat="0" applyAlignment="0" applyProtection="0"/>
    <xf numFmtId="0" fontId="28" fillId="17" borderId="2" applyNumberFormat="0" applyAlignment="0" applyProtection="0"/>
    <xf numFmtId="0" fontId="29" fillId="0" borderId="3" applyNumberFormat="0" applyFill="0" applyAlignment="0" applyProtection="0"/>
    <xf numFmtId="0" fontId="30" fillId="0" borderId="0" applyNumberFormat="0" applyFill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2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21" borderId="0" applyNumberFormat="0" applyBorder="0" applyAlignment="0" applyProtection="0"/>
    <xf numFmtId="0" fontId="31" fillId="7" borderId="1" applyNumberFormat="0" applyAlignment="0" applyProtection="0"/>
    <xf numFmtId="0" fontId="41" fillId="0" borderId="0">
      <alignment vertical="top"/>
    </xf>
    <xf numFmtId="178" fontId="21" fillId="0" borderId="0" applyFont="0" applyFill="0" applyBorder="0" applyAlignment="0" applyProtection="0"/>
    <xf numFmtId="0" fontId="32" fillId="3" borderId="0" applyNumberFormat="0" applyBorder="0" applyAlignment="0" applyProtection="0"/>
    <xf numFmtId="2" fontId="22" fillId="0" borderId="4" applyFont="0" applyBorder="0"/>
    <xf numFmtId="172" fontId="21" fillId="0" borderId="0" applyFont="0" applyFill="0" applyBorder="0" applyAlignment="0" applyProtection="0"/>
    <xf numFmtId="172" fontId="21" fillId="0" borderId="0" applyFont="0" applyFill="0" applyBorder="0" applyAlignment="0" applyProtection="0"/>
    <xf numFmtId="172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2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3" fontId="21" fillId="0" borderId="0" applyFont="0" applyFill="0" applyBorder="0" applyAlignment="0" applyProtection="0"/>
    <xf numFmtId="166" fontId="24" fillId="0" borderId="0" applyFont="0" applyFill="0" applyBorder="0" applyAlignment="0" applyProtection="0"/>
    <xf numFmtId="173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42" fillId="0" borderId="0" applyFont="0" applyFill="0" applyBorder="0" applyAlignment="0" applyProtection="0"/>
    <xf numFmtId="172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42" fillId="0" borderId="0" applyFont="0" applyFill="0" applyBorder="0" applyAlignment="0" applyProtection="0"/>
    <xf numFmtId="172" fontId="21" fillId="0" borderId="0" applyFont="0" applyFill="0" applyBorder="0" applyAlignment="0" applyProtection="0"/>
    <xf numFmtId="172" fontId="21" fillId="0" borderId="0" applyFont="0" applyFill="0" applyBorder="0" applyAlignment="0" applyProtection="0"/>
    <xf numFmtId="172" fontId="21" fillId="0" borderId="0" applyFont="0" applyFill="0" applyBorder="0" applyAlignment="0" applyProtection="0"/>
    <xf numFmtId="172" fontId="21" fillId="0" borderId="0" applyFont="0" applyFill="0" applyBorder="0" applyAlignment="0" applyProtection="0"/>
    <xf numFmtId="168" fontId="24" fillId="0" borderId="0" applyFont="0" applyFill="0" applyBorder="0" applyAlignment="0" applyProtection="0"/>
    <xf numFmtId="169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21" fillId="0" borderId="0"/>
    <xf numFmtId="0" fontId="21" fillId="0" borderId="0"/>
    <xf numFmtId="0" fontId="42" fillId="0" borderId="0"/>
    <xf numFmtId="0" fontId="21" fillId="0" borderId="0"/>
    <xf numFmtId="0" fontId="21" fillId="0" borderId="0"/>
    <xf numFmtId="0" fontId="4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43" fillId="0" borderId="0"/>
    <xf numFmtId="0" fontId="43" fillId="0" borderId="0"/>
    <xf numFmtId="0" fontId="21" fillId="0" borderId="0"/>
    <xf numFmtId="0" fontId="21" fillId="0" borderId="0"/>
    <xf numFmtId="0" fontId="21" fillId="0" borderId="0"/>
    <xf numFmtId="0" fontId="21" fillId="23" borderId="5" applyNumberFormat="0" applyFont="0" applyAlignment="0" applyProtection="0"/>
    <xf numFmtId="9" fontId="24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4" fillId="16" borderId="6" applyNumberFormat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8" fillId="0" borderId="7" applyNumberFormat="0" applyFill="0" applyAlignment="0" applyProtection="0"/>
    <xf numFmtId="0" fontId="39" fillId="0" borderId="8" applyNumberFormat="0" applyFill="0" applyAlignment="0" applyProtection="0"/>
    <xf numFmtId="0" fontId="30" fillId="0" borderId="9" applyNumberFormat="0" applyFill="0" applyAlignment="0" applyProtection="0"/>
    <xf numFmtId="0" fontId="37" fillId="0" borderId="0" applyNumberFormat="0" applyFill="0" applyBorder="0" applyAlignment="0" applyProtection="0"/>
    <xf numFmtId="0" fontId="40" fillId="0" borderId="10" applyNumberFormat="0" applyFill="0" applyAlignment="0" applyProtection="0"/>
    <xf numFmtId="0" fontId="40" fillId="0" borderId="10" applyNumberFormat="0" applyFill="0" applyAlignment="0" applyProtection="0"/>
    <xf numFmtId="172" fontId="44" fillId="0" borderId="0" applyFont="0" applyFill="0" applyBorder="0" applyAlignment="0" applyProtection="0"/>
    <xf numFmtId="0" fontId="20" fillId="0" borderId="0"/>
    <xf numFmtId="9" fontId="44" fillId="0" borderId="0" applyFont="0" applyFill="0" applyBorder="0" applyAlignment="0" applyProtection="0"/>
    <xf numFmtId="0" fontId="20" fillId="0" borderId="0"/>
    <xf numFmtId="176" fontId="20" fillId="0" borderId="0" applyFont="0" applyFill="0" applyBorder="0" applyAlignment="0" applyProtection="0"/>
    <xf numFmtId="0" fontId="19" fillId="0" borderId="0"/>
    <xf numFmtId="0" fontId="20" fillId="0" borderId="0"/>
    <xf numFmtId="0" fontId="18" fillId="0" borderId="0"/>
    <xf numFmtId="43" fontId="18" fillId="0" borderId="0" applyFont="0" applyFill="0" applyBorder="0" applyAlignment="0" applyProtection="0"/>
    <xf numFmtId="0" fontId="20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6" fillId="4" borderId="0" applyNumberFormat="0" applyBorder="0" applyAlignment="0" applyProtection="0"/>
    <xf numFmtId="0" fontId="27" fillId="16" borderId="1" applyNumberFormat="0" applyAlignment="0" applyProtection="0"/>
    <xf numFmtId="0" fontId="20" fillId="0" borderId="0"/>
    <xf numFmtId="0" fontId="28" fillId="17" borderId="2" applyNumberFormat="0" applyAlignment="0" applyProtection="0"/>
    <xf numFmtId="0" fontId="29" fillId="0" borderId="3" applyNumberFormat="0" applyFill="0" applyAlignment="0" applyProtection="0"/>
    <xf numFmtId="179" fontId="22" fillId="0" borderId="29">
      <alignment horizontal="right"/>
    </xf>
    <xf numFmtId="179" fontId="22" fillId="0" borderId="29">
      <alignment horizontal="right"/>
    </xf>
    <xf numFmtId="2" fontId="22" fillId="0" borderId="0"/>
    <xf numFmtId="2" fontId="22" fillId="0" borderId="0"/>
    <xf numFmtId="2" fontId="22" fillId="0" borderId="0"/>
    <xf numFmtId="180" fontId="22" fillId="0" borderId="0"/>
    <xf numFmtId="180" fontId="22" fillId="0" borderId="0"/>
    <xf numFmtId="180" fontId="22" fillId="0" borderId="0"/>
    <xf numFmtId="181" fontId="23" fillId="0" borderId="0"/>
    <xf numFmtId="181" fontId="23" fillId="0" borderId="0"/>
    <xf numFmtId="181" fontId="23" fillId="0" borderId="0"/>
    <xf numFmtId="179" fontId="22" fillId="0" borderId="29">
      <alignment horizontal="right"/>
    </xf>
    <xf numFmtId="182" fontId="20" fillId="0" borderId="0">
      <protection locked="0"/>
    </xf>
    <xf numFmtId="3" fontId="48" fillId="0" borderId="0" applyFont="0" applyFill="0" applyBorder="0" applyAlignment="0" applyProtection="0"/>
    <xf numFmtId="183" fontId="20" fillId="0" borderId="0">
      <protection locked="0"/>
    </xf>
    <xf numFmtId="184" fontId="48" fillId="0" borderId="0" applyFont="0" applyFill="0" applyBorder="0" applyAlignment="0" applyProtection="0"/>
    <xf numFmtId="185" fontId="20" fillId="0" borderId="0">
      <protection locked="0"/>
    </xf>
    <xf numFmtId="0" fontId="30" fillId="0" borderId="0" applyNumberFormat="0" applyFill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2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21" borderId="0" applyNumberFormat="0" applyBorder="0" applyAlignment="0" applyProtection="0"/>
    <xf numFmtId="0" fontId="31" fillId="7" borderId="1" applyNumberFormat="0" applyAlignment="0" applyProtection="0"/>
    <xf numFmtId="186" fontId="49" fillId="0" borderId="0">
      <protection locked="0"/>
    </xf>
    <xf numFmtId="186" fontId="49" fillId="0" borderId="0">
      <protection locked="0"/>
    </xf>
    <xf numFmtId="186" fontId="49" fillId="0" borderId="0">
      <protection locked="0"/>
    </xf>
    <xf numFmtId="186" fontId="49" fillId="0" borderId="0">
      <protection locked="0"/>
    </xf>
    <xf numFmtId="186" fontId="49" fillId="0" borderId="0">
      <protection locked="0"/>
    </xf>
    <xf numFmtId="186" fontId="49" fillId="0" borderId="0">
      <protection locked="0"/>
    </xf>
    <xf numFmtId="186" fontId="49" fillId="0" borderId="0">
      <protection locked="0"/>
    </xf>
    <xf numFmtId="187" fontId="20" fillId="0" borderId="0">
      <protection locked="0"/>
    </xf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188" fontId="20" fillId="0" borderId="0">
      <protection locked="0"/>
    </xf>
    <xf numFmtId="188" fontId="20" fillId="0" borderId="0">
      <protection locked="0"/>
    </xf>
    <xf numFmtId="0" fontId="32" fillId="3" borderId="0" applyNumberFormat="0" applyBorder="0" applyAlignment="0" applyProtection="0"/>
    <xf numFmtId="189" fontId="22" fillId="0" borderId="0">
      <alignment horizontal="right"/>
    </xf>
    <xf numFmtId="189" fontId="22" fillId="0" borderId="0">
      <alignment horizontal="right"/>
    </xf>
    <xf numFmtId="189" fontId="22" fillId="0" borderId="0">
      <alignment horizontal="right"/>
    </xf>
    <xf numFmtId="190" fontId="22" fillId="0" borderId="0" applyFont="0" applyFill="0" applyBorder="0" applyAlignment="0">
      <alignment horizontal="center"/>
    </xf>
    <xf numFmtId="190" fontId="22" fillId="0" borderId="0" applyFont="0" applyFill="0" applyBorder="0" applyAlignment="0">
      <alignment horizontal="center"/>
    </xf>
    <xf numFmtId="2" fontId="22" fillId="0" borderId="4" applyFont="0" applyBorder="0"/>
    <xf numFmtId="166" fontId="24" fillId="0" borderId="0" applyFont="0" applyFill="0" applyBorder="0" applyAlignment="0" applyProtection="0"/>
    <xf numFmtId="172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52" fillId="0" borderId="0" applyFont="0" applyFill="0" applyBorder="0" applyAlignment="0" applyProtection="0"/>
    <xf numFmtId="166" fontId="52" fillId="0" borderId="0" applyFont="0" applyFill="0" applyBorder="0" applyAlignment="0" applyProtection="0"/>
    <xf numFmtId="166" fontId="52" fillId="0" borderId="0" applyFont="0" applyFill="0" applyBorder="0" applyAlignment="0" applyProtection="0"/>
    <xf numFmtId="191" fontId="22" fillId="0" borderId="0">
      <alignment horizontal="right"/>
    </xf>
    <xf numFmtId="191" fontId="22" fillId="0" borderId="0">
      <alignment horizontal="right"/>
    </xf>
    <xf numFmtId="191" fontId="22" fillId="0" borderId="0">
      <alignment horizontal="right"/>
    </xf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8" fontId="24" fillId="0" borderId="0" applyFont="0" applyFill="0" applyBorder="0" applyAlignment="0" applyProtection="0"/>
    <xf numFmtId="184" fontId="53" fillId="0" borderId="0" applyFont="0" applyFill="0" applyBorder="0" applyAlignment="0" applyProtection="0"/>
    <xf numFmtId="0" fontId="33" fillId="22" borderId="0" applyNumberFormat="0" applyBorder="0" applyAlignment="0" applyProtection="0"/>
    <xf numFmtId="193" fontId="22" fillId="0" borderId="0" applyFont="0" applyFill="0" applyBorder="0" applyAlignment="0">
      <alignment horizontal="center"/>
    </xf>
    <xf numFmtId="193" fontId="22" fillId="0" borderId="0" applyFont="0" applyFill="0" applyBorder="0" applyAlignment="0">
      <alignment horizontal="center"/>
    </xf>
    <xf numFmtId="0" fontId="20" fillId="0" borderId="0"/>
    <xf numFmtId="0" fontId="20" fillId="0" borderId="0"/>
    <xf numFmtId="0" fontId="52" fillId="0" borderId="0"/>
    <xf numFmtId="0" fontId="17" fillId="0" borderId="0"/>
    <xf numFmtId="0" fontId="5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4" fillId="0" borderId="0"/>
    <xf numFmtId="0" fontId="20" fillId="0" borderId="0"/>
    <xf numFmtId="0" fontId="20" fillId="23" borderId="5" applyNumberFormat="0" applyFont="0" applyAlignment="0" applyProtection="0"/>
    <xf numFmtId="194" fontId="20" fillId="0" borderId="0">
      <protection locked="0"/>
    </xf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52" fillId="0" borderId="0" applyFont="0" applyFill="0" applyBorder="0" applyAlignment="0" applyProtection="0"/>
    <xf numFmtId="0" fontId="55" fillId="0" borderId="0">
      <alignment vertical="top"/>
    </xf>
    <xf numFmtId="0" fontId="34" fillId="16" borderId="6" applyNumberFormat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8" fillId="0" borderId="7" applyNumberFormat="0" applyFill="0" applyAlignment="0" applyProtection="0"/>
    <xf numFmtId="0" fontId="39" fillId="0" borderId="8" applyNumberFormat="0" applyFill="0" applyAlignment="0" applyProtection="0"/>
    <xf numFmtId="0" fontId="30" fillId="0" borderId="9" applyNumberFormat="0" applyFill="0" applyAlignment="0" applyProtection="0"/>
    <xf numFmtId="0" fontId="37" fillId="0" borderId="0" applyNumberFormat="0" applyFill="0" applyBorder="0" applyAlignment="0" applyProtection="0"/>
    <xf numFmtId="188" fontId="20" fillId="0" borderId="31">
      <protection locked="0"/>
    </xf>
    <xf numFmtId="0" fontId="16" fillId="0" borderId="0"/>
    <xf numFmtId="0" fontId="20" fillId="0" borderId="0" applyFont="0" applyFill="0" applyBorder="0" applyAlignment="0" applyProtection="0"/>
    <xf numFmtId="0" fontId="24" fillId="0" borderId="0"/>
    <xf numFmtId="0" fontId="63" fillId="0" borderId="0" applyNumberFormat="0" applyFill="0" applyBorder="0" applyAlignment="0" applyProtection="0">
      <alignment vertical="top"/>
      <protection locked="0"/>
    </xf>
    <xf numFmtId="171" fontId="20" fillId="0" borderId="0" applyFill="0" applyBorder="0" applyAlignment="0" applyProtection="0"/>
    <xf numFmtId="172" fontId="20" fillId="0" borderId="0" applyFill="0" applyBorder="0" applyAlignment="0" applyProtection="0"/>
    <xf numFmtId="9" fontId="20" fillId="0" borderId="0" applyFill="0" applyBorder="0" applyAlignment="0" applyProtection="0"/>
    <xf numFmtId="168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20" fillId="0" borderId="0"/>
    <xf numFmtId="0" fontId="56" fillId="0" borderId="0" applyNumberFormat="0" applyFill="0" applyBorder="0" applyAlignment="0" applyProtection="0">
      <alignment vertical="top"/>
      <protection locked="0"/>
    </xf>
    <xf numFmtId="172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172" fontId="20" fillId="0" borderId="0" applyFill="0" applyBorder="0" applyAlignment="0" applyProtection="0"/>
    <xf numFmtId="171" fontId="20" fillId="0" borderId="0" applyFill="0" applyBorder="0" applyAlignment="0" applyProtection="0"/>
    <xf numFmtId="9" fontId="20" fillId="0" borderId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4" fillId="0" borderId="0"/>
    <xf numFmtId="0" fontId="66" fillId="0" borderId="0"/>
    <xf numFmtId="0" fontId="66" fillId="0" borderId="0"/>
    <xf numFmtId="0" fontId="68" fillId="0" borderId="0"/>
    <xf numFmtId="0" fontId="13" fillId="0" borderId="0"/>
    <xf numFmtId="44" fontId="13" fillId="0" borderId="0" applyFont="0" applyFill="0" applyBorder="0" applyAlignment="0" applyProtection="0"/>
    <xf numFmtId="0" fontId="12" fillId="0" borderId="0"/>
    <xf numFmtId="165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70" fillId="0" borderId="0"/>
    <xf numFmtId="0" fontId="12" fillId="0" borderId="0"/>
    <xf numFmtId="178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43" fontId="24" fillId="0" borderId="0" applyFont="0" applyFill="0" applyBorder="0" applyAlignment="0" applyProtection="0"/>
    <xf numFmtId="17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0" fontId="20" fillId="0" borderId="0"/>
    <xf numFmtId="0" fontId="20" fillId="0" borderId="0"/>
    <xf numFmtId="0" fontId="1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" fillId="0" borderId="0"/>
    <xf numFmtId="0" fontId="11" fillId="0" borderId="0"/>
    <xf numFmtId="0" fontId="20" fillId="23" borderId="5" applyNumberFormat="0" applyFont="0" applyAlignment="0" applyProtection="0"/>
    <xf numFmtId="9" fontId="1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0" fontId="11" fillId="0" borderId="0"/>
    <xf numFmtId="0" fontId="11" fillId="0" borderId="0"/>
    <xf numFmtId="168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68" fillId="0" borderId="0"/>
    <xf numFmtId="0" fontId="11" fillId="0" borderId="0"/>
    <xf numFmtId="178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43" fontId="24" fillId="0" borderId="0" applyFont="0" applyFill="0" applyBorder="0" applyAlignment="0" applyProtection="0"/>
    <xf numFmtId="17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0" fontId="20" fillId="0" borderId="0"/>
    <xf numFmtId="0" fontId="20" fillId="0" borderId="0"/>
    <xf numFmtId="0" fontId="1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" fillId="0" borderId="0"/>
    <xf numFmtId="0" fontId="11" fillId="0" borderId="0"/>
    <xf numFmtId="0" fontId="20" fillId="23" borderId="5" applyNumberFormat="0" applyFont="0" applyAlignment="0" applyProtection="0"/>
    <xf numFmtId="9" fontId="1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0" fontId="11" fillId="0" borderId="0"/>
    <xf numFmtId="0" fontId="11" fillId="0" borderId="0"/>
    <xf numFmtId="168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68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0" fillId="0" borderId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168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  <xf numFmtId="0" fontId="10" fillId="0" borderId="0"/>
    <xf numFmtId="44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0" fontId="10" fillId="0" borderId="0"/>
    <xf numFmtId="44" fontId="10" fillId="0" borderId="0" applyFont="0" applyFill="0" applyBorder="0" applyAlignment="0" applyProtection="0"/>
    <xf numFmtId="0" fontId="10" fillId="0" borderId="0"/>
    <xf numFmtId="0" fontId="9" fillId="0" borderId="0"/>
    <xf numFmtId="165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99" fontId="20" fillId="0" borderId="0" applyFont="0" applyFill="0" applyBorder="0" applyAlignment="0" applyProtection="0"/>
    <xf numFmtId="0" fontId="7" fillId="0" borderId="0"/>
    <xf numFmtId="0" fontId="83" fillId="0" borderId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44" fontId="96" fillId="0" borderId="0" applyFont="0" applyFill="0" applyBorder="0" applyAlignment="0" applyProtection="0"/>
    <xf numFmtId="9" fontId="9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</cellStyleXfs>
  <cellXfs count="718">
    <xf numFmtId="0" fontId="0" fillId="0" borderId="0" xfId="0"/>
    <xf numFmtId="0" fontId="45" fillId="0" borderId="0" xfId="87" applyFont="1"/>
    <xf numFmtId="0" fontId="46" fillId="0" borderId="0" xfId="88" applyFont="1"/>
    <xf numFmtId="0" fontId="47" fillId="0" borderId="0" xfId="87" applyFont="1"/>
    <xf numFmtId="0" fontId="61" fillId="0" borderId="34" xfId="0" applyFont="1" applyBorder="1" applyAlignment="1">
      <alignment horizontal="left" vertical="center"/>
    </xf>
    <xf numFmtId="195" fontId="64" fillId="25" borderId="14" xfId="259" quotePrefix="1" applyNumberFormat="1" applyFont="1" applyFill="1" applyBorder="1" applyAlignment="1" applyProtection="1">
      <alignment horizontal="center" vertical="center"/>
    </xf>
    <xf numFmtId="0" fontId="47" fillId="0" borderId="38" xfId="87" applyFont="1" applyBorder="1"/>
    <xf numFmtId="0" fontId="47" fillId="0" borderId="35" xfId="87" applyFont="1" applyBorder="1"/>
    <xf numFmtId="0" fontId="62" fillId="0" borderId="42" xfId="0" applyFont="1" applyBorder="1" applyAlignment="1">
      <alignment horizontal="left" vertical="center"/>
    </xf>
    <xf numFmtId="195" fontId="64" fillId="25" borderId="32" xfId="259" quotePrefix="1" applyNumberFormat="1" applyFont="1" applyFill="1" applyBorder="1" applyAlignment="1" applyProtection="1">
      <alignment horizontal="center" vertical="center"/>
    </xf>
    <xf numFmtId="166" fontId="64" fillId="0" borderId="32" xfId="259" quotePrefix="1" applyNumberFormat="1" applyFont="1" applyFill="1" applyBorder="1" applyAlignment="1" applyProtection="1">
      <alignment horizontal="center" vertical="center"/>
    </xf>
    <xf numFmtId="195" fontId="64" fillId="25" borderId="19" xfId="259" quotePrefix="1" applyNumberFormat="1" applyFont="1" applyFill="1" applyBorder="1" applyAlignment="1" applyProtection="1">
      <alignment horizontal="center" vertical="center"/>
    </xf>
    <xf numFmtId="166" fontId="64" fillId="0" borderId="19" xfId="259" quotePrefix="1" applyNumberFormat="1" applyFont="1" applyFill="1" applyBorder="1" applyAlignment="1" applyProtection="1">
      <alignment horizontal="center" vertical="center"/>
    </xf>
    <xf numFmtId="197" fontId="58" fillId="0" borderId="19" xfId="60" applyNumberFormat="1" applyFont="1" applyBorder="1" applyAlignment="1">
      <alignment horizontal="right" vertical="center" wrapText="1"/>
    </xf>
    <xf numFmtId="0" fontId="58" fillId="0" borderId="14" xfId="123" applyFont="1" applyBorder="1" applyAlignment="1">
      <alignment horizontal="center" vertical="center"/>
    </xf>
    <xf numFmtId="0" fontId="45" fillId="0" borderId="0" xfId="87" applyFont="1" applyAlignment="1">
      <alignment horizontal="center" vertical="center"/>
    </xf>
    <xf numFmtId="166" fontId="64" fillId="0" borderId="14" xfId="259" quotePrefix="1" applyNumberFormat="1" applyFont="1" applyFill="1" applyBorder="1" applyAlignment="1" applyProtection="1">
      <alignment horizontal="center" vertical="center"/>
    </xf>
    <xf numFmtId="0" fontId="58" fillId="0" borderId="43" xfId="131" applyFont="1" applyBorder="1" applyAlignment="1">
      <alignment horizontal="center" vertical="center"/>
    </xf>
    <xf numFmtId="49" fontId="58" fillId="0" borderId="19" xfId="131" quotePrefix="1" applyNumberFormat="1" applyFont="1" applyBorder="1" applyAlignment="1">
      <alignment horizontal="left" vertical="center" wrapText="1"/>
    </xf>
    <xf numFmtId="49" fontId="58" fillId="0" borderId="32" xfId="131" applyNumberFormat="1" applyFont="1" applyBorder="1" applyAlignment="1">
      <alignment horizontal="left" vertical="center" wrapText="1"/>
    </xf>
    <xf numFmtId="0" fontId="58" fillId="0" borderId="14" xfId="131" applyFont="1" applyBorder="1" applyAlignment="1">
      <alignment horizontal="center" vertical="center"/>
    </xf>
    <xf numFmtId="0" fontId="58" fillId="0" borderId="40" xfId="131" applyFont="1" applyBorder="1" applyAlignment="1">
      <alignment horizontal="center" vertical="center"/>
    </xf>
    <xf numFmtId="0" fontId="58" fillId="0" borderId="32" xfId="131" quotePrefix="1" applyFont="1" applyBorder="1" applyAlignment="1">
      <alignment horizontal="center" vertical="center"/>
    </xf>
    <xf numFmtId="0" fontId="58" fillId="0" borderId="14" xfId="131" quotePrefix="1" applyFont="1" applyBorder="1" applyAlignment="1">
      <alignment horizontal="center" vertical="center"/>
    </xf>
    <xf numFmtId="49" fontId="58" fillId="0" borderId="14" xfId="131" applyNumberFormat="1" applyFont="1" applyBorder="1" applyAlignment="1">
      <alignment horizontal="left" vertical="center" wrapText="1"/>
    </xf>
    <xf numFmtId="0" fontId="58" fillId="0" borderId="19" xfId="131" quotePrefix="1" applyFont="1" applyBorder="1" applyAlignment="1">
      <alignment horizontal="center" vertical="center"/>
    </xf>
    <xf numFmtId="0" fontId="58" fillId="0" borderId="22" xfId="131" applyFont="1" applyBorder="1" applyAlignment="1">
      <alignment horizontal="center" vertical="center"/>
    </xf>
    <xf numFmtId="0" fontId="58" fillId="0" borderId="24" xfId="131" applyFont="1" applyBorder="1" applyAlignment="1">
      <alignment horizontal="center" vertical="center"/>
    </xf>
    <xf numFmtId="0" fontId="58" fillId="0" borderId="26" xfId="131" applyFont="1" applyBorder="1" applyAlignment="1">
      <alignment horizontal="center" vertical="center"/>
    </xf>
    <xf numFmtId="197" fontId="59" fillId="26" borderId="27" xfId="131" applyNumberFormat="1" applyFont="1" applyFill="1" applyBorder="1" applyAlignment="1">
      <alignment vertical="center"/>
    </xf>
    <xf numFmtId="0" fontId="67" fillId="0" borderId="0" xfId="125" applyFont="1"/>
    <xf numFmtId="0" fontId="46" fillId="0" borderId="0" xfId="125" applyFont="1"/>
    <xf numFmtId="197" fontId="58" fillId="0" borderId="19" xfId="400" applyNumberFormat="1" applyFont="1" applyBorder="1" applyAlignment="1">
      <alignment horizontal="right" vertical="center" wrapText="1"/>
    </xf>
    <xf numFmtId="197" fontId="58" fillId="0" borderId="14" xfId="400" applyNumberFormat="1" applyFont="1" applyBorder="1" applyAlignment="1">
      <alignment horizontal="right" vertical="center" wrapText="1"/>
    </xf>
    <xf numFmtId="197" fontId="58" fillId="0" borderId="32" xfId="400" applyNumberFormat="1" applyFont="1" applyBorder="1" applyAlignment="1">
      <alignment horizontal="right" vertical="center" wrapText="1"/>
    </xf>
    <xf numFmtId="195" fontId="64" fillId="25" borderId="14" xfId="451" quotePrefix="1" applyNumberFormat="1" applyFont="1" applyFill="1" applyBorder="1" applyAlignment="1" applyProtection="1">
      <alignment horizontal="center" vertical="center"/>
    </xf>
    <xf numFmtId="197" fontId="59" fillId="24" borderId="35" xfId="131" applyNumberFormat="1" applyFont="1" applyFill="1" applyBorder="1" applyAlignment="1">
      <alignment vertical="center"/>
    </xf>
    <xf numFmtId="0" fontId="59" fillId="26" borderId="24" xfId="131" applyFont="1" applyFill="1" applyBorder="1" applyAlignment="1">
      <alignment horizontal="right" vertical="center"/>
    </xf>
    <xf numFmtId="0" fontId="59" fillId="26" borderId="26" xfId="131" applyFont="1" applyFill="1" applyBorder="1" applyAlignment="1">
      <alignment horizontal="right" vertical="center"/>
    </xf>
    <xf numFmtId="0" fontId="59" fillId="26" borderId="27" xfId="131" applyFont="1" applyFill="1" applyBorder="1" applyAlignment="1">
      <alignment horizontal="right" vertical="center"/>
    </xf>
    <xf numFmtId="0" fontId="76" fillId="0" borderId="0" xfId="261" applyFont="1" applyFill="1" applyBorder="1" applyAlignment="1" applyProtection="1">
      <alignment vertical="top" wrapText="1"/>
      <protection hidden="1"/>
    </xf>
    <xf numFmtId="9" fontId="75" fillId="0" borderId="59" xfId="263" applyFont="1" applyFill="1" applyBorder="1" applyAlignment="1" applyProtection="1">
      <alignment horizontal="center" vertical="center"/>
      <protection hidden="1"/>
    </xf>
    <xf numFmtId="9" fontId="75" fillId="0" borderId="60" xfId="263" applyFont="1" applyFill="1" applyBorder="1" applyAlignment="1" applyProtection="1">
      <alignment horizontal="right" vertical="center"/>
      <protection hidden="1"/>
    </xf>
    <xf numFmtId="0" fontId="75" fillId="0" borderId="0" xfId="499" applyFont="1"/>
    <xf numFmtId="165" fontId="75" fillId="0" borderId="0" xfId="500" applyFont="1"/>
    <xf numFmtId="0" fontId="9" fillId="0" borderId="0" xfId="499"/>
    <xf numFmtId="0" fontId="73" fillId="0" borderId="0" xfId="499" quotePrefix="1" applyFont="1" applyAlignment="1" applyProtection="1">
      <alignment horizontal="center" vertical="center"/>
      <protection hidden="1"/>
    </xf>
    <xf numFmtId="0" fontId="74" fillId="0" borderId="0" xfId="499" applyFont="1" applyAlignment="1" applyProtection="1">
      <alignment horizontal="left" vertical="center"/>
      <protection hidden="1"/>
    </xf>
    <xf numFmtId="0" fontId="75" fillId="0" borderId="0" xfId="499" applyFont="1" applyProtection="1">
      <protection hidden="1"/>
    </xf>
    <xf numFmtId="165" fontId="77" fillId="0" borderId="0" xfId="500" applyFont="1" applyFill="1" applyBorder="1" applyAlignment="1" applyProtection="1">
      <alignment wrapText="1"/>
      <protection hidden="1"/>
    </xf>
    <xf numFmtId="198" fontId="46" fillId="0" borderId="0" xfId="499" applyNumberFormat="1" applyFont="1" applyAlignment="1" applyProtection="1">
      <alignment horizontal="right" vertical="center"/>
      <protection hidden="1"/>
    </xf>
    <xf numFmtId="0" fontId="79" fillId="0" borderId="0" xfId="499" applyFont="1" applyAlignment="1" applyProtection="1">
      <alignment vertical="top"/>
      <protection locked="0"/>
    </xf>
    <xf numFmtId="165" fontId="79" fillId="0" borderId="0" xfId="500" applyFont="1" applyBorder="1" applyAlignment="1" applyProtection="1">
      <alignment vertical="top"/>
      <protection locked="0"/>
    </xf>
    <xf numFmtId="0" fontId="75" fillId="0" borderId="0" xfId="499" applyFont="1" applyAlignment="1" applyProtection="1">
      <alignment vertical="top"/>
      <protection locked="0"/>
    </xf>
    <xf numFmtId="0" fontId="75" fillId="0" borderId="0" xfId="499" applyFont="1" applyAlignment="1" applyProtection="1">
      <alignment vertical="top" wrapText="1"/>
      <protection locked="0"/>
    </xf>
    <xf numFmtId="0" fontId="75" fillId="0" borderId="0" xfId="499" applyFont="1" applyAlignment="1" applyProtection="1">
      <alignment horizontal="center" vertical="top"/>
      <protection locked="0"/>
    </xf>
    <xf numFmtId="0" fontId="75" fillId="0" borderId="0" xfId="499" applyFont="1" applyAlignment="1" applyProtection="1">
      <alignment horizontal="right" vertical="top"/>
      <protection locked="0"/>
    </xf>
    <xf numFmtId="165" fontId="75" fillId="0" borderId="0" xfId="500" applyFont="1" applyBorder="1" applyAlignment="1" applyProtection="1">
      <alignment vertical="top"/>
      <protection locked="0"/>
    </xf>
    <xf numFmtId="198" fontId="75" fillId="0" borderId="0" xfId="501" applyNumberFormat="1" applyFont="1" applyBorder="1" applyAlignment="1" applyProtection="1">
      <alignment vertical="top"/>
      <protection locked="0"/>
    </xf>
    <xf numFmtId="0" fontId="80" fillId="28" borderId="51" xfId="499" applyFont="1" applyFill="1" applyBorder="1" applyAlignment="1" applyProtection="1">
      <alignment horizontal="center" vertical="center"/>
      <protection hidden="1"/>
    </xf>
    <xf numFmtId="0" fontId="80" fillId="28" borderId="52" xfId="499" applyFont="1" applyFill="1" applyBorder="1" applyAlignment="1" applyProtection="1">
      <alignment horizontal="center" vertical="center"/>
      <protection hidden="1"/>
    </xf>
    <xf numFmtId="165" fontId="80" fillId="28" borderId="52" xfId="500" applyFont="1" applyFill="1" applyBorder="1" applyAlignment="1" applyProtection="1">
      <alignment horizontal="center" vertical="center" wrapText="1"/>
      <protection hidden="1"/>
    </xf>
    <xf numFmtId="165" fontId="80" fillId="28" borderId="53" xfId="500" applyFont="1" applyFill="1" applyBorder="1" applyAlignment="1" applyProtection="1">
      <alignment horizontal="center" vertical="center" wrapText="1"/>
      <protection hidden="1"/>
    </xf>
    <xf numFmtId="198" fontId="80" fillId="28" borderId="54" xfId="501" applyNumberFormat="1" applyFont="1" applyFill="1" applyBorder="1" applyAlignment="1" applyProtection="1">
      <alignment horizontal="center" vertical="center" wrapText="1"/>
      <protection hidden="1"/>
    </xf>
    <xf numFmtId="0" fontId="75" fillId="0" borderId="0" xfId="499" applyFont="1" applyAlignment="1">
      <alignment vertical="top"/>
    </xf>
    <xf numFmtId="0" fontId="75" fillId="0" borderId="0" xfId="499" applyFont="1" applyAlignment="1">
      <alignment vertical="top" wrapText="1"/>
    </xf>
    <xf numFmtId="0" fontId="75" fillId="0" borderId="0" xfId="499" applyFont="1" applyAlignment="1">
      <alignment horizontal="center" vertical="top"/>
    </xf>
    <xf numFmtId="0" fontId="75" fillId="0" borderId="0" xfId="499" applyFont="1" applyAlignment="1">
      <alignment horizontal="right" vertical="top"/>
    </xf>
    <xf numFmtId="165" fontId="75" fillId="0" borderId="0" xfId="500" applyFont="1" applyAlignment="1">
      <alignment vertical="top"/>
    </xf>
    <xf numFmtId="43" fontId="75" fillId="0" borderId="0" xfId="501" applyFont="1" applyAlignment="1">
      <alignment vertical="top"/>
    </xf>
    <xf numFmtId="0" fontId="57" fillId="25" borderId="55" xfId="499" applyFont="1" applyFill="1" applyBorder="1" applyAlignment="1" applyProtection="1">
      <alignment horizontal="center" vertical="center" wrapText="1"/>
      <protection locked="0" hidden="1"/>
    </xf>
    <xf numFmtId="0" fontId="57" fillId="25" borderId="56" xfId="499" applyFont="1" applyFill="1" applyBorder="1" applyAlignment="1" applyProtection="1">
      <alignment vertical="center" wrapText="1"/>
      <protection locked="0"/>
    </xf>
    <xf numFmtId="0" fontId="71" fillId="25" borderId="56" xfId="499" applyFont="1" applyFill="1" applyBorder="1" applyAlignment="1" applyProtection="1">
      <alignment vertical="center" wrapText="1"/>
      <protection hidden="1"/>
    </xf>
    <xf numFmtId="165" fontId="71" fillId="25" borderId="56" xfId="500" applyFont="1" applyFill="1" applyBorder="1" applyAlignment="1" applyProtection="1">
      <alignment vertical="center" wrapText="1"/>
      <protection hidden="1"/>
    </xf>
    <xf numFmtId="164" fontId="57" fillId="25" borderId="57" xfId="502" applyFont="1" applyFill="1" applyBorder="1" applyAlignment="1" applyProtection="1">
      <alignment horizontal="right" vertical="center" wrapText="1"/>
      <protection hidden="1"/>
    </xf>
    <xf numFmtId="0" fontId="45" fillId="26" borderId="58" xfId="499" applyFont="1" applyFill="1" applyBorder="1" applyAlignment="1" applyProtection="1">
      <alignment horizontal="center" vertical="center"/>
      <protection locked="0" hidden="1"/>
    </xf>
    <xf numFmtId="0" fontId="57" fillId="26" borderId="59" xfId="499" applyFont="1" applyFill="1" applyBorder="1" applyAlignment="1" applyProtection="1">
      <alignment vertical="center" wrapText="1"/>
      <protection hidden="1"/>
    </xf>
    <xf numFmtId="0" fontId="75" fillId="26" borderId="59" xfId="499" applyFont="1" applyFill="1" applyBorder="1" applyAlignment="1" applyProtection="1">
      <alignment horizontal="center" vertical="center"/>
      <protection hidden="1"/>
    </xf>
    <xf numFmtId="0" fontId="75" fillId="26" borderId="59" xfId="499" applyFont="1" applyFill="1" applyBorder="1" applyAlignment="1" applyProtection="1">
      <alignment horizontal="right" vertical="center"/>
      <protection locked="0" hidden="1"/>
    </xf>
    <xf numFmtId="165" fontId="75" fillId="26" borderId="59" xfId="500" applyFont="1" applyFill="1" applyBorder="1" applyAlignment="1" applyProtection="1">
      <alignment horizontal="right" vertical="center"/>
      <protection hidden="1"/>
    </xf>
    <xf numFmtId="165" fontId="75" fillId="26" borderId="60" xfId="500" applyFont="1" applyFill="1" applyBorder="1" applyAlignment="1" applyProtection="1">
      <alignment horizontal="right" vertical="center"/>
      <protection hidden="1"/>
    </xf>
    <xf numFmtId="164" fontId="75" fillId="26" borderId="61" xfId="502" applyFont="1" applyFill="1" applyBorder="1" applyAlignment="1" applyProtection="1">
      <alignment horizontal="right" vertical="center"/>
      <protection hidden="1"/>
    </xf>
    <xf numFmtId="0" fontId="45" fillId="0" borderId="58" xfId="499" applyFont="1" applyBorder="1" applyAlignment="1" applyProtection="1">
      <alignment horizontal="center" vertical="center"/>
      <protection locked="0" hidden="1"/>
    </xf>
    <xf numFmtId="0" fontId="57" fillId="0" borderId="59" xfId="499" applyFont="1" applyBorder="1" applyAlignment="1" applyProtection="1">
      <alignment vertical="center" wrapText="1"/>
      <protection hidden="1"/>
    </xf>
    <xf numFmtId="0" fontId="75" fillId="0" borderId="59" xfId="499" applyFont="1" applyBorder="1" applyAlignment="1" applyProtection="1">
      <alignment horizontal="center" vertical="center"/>
      <protection hidden="1"/>
    </xf>
    <xf numFmtId="0" fontId="75" fillId="0" borderId="59" xfId="499" applyFont="1" applyBorder="1" applyAlignment="1" applyProtection="1">
      <alignment horizontal="center" vertical="center"/>
      <protection locked="0" hidden="1"/>
    </xf>
    <xf numFmtId="165" fontId="75" fillId="0" borderId="59" xfId="500" applyFont="1" applyFill="1" applyBorder="1" applyAlignment="1" applyProtection="1">
      <alignment horizontal="right" vertical="center"/>
      <protection hidden="1"/>
    </xf>
    <xf numFmtId="165" fontId="75" fillId="0" borderId="60" xfId="500" applyFont="1" applyFill="1" applyBorder="1" applyAlignment="1" applyProtection="1">
      <alignment horizontal="right" vertical="center"/>
      <protection hidden="1"/>
    </xf>
    <xf numFmtId="164" fontId="75" fillId="0" borderId="61" xfId="502" applyFont="1" applyBorder="1" applyAlignment="1" applyProtection="1">
      <alignment horizontal="right" vertical="center"/>
      <protection hidden="1"/>
    </xf>
    <xf numFmtId="0" fontId="69" fillId="0" borderId="58" xfId="499" applyFont="1" applyBorder="1" applyAlignment="1" applyProtection="1">
      <alignment horizontal="center" vertical="center"/>
      <protection locked="0" hidden="1"/>
    </xf>
    <xf numFmtId="0" fontId="69" fillId="0" borderId="59" xfId="499" applyFont="1" applyBorder="1" applyAlignment="1" applyProtection="1">
      <alignment vertical="center" wrapText="1"/>
      <protection hidden="1"/>
    </xf>
    <xf numFmtId="9" fontId="75" fillId="0" borderId="59" xfId="499" applyNumberFormat="1" applyFont="1" applyBorder="1" applyAlignment="1" applyProtection="1">
      <alignment horizontal="center" vertical="center"/>
      <protection hidden="1"/>
    </xf>
    <xf numFmtId="165" fontId="75" fillId="0" borderId="59" xfId="500" applyFont="1" applyBorder="1" applyAlignment="1" applyProtection="1">
      <alignment horizontal="right" vertical="center"/>
      <protection hidden="1"/>
    </xf>
    <xf numFmtId="165" fontId="75" fillId="0" borderId="60" xfId="500" applyFont="1" applyBorder="1" applyAlignment="1" applyProtection="1">
      <alignment horizontal="right" vertical="center"/>
      <protection hidden="1"/>
    </xf>
    <xf numFmtId="0" fontId="69" fillId="29" borderId="44" xfId="499" applyFont="1" applyFill="1" applyBorder="1" applyAlignment="1" applyProtection="1">
      <alignment horizontal="center" vertical="center"/>
      <protection locked="0" hidden="1"/>
    </xf>
    <xf numFmtId="0" fontId="57" fillId="29" borderId="13" xfId="499" applyFont="1" applyFill="1" applyBorder="1" applyAlignment="1" applyProtection="1">
      <alignment vertical="center" wrapText="1"/>
      <protection hidden="1"/>
    </xf>
    <xf numFmtId="0" fontId="75" fillId="29" borderId="13" xfId="499" applyFont="1" applyFill="1" applyBorder="1" applyAlignment="1" applyProtection="1">
      <alignment horizontal="center" vertical="center"/>
      <protection hidden="1"/>
    </xf>
    <xf numFmtId="0" fontId="75" fillId="29" borderId="13" xfId="499" applyFont="1" applyFill="1" applyBorder="1" applyAlignment="1" applyProtection="1">
      <alignment horizontal="right" vertical="center"/>
      <protection locked="0" hidden="1"/>
    </xf>
    <xf numFmtId="165" fontId="57" fillId="29" borderId="13" xfId="500" applyFont="1" applyFill="1" applyBorder="1" applyAlignment="1" applyProtection="1">
      <alignment horizontal="right" vertical="center"/>
      <protection hidden="1"/>
    </xf>
    <xf numFmtId="164" fontId="57" fillId="29" borderId="45" xfId="502" applyFont="1" applyFill="1" applyBorder="1" applyAlignment="1" applyProtection="1">
      <alignment horizontal="right" vertical="center"/>
      <protection hidden="1"/>
    </xf>
    <xf numFmtId="0" fontId="75" fillId="0" borderId="59" xfId="499" applyFont="1" applyBorder="1" applyAlignment="1" applyProtection="1">
      <alignment horizontal="right" vertical="center"/>
      <protection locked="0" hidden="1"/>
    </xf>
    <xf numFmtId="0" fontId="45" fillId="0" borderId="62" xfId="499" applyFont="1" applyBorder="1" applyAlignment="1" applyProtection="1">
      <alignment horizontal="center" vertical="center"/>
      <protection locked="0" hidden="1"/>
    </xf>
    <xf numFmtId="0" fontId="45" fillId="0" borderId="63" xfId="499" applyFont="1" applyBorder="1" applyAlignment="1" applyProtection="1">
      <alignment horizontal="left" vertical="center" wrapText="1"/>
      <protection hidden="1"/>
    </xf>
    <xf numFmtId="0" fontId="45" fillId="0" borderId="63" xfId="499" applyFont="1" applyBorder="1" applyAlignment="1" applyProtection="1">
      <alignment horizontal="center" vertical="center"/>
      <protection hidden="1"/>
    </xf>
    <xf numFmtId="0" fontId="45" fillId="0" borderId="59" xfId="499" applyFont="1" applyBorder="1" applyAlignment="1" applyProtection="1">
      <alignment horizontal="center" vertical="center"/>
      <protection hidden="1"/>
    </xf>
    <xf numFmtId="0" fontId="75" fillId="26" borderId="59" xfId="499" applyFont="1" applyFill="1" applyBorder="1" applyAlignment="1" applyProtection="1">
      <alignment horizontal="center" vertical="center"/>
      <protection locked="0" hidden="1"/>
    </xf>
    <xf numFmtId="164" fontId="75" fillId="0" borderId="0" xfId="502" applyFont="1" applyAlignment="1">
      <alignment vertical="top"/>
    </xf>
    <xf numFmtId="0" fontId="69" fillId="29" borderId="24" xfId="499" applyFont="1" applyFill="1" applyBorder="1" applyAlignment="1" applyProtection="1">
      <alignment horizontal="center" vertical="center"/>
      <protection locked="0" hidden="1"/>
    </xf>
    <xf numFmtId="0" fontId="81" fillId="29" borderId="26" xfId="499" applyFont="1" applyFill="1" applyBorder="1" applyAlignment="1" applyProtection="1">
      <alignment vertical="center" wrapText="1"/>
      <protection hidden="1"/>
    </xf>
    <xf numFmtId="0" fontId="82" fillId="29" borderId="26" xfId="499" applyFont="1" applyFill="1" applyBorder="1" applyAlignment="1" applyProtection="1">
      <alignment horizontal="center" vertical="center"/>
      <protection hidden="1"/>
    </xf>
    <xf numFmtId="0" fontId="82" fillId="29" borderId="26" xfId="499" applyFont="1" applyFill="1" applyBorder="1" applyAlignment="1" applyProtection="1">
      <alignment horizontal="right" vertical="center"/>
      <protection locked="0" hidden="1"/>
    </xf>
    <xf numFmtId="165" fontId="81" fillId="29" borderId="26" xfId="500" applyFont="1" applyFill="1" applyBorder="1" applyAlignment="1" applyProtection="1">
      <alignment horizontal="right" vertical="center"/>
      <protection hidden="1"/>
    </xf>
    <xf numFmtId="164" fontId="81" fillId="29" borderId="27" xfId="502" applyFont="1" applyFill="1" applyBorder="1" applyAlignment="1" applyProtection="1">
      <alignment horizontal="right" vertical="center"/>
      <protection hidden="1"/>
    </xf>
    <xf numFmtId="0" fontId="69" fillId="29" borderId="0" xfId="499" applyFont="1" applyFill="1" applyAlignment="1" applyProtection="1">
      <alignment horizontal="center" vertical="center"/>
      <protection locked="0" hidden="1"/>
    </xf>
    <xf numFmtId="0" fontId="57" fillId="29" borderId="0" xfId="499" applyFont="1" applyFill="1" applyAlignment="1" applyProtection="1">
      <alignment vertical="center" wrapText="1"/>
      <protection hidden="1"/>
    </xf>
    <xf numFmtId="0" fontId="75" fillId="29" borderId="0" xfId="499" applyFont="1" applyFill="1" applyAlignment="1" applyProtection="1">
      <alignment horizontal="center" vertical="center"/>
      <protection hidden="1"/>
    </xf>
    <xf numFmtId="0" fontId="75" fillId="29" borderId="0" xfId="499" applyFont="1" applyFill="1" applyAlignment="1" applyProtection="1">
      <alignment horizontal="right" vertical="center"/>
      <protection locked="0" hidden="1"/>
    </xf>
    <xf numFmtId="165" fontId="57" fillId="29" borderId="0" xfId="500" applyFont="1" applyFill="1" applyBorder="1" applyAlignment="1" applyProtection="1">
      <alignment horizontal="right" vertical="center"/>
      <protection hidden="1"/>
    </xf>
    <xf numFmtId="164" fontId="57" fillId="29" borderId="0" xfId="502" applyFont="1" applyFill="1" applyBorder="1" applyAlignment="1" applyProtection="1">
      <alignment horizontal="right" vertical="center"/>
      <protection hidden="1"/>
    </xf>
    <xf numFmtId="0" fontId="79" fillId="0" borderId="0" xfId="499" applyFont="1"/>
    <xf numFmtId="44" fontId="45" fillId="0" borderId="0" xfId="87" applyNumberFormat="1" applyFont="1"/>
    <xf numFmtId="44" fontId="46" fillId="0" borderId="0" xfId="88" applyNumberFormat="1" applyFont="1"/>
    <xf numFmtId="0" fontId="59" fillId="0" borderId="55" xfId="224" applyFont="1" applyBorder="1" applyAlignment="1">
      <alignment vertical="center"/>
    </xf>
    <xf numFmtId="200" fontId="59" fillId="27" borderId="66" xfId="507" applyNumberFormat="1" applyFont="1" applyFill="1" applyBorder="1" applyAlignment="1">
      <alignment horizontal="center" vertical="center"/>
    </xf>
    <xf numFmtId="2" fontId="84" fillId="0" borderId="0" xfId="125" applyNumberFormat="1" applyFont="1"/>
    <xf numFmtId="200" fontId="59" fillId="27" borderId="14" xfId="507" applyNumberFormat="1" applyFont="1" applyFill="1" applyBorder="1" applyAlignment="1">
      <alignment horizontal="center" vertical="center"/>
    </xf>
    <xf numFmtId="9" fontId="58" fillId="30" borderId="67" xfId="237" applyFont="1" applyFill="1" applyBorder="1" applyAlignment="1">
      <alignment horizontal="center" vertical="center"/>
    </xf>
    <xf numFmtId="0" fontId="69" fillId="0" borderId="0" xfId="125" applyFont="1"/>
    <xf numFmtId="0" fontId="58" fillId="25" borderId="11" xfId="0" applyFont="1" applyFill="1" applyBorder="1" applyAlignment="1">
      <alignment vertical="center" wrapText="1"/>
    </xf>
    <xf numFmtId="0" fontId="58" fillId="25" borderId="0" xfId="0" applyFont="1" applyFill="1" applyAlignment="1">
      <alignment vertical="center" wrapText="1"/>
    </xf>
    <xf numFmtId="0" fontId="58" fillId="25" borderId="68" xfId="0" applyFont="1" applyFill="1" applyBorder="1" applyAlignment="1">
      <alignment vertical="center" wrapText="1"/>
    </xf>
    <xf numFmtId="44" fontId="0" fillId="0" borderId="0" xfId="0" applyNumberFormat="1"/>
    <xf numFmtId="44" fontId="0" fillId="0" borderId="67" xfId="0" applyNumberFormat="1" applyBorder="1"/>
    <xf numFmtId="44" fontId="0" fillId="0" borderId="25" xfId="0" applyNumberFormat="1" applyBorder="1"/>
    <xf numFmtId="0" fontId="20" fillId="0" borderId="0" xfId="131"/>
    <xf numFmtId="0" fontId="7" fillId="0" borderId="0" xfId="508"/>
    <xf numFmtId="0" fontId="69" fillId="0" borderId="72" xfId="260" applyFont="1" applyBorder="1"/>
    <xf numFmtId="0" fontId="69" fillId="0" borderId="73" xfId="260" applyFont="1" applyBorder="1"/>
    <xf numFmtId="0" fontId="69" fillId="0" borderId="74" xfId="260" applyFont="1" applyBorder="1"/>
    <xf numFmtId="0" fontId="69" fillId="0" borderId="64" xfId="260" applyFont="1" applyBorder="1"/>
    <xf numFmtId="0" fontId="69" fillId="0" borderId="0" xfId="260" applyFont="1"/>
    <xf numFmtId="0" fontId="69" fillId="0" borderId="65" xfId="260" applyFont="1" applyBorder="1"/>
    <xf numFmtId="0" fontId="62" fillId="0" borderId="34" xfId="260" applyFont="1" applyBorder="1" applyAlignment="1">
      <alignment horizontal="left" vertical="center"/>
    </xf>
    <xf numFmtId="0" fontId="61" fillId="0" borderId="34" xfId="260" applyFont="1" applyBorder="1" applyAlignment="1">
      <alignment horizontal="left" vertical="center"/>
    </xf>
    <xf numFmtId="0" fontId="87" fillId="0" borderId="0" xfId="260" applyFont="1"/>
    <xf numFmtId="0" fontId="88" fillId="0" borderId="0" xfId="260" applyFont="1"/>
    <xf numFmtId="0" fontId="47" fillId="0" borderId="65" xfId="260" applyFont="1" applyBorder="1" applyAlignment="1">
      <alignment horizontal="center" wrapText="1"/>
    </xf>
    <xf numFmtId="0" fontId="58" fillId="0" borderId="0" xfId="260" applyFont="1"/>
    <xf numFmtId="0" fontId="59" fillId="0" borderId="35" xfId="260" applyFont="1" applyBorder="1" applyAlignment="1">
      <alignment horizontal="center"/>
    </xf>
    <xf numFmtId="0" fontId="90" fillId="0" borderId="65" xfId="509" applyFont="1" applyBorder="1" applyAlignment="1">
      <alignment horizontal="center" vertical="center"/>
    </xf>
    <xf numFmtId="0" fontId="59" fillId="0" borderId="0" xfId="260" applyFont="1" applyAlignment="1">
      <alignment horizontal="center"/>
    </xf>
    <xf numFmtId="0" fontId="90" fillId="0" borderId="65" xfId="260" applyFont="1" applyBorder="1" applyAlignment="1">
      <alignment horizontal="center" vertical="center"/>
    </xf>
    <xf numFmtId="0" fontId="58" fillId="0" borderId="84" xfId="260" applyFont="1" applyBorder="1" applyAlignment="1">
      <alignment horizontal="center"/>
    </xf>
    <xf numFmtId="0" fontId="59" fillId="0" borderId="47" xfId="260" applyFont="1" applyBorder="1" applyAlignment="1">
      <alignment horizontal="center"/>
    </xf>
    <xf numFmtId="0" fontId="58" fillId="0" borderId="47" xfId="260" applyFont="1" applyBorder="1" applyAlignment="1">
      <alignment vertical="center"/>
    </xf>
    <xf numFmtId="0" fontId="58" fillId="0" borderId="81" xfId="260" applyFont="1" applyBorder="1" applyAlignment="1">
      <alignment vertical="center"/>
    </xf>
    <xf numFmtId="0" fontId="90" fillId="0" borderId="65" xfId="260" applyFont="1" applyBorder="1" applyAlignment="1">
      <alignment vertical="center"/>
    </xf>
    <xf numFmtId="0" fontId="58" fillId="0" borderId="38" xfId="260" applyFont="1" applyBorder="1" applyAlignment="1">
      <alignment horizontal="center"/>
    </xf>
    <xf numFmtId="0" fontId="58" fillId="0" borderId="35" xfId="260" applyFont="1" applyBorder="1" applyAlignment="1">
      <alignment horizontal="right" vertical="center"/>
    </xf>
    <xf numFmtId="0" fontId="58" fillId="0" borderId="20" xfId="260" applyFont="1" applyBorder="1" applyAlignment="1">
      <alignment horizontal="center" vertical="center"/>
    </xf>
    <xf numFmtId="0" fontId="58" fillId="0" borderId="23" xfId="260" applyFont="1" applyBorder="1" applyAlignment="1">
      <alignment horizontal="center" vertical="center"/>
    </xf>
    <xf numFmtId="44" fontId="91" fillId="0" borderId="14" xfId="511" applyFont="1" applyBorder="1"/>
    <xf numFmtId="0" fontId="58" fillId="0" borderId="11" xfId="260" applyFont="1" applyBorder="1" applyAlignment="1">
      <alignment horizontal="center"/>
    </xf>
    <xf numFmtId="0" fontId="58" fillId="0" borderId="0" xfId="260" applyFont="1" applyAlignment="1">
      <alignment horizontal="right" vertical="center"/>
    </xf>
    <xf numFmtId="1" fontId="58" fillId="0" borderId="14" xfId="260" applyNumberFormat="1" applyFont="1" applyBorder="1" applyAlignment="1">
      <alignment horizontal="center" vertical="center"/>
    </xf>
    <xf numFmtId="1" fontId="58" fillId="0" borderId="67" xfId="260" applyNumberFormat="1" applyFont="1" applyBorder="1" applyAlignment="1">
      <alignment horizontal="center" vertical="center"/>
    </xf>
    <xf numFmtId="1" fontId="90" fillId="0" borderId="65" xfId="260" applyNumberFormat="1" applyFont="1" applyBorder="1" applyAlignment="1">
      <alignment horizontal="center" vertical="center"/>
    </xf>
    <xf numFmtId="1" fontId="58" fillId="0" borderId="12" xfId="260" applyNumberFormat="1" applyFont="1" applyBorder="1" applyAlignment="1">
      <alignment horizontal="center" vertical="center"/>
    </xf>
    <xf numFmtId="0" fontId="58" fillId="0" borderId="48" xfId="260" applyFont="1" applyBorder="1" applyAlignment="1">
      <alignment horizontal="left"/>
    </xf>
    <xf numFmtId="0" fontId="58" fillId="0" borderId="49" xfId="260" applyFont="1" applyBorder="1" applyAlignment="1">
      <alignment horizontal="center"/>
    </xf>
    <xf numFmtId="0" fontId="58" fillId="0" borderId="80" xfId="260" applyFont="1" applyBorder="1" applyAlignment="1">
      <alignment horizontal="center"/>
    </xf>
    <xf numFmtId="0" fontId="90" fillId="0" borderId="65" xfId="260" applyFont="1" applyBorder="1" applyAlignment="1">
      <alignment horizontal="center"/>
    </xf>
    <xf numFmtId="0" fontId="24" fillId="0" borderId="14" xfId="253" applyBorder="1"/>
    <xf numFmtId="0" fontId="58" fillId="0" borderId="85" xfId="260" applyFont="1" applyBorder="1"/>
    <xf numFmtId="0" fontId="58" fillId="0" borderId="86" xfId="260" applyFont="1" applyBorder="1"/>
    <xf numFmtId="0" fontId="58" fillId="0" borderId="87" xfId="260" applyFont="1" applyBorder="1"/>
    <xf numFmtId="0" fontId="24" fillId="0" borderId="0" xfId="253"/>
    <xf numFmtId="0" fontId="58" fillId="0" borderId="38" xfId="260" applyFont="1" applyBorder="1"/>
    <xf numFmtId="0" fontId="58" fillId="0" borderId="35" xfId="260" applyFont="1" applyBorder="1"/>
    <xf numFmtId="0" fontId="58" fillId="0" borderId="37" xfId="260" applyFont="1" applyBorder="1"/>
    <xf numFmtId="0" fontId="92" fillId="0" borderId="65" xfId="260" applyFont="1" applyBorder="1" applyAlignment="1" applyProtection="1">
      <alignment horizontal="center"/>
      <protection locked="0"/>
    </xf>
    <xf numFmtId="0" fontId="58" fillId="0" borderId="11" xfId="260" applyFont="1" applyBorder="1"/>
    <xf numFmtId="0" fontId="58" fillId="0" borderId="12" xfId="260" applyFont="1" applyBorder="1"/>
    <xf numFmtId="0" fontId="59" fillId="24" borderId="88" xfId="260" applyFont="1" applyFill="1" applyBorder="1" applyAlignment="1">
      <alignment horizontal="center" vertical="center"/>
    </xf>
    <xf numFmtId="0" fontId="92" fillId="0" borderId="65" xfId="260" applyFont="1" applyBorder="1" applyAlignment="1">
      <alignment horizontal="center" vertical="center"/>
    </xf>
    <xf numFmtId="2" fontId="58" fillId="24" borderId="89" xfId="260" applyNumberFormat="1" applyFont="1" applyFill="1" applyBorder="1" applyAlignment="1">
      <alignment horizontal="center" vertical="center"/>
    </xf>
    <xf numFmtId="4" fontId="58" fillId="24" borderId="89" xfId="260" applyNumberFormat="1" applyFont="1" applyFill="1" applyBorder="1" applyAlignment="1">
      <alignment horizontal="center" vertical="center"/>
    </xf>
    <xf numFmtId="4" fontId="69" fillId="0" borderId="65" xfId="260" applyNumberFormat="1" applyFont="1" applyBorder="1" applyAlignment="1">
      <alignment horizontal="center" vertical="center"/>
    </xf>
    <xf numFmtId="0" fontId="92" fillId="0" borderId="65" xfId="260" applyFont="1" applyBorder="1" applyAlignment="1">
      <alignment horizontal="left" vertical="center"/>
    </xf>
    <xf numFmtId="0" fontId="59" fillId="24" borderId="20" xfId="260" applyFont="1" applyFill="1" applyBorder="1" applyAlignment="1">
      <alignment horizontal="center"/>
    </xf>
    <xf numFmtId="0" fontId="59" fillId="24" borderId="23" xfId="260" applyFont="1" applyFill="1" applyBorder="1" applyAlignment="1">
      <alignment horizontal="center"/>
    </xf>
    <xf numFmtId="0" fontId="92" fillId="0" borderId="65" xfId="260" applyFont="1" applyBorder="1" applyAlignment="1">
      <alignment horizontal="center"/>
    </xf>
    <xf numFmtId="172" fontId="58" fillId="0" borderId="14" xfId="262" applyFont="1" applyBorder="1"/>
    <xf numFmtId="172" fontId="58" fillId="0" borderId="67" xfId="262" applyFont="1" applyBorder="1"/>
    <xf numFmtId="172" fontId="69" fillId="0" borderId="65" xfId="262" applyFont="1" applyFill="1" applyBorder="1"/>
    <xf numFmtId="0" fontId="58" fillId="0" borderId="46" xfId="260" applyFont="1" applyBorder="1"/>
    <xf numFmtId="0" fontId="58" fillId="0" borderId="93" xfId="260" applyFont="1" applyBorder="1"/>
    <xf numFmtId="172" fontId="58" fillId="0" borderId="96" xfId="262" applyFont="1" applyBorder="1"/>
    <xf numFmtId="172" fontId="58" fillId="0" borderId="39" xfId="260" applyNumberFormat="1" applyFont="1" applyBorder="1"/>
    <xf numFmtId="172" fontId="69" fillId="0" borderId="65" xfId="260" applyNumberFormat="1" applyFont="1" applyBorder="1"/>
    <xf numFmtId="0" fontId="59" fillId="24" borderId="76" xfId="260" applyFont="1" applyFill="1" applyBorder="1" applyAlignment="1">
      <alignment horizontal="center"/>
    </xf>
    <xf numFmtId="0" fontId="59" fillId="24" borderId="97" xfId="260" applyFont="1" applyFill="1" applyBorder="1" applyAlignment="1">
      <alignment horizontal="center"/>
    </xf>
    <xf numFmtId="0" fontId="59" fillId="24" borderId="98" xfId="260" applyFont="1" applyFill="1" applyBorder="1" applyAlignment="1">
      <alignment horizontal="center"/>
    </xf>
    <xf numFmtId="0" fontId="58" fillId="0" borderId="56" xfId="260" applyFont="1" applyBorder="1" applyAlignment="1">
      <alignment horizontal="center"/>
    </xf>
    <xf numFmtId="196" fontId="58" fillId="0" borderId="20" xfId="260" applyNumberFormat="1" applyFont="1" applyBorder="1"/>
    <xf numFmtId="0" fontId="58" fillId="0" borderId="23" xfId="262" applyNumberFormat="1" applyFont="1" applyBorder="1"/>
    <xf numFmtId="0" fontId="58" fillId="0" borderId="47" xfId="260" applyFont="1" applyBorder="1" applyAlignment="1">
      <alignment horizontal="center"/>
    </xf>
    <xf numFmtId="196" fontId="58" fillId="0" borderId="32" xfId="260" applyNumberFormat="1" applyFont="1" applyBorder="1"/>
    <xf numFmtId="172" fontId="58" fillId="0" borderId="39" xfId="262" applyFont="1" applyBorder="1"/>
    <xf numFmtId="0" fontId="59" fillId="24" borderId="56" xfId="260" applyFont="1" applyFill="1" applyBorder="1" applyAlignment="1">
      <alignment horizontal="center"/>
    </xf>
    <xf numFmtId="0" fontId="59" fillId="24" borderId="20" xfId="260" applyFont="1" applyFill="1" applyBorder="1"/>
    <xf numFmtId="2" fontId="58" fillId="0" borderId="14" xfId="260" applyNumberFormat="1" applyFont="1" applyBorder="1" applyAlignment="1">
      <alignment horizontal="center"/>
    </xf>
    <xf numFmtId="2" fontId="58" fillId="0" borderId="17" xfId="260" applyNumberFormat="1" applyFont="1" applyBorder="1" applyAlignment="1">
      <alignment horizontal="center"/>
    </xf>
    <xf numFmtId="0" fontId="58" fillId="0" borderId="96" xfId="260" applyFont="1" applyBorder="1"/>
    <xf numFmtId="0" fontId="58" fillId="0" borderId="13" xfId="260" applyFont="1" applyBorder="1"/>
    <xf numFmtId="172" fontId="58" fillId="0" borderId="99" xfId="262" applyFont="1" applyBorder="1"/>
    <xf numFmtId="203" fontId="20" fillId="0" borderId="0" xfId="131" applyNumberFormat="1"/>
    <xf numFmtId="0" fontId="59" fillId="24" borderId="56" xfId="260" applyFont="1" applyFill="1" applyBorder="1" applyAlignment="1">
      <alignment horizontal="center" wrapText="1"/>
    </xf>
    <xf numFmtId="0" fontId="59" fillId="24" borderId="20" xfId="260" applyFont="1" applyFill="1" applyBorder="1" applyAlignment="1">
      <alignment horizontal="center" wrapText="1"/>
    </xf>
    <xf numFmtId="0" fontId="59" fillId="24" borderId="90" xfId="260" applyFont="1" applyFill="1" applyBorder="1" applyAlignment="1">
      <alignment horizontal="center" wrapText="1"/>
    </xf>
    <xf numFmtId="0" fontId="59" fillId="24" borderId="23" xfId="260" applyFont="1" applyFill="1" applyBorder="1" applyAlignment="1">
      <alignment horizontal="center" wrapText="1"/>
    </xf>
    <xf numFmtId="0" fontId="92" fillId="0" borderId="65" xfId="260" applyFont="1" applyBorder="1" applyAlignment="1">
      <alignment horizontal="center" wrapText="1"/>
    </xf>
    <xf numFmtId="172" fontId="58" fillId="0" borderId="14" xfId="262" applyFont="1" applyBorder="1" applyAlignment="1">
      <alignment horizontal="center"/>
    </xf>
    <xf numFmtId="204" fontId="58" fillId="0" borderId="17" xfId="263" applyNumberFormat="1" applyFont="1" applyBorder="1" applyAlignment="1">
      <alignment horizontal="center"/>
    </xf>
    <xf numFmtId="205" fontId="58" fillId="0" borderId="19" xfId="260" applyNumberFormat="1" applyFont="1" applyBorder="1" applyAlignment="1">
      <alignment horizontal="center" wrapText="1"/>
    </xf>
    <xf numFmtId="172" fontId="58" fillId="0" borderId="66" xfId="262" applyFont="1" applyBorder="1" applyAlignment="1">
      <alignment horizontal="center" wrapText="1"/>
    </xf>
    <xf numFmtId="172" fontId="69" fillId="0" borderId="65" xfId="262" applyFont="1" applyFill="1" applyBorder="1" applyAlignment="1">
      <alignment horizontal="center" wrapText="1"/>
    </xf>
    <xf numFmtId="43" fontId="20" fillId="0" borderId="0" xfId="131" applyNumberFormat="1"/>
    <xf numFmtId="0" fontId="58" fillId="0" borderId="17" xfId="263" applyNumberFormat="1" applyFont="1" applyBorder="1" applyAlignment="1">
      <alignment horizontal="center"/>
    </xf>
    <xf numFmtId="0" fontId="7" fillId="0" borderId="0" xfId="510"/>
    <xf numFmtId="44" fontId="95" fillId="0" borderId="0" xfId="511" applyFont="1"/>
    <xf numFmtId="205" fontId="58" fillId="24" borderId="39" xfId="260" applyNumberFormat="1" applyFont="1" applyFill="1" applyBorder="1"/>
    <xf numFmtId="205" fontId="69" fillId="0" borderId="65" xfId="260" applyNumberFormat="1" applyFont="1" applyBorder="1"/>
    <xf numFmtId="43" fontId="58" fillId="0" borderId="17" xfId="262" applyNumberFormat="1" applyFont="1" applyBorder="1"/>
    <xf numFmtId="9" fontId="58" fillId="0" borderId="18" xfId="263" applyFont="1" applyBorder="1"/>
    <xf numFmtId="9" fontId="58" fillId="0" borderId="14" xfId="263" applyFont="1" applyBorder="1" applyAlignment="1">
      <alignment horizontal="center"/>
    </xf>
    <xf numFmtId="43" fontId="58" fillId="0" borderId="39" xfId="260" applyNumberFormat="1" applyFont="1" applyBorder="1"/>
    <xf numFmtId="43" fontId="69" fillId="0" borderId="65" xfId="262" applyNumberFormat="1" applyFont="1" applyFill="1" applyBorder="1"/>
    <xf numFmtId="0" fontId="58" fillId="0" borderId="84" xfId="260" applyFont="1" applyBorder="1"/>
    <xf numFmtId="0" fontId="58" fillId="0" borderId="47" xfId="260" applyFont="1" applyBorder="1"/>
    <xf numFmtId="43" fontId="58" fillId="0" borderId="86" xfId="262" applyNumberFormat="1" applyFont="1" applyBorder="1"/>
    <xf numFmtId="9" fontId="58" fillId="0" borderId="94" xfId="263" applyFont="1" applyBorder="1"/>
    <xf numFmtId="43" fontId="69" fillId="0" borderId="65" xfId="260" applyNumberFormat="1" applyFont="1" applyBorder="1"/>
    <xf numFmtId="43" fontId="58" fillId="24" borderId="39" xfId="260" applyNumberFormat="1" applyFont="1" applyFill="1" applyBorder="1"/>
    <xf numFmtId="0" fontId="58" fillId="0" borderId="49" xfId="260" applyFont="1" applyBorder="1"/>
    <xf numFmtId="0" fontId="46" fillId="0" borderId="65" xfId="260" applyFont="1" applyBorder="1"/>
    <xf numFmtId="0" fontId="58" fillId="0" borderId="0" xfId="260" applyFont="1" applyAlignment="1">
      <alignment horizontal="center"/>
    </xf>
    <xf numFmtId="0" fontId="58" fillId="0" borderId="12" xfId="260" applyFont="1" applyBorder="1" applyAlignment="1">
      <alignment horizontal="center"/>
    </xf>
    <xf numFmtId="0" fontId="69" fillId="0" borderId="65" xfId="260" applyFont="1" applyBorder="1" applyAlignment="1">
      <alignment horizontal="center"/>
    </xf>
    <xf numFmtId="0" fontId="58" fillId="0" borderId="0" xfId="260" applyFont="1" applyAlignment="1">
      <alignment horizontal="left"/>
    </xf>
    <xf numFmtId="0" fontId="58" fillId="0" borderId="11" xfId="260" applyFont="1" applyBorder="1" applyAlignment="1">
      <alignment horizontal="left"/>
    </xf>
    <xf numFmtId="0" fontId="47" fillId="0" borderId="65" xfId="260" applyFont="1" applyBorder="1" applyAlignment="1">
      <alignment horizontal="right"/>
    </xf>
    <xf numFmtId="0" fontId="69" fillId="0" borderId="69" xfId="260" applyFont="1" applyBorder="1"/>
    <xf numFmtId="0" fontId="69" fillId="0" borderId="70" xfId="260" applyFont="1" applyBorder="1"/>
    <xf numFmtId="0" fontId="69" fillId="0" borderId="71" xfId="260" applyFont="1" applyBorder="1"/>
    <xf numFmtId="175" fontId="7" fillId="0" borderId="0" xfId="508" applyNumberFormat="1"/>
    <xf numFmtId="9" fontId="7" fillId="0" borderId="0" xfId="508" applyNumberFormat="1"/>
    <xf numFmtId="0" fontId="59" fillId="0" borderId="0" xfId="260" applyFont="1"/>
    <xf numFmtId="44" fontId="91" fillId="0" borderId="0" xfId="511" applyFont="1" applyBorder="1"/>
    <xf numFmtId="44" fontId="24" fillId="0" borderId="0" xfId="253" applyNumberFormat="1"/>
    <xf numFmtId="0" fontId="7" fillId="0" borderId="0" xfId="513"/>
    <xf numFmtId="44" fontId="95" fillId="0" borderId="0" xfId="514" applyFont="1"/>
    <xf numFmtId="0" fontId="47" fillId="0" borderId="0" xfId="87" applyFont="1" applyAlignment="1">
      <alignment horizontal="center" vertical="center"/>
    </xf>
    <xf numFmtId="0" fontId="47" fillId="0" borderId="0" xfId="125" applyFont="1"/>
    <xf numFmtId="200" fontId="59" fillId="0" borderId="0" xfId="507" applyNumberFormat="1" applyFont="1" applyFill="1" applyBorder="1" applyAlignment="1">
      <alignment horizontal="center" vertical="center"/>
    </xf>
    <xf numFmtId="0" fontId="47" fillId="0" borderId="0" xfId="87" applyFont="1" applyAlignment="1">
      <alignment horizontal="center"/>
    </xf>
    <xf numFmtId="201" fontId="59" fillId="0" borderId="0" xfId="131" applyNumberFormat="1" applyFont="1" applyAlignment="1">
      <alignment vertical="center"/>
    </xf>
    <xf numFmtId="207" fontId="59" fillId="26" borderId="27" xfId="131" applyNumberFormat="1" applyFont="1" applyFill="1" applyBorder="1" applyAlignment="1">
      <alignment vertical="center"/>
    </xf>
    <xf numFmtId="207" fontId="45" fillId="0" borderId="0" xfId="87" applyNumberFormat="1" applyFont="1"/>
    <xf numFmtId="197" fontId="47" fillId="0" borderId="0" xfId="87" applyNumberFormat="1" applyFont="1"/>
    <xf numFmtId="197" fontId="47" fillId="0" borderId="37" xfId="87" applyNumberFormat="1" applyFont="1" applyBorder="1"/>
    <xf numFmtId="197" fontId="47" fillId="0" borderId="12" xfId="87" applyNumberFormat="1" applyFont="1" applyBorder="1"/>
    <xf numFmtId="197" fontId="59" fillId="26" borderId="45" xfId="131" applyNumberFormat="1" applyFont="1" applyFill="1" applyBorder="1" applyAlignment="1">
      <alignment vertical="center"/>
    </xf>
    <xf numFmtId="197" fontId="69" fillId="0" borderId="0" xfId="125" applyNumberFormat="1" applyFont="1"/>
    <xf numFmtId="197" fontId="45" fillId="0" borderId="0" xfId="87" applyNumberFormat="1" applyFont="1"/>
    <xf numFmtId="197" fontId="47" fillId="0" borderId="0" xfId="377" applyNumberFormat="1" applyFont="1" applyBorder="1"/>
    <xf numFmtId="0" fontId="58" fillId="27" borderId="18" xfId="127" applyFont="1" applyFill="1" applyBorder="1" applyAlignment="1">
      <alignment vertical="center" wrapText="1"/>
    </xf>
    <xf numFmtId="44" fontId="45" fillId="0" borderId="0" xfId="515" applyFont="1"/>
    <xf numFmtId="208" fontId="45" fillId="0" borderId="0" xfId="87" applyNumberFormat="1" applyFont="1"/>
    <xf numFmtId="44" fontId="85" fillId="0" borderId="0" xfId="515" applyFont="1"/>
    <xf numFmtId="44" fontId="46" fillId="0" borderId="0" xfId="515" applyFont="1"/>
    <xf numFmtId="9" fontId="58" fillId="27" borderId="67" xfId="516" applyFont="1" applyFill="1" applyBorder="1" applyAlignment="1">
      <alignment horizontal="center" vertical="center"/>
    </xf>
    <xf numFmtId="207" fontId="46" fillId="0" borderId="0" xfId="88" applyNumberFormat="1" applyFont="1"/>
    <xf numFmtId="3" fontId="59" fillId="27" borderId="15" xfId="127" applyNumberFormat="1" applyFont="1" applyFill="1" applyBorder="1" applyAlignment="1">
      <alignment vertical="center" wrapText="1"/>
    </xf>
    <xf numFmtId="3" fontId="59" fillId="27" borderId="15" xfId="127" applyNumberFormat="1" applyFont="1" applyFill="1" applyBorder="1" applyAlignment="1">
      <alignment vertical="center"/>
    </xf>
    <xf numFmtId="0" fontId="59" fillId="27" borderId="15" xfId="127" applyFont="1" applyFill="1" applyBorder="1" applyAlignment="1">
      <alignment vertical="center" wrapText="1"/>
    </xf>
    <xf numFmtId="0" fontId="69" fillId="0" borderId="0" xfId="464" applyFont="1" applyAlignment="1">
      <alignment horizontal="center" vertical="center"/>
    </xf>
    <xf numFmtId="0" fontId="68" fillId="0" borderId="0" xfId="464"/>
    <xf numFmtId="0" fontId="71" fillId="0" borderId="105" xfId="464" applyFont="1" applyBorder="1" applyAlignment="1">
      <alignment horizontal="center" vertical="center" wrapText="1"/>
    </xf>
    <xf numFmtId="0" fontId="71" fillId="0" borderId="114" xfId="464" applyFont="1" applyBorder="1" applyAlignment="1">
      <alignment horizontal="center" vertical="center" wrapText="1"/>
    </xf>
    <xf numFmtId="0" fontId="71" fillId="0" borderId="118" xfId="464" applyFont="1" applyBorder="1" applyAlignment="1">
      <alignment horizontal="center" vertical="center" wrapText="1"/>
    </xf>
    <xf numFmtId="1" fontId="69" fillId="0" borderId="119" xfId="464" applyNumberFormat="1" applyFont="1" applyBorder="1" applyAlignment="1">
      <alignment horizontal="center" vertical="center" wrapText="1"/>
    </xf>
    <xf numFmtId="0" fontId="71" fillId="0" borderId="122" xfId="464" applyFont="1" applyBorder="1" applyAlignment="1">
      <alignment horizontal="center" vertical="center" wrapText="1"/>
    </xf>
    <xf numFmtId="0" fontId="71" fillId="0" borderId="125" xfId="464" applyFont="1" applyBorder="1" applyAlignment="1">
      <alignment horizontal="center" vertical="center" wrapText="1"/>
    </xf>
    <xf numFmtId="0" fontId="71" fillId="0" borderId="128" xfId="464" applyFont="1" applyBorder="1" applyAlignment="1">
      <alignment horizontal="center" vertical="center" wrapText="1"/>
    </xf>
    <xf numFmtId="0" fontId="69" fillId="0" borderId="110" xfId="464" applyFont="1" applyBorder="1" applyAlignment="1">
      <alignment horizontal="center" vertical="center"/>
    </xf>
    <xf numFmtId="0" fontId="68" fillId="0" borderId="14" xfId="274" applyBorder="1" applyAlignment="1">
      <alignment horizontal="center" vertical="center"/>
    </xf>
    <xf numFmtId="2" fontId="69" fillId="0" borderId="128" xfId="464" applyNumberFormat="1" applyFont="1" applyBorder="1" applyAlignment="1">
      <alignment horizontal="center" vertical="center"/>
    </xf>
    <xf numFmtId="2" fontId="69" fillId="0" borderId="128" xfId="464" applyNumberFormat="1" applyFont="1" applyBorder="1" applyAlignment="1">
      <alignment horizontal="center" vertical="center" wrapText="1"/>
    </xf>
    <xf numFmtId="2" fontId="71" fillId="0" borderId="128" xfId="464" applyNumberFormat="1" applyFont="1" applyBorder="1" applyAlignment="1">
      <alignment horizontal="center" vertical="center" wrapText="1"/>
    </xf>
    <xf numFmtId="0" fontId="71" fillId="0" borderId="0" xfId="464" applyFont="1" applyAlignment="1">
      <alignment horizontal="center" vertical="center" wrapText="1"/>
    </xf>
    <xf numFmtId="0" fontId="71" fillId="0" borderId="104" xfId="464" applyFont="1" applyBorder="1" applyAlignment="1">
      <alignment horizontal="center" vertical="center" wrapText="1"/>
    </xf>
    <xf numFmtId="0" fontId="68" fillId="0" borderId="0" xfId="274" applyAlignment="1">
      <alignment horizontal="center" vertical="center"/>
    </xf>
    <xf numFmtId="0" fontId="69" fillId="0" borderId="128" xfId="464" applyFont="1" applyBorder="1" applyAlignment="1">
      <alignment horizontal="center" vertical="center"/>
    </xf>
    <xf numFmtId="0" fontId="69" fillId="0" borderId="14" xfId="464" applyFont="1" applyBorder="1" applyAlignment="1">
      <alignment horizontal="center" vertical="center"/>
    </xf>
    <xf numFmtId="0" fontId="71" fillId="0" borderId="14" xfId="464" applyFont="1" applyBorder="1" applyAlignment="1">
      <alignment horizontal="center" vertical="center" wrapText="1"/>
    </xf>
    <xf numFmtId="2" fontId="69" fillId="0" borderId="14" xfId="464" applyNumberFormat="1" applyFont="1" applyBorder="1" applyAlignment="1">
      <alignment horizontal="center" vertical="center"/>
    </xf>
    <xf numFmtId="2" fontId="69" fillId="0" borderId="14" xfId="464" applyNumberFormat="1" applyFont="1" applyBorder="1" applyAlignment="1">
      <alignment horizontal="center" vertical="center" wrapText="1"/>
    </xf>
    <xf numFmtId="2" fontId="71" fillId="31" borderId="127" xfId="464" applyNumberFormat="1" applyFont="1" applyFill="1" applyBorder="1" applyAlignment="1">
      <alignment horizontal="center" vertical="center" wrapText="1"/>
    </xf>
    <xf numFmtId="0" fontId="71" fillId="0" borderId="123" xfId="464" applyFont="1" applyBorder="1" applyAlignment="1">
      <alignment horizontal="center" vertical="center" wrapText="1"/>
    </xf>
    <xf numFmtId="0" fontId="71" fillId="0" borderId="129" xfId="464" applyFont="1" applyBorder="1" applyAlignment="1">
      <alignment horizontal="center" vertical="center" wrapText="1"/>
    </xf>
    <xf numFmtId="0" fontId="69" fillId="0" borderId="100" xfId="464" applyFont="1" applyBorder="1" applyAlignment="1">
      <alignment horizontal="center" vertical="center"/>
    </xf>
    <xf numFmtId="0" fontId="69" fillId="0" borderId="101" xfId="464" applyFont="1" applyBorder="1" applyAlignment="1">
      <alignment horizontal="center" vertical="center"/>
    </xf>
    <xf numFmtId="0" fontId="69" fillId="0" borderId="102" xfId="464" applyFont="1" applyBorder="1" applyAlignment="1">
      <alignment horizontal="center" vertical="center"/>
    </xf>
    <xf numFmtId="0" fontId="69" fillId="0" borderId="104" xfId="464" applyFont="1" applyBorder="1" applyAlignment="1">
      <alignment horizontal="center" vertical="center"/>
    </xf>
    <xf numFmtId="0" fontId="69" fillId="0" borderId="103" xfId="464" applyFont="1" applyBorder="1" applyAlignment="1">
      <alignment horizontal="center" vertical="center"/>
    </xf>
    <xf numFmtId="0" fontId="69" fillId="0" borderId="0" xfId="464" applyFont="1" applyAlignment="1">
      <alignment vertical="center"/>
    </xf>
    <xf numFmtId="0" fontId="69" fillId="0" borderId="136" xfId="464" applyFont="1" applyBorder="1" applyAlignment="1">
      <alignment vertical="center"/>
    </xf>
    <xf numFmtId="0" fontId="69" fillId="0" borderId="136" xfId="464" applyFont="1" applyBorder="1" applyAlignment="1">
      <alignment horizontal="center" vertical="center"/>
    </xf>
    <xf numFmtId="0" fontId="69" fillId="0" borderId="137" xfId="464" applyFont="1" applyBorder="1" applyAlignment="1">
      <alignment horizontal="center" vertical="center"/>
    </xf>
    <xf numFmtId="0" fontId="69" fillId="0" borderId="0" xfId="464" applyFont="1" applyAlignment="1">
      <alignment horizontal="center" vertical="center" wrapText="1"/>
    </xf>
    <xf numFmtId="9" fontId="69" fillId="0" borderId="0" xfId="464" applyNumberFormat="1" applyFont="1" applyAlignment="1">
      <alignment horizontal="center" vertical="center"/>
    </xf>
    <xf numFmtId="0" fontId="66" fillId="0" borderId="14" xfId="273" applyBorder="1" applyAlignment="1">
      <alignment horizontal="center" vertical="center"/>
    </xf>
    <xf numFmtId="0" fontId="71" fillId="0" borderId="138" xfId="464" applyFont="1" applyBorder="1" applyAlignment="1">
      <alignment horizontal="center" vertical="center" wrapText="1"/>
    </xf>
    <xf numFmtId="0" fontId="66" fillId="0" borderId="32" xfId="273" applyBorder="1" applyAlignment="1">
      <alignment horizontal="center" vertical="center"/>
    </xf>
    <xf numFmtId="2" fontId="69" fillId="0" borderId="138" xfId="464" applyNumberFormat="1" applyFont="1" applyBorder="1" applyAlignment="1">
      <alignment horizontal="center" vertical="center" wrapText="1"/>
    </xf>
    <xf numFmtId="2" fontId="71" fillId="0" borderId="110" xfId="464" applyNumberFormat="1" applyFont="1" applyBorder="1" applyAlignment="1">
      <alignment horizontal="center" vertical="center" wrapText="1"/>
    </xf>
    <xf numFmtId="0" fontId="69" fillId="0" borderId="14" xfId="464" applyFont="1" applyBorder="1" applyAlignment="1">
      <alignment horizontal="center"/>
    </xf>
    <xf numFmtId="0" fontId="68" fillId="0" borderId="14" xfId="274" applyBorder="1" applyAlignment="1">
      <alignment horizontal="center"/>
    </xf>
    <xf numFmtId="0" fontId="68" fillId="0" borderId="14" xfId="464" applyBorder="1"/>
    <xf numFmtId="0" fontId="68" fillId="0" borderId="14" xfId="464" applyBorder="1" applyAlignment="1">
      <alignment horizontal="center"/>
    </xf>
    <xf numFmtId="2" fontId="71" fillId="0" borderId="14" xfId="464" applyNumberFormat="1" applyFont="1" applyBorder="1" applyAlignment="1">
      <alignment horizontal="center" vertical="center" wrapText="1"/>
    </xf>
    <xf numFmtId="0" fontId="71" fillId="0" borderId="127" xfId="464" applyFont="1" applyBorder="1" applyAlignment="1">
      <alignment horizontal="center" vertical="center" wrapText="1"/>
    </xf>
    <xf numFmtId="0" fontId="69" fillId="0" borderId="127" xfId="464" applyFont="1" applyBorder="1" applyAlignment="1">
      <alignment horizontal="center" vertical="center"/>
    </xf>
    <xf numFmtId="2" fontId="69" fillId="0" borderId="127" xfId="464" applyNumberFormat="1" applyFont="1" applyBorder="1" applyAlignment="1">
      <alignment horizontal="center" vertical="center"/>
    </xf>
    <xf numFmtId="2" fontId="69" fillId="0" borderId="127" xfId="464" applyNumberFormat="1" applyFont="1" applyBorder="1" applyAlignment="1">
      <alignment horizontal="center" vertical="center" wrapText="1"/>
    </xf>
    <xf numFmtId="2" fontId="71" fillId="0" borderId="127" xfId="464" applyNumberFormat="1" applyFont="1" applyBorder="1" applyAlignment="1">
      <alignment horizontal="center" vertical="center" wrapText="1"/>
    </xf>
    <xf numFmtId="2" fontId="66" fillId="0" borderId="14" xfId="273" applyNumberFormat="1" applyBorder="1" applyAlignment="1">
      <alignment horizontal="center" vertical="center"/>
    </xf>
    <xf numFmtId="196" fontId="71" fillId="0" borderId="128" xfId="464" applyNumberFormat="1" applyFont="1" applyBorder="1" applyAlignment="1">
      <alignment horizontal="center" vertical="center" wrapText="1"/>
    </xf>
    <xf numFmtId="209" fontId="71" fillId="0" borderId="125" xfId="464" applyNumberFormat="1" applyFont="1" applyBorder="1" applyAlignment="1">
      <alignment horizontal="center" vertical="center" wrapText="1"/>
    </xf>
    <xf numFmtId="0" fontId="69" fillId="0" borderId="138" xfId="464" applyFont="1" applyBorder="1" applyAlignment="1">
      <alignment horizontal="center" vertical="center"/>
    </xf>
    <xf numFmtId="196" fontId="71" fillId="0" borderId="138" xfId="464" applyNumberFormat="1" applyFont="1" applyBorder="1" applyAlignment="1">
      <alignment horizontal="center" vertical="center" wrapText="1"/>
    </xf>
    <xf numFmtId="196" fontId="71" fillId="0" borderId="127" xfId="464" applyNumberFormat="1" applyFont="1" applyBorder="1" applyAlignment="1">
      <alignment horizontal="center" vertical="center" wrapText="1"/>
    </xf>
    <xf numFmtId="2" fontId="71" fillId="31" borderId="14" xfId="464" applyNumberFormat="1" applyFont="1" applyFill="1" applyBorder="1" applyAlignment="1">
      <alignment horizontal="center" vertical="center" wrapText="1"/>
    </xf>
    <xf numFmtId="209" fontId="71" fillId="0" borderId="123" xfId="464" applyNumberFormat="1" applyFont="1" applyBorder="1" applyAlignment="1">
      <alignment horizontal="center" vertical="center" wrapText="1"/>
    </xf>
    <xf numFmtId="0" fontId="71" fillId="0" borderId="0" xfId="464" applyFont="1" applyAlignment="1">
      <alignment horizontal="center" vertical="center"/>
    </xf>
    <xf numFmtId="2" fontId="69" fillId="0" borderId="0" xfId="464" applyNumberFormat="1" applyFont="1" applyAlignment="1">
      <alignment horizontal="center" vertical="center"/>
    </xf>
    <xf numFmtId="0" fontId="6" fillId="0" borderId="14" xfId="517" applyBorder="1" applyAlignment="1">
      <alignment horizontal="center"/>
    </xf>
    <xf numFmtId="180" fontId="69" fillId="0" borderId="14" xfId="464" applyNumberFormat="1" applyFont="1" applyBorder="1" applyAlignment="1">
      <alignment horizontal="center" vertical="center"/>
    </xf>
    <xf numFmtId="0" fontId="68" fillId="0" borderId="14" xfId="464" applyBorder="1" applyAlignment="1">
      <alignment horizontal="center" vertical="center"/>
    </xf>
    <xf numFmtId="2" fontId="68" fillId="0" borderId="0" xfId="464" applyNumberFormat="1"/>
    <xf numFmtId="2" fontId="68" fillId="0" borderId="14" xfId="464" applyNumberFormat="1" applyBorder="1" applyAlignment="1">
      <alignment horizontal="center" vertical="center"/>
    </xf>
    <xf numFmtId="0" fontId="68" fillId="0" borderId="15" xfId="274" applyBorder="1" applyAlignment="1">
      <alignment horizontal="center" vertical="center"/>
    </xf>
    <xf numFmtId="0" fontId="6" fillId="0" borderId="14" xfId="517" applyBorder="1" applyAlignment="1">
      <alignment horizontal="center" vertical="center"/>
    </xf>
    <xf numFmtId="180" fontId="71" fillId="0" borderId="14" xfId="464" applyNumberFormat="1" applyFont="1" applyBorder="1" applyAlignment="1">
      <alignment horizontal="center" vertical="center" wrapText="1"/>
    </xf>
    <xf numFmtId="2" fontId="66" fillId="0" borderId="14" xfId="273" applyNumberFormat="1" applyBorder="1" applyAlignment="1">
      <alignment horizontal="center"/>
    </xf>
    <xf numFmtId="2" fontId="68" fillId="0" borderId="14" xfId="274" applyNumberFormat="1" applyBorder="1"/>
    <xf numFmtId="0" fontId="71" fillId="0" borderId="32" xfId="464" applyFont="1" applyBorder="1" applyAlignment="1">
      <alignment horizontal="center" vertical="center" wrapText="1"/>
    </xf>
    <xf numFmtId="0" fontId="68" fillId="0" borderId="32" xfId="274" applyBorder="1" applyAlignment="1">
      <alignment horizontal="center"/>
    </xf>
    <xf numFmtId="2" fontId="69" fillId="0" borderId="32" xfId="464" applyNumberFormat="1" applyFont="1" applyBorder="1" applyAlignment="1">
      <alignment horizontal="center" vertical="center" wrapText="1"/>
    </xf>
    <xf numFmtId="196" fontId="68" fillId="0" borderId="14" xfId="274" applyNumberFormat="1" applyBorder="1" applyAlignment="1">
      <alignment horizontal="center" vertical="center"/>
    </xf>
    <xf numFmtId="1" fontId="71" fillId="0" borderId="14" xfId="464" applyNumberFormat="1" applyFont="1" applyBorder="1" applyAlignment="1">
      <alignment horizontal="center" vertical="center" wrapText="1"/>
    </xf>
    <xf numFmtId="2" fontId="69" fillId="0" borderId="138" xfId="464" applyNumberFormat="1" applyFont="1" applyBorder="1" applyAlignment="1">
      <alignment horizontal="center" vertical="center"/>
    </xf>
    <xf numFmtId="2" fontId="71" fillId="0" borderId="138" xfId="464" applyNumberFormat="1" applyFont="1" applyBorder="1" applyAlignment="1">
      <alignment horizontal="center" vertical="center" wrapText="1"/>
    </xf>
    <xf numFmtId="210" fontId="7" fillId="0" borderId="0" xfId="508" applyNumberFormat="1"/>
    <xf numFmtId="44" fontId="0" fillId="0" borderId="22" xfId="0" applyNumberFormat="1" applyBorder="1"/>
    <xf numFmtId="44" fontId="20" fillId="0" borderId="22" xfId="0" applyNumberFormat="1" applyFont="1" applyBorder="1"/>
    <xf numFmtId="44" fontId="0" fillId="0" borderId="28" xfId="0" applyNumberFormat="1" applyBorder="1"/>
    <xf numFmtId="2" fontId="58" fillId="0" borderId="32" xfId="260" applyNumberFormat="1" applyFont="1" applyBorder="1"/>
    <xf numFmtId="49" fontId="100" fillId="0" borderId="32" xfId="131" applyNumberFormat="1" applyFont="1" applyBorder="1" applyAlignment="1">
      <alignment horizontal="left" vertical="center" wrapText="1"/>
    </xf>
    <xf numFmtId="0" fontId="5" fillId="0" borderId="0" xfId="508" applyFont="1"/>
    <xf numFmtId="2" fontId="58" fillId="0" borderId="20" xfId="260" applyNumberFormat="1" applyFont="1" applyBorder="1"/>
    <xf numFmtId="2" fontId="58" fillId="0" borderId="29" xfId="260" applyNumberFormat="1" applyFont="1" applyBorder="1"/>
    <xf numFmtId="49" fontId="58" fillId="0" borderId="14" xfId="131" applyNumberFormat="1" applyFont="1" applyBorder="1" applyAlignment="1">
      <alignment horizontal="left" vertical="top" wrapText="1"/>
    </xf>
    <xf numFmtId="175" fontId="45" fillId="0" borderId="0" xfId="87" applyNumberFormat="1" applyFont="1"/>
    <xf numFmtId="0" fontId="4" fillId="0" borderId="0" xfId="508" applyFont="1"/>
    <xf numFmtId="0" fontId="58" fillId="0" borderId="14" xfId="131" quotePrefix="1" applyFont="1" applyBorder="1" applyAlignment="1">
      <alignment horizontal="center" vertical="center" wrapText="1"/>
    </xf>
    <xf numFmtId="0" fontId="2" fillId="0" borderId="0" xfId="508" applyFont="1"/>
    <xf numFmtId="0" fontId="3" fillId="0" borderId="0" xfId="510" applyFont="1"/>
    <xf numFmtId="0" fontId="58" fillId="0" borderId="32" xfId="131" quotePrefix="1" applyFont="1" applyBorder="1" applyAlignment="1">
      <alignment horizontal="center" vertical="center" wrapText="1"/>
    </xf>
    <xf numFmtId="0" fontId="71" fillId="0" borderId="59" xfId="499" applyFont="1" applyBorder="1" applyAlignment="1" applyProtection="1">
      <alignment vertical="center" wrapText="1"/>
      <protection hidden="1"/>
    </xf>
    <xf numFmtId="44" fontId="91" fillId="0" borderId="0" xfId="514" applyFont="1" applyBorder="1"/>
    <xf numFmtId="0" fontId="20" fillId="0" borderId="0" xfId="0" applyFont="1"/>
    <xf numFmtId="44" fontId="20" fillId="0" borderId="148" xfId="0" applyNumberFormat="1" applyFont="1" applyBorder="1"/>
    <xf numFmtId="44" fontId="7" fillId="0" borderId="0" xfId="508" applyNumberFormat="1"/>
    <xf numFmtId="211" fontId="24" fillId="0" borderId="14" xfId="253" applyNumberFormat="1" applyBorder="1"/>
    <xf numFmtId="0" fontId="1" fillId="0" borderId="0" xfId="508" applyFont="1"/>
    <xf numFmtId="0" fontId="1" fillId="0" borderId="14" xfId="510" applyFont="1" applyBorder="1"/>
    <xf numFmtId="211" fontId="45" fillId="0" borderId="0" xfId="87" applyNumberFormat="1" applyFont="1"/>
    <xf numFmtId="211" fontId="46" fillId="0" borderId="0" xfId="125" applyNumberFormat="1" applyFont="1"/>
    <xf numFmtId="211" fontId="46" fillId="0" borderId="0" xfId="88" applyNumberFormat="1" applyFont="1"/>
    <xf numFmtId="211" fontId="47" fillId="0" borderId="0" xfId="125" applyNumberFormat="1" applyFont="1"/>
    <xf numFmtId="211" fontId="47" fillId="0" borderId="0" xfId="87" applyNumberFormat="1" applyFont="1"/>
    <xf numFmtId="212" fontId="64" fillId="25" borderId="19" xfId="259" quotePrefix="1" applyNumberFormat="1" applyFont="1" applyFill="1" applyBorder="1" applyAlignment="1" applyProtection="1">
      <alignment horizontal="right" vertical="center"/>
    </xf>
    <xf numFmtId="197" fontId="64" fillId="25" borderId="19" xfId="259" quotePrefix="1" applyNumberFormat="1" applyFont="1" applyFill="1" applyBorder="1" applyAlignment="1" applyProtection="1">
      <alignment horizontal="right" vertical="center"/>
    </xf>
    <xf numFmtId="0" fontId="58" fillId="25" borderId="46" xfId="127" applyFont="1" applyFill="1" applyBorder="1" applyAlignment="1">
      <alignment horizontal="center" vertical="center" wrapText="1"/>
    </xf>
    <xf numFmtId="0" fontId="58" fillId="25" borderId="47" xfId="127" applyFont="1" applyFill="1" applyBorder="1" applyAlignment="1">
      <alignment horizontal="center" vertical="center" wrapText="1"/>
    </xf>
    <xf numFmtId="0" fontId="58" fillId="25" borderId="81" xfId="127" applyFont="1" applyFill="1" applyBorder="1" applyAlignment="1">
      <alignment horizontal="center" vertical="center" wrapText="1"/>
    </xf>
    <xf numFmtId="0" fontId="58" fillId="27" borderId="92" xfId="127" applyFont="1" applyFill="1" applyBorder="1" applyAlignment="1">
      <alignment vertical="center" wrapText="1"/>
    </xf>
    <xf numFmtId="0" fontId="58" fillId="27" borderId="17" xfId="127" applyFont="1" applyFill="1" applyBorder="1" applyAlignment="1">
      <alignment vertical="center" wrapText="1"/>
    </xf>
    <xf numFmtId="0" fontId="58" fillId="27" borderId="18" xfId="127" applyFont="1" applyFill="1" applyBorder="1" applyAlignment="1">
      <alignment vertical="center" wrapText="1"/>
    </xf>
    <xf numFmtId="3" fontId="59" fillId="27" borderId="15" xfId="127" applyNumberFormat="1" applyFont="1" applyFill="1" applyBorder="1" applyAlignment="1">
      <alignment horizontal="center" vertical="center" wrapText="1"/>
    </xf>
    <xf numFmtId="3" fontId="59" fillId="27" borderId="18" xfId="127" applyNumberFormat="1" applyFont="1" applyFill="1" applyBorder="1" applyAlignment="1">
      <alignment horizontal="center" vertical="center" wrapText="1"/>
    </xf>
    <xf numFmtId="197" fontId="59" fillId="25" borderId="23" xfId="131" applyNumberFormat="1" applyFont="1" applyFill="1" applyBorder="1" applyAlignment="1">
      <alignment horizontal="center" vertical="center" wrapText="1"/>
    </xf>
    <xf numFmtId="197" fontId="59" fillId="25" borderId="25" xfId="131" applyNumberFormat="1" applyFont="1" applyFill="1" applyBorder="1" applyAlignment="1">
      <alignment horizontal="center" vertical="center" wrapText="1"/>
    </xf>
    <xf numFmtId="0" fontId="60" fillId="0" borderId="41" xfId="87" applyFont="1" applyBorder="1" applyAlignment="1">
      <alignment horizontal="center" wrapText="1"/>
    </xf>
    <xf numFmtId="0" fontId="60" fillId="0" borderId="33" xfId="87" applyFont="1" applyBorder="1" applyAlignment="1">
      <alignment horizontal="center" wrapText="1"/>
    </xf>
    <xf numFmtId="0" fontId="59" fillId="0" borderId="11" xfId="127" applyFont="1" applyBorder="1" applyAlignment="1">
      <alignment horizontal="center" vertical="top" wrapText="1"/>
    </xf>
    <xf numFmtId="0" fontId="59" fillId="0" borderId="0" xfId="127" applyFont="1" applyAlignment="1">
      <alignment horizontal="center" vertical="top" wrapText="1"/>
    </xf>
    <xf numFmtId="0" fontId="59" fillId="0" borderId="12" xfId="127" applyFont="1" applyBorder="1" applyAlignment="1">
      <alignment horizontal="center" vertical="top" wrapText="1"/>
    </xf>
    <xf numFmtId="0" fontId="59" fillId="27" borderId="11" xfId="127" applyFont="1" applyFill="1" applyBorder="1" applyAlignment="1">
      <alignment horizontal="center"/>
    </xf>
    <xf numFmtId="0" fontId="59" fillId="27" borderId="0" xfId="127" applyFont="1" applyFill="1" applyAlignment="1">
      <alignment horizontal="center"/>
    </xf>
    <xf numFmtId="0" fontId="59" fillId="27" borderId="12" xfId="127" applyFont="1" applyFill="1" applyBorder="1" applyAlignment="1">
      <alignment horizontal="center"/>
    </xf>
    <xf numFmtId="0" fontId="59" fillId="25" borderId="20" xfId="71" applyFont="1" applyFill="1" applyBorder="1" applyAlignment="1">
      <alignment horizontal="center" vertical="center" wrapText="1"/>
    </xf>
    <xf numFmtId="0" fontId="59" fillId="25" borderId="16" xfId="71" applyFont="1" applyFill="1" applyBorder="1" applyAlignment="1">
      <alignment horizontal="center" vertical="center" wrapText="1"/>
    </xf>
    <xf numFmtId="4" fontId="59" fillId="25" borderId="20" xfId="71" applyNumberFormat="1" applyFont="1" applyFill="1" applyBorder="1" applyAlignment="1">
      <alignment horizontal="center" vertical="center" wrapText="1"/>
    </xf>
    <xf numFmtId="4" fontId="59" fillId="25" borderId="16" xfId="71" applyNumberFormat="1" applyFont="1" applyFill="1" applyBorder="1" applyAlignment="1">
      <alignment horizontal="center" vertical="center" wrapText="1"/>
    </xf>
    <xf numFmtId="197" fontId="59" fillId="25" borderId="23" xfId="71" applyNumberFormat="1" applyFont="1" applyFill="1" applyBorder="1" applyAlignment="1">
      <alignment horizontal="center" vertical="center" wrapText="1"/>
    </xf>
    <xf numFmtId="197" fontId="59" fillId="25" borderId="25" xfId="71" applyNumberFormat="1" applyFont="1" applyFill="1" applyBorder="1" applyAlignment="1">
      <alignment horizontal="center" vertical="center" wrapText="1"/>
    </xf>
    <xf numFmtId="0" fontId="59" fillId="25" borderId="21" xfId="71" applyFont="1" applyFill="1" applyBorder="1" applyAlignment="1">
      <alignment horizontal="center" vertical="center" wrapText="1"/>
    </xf>
    <xf numFmtId="0" fontId="59" fillId="25" borderId="28" xfId="71" applyFont="1" applyFill="1" applyBorder="1" applyAlignment="1">
      <alignment horizontal="center" vertical="center" wrapText="1"/>
    </xf>
    <xf numFmtId="0" fontId="59" fillId="24" borderId="24" xfId="131" applyFont="1" applyFill="1" applyBorder="1" applyAlignment="1">
      <alignment horizontal="center" vertical="center"/>
    </xf>
    <xf numFmtId="0" fontId="59" fillId="24" borderId="26" xfId="131" applyFont="1" applyFill="1" applyBorder="1" applyAlignment="1">
      <alignment horizontal="center" vertical="center"/>
    </xf>
    <xf numFmtId="0" fontId="59" fillId="24" borderId="27" xfId="131" applyFont="1" applyFill="1" applyBorder="1" applyAlignment="1">
      <alignment horizontal="center" vertical="center"/>
    </xf>
    <xf numFmtId="0" fontId="59" fillId="24" borderId="38" xfId="131" applyFont="1" applyFill="1" applyBorder="1" applyAlignment="1">
      <alignment horizontal="center" vertical="center"/>
    </xf>
    <xf numFmtId="0" fontId="59" fillId="24" borderId="35" xfId="131" applyFont="1" applyFill="1" applyBorder="1" applyAlignment="1">
      <alignment horizontal="center" vertical="center"/>
    </xf>
    <xf numFmtId="0" fontId="59" fillId="24" borderId="37" xfId="131" applyFont="1" applyFill="1" applyBorder="1" applyAlignment="1">
      <alignment horizontal="center" vertical="center"/>
    </xf>
    <xf numFmtId="0" fontId="59" fillId="24" borderId="44" xfId="131" applyFont="1" applyFill="1" applyBorder="1" applyAlignment="1">
      <alignment horizontal="center" vertical="center"/>
    </xf>
    <xf numFmtId="0" fontId="59" fillId="24" borderId="0" xfId="131" applyFont="1" applyFill="1" applyAlignment="1">
      <alignment horizontal="center" vertical="center"/>
    </xf>
    <xf numFmtId="0" fontId="59" fillId="24" borderId="13" xfId="131" applyFont="1" applyFill="1" applyBorder="1" applyAlignment="1">
      <alignment horizontal="center" vertical="center"/>
    </xf>
    <xf numFmtId="0" fontId="59" fillId="24" borderId="45" xfId="131" applyFont="1" applyFill="1" applyBorder="1" applyAlignment="1">
      <alignment horizontal="center" vertical="center"/>
    </xf>
    <xf numFmtId="0" fontId="97" fillId="26" borderId="24" xfId="131" applyFont="1" applyFill="1" applyBorder="1" applyAlignment="1">
      <alignment horizontal="right" vertical="center"/>
    </xf>
    <xf numFmtId="0" fontId="97" fillId="26" borderId="13" xfId="131" applyFont="1" applyFill="1" applyBorder="1" applyAlignment="1">
      <alignment horizontal="right" vertical="center"/>
    </xf>
    <xf numFmtId="0" fontId="97" fillId="26" borderId="26" xfId="131" applyFont="1" applyFill="1" applyBorder="1" applyAlignment="1">
      <alignment horizontal="right" vertical="center"/>
    </xf>
    <xf numFmtId="0" fontId="97" fillId="26" borderId="30" xfId="131" applyFont="1" applyFill="1" applyBorder="1" applyAlignment="1">
      <alignment horizontal="right" vertical="center"/>
    </xf>
    <xf numFmtId="0" fontId="59" fillId="25" borderId="21" xfId="131" applyFont="1" applyFill="1" applyBorder="1" applyAlignment="1">
      <alignment horizontal="center" vertical="center" wrapText="1"/>
    </xf>
    <xf numFmtId="0" fontId="59" fillId="25" borderId="28" xfId="131" applyFont="1" applyFill="1" applyBorder="1" applyAlignment="1">
      <alignment horizontal="center" vertical="center" wrapText="1"/>
    </xf>
    <xf numFmtId="0" fontId="59" fillId="25" borderId="20" xfId="131" applyFont="1" applyFill="1" applyBorder="1" applyAlignment="1">
      <alignment horizontal="center" vertical="center" wrapText="1"/>
    </xf>
    <xf numFmtId="0" fontId="59" fillId="25" borderId="16" xfId="131" applyFont="1" applyFill="1" applyBorder="1" applyAlignment="1">
      <alignment horizontal="center" vertical="center" wrapText="1"/>
    </xf>
    <xf numFmtId="4" fontId="59" fillId="25" borderId="20" xfId="131" applyNumberFormat="1" applyFont="1" applyFill="1" applyBorder="1" applyAlignment="1">
      <alignment horizontal="center" vertical="center" wrapText="1"/>
    </xf>
    <xf numFmtId="4" fontId="59" fillId="25" borderId="16" xfId="131" applyNumberFormat="1" applyFont="1" applyFill="1" applyBorder="1" applyAlignment="1">
      <alignment horizontal="center" vertical="center" wrapText="1"/>
    </xf>
    <xf numFmtId="0" fontId="59" fillId="24" borderId="38" xfId="131" applyFont="1" applyFill="1" applyBorder="1" applyAlignment="1">
      <alignment horizontal="right" vertical="center"/>
    </xf>
    <xf numFmtId="0" fontId="59" fillId="24" borderId="35" xfId="131" applyFont="1" applyFill="1" applyBorder="1" applyAlignment="1">
      <alignment horizontal="right" vertical="center"/>
    </xf>
    <xf numFmtId="0" fontId="59" fillId="24" borderId="36" xfId="131" applyFont="1" applyFill="1" applyBorder="1" applyAlignment="1">
      <alignment horizontal="right" vertical="center"/>
    </xf>
    <xf numFmtId="0" fontId="59" fillId="26" borderId="24" xfId="131" applyFont="1" applyFill="1" applyBorder="1" applyAlignment="1">
      <alignment horizontal="right" vertical="center"/>
    </xf>
    <xf numFmtId="0" fontId="59" fillId="26" borderId="26" xfId="131" applyFont="1" applyFill="1" applyBorder="1" applyAlignment="1">
      <alignment horizontal="right" vertical="center"/>
    </xf>
    <xf numFmtId="0" fontId="59" fillId="26" borderId="27" xfId="131" applyFont="1" applyFill="1" applyBorder="1" applyAlignment="1">
      <alignment horizontal="right" vertical="center"/>
    </xf>
    <xf numFmtId="0" fontId="59" fillId="27" borderId="24" xfId="127" applyFont="1" applyFill="1" applyBorder="1" applyAlignment="1">
      <alignment horizontal="center"/>
    </xf>
    <xf numFmtId="0" fontId="59" fillId="27" borderId="26" xfId="127" applyFont="1" applyFill="1" applyBorder="1" applyAlignment="1">
      <alignment horizontal="center"/>
    </xf>
    <xf numFmtId="0" fontId="59" fillId="27" borderId="27" xfId="127" applyFont="1" applyFill="1" applyBorder="1" applyAlignment="1">
      <alignment horizontal="center"/>
    </xf>
    <xf numFmtId="197" fontId="59" fillId="25" borderId="82" xfId="131" applyNumberFormat="1" applyFont="1" applyFill="1" applyBorder="1" applyAlignment="1">
      <alignment horizontal="center" vertical="center" wrapText="1"/>
    </xf>
    <xf numFmtId="0" fontId="69" fillId="0" borderId="135" xfId="464" applyFont="1" applyBorder="1" applyAlignment="1">
      <alignment horizontal="center" vertical="center"/>
    </xf>
    <xf numFmtId="0" fontId="98" fillId="0" borderId="136" xfId="464" applyFont="1" applyBorder="1"/>
    <xf numFmtId="0" fontId="69" fillId="0" borderId="136" xfId="464" applyFont="1" applyBorder="1" applyAlignment="1">
      <alignment horizontal="center" vertical="center"/>
    </xf>
    <xf numFmtId="0" fontId="69" fillId="0" borderId="109" xfId="464" applyFont="1" applyBorder="1" applyAlignment="1">
      <alignment horizontal="center" vertical="center"/>
    </xf>
    <xf numFmtId="0" fontId="98" fillId="0" borderId="110" xfId="464" applyFont="1" applyBorder="1"/>
    <xf numFmtId="0" fontId="68" fillId="0" borderId="14" xfId="464" applyBorder="1" applyAlignment="1">
      <alignment horizontal="center"/>
    </xf>
    <xf numFmtId="0" fontId="71" fillId="0" borderId="14" xfId="464" applyFont="1" applyBorder="1" applyAlignment="1">
      <alignment horizontal="center" vertical="center" wrapText="1"/>
    </xf>
    <xf numFmtId="0" fontId="98" fillId="0" borderId="14" xfId="464" applyFont="1" applyBorder="1"/>
    <xf numFmtId="0" fontId="99" fillId="0" borderId="103" xfId="464" applyFont="1" applyBorder="1" applyAlignment="1">
      <alignment horizontal="center" vertical="center"/>
    </xf>
    <xf numFmtId="0" fontId="68" fillId="0" borderId="0" xfId="464"/>
    <xf numFmtId="0" fontId="69" fillId="0" borderId="103" xfId="464" applyFont="1" applyBorder="1" applyAlignment="1">
      <alignment horizontal="center" vertical="center"/>
    </xf>
    <xf numFmtId="0" fontId="69" fillId="0" borderId="0" xfId="464" applyFont="1" applyAlignment="1">
      <alignment horizontal="center" vertical="center"/>
    </xf>
    <xf numFmtId="0" fontId="69" fillId="0" borderId="110" xfId="464" applyFont="1" applyBorder="1" applyAlignment="1">
      <alignment horizontal="center" vertical="center"/>
    </xf>
    <xf numFmtId="0" fontId="69" fillId="0" borderId="112" xfId="464" applyFont="1" applyBorder="1" applyAlignment="1">
      <alignment horizontal="center" vertical="center"/>
    </xf>
    <xf numFmtId="0" fontId="69" fillId="0" borderId="115" xfId="464" applyFont="1" applyBorder="1" applyAlignment="1">
      <alignment horizontal="center" vertical="center" wrapText="1"/>
    </xf>
    <xf numFmtId="0" fontId="98" fillId="0" borderId="116" xfId="464" applyFont="1" applyBorder="1"/>
    <xf numFmtId="0" fontId="71" fillId="0" borderId="115" xfId="464" applyFont="1" applyBorder="1" applyAlignment="1">
      <alignment horizontal="center" vertical="center" wrapText="1"/>
    </xf>
    <xf numFmtId="0" fontId="98" fillId="0" borderId="117" xfId="464" applyFont="1" applyBorder="1"/>
    <xf numFmtId="1" fontId="69" fillId="0" borderId="115" xfId="464" applyNumberFormat="1" applyFont="1" applyBorder="1" applyAlignment="1">
      <alignment horizontal="center" vertical="center" wrapText="1"/>
    </xf>
    <xf numFmtId="0" fontId="71" fillId="0" borderId="103" xfId="464" applyFont="1" applyBorder="1" applyAlignment="1">
      <alignment horizontal="center" vertical="center" wrapText="1"/>
    </xf>
    <xf numFmtId="0" fontId="98" fillId="0" borderId="120" xfId="464" applyFont="1" applyBorder="1"/>
    <xf numFmtId="0" fontId="98" fillId="0" borderId="126" xfId="464" applyFont="1" applyBorder="1"/>
    <xf numFmtId="0" fontId="98" fillId="0" borderId="124" xfId="464" applyFont="1" applyBorder="1"/>
    <xf numFmtId="0" fontId="71" fillId="0" borderId="121" xfId="464" applyFont="1" applyBorder="1" applyAlignment="1">
      <alignment horizontal="center" vertical="center" wrapText="1"/>
    </xf>
    <xf numFmtId="0" fontId="98" fillId="0" borderId="127" xfId="464" applyFont="1" applyBorder="1"/>
    <xf numFmtId="0" fontId="71" fillId="0" borderId="122" xfId="464" applyFont="1" applyBorder="1" applyAlignment="1">
      <alignment horizontal="center" vertical="center" wrapText="1"/>
    </xf>
    <xf numFmtId="0" fontId="98" fillId="0" borderId="123" xfId="464" applyFont="1" applyBorder="1"/>
    <xf numFmtId="0" fontId="71" fillId="0" borderId="125" xfId="464" applyFont="1" applyBorder="1" applyAlignment="1">
      <alignment horizontal="center" vertical="center" wrapText="1"/>
    </xf>
    <xf numFmtId="0" fontId="98" fillId="0" borderId="0" xfId="464" applyFont="1"/>
    <xf numFmtId="0" fontId="98" fillId="0" borderId="104" xfId="464" applyFont="1" applyBorder="1"/>
    <xf numFmtId="0" fontId="98" fillId="0" borderId="122" xfId="464" applyFont="1" applyBorder="1"/>
    <xf numFmtId="0" fontId="98" fillId="0" borderId="129" xfId="464" applyFont="1" applyBorder="1"/>
    <xf numFmtId="0" fontId="98" fillId="0" borderId="103" xfId="464" applyFont="1" applyBorder="1"/>
    <xf numFmtId="0" fontId="99" fillId="31" borderId="106" xfId="464" applyFont="1" applyFill="1" applyBorder="1" applyAlignment="1">
      <alignment horizontal="center" vertical="center" wrapText="1"/>
    </xf>
    <xf numFmtId="0" fontId="98" fillId="0" borderId="107" xfId="464" applyFont="1" applyBorder="1"/>
    <xf numFmtId="0" fontId="98" fillId="0" borderId="108" xfId="464" applyFont="1" applyBorder="1"/>
    <xf numFmtId="0" fontId="71" fillId="0" borderId="109" xfId="464" applyFont="1" applyBorder="1" applyAlignment="1">
      <alignment horizontal="center" vertical="center" wrapText="1"/>
    </xf>
    <xf numFmtId="1" fontId="69" fillId="0" borderId="111" xfId="464" applyNumberFormat="1" applyFont="1" applyBorder="1" applyAlignment="1">
      <alignment horizontal="center" vertical="center" wrapText="1"/>
    </xf>
    <xf numFmtId="0" fontId="98" fillId="0" borderId="112" xfId="464" applyFont="1" applyBorder="1"/>
    <xf numFmtId="0" fontId="71" fillId="0" borderId="111" xfId="464" applyFont="1" applyBorder="1" applyAlignment="1">
      <alignment horizontal="center" vertical="center" wrapText="1"/>
    </xf>
    <xf numFmtId="0" fontId="98" fillId="0" borderId="113" xfId="464" applyFont="1" applyBorder="1"/>
    <xf numFmtId="0" fontId="71" fillId="0" borderId="100" xfId="464" applyFont="1" applyBorder="1" applyAlignment="1">
      <alignment horizontal="center" vertical="center" wrapText="1"/>
    </xf>
    <xf numFmtId="0" fontId="98" fillId="0" borderId="101" xfId="464" applyFont="1" applyBorder="1"/>
    <xf numFmtId="0" fontId="98" fillId="0" borderId="102" xfId="464" applyFont="1" applyBorder="1"/>
    <xf numFmtId="0" fontId="69" fillId="0" borderId="132" xfId="464" applyFont="1" applyBorder="1" applyAlignment="1">
      <alignment horizontal="center" vertical="center" wrapText="1"/>
    </xf>
    <xf numFmtId="0" fontId="98" fillId="0" borderId="133" xfId="464" applyFont="1" applyBorder="1"/>
    <xf numFmtId="0" fontId="98" fillId="0" borderId="134" xfId="464" applyFont="1" applyBorder="1"/>
    <xf numFmtId="49" fontId="69" fillId="0" borderId="115" xfId="464" applyNumberFormat="1" applyFont="1" applyBorder="1" applyAlignment="1">
      <alignment horizontal="center" vertical="center" wrapText="1"/>
    </xf>
    <xf numFmtId="0" fontId="69" fillId="0" borderId="130" xfId="464" applyFont="1" applyBorder="1" applyAlignment="1">
      <alignment horizontal="center" vertical="center"/>
    </xf>
    <xf numFmtId="0" fontId="69" fillId="0" borderId="131" xfId="464" applyFont="1" applyBorder="1" applyAlignment="1">
      <alignment horizontal="center" vertical="center"/>
    </xf>
    <xf numFmtId="0" fontId="69" fillId="0" borderId="14" xfId="464" applyFont="1" applyBorder="1" applyAlignment="1">
      <alignment horizontal="center" vertical="center"/>
    </xf>
    <xf numFmtId="0" fontId="71" fillId="0" borderId="126" xfId="464" applyFont="1" applyBorder="1" applyAlignment="1">
      <alignment horizontal="center" vertical="center" wrapText="1"/>
    </xf>
    <xf numFmtId="1" fontId="69" fillId="0" borderId="115" xfId="464" quotePrefix="1" applyNumberFormat="1" applyFont="1" applyBorder="1" applyAlignment="1">
      <alignment horizontal="center" vertical="center" wrapText="1"/>
    </xf>
    <xf numFmtId="0" fontId="69" fillId="0" borderId="15" xfId="464" applyFont="1" applyBorder="1" applyAlignment="1">
      <alignment horizontal="center" vertical="center"/>
    </xf>
    <xf numFmtId="0" fontId="69" fillId="0" borderId="18" xfId="464" applyFont="1" applyBorder="1" applyAlignment="1">
      <alignment horizontal="center" vertical="center"/>
    </xf>
    <xf numFmtId="0" fontId="98" fillId="0" borderId="121" xfId="464" applyFont="1" applyBorder="1"/>
    <xf numFmtId="0" fontId="69" fillId="0" borderId="139" xfId="464" applyFont="1" applyBorder="1" applyAlignment="1">
      <alignment horizontal="center" vertical="center"/>
    </xf>
    <xf numFmtId="0" fontId="69" fillId="0" borderId="141" xfId="464" applyFont="1" applyBorder="1" applyAlignment="1">
      <alignment horizontal="center" vertical="center"/>
    </xf>
    <xf numFmtId="0" fontId="98" fillId="0" borderId="14" xfId="464" applyFont="1" applyBorder="1" applyAlignment="1">
      <alignment horizontal="center" vertical="center"/>
    </xf>
    <xf numFmtId="0" fontId="6" fillId="0" borderId="15" xfId="517" applyBorder="1" applyAlignment="1">
      <alignment horizontal="center" vertical="center"/>
    </xf>
    <xf numFmtId="0" fontId="6" fillId="0" borderId="18" xfId="517" applyBorder="1" applyAlignment="1">
      <alignment horizontal="center" vertical="center"/>
    </xf>
    <xf numFmtId="0" fontId="68" fillId="0" borderId="14" xfId="464" applyBorder="1" applyAlignment="1">
      <alignment horizontal="center" vertical="center"/>
    </xf>
    <xf numFmtId="0" fontId="69" fillId="0" borderId="142" xfId="464" applyFont="1" applyBorder="1" applyAlignment="1">
      <alignment horizontal="center" vertical="center"/>
    </xf>
    <xf numFmtId="0" fontId="69" fillId="0" borderId="143" xfId="464" applyFont="1" applyBorder="1" applyAlignment="1">
      <alignment horizontal="center" vertical="center"/>
    </xf>
    <xf numFmtId="0" fontId="99" fillId="0" borderId="0" xfId="464" applyFont="1" applyAlignment="1">
      <alignment horizontal="center" vertical="center"/>
    </xf>
    <xf numFmtId="0" fontId="69" fillId="0" borderId="126" xfId="464" applyFont="1" applyBorder="1" applyAlignment="1">
      <alignment horizontal="center" vertical="center"/>
    </xf>
    <xf numFmtId="0" fontId="69" fillId="0" borderId="124" xfId="464" applyFont="1" applyBorder="1" applyAlignment="1">
      <alignment horizontal="center" vertical="center"/>
    </xf>
    <xf numFmtId="0" fontId="68" fillId="0" borderId="112" xfId="464" applyBorder="1" applyAlignment="1">
      <alignment horizontal="center"/>
    </xf>
    <xf numFmtId="0" fontId="69" fillId="0" borderId="140" xfId="464" applyFont="1" applyBorder="1" applyAlignment="1">
      <alignment horizontal="center" vertical="center"/>
    </xf>
    <xf numFmtId="0" fontId="69" fillId="0" borderId="46" xfId="464" applyFont="1" applyBorder="1" applyAlignment="1">
      <alignment horizontal="center" vertical="center"/>
    </xf>
    <xf numFmtId="0" fontId="69" fillId="0" borderId="47" xfId="464" applyFont="1" applyBorder="1" applyAlignment="1">
      <alignment horizontal="center" vertical="center"/>
    </xf>
    <xf numFmtId="0" fontId="68" fillId="0" borderId="15" xfId="274" applyBorder="1" applyAlignment="1">
      <alignment horizontal="center" vertical="center"/>
    </xf>
    <xf numFmtId="0" fontId="68" fillId="0" borderId="18" xfId="274" applyBorder="1" applyAlignment="1">
      <alignment horizontal="center" vertical="center"/>
    </xf>
    <xf numFmtId="0" fontId="68" fillId="0" borderId="145" xfId="274" applyBorder="1" applyAlignment="1">
      <alignment horizontal="center" vertical="center"/>
    </xf>
    <xf numFmtId="43" fontId="68" fillId="0" borderId="15" xfId="518" applyFont="1" applyBorder="1" applyAlignment="1">
      <alignment horizontal="center" vertical="center"/>
    </xf>
    <xf numFmtId="43" fontId="68" fillId="0" borderId="145" xfId="518" applyFont="1" applyBorder="1" applyAlignment="1">
      <alignment horizontal="center" vertical="center"/>
    </xf>
    <xf numFmtId="0" fontId="68" fillId="0" borderId="146" xfId="274" applyBorder="1" applyAlignment="1">
      <alignment horizontal="center" vertical="center"/>
    </xf>
    <xf numFmtId="0" fontId="68" fillId="0" borderId="147" xfId="274" applyBorder="1" applyAlignment="1">
      <alignment horizontal="center" vertical="center"/>
    </xf>
    <xf numFmtId="0" fontId="68" fillId="0" borderId="142" xfId="274" applyBorder="1" applyAlignment="1">
      <alignment horizontal="center" vertical="center"/>
    </xf>
    <xf numFmtId="0" fontId="68" fillId="0" borderId="131" xfId="274" applyBorder="1" applyAlignment="1">
      <alignment horizontal="center" vertical="center"/>
    </xf>
    <xf numFmtId="0" fontId="69" fillId="0" borderId="133" xfId="464" applyFont="1" applyBorder="1" applyAlignment="1">
      <alignment horizontal="center" vertical="center" wrapText="1"/>
    </xf>
    <xf numFmtId="0" fontId="69" fillId="0" borderId="134" xfId="464" applyFont="1" applyBorder="1" applyAlignment="1">
      <alignment horizontal="center" vertical="center" wrapText="1"/>
    </xf>
    <xf numFmtId="0" fontId="68" fillId="0" borderId="143" xfId="274" applyBorder="1" applyAlignment="1">
      <alignment horizontal="center" vertical="center"/>
    </xf>
    <xf numFmtId="1" fontId="69" fillId="0" borderId="117" xfId="464" quotePrefix="1" applyNumberFormat="1" applyFont="1" applyBorder="1" applyAlignment="1">
      <alignment horizontal="center" vertical="center" wrapText="1"/>
    </xf>
    <xf numFmtId="1" fontId="69" fillId="0" borderId="116" xfId="464" quotePrefix="1" applyNumberFormat="1" applyFont="1" applyBorder="1" applyAlignment="1">
      <alignment horizontal="center" vertical="center" wrapText="1"/>
    </xf>
    <xf numFmtId="0" fontId="71" fillId="0" borderId="101" xfId="464" applyFont="1" applyBorder="1" applyAlignment="1">
      <alignment horizontal="center" vertical="center" wrapText="1"/>
    </xf>
    <xf numFmtId="0" fontId="71" fillId="0" borderId="102" xfId="464" applyFont="1" applyBorder="1" applyAlignment="1">
      <alignment horizontal="center" vertical="center" wrapText="1"/>
    </xf>
    <xf numFmtId="0" fontId="71" fillId="0" borderId="135" xfId="464" applyFont="1" applyBorder="1" applyAlignment="1">
      <alignment horizontal="center" vertical="center" wrapText="1"/>
    </xf>
    <xf numFmtId="0" fontId="71" fillId="0" borderId="136" xfId="464" applyFont="1" applyBorder="1" applyAlignment="1">
      <alignment horizontal="center" vertical="center" wrapText="1"/>
    </xf>
    <xf numFmtId="0" fontId="71" fillId="0" borderId="137" xfId="464" applyFont="1" applyBorder="1" applyAlignment="1">
      <alignment horizontal="center" vertical="center" wrapText="1"/>
    </xf>
    <xf numFmtId="0" fontId="99" fillId="31" borderId="107" xfId="464" applyFont="1" applyFill="1" applyBorder="1" applyAlignment="1">
      <alignment horizontal="center" vertical="center" wrapText="1"/>
    </xf>
    <xf numFmtId="0" fontId="99" fillId="31" borderId="108" xfId="464" applyFont="1" applyFill="1" applyBorder="1" applyAlignment="1">
      <alignment horizontal="center" vertical="center" wrapText="1"/>
    </xf>
    <xf numFmtId="0" fontId="71" fillId="0" borderId="110" xfId="464" applyFont="1" applyBorder="1" applyAlignment="1">
      <alignment horizontal="center" vertical="center" wrapText="1"/>
    </xf>
    <xf numFmtId="0" fontId="69" fillId="0" borderId="17" xfId="464" applyFont="1" applyBorder="1" applyAlignment="1">
      <alignment horizontal="center" vertical="center"/>
    </xf>
    <xf numFmtId="0" fontId="69" fillId="0" borderId="144" xfId="464" applyFont="1" applyBorder="1" applyAlignment="1">
      <alignment horizontal="center" vertical="center"/>
    </xf>
    <xf numFmtId="0" fontId="72" fillId="0" borderId="0" xfId="499" applyFont="1" applyAlignment="1" applyProtection="1">
      <alignment horizontal="center" vertical="center"/>
      <protection hidden="1"/>
    </xf>
    <xf numFmtId="0" fontId="78" fillId="0" borderId="38" xfId="499" applyFont="1" applyBorder="1" applyAlignment="1" applyProtection="1">
      <alignment horizontal="center" vertical="center" wrapText="1"/>
      <protection locked="0"/>
    </xf>
    <xf numFmtId="0" fontId="78" fillId="0" borderId="35" xfId="499" applyFont="1" applyBorder="1" applyAlignment="1" applyProtection="1">
      <alignment horizontal="center" vertical="center" wrapText="1"/>
      <protection locked="0"/>
    </xf>
    <xf numFmtId="0" fontId="78" fillId="0" borderId="36" xfId="499" applyFont="1" applyBorder="1" applyAlignment="1" applyProtection="1">
      <alignment horizontal="center" vertical="center" wrapText="1"/>
      <protection locked="0"/>
    </xf>
    <xf numFmtId="0" fontId="78" fillId="0" borderId="48" xfId="499" applyFont="1" applyBorder="1" applyAlignment="1" applyProtection="1">
      <alignment horizontal="center" vertical="center" wrapText="1"/>
      <protection locked="0"/>
    </xf>
    <xf numFmtId="0" fontId="78" fillId="0" borderId="49" xfId="499" applyFont="1" applyBorder="1" applyAlignment="1" applyProtection="1">
      <alignment horizontal="center" vertical="center" wrapText="1"/>
      <protection locked="0"/>
    </xf>
    <xf numFmtId="0" fontId="78" fillId="0" borderId="50" xfId="499" applyFont="1" applyBorder="1" applyAlignment="1" applyProtection="1">
      <alignment horizontal="center" vertical="center" wrapText="1"/>
      <protection locked="0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20" fillId="0" borderId="21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0" fillId="0" borderId="20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/>
    </xf>
    <xf numFmtId="0" fontId="0" fillId="0" borderId="14" xfId="0" applyBorder="1" applyAlignment="1">
      <alignment horizontal="center"/>
    </xf>
    <xf numFmtId="44" fontId="20" fillId="0" borderId="14" xfId="0" applyNumberFormat="1" applyFont="1" applyBorder="1" applyAlignment="1">
      <alignment horizontal="center"/>
    </xf>
    <xf numFmtId="44" fontId="20" fillId="0" borderId="67" xfId="0" applyNumberFormat="1" applyFont="1" applyBorder="1" applyAlignment="1">
      <alignment horizontal="center"/>
    </xf>
    <xf numFmtId="44" fontId="0" fillId="0" borderId="14" xfId="0" applyNumberFormat="1" applyBorder="1" applyAlignment="1">
      <alignment horizontal="center" vertical="center"/>
    </xf>
    <xf numFmtId="44" fontId="0" fillId="0" borderId="67" xfId="0" applyNumberFormat="1" applyBorder="1" applyAlignment="1">
      <alignment horizontal="center" vertical="center"/>
    </xf>
    <xf numFmtId="44" fontId="0" fillId="0" borderId="149" xfId="0" applyNumberFormat="1" applyBorder="1" applyAlignment="1">
      <alignment horizontal="center"/>
    </xf>
    <xf numFmtId="44" fontId="0" fillId="0" borderId="45" xfId="0" applyNumberFormat="1" applyBorder="1" applyAlignment="1">
      <alignment horizontal="center"/>
    </xf>
    <xf numFmtId="44" fontId="0" fillId="0" borderId="16" xfId="0" applyNumberFormat="1" applyBorder="1" applyAlignment="1">
      <alignment horizontal="center" vertical="center"/>
    </xf>
    <xf numFmtId="44" fontId="0" fillId="0" borderId="25" xfId="0" applyNumberFormat="1" applyBorder="1" applyAlignment="1">
      <alignment horizontal="center" vertical="center"/>
    </xf>
    <xf numFmtId="0" fontId="20" fillId="0" borderId="21" xfId="0" applyFont="1" applyBorder="1" applyAlignment="1">
      <alignment horizontal="center"/>
    </xf>
    <xf numFmtId="0" fontId="20" fillId="0" borderId="20" xfId="0" applyFont="1" applyBorder="1" applyAlignment="1">
      <alignment horizontal="center"/>
    </xf>
    <xf numFmtId="0" fontId="20" fillId="0" borderId="23" xfId="0" applyFont="1" applyBorder="1" applyAlignment="1">
      <alignment horizontal="center"/>
    </xf>
    <xf numFmtId="0" fontId="20" fillId="0" borderId="28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58" fillId="0" borderId="0" xfId="260" applyFont="1" applyAlignment="1">
      <alignment horizontal="right"/>
    </xf>
    <xf numFmtId="0" fontId="58" fillId="0" borderId="12" xfId="260" applyFont="1" applyBorder="1" applyAlignment="1">
      <alignment horizontal="right"/>
    </xf>
    <xf numFmtId="0" fontId="58" fillId="0" borderId="13" xfId="260" applyFont="1" applyBorder="1" applyAlignment="1">
      <alignment horizontal="right"/>
    </xf>
    <xf numFmtId="0" fontId="58" fillId="0" borderId="45" xfId="260" applyFont="1" applyBorder="1" applyAlignment="1">
      <alignment horizontal="right"/>
    </xf>
    <xf numFmtId="0" fontId="58" fillId="0" borderId="44" xfId="260" applyFont="1" applyBorder="1" applyAlignment="1">
      <alignment horizontal="left"/>
    </xf>
    <xf numFmtId="0" fontId="58" fillId="0" borderId="13" xfId="260" applyFont="1" applyBorder="1" applyAlignment="1">
      <alignment horizontal="left"/>
    </xf>
    <xf numFmtId="43" fontId="58" fillId="0" borderId="15" xfId="262" applyNumberFormat="1" applyFont="1" applyBorder="1" applyAlignment="1">
      <alignment horizontal="center"/>
    </xf>
    <xf numFmtId="43" fontId="58" fillId="0" borderId="18" xfId="262" applyNumberFormat="1" applyFont="1" applyBorder="1" applyAlignment="1">
      <alignment horizontal="center"/>
    </xf>
    <xf numFmtId="43" fontId="58" fillId="0" borderId="95" xfId="262" applyNumberFormat="1" applyFont="1" applyBorder="1" applyAlignment="1">
      <alignment horizontal="center"/>
    </xf>
    <xf numFmtId="43" fontId="58" fillId="0" borderId="94" xfId="262" applyNumberFormat="1" applyFont="1" applyBorder="1" applyAlignment="1">
      <alignment horizontal="center"/>
    </xf>
    <xf numFmtId="0" fontId="59" fillId="0" borderId="24" xfId="260" applyFont="1" applyBorder="1" applyAlignment="1">
      <alignment horizontal="right"/>
    </xf>
    <xf numFmtId="0" fontId="59" fillId="0" borderId="26" xfId="260" applyFont="1" applyBorder="1" applyAlignment="1">
      <alignment horizontal="right"/>
    </xf>
    <xf numFmtId="0" fontId="59" fillId="0" borderId="27" xfId="260" applyFont="1" applyBorder="1" applyAlignment="1">
      <alignment horizontal="right"/>
    </xf>
    <xf numFmtId="0" fontId="59" fillId="24" borderId="24" xfId="260" applyFont="1" applyFill="1" applyBorder="1" applyAlignment="1">
      <alignment horizontal="right"/>
    </xf>
    <xf numFmtId="0" fontId="59" fillId="24" borderId="26" xfId="260" applyFont="1" applyFill="1" applyBorder="1" applyAlignment="1">
      <alignment horizontal="right"/>
    </xf>
    <xf numFmtId="0" fontId="59" fillId="24" borderId="27" xfId="260" applyFont="1" applyFill="1" applyBorder="1" applyAlignment="1">
      <alignment horizontal="right"/>
    </xf>
    <xf numFmtId="0" fontId="59" fillId="0" borderId="47" xfId="260" applyFont="1" applyBorder="1" applyAlignment="1">
      <alignment horizontal="center"/>
    </xf>
    <xf numFmtId="0" fontId="58" fillId="0" borderId="92" xfId="260" applyFont="1" applyBorder="1"/>
    <xf numFmtId="0" fontId="58" fillId="0" borderId="17" xfId="260" applyFont="1" applyBorder="1"/>
    <xf numFmtId="0" fontId="7" fillId="0" borderId="0" xfId="510" applyAlignment="1">
      <alignment horizontal="center" vertical="center" wrapText="1"/>
    </xf>
    <xf numFmtId="206" fontId="7" fillId="0" borderId="0" xfId="510" applyNumberFormat="1" applyAlignment="1">
      <alignment horizontal="center" vertical="center"/>
    </xf>
    <xf numFmtId="0" fontId="58" fillId="0" borderId="92" xfId="260" applyFont="1" applyBorder="1" applyAlignment="1">
      <alignment horizontal="left"/>
    </xf>
    <xf numFmtId="0" fontId="58" fillId="0" borderId="17" xfId="260" applyFont="1" applyBorder="1" applyAlignment="1">
      <alignment horizontal="left"/>
    </xf>
    <xf numFmtId="0" fontId="58" fillId="0" borderId="18" xfId="260" applyFont="1" applyBorder="1" applyAlignment="1">
      <alignment horizontal="left"/>
    </xf>
    <xf numFmtId="2" fontId="58" fillId="0" borderId="15" xfId="260" applyNumberFormat="1" applyFont="1" applyBorder="1" applyAlignment="1">
      <alignment horizontal="center"/>
    </xf>
    <xf numFmtId="2" fontId="58" fillId="0" borderId="18" xfId="260" applyNumberFormat="1" applyFont="1" applyBorder="1" applyAlignment="1">
      <alignment horizontal="center"/>
    </xf>
    <xf numFmtId="0" fontId="58" fillId="0" borderId="85" xfId="260" applyFont="1" applyBorder="1"/>
    <xf numFmtId="0" fontId="58" fillId="0" borderId="86" xfId="260" applyFont="1" applyBorder="1"/>
    <xf numFmtId="0" fontId="58" fillId="0" borderId="94" xfId="260" applyFont="1" applyBorder="1"/>
    <xf numFmtId="0" fontId="58" fillId="0" borderId="95" xfId="260" applyFont="1" applyBorder="1" applyAlignment="1">
      <alignment horizontal="center"/>
    </xf>
    <xf numFmtId="0" fontId="58" fillId="0" borderId="94" xfId="260" applyFont="1" applyBorder="1" applyAlignment="1">
      <alignment horizontal="center"/>
    </xf>
    <xf numFmtId="0" fontId="59" fillId="0" borderId="38" xfId="260" applyFont="1" applyBorder="1" applyAlignment="1">
      <alignment horizontal="left" vertical="center"/>
    </xf>
    <xf numFmtId="0" fontId="59" fillId="0" borderId="35" xfId="260" applyFont="1" applyBorder="1" applyAlignment="1">
      <alignment horizontal="left" vertical="center"/>
    </xf>
    <xf numFmtId="0" fontId="59" fillId="0" borderId="37" xfId="260" applyFont="1" applyBorder="1" applyAlignment="1">
      <alignment horizontal="left" vertical="center"/>
    </xf>
    <xf numFmtId="0" fontId="59" fillId="0" borderId="11" xfId="260" applyFont="1" applyBorder="1" applyAlignment="1">
      <alignment horizontal="left" vertical="center"/>
    </xf>
    <xf numFmtId="0" fontId="59" fillId="0" borderId="0" xfId="260" applyFont="1" applyAlignment="1">
      <alignment horizontal="left" vertical="center"/>
    </xf>
    <xf numFmtId="0" fontId="59" fillId="0" borderId="12" xfId="260" applyFont="1" applyBorder="1" applyAlignment="1">
      <alignment horizontal="left" vertical="center"/>
    </xf>
    <xf numFmtId="0" fontId="59" fillId="0" borderId="44" xfId="260" applyFont="1" applyBorder="1" applyAlignment="1">
      <alignment horizontal="left" vertical="center"/>
    </xf>
    <xf numFmtId="0" fontId="59" fillId="0" borderId="13" xfId="260" applyFont="1" applyBorder="1" applyAlignment="1">
      <alignment horizontal="left" vertical="center"/>
    </xf>
    <xf numFmtId="0" fontId="59" fillId="0" borderId="45" xfId="260" applyFont="1" applyBorder="1" applyAlignment="1">
      <alignment horizontal="left" vertical="center"/>
    </xf>
    <xf numFmtId="0" fontId="59" fillId="24" borderId="55" xfId="260" applyFont="1" applyFill="1" applyBorder="1" applyAlignment="1">
      <alignment horizontal="center"/>
    </xf>
    <xf numFmtId="0" fontId="59" fillId="24" borderId="56" xfId="260" applyFont="1" applyFill="1" applyBorder="1" applyAlignment="1">
      <alignment horizontal="center"/>
    </xf>
    <xf numFmtId="0" fontId="59" fillId="24" borderId="91" xfId="260" applyFont="1" applyFill="1" applyBorder="1" applyAlignment="1">
      <alignment horizontal="center" wrapText="1"/>
    </xf>
    <xf numFmtId="0" fontId="59" fillId="24" borderId="90" xfId="260" applyFont="1" applyFill="1" applyBorder="1" applyAlignment="1">
      <alignment horizontal="center" wrapText="1"/>
    </xf>
    <xf numFmtId="181" fontId="58" fillId="0" borderId="15" xfId="260" applyNumberFormat="1" applyFont="1" applyBorder="1" applyAlignment="1">
      <alignment horizontal="center" wrapText="1"/>
    </xf>
    <xf numFmtId="181" fontId="58" fillId="0" borderId="18" xfId="260" applyNumberFormat="1" applyFont="1" applyBorder="1" applyAlignment="1">
      <alignment horizontal="center" wrapText="1"/>
    </xf>
    <xf numFmtId="0" fontId="58" fillId="0" borderId="92" xfId="260" applyFont="1" applyBorder="1" applyAlignment="1">
      <alignment horizontal="center" wrapText="1"/>
    </xf>
    <xf numFmtId="0" fontId="58" fillId="0" borderId="17" xfId="260" applyFont="1" applyBorder="1" applyAlignment="1">
      <alignment horizontal="center"/>
    </xf>
    <xf numFmtId="0" fontId="58" fillId="0" borderId="18" xfId="260" applyFont="1" applyBorder="1" applyAlignment="1">
      <alignment horizontal="center"/>
    </xf>
    <xf numFmtId="2" fontId="58" fillId="0" borderId="15" xfId="260" applyNumberFormat="1" applyFont="1" applyBorder="1" applyAlignment="1">
      <alignment horizontal="center" wrapText="1"/>
    </xf>
    <xf numFmtId="2" fontId="58" fillId="0" borderId="18" xfId="260" applyNumberFormat="1" applyFont="1" applyBorder="1" applyAlignment="1">
      <alignment horizontal="center" wrapText="1"/>
    </xf>
    <xf numFmtId="0" fontId="93" fillId="0" borderId="92" xfId="508" applyFont="1" applyBorder="1" applyAlignment="1">
      <alignment horizontal="left"/>
    </xf>
    <xf numFmtId="0" fontId="93" fillId="0" borderId="17" xfId="508" applyFont="1" applyBorder="1" applyAlignment="1">
      <alignment horizontal="left"/>
    </xf>
    <xf numFmtId="0" fontId="93" fillId="0" borderId="18" xfId="508" applyFont="1" applyBorder="1" applyAlignment="1">
      <alignment horizontal="left"/>
    </xf>
    <xf numFmtId="172" fontId="58" fillId="0" borderId="15" xfId="262" applyFont="1" applyBorder="1" applyAlignment="1">
      <alignment horizontal="center"/>
    </xf>
    <xf numFmtId="172" fontId="58" fillId="0" borderId="18" xfId="262" applyFont="1" applyBorder="1" applyAlignment="1">
      <alignment horizontal="center"/>
    </xf>
    <xf numFmtId="0" fontId="59" fillId="0" borderId="44" xfId="260" applyFont="1" applyBorder="1" applyAlignment="1">
      <alignment horizontal="right"/>
    </xf>
    <xf numFmtId="0" fontId="59" fillId="0" borderId="13" xfId="260" applyFont="1" applyBorder="1" applyAlignment="1">
      <alignment horizontal="right"/>
    </xf>
    <xf numFmtId="0" fontId="59" fillId="24" borderId="91" xfId="260" applyFont="1" applyFill="1" applyBorder="1" applyAlignment="1">
      <alignment horizontal="center"/>
    </xf>
    <xf numFmtId="0" fontId="59" fillId="24" borderId="90" xfId="260" applyFont="1" applyFill="1" applyBorder="1" applyAlignment="1">
      <alignment horizontal="center"/>
    </xf>
    <xf numFmtId="0" fontId="58" fillId="0" borderId="92" xfId="260" quotePrefix="1" applyFont="1" applyBorder="1"/>
    <xf numFmtId="0" fontId="58" fillId="0" borderId="17" xfId="260" quotePrefix="1" applyFont="1" applyBorder="1"/>
    <xf numFmtId="0" fontId="58" fillId="0" borderId="18" xfId="260" quotePrefix="1" applyFont="1" applyBorder="1"/>
    <xf numFmtId="0" fontId="59" fillId="24" borderId="38" xfId="260" applyFont="1" applyFill="1" applyBorder="1" applyAlignment="1">
      <alignment horizontal="center"/>
    </xf>
    <xf numFmtId="0" fontId="59" fillId="24" borderId="35" xfId="260" applyFont="1" applyFill="1" applyBorder="1" applyAlignment="1">
      <alignment horizontal="center"/>
    </xf>
    <xf numFmtId="0" fontId="59" fillId="24" borderId="36" xfId="260" applyFont="1" applyFill="1" applyBorder="1" applyAlignment="1">
      <alignment horizontal="center"/>
    </xf>
    <xf numFmtId="0" fontId="59" fillId="24" borderId="76" xfId="260" applyFont="1" applyFill="1" applyBorder="1" applyAlignment="1">
      <alignment horizontal="center"/>
    </xf>
    <xf numFmtId="0" fontId="58" fillId="0" borderId="55" xfId="260" quotePrefix="1" applyFont="1" applyBorder="1" applyAlignment="1">
      <alignment horizontal="left"/>
    </xf>
    <xf numFmtId="0" fontId="58" fillId="0" borderId="56" xfId="260" quotePrefix="1" applyFont="1" applyBorder="1" applyAlignment="1">
      <alignment horizontal="left"/>
    </xf>
    <xf numFmtId="0" fontId="58" fillId="0" borderId="90" xfId="260" quotePrefix="1" applyFont="1" applyBorder="1" applyAlignment="1">
      <alignment horizontal="left"/>
    </xf>
    <xf numFmtId="172" fontId="58" fillId="0" borderId="91" xfId="262" applyFont="1" applyBorder="1" applyAlignment="1">
      <alignment horizontal="center" vertical="center"/>
    </xf>
    <xf numFmtId="172" fontId="58" fillId="0" borderId="90" xfId="262" applyFont="1" applyBorder="1" applyAlignment="1">
      <alignment horizontal="center" vertical="center"/>
    </xf>
    <xf numFmtId="0" fontId="58" fillId="0" borderId="18" xfId="260" applyFont="1" applyBorder="1"/>
    <xf numFmtId="0" fontId="58" fillId="0" borderId="15" xfId="260" applyFont="1" applyBorder="1"/>
    <xf numFmtId="202" fontId="58" fillId="0" borderId="15" xfId="512" applyNumberFormat="1" applyFont="1" applyBorder="1" applyAlignment="1">
      <alignment horizontal="center"/>
    </xf>
    <xf numFmtId="202" fontId="58" fillId="0" borderId="18" xfId="512" applyNumberFormat="1" applyFont="1" applyBorder="1" applyAlignment="1">
      <alignment horizontal="center"/>
    </xf>
    <xf numFmtId="0" fontId="58" fillId="0" borderId="95" xfId="260" applyFont="1" applyBorder="1"/>
    <xf numFmtId="2" fontId="58" fillId="0" borderId="95" xfId="260" applyNumberFormat="1" applyFont="1" applyBorder="1" applyAlignment="1">
      <alignment horizontal="center"/>
    </xf>
    <xf numFmtId="2" fontId="58" fillId="0" borderId="94" xfId="260" applyNumberFormat="1" applyFont="1" applyBorder="1" applyAlignment="1">
      <alignment horizontal="center"/>
    </xf>
    <xf numFmtId="49" fontId="58" fillId="24" borderId="85" xfId="260" quotePrefix="1" applyNumberFormat="1" applyFont="1" applyFill="1" applyBorder="1" applyAlignment="1">
      <alignment horizontal="center" vertical="center" wrapText="1"/>
    </xf>
    <xf numFmtId="0" fontId="58" fillId="24" borderId="86" xfId="260" applyFont="1" applyFill="1" applyBorder="1" applyAlignment="1">
      <alignment horizontal="center" vertical="center"/>
    </xf>
    <xf numFmtId="0" fontId="58" fillId="24" borderId="87" xfId="260" applyFont="1" applyFill="1" applyBorder="1" applyAlignment="1">
      <alignment horizontal="center" vertical="center"/>
    </xf>
    <xf numFmtId="0" fontId="58" fillId="24" borderId="85" xfId="260" applyFont="1" applyFill="1" applyBorder="1" applyAlignment="1">
      <alignment horizontal="center" vertical="center"/>
    </xf>
    <xf numFmtId="0" fontId="58" fillId="24" borderId="56" xfId="260" applyFont="1" applyFill="1" applyBorder="1" applyAlignment="1">
      <alignment horizontal="center"/>
    </xf>
    <xf numFmtId="0" fontId="58" fillId="24" borderId="90" xfId="260" applyFont="1" applyFill="1" applyBorder="1" applyAlignment="1">
      <alignment horizontal="center"/>
    </xf>
    <xf numFmtId="0" fontId="59" fillId="24" borderId="79" xfId="260" applyFont="1" applyFill="1" applyBorder="1" applyAlignment="1">
      <alignment horizontal="center"/>
    </xf>
    <xf numFmtId="0" fontId="59" fillId="24" borderId="50" xfId="260" applyFont="1" applyFill="1" applyBorder="1" applyAlignment="1">
      <alignment horizontal="center"/>
    </xf>
    <xf numFmtId="0" fontId="24" fillId="0" borderId="0" xfId="253" applyAlignment="1">
      <alignment horizontal="center"/>
    </xf>
    <xf numFmtId="0" fontId="59" fillId="0" borderId="11" xfId="260" applyFont="1" applyBorder="1" applyAlignment="1">
      <alignment horizontal="right" vertical="center"/>
    </xf>
    <xf numFmtId="0" fontId="59" fillId="0" borderId="0" xfId="260" applyFont="1" applyAlignment="1">
      <alignment horizontal="right" vertical="center"/>
    </xf>
    <xf numFmtId="0" fontId="59" fillId="0" borderId="38" xfId="260" applyFont="1" applyBorder="1" applyAlignment="1" applyProtection="1">
      <alignment horizontal="center"/>
      <protection locked="0"/>
    </xf>
    <xf numFmtId="0" fontId="59" fillId="0" borderId="35" xfId="260" applyFont="1" applyBorder="1" applyAlignment="1" applyProtection="1">
      <alignment horizontal="center"/>
      <protection locked="0"/>
    </xf>
    <xf numFmtId="0" fontId="59" fillId="0" borderId="37" xfId="260" applyFont="1" applyBorder="1" applyAlignment="1" applyProtection="1">
      <alignment horizontal="center"/>
      <protection locked="0"/>
    </xf>
    <xf numFmtId="0" fontId="59" fillId="24" borderId="55" xfId="260" applyFont="1" applyFill="1" applyBorder="1" applyAlignment="1">
      <alignment horizontal="center" vertical="center" wrapText="1"/>
    </xf>
    <xf numFmtId="0" fontId="59" fillId="24" borderId="56" xfId="260" applyFont="1" applyFill="1" applyBorder="1" applyAlignment="1">
      <alignment horizontal="center" vertical="center" wrapText="1"/>
    </xf>
    <xf numFmtId="0" fontId="59" fillId="24" borderId="57" xfId="260" applyFont="1" applyFill="1" applyBorder="1" applyAlignment="1">
      <alignment horizontal="center" vertical="center" wrapText="1"/>
    </xf>
    <xf numFmtId="0" fontId="59" fillId="24" borderId="55" xfId="260" applyFont="1" applyFill="1" applyBorder="1" applyAlignment="1">
      <alignment horizontal="center" vertical="center"/>
    </xf>
    <xf numFmtId="0" fontId="59" fillId="24" borderId="57" xfId="260" applyFont="1" applyFill="1" applyBorder="1" applyAlignment="1">
      <alignment horizontal="center" vertical="center"/>
    </xf>
    <xf numFmtId="0" fontId="59" fillId="0" borderId="78" xfId="260" applyFont="1" applyBorder="1" applyAlignment="1">
      <alignment horizontal="center" vertical="center" wrapText="1"/>
    </xf>
    <xf numFmtId="0" fontId="59" fillId="0" borderId="0" xfId="260" applyFont="1" applyAlignment="1">
      <alignment horizontal="center" vertical="center" wrapText="1"/>
    </xf>
    <xf numFmtId="0" fontId="59" fillId="0" borderId="68" xfId="260" applyFont="1" applyBorder="1" applyAlignment="1">
      <alignment horizontal="center" vertical="center" wrapText="1"/>
    </xf>
    <xf numFmtId="0" fontId="58" fillId="0" borderId="32" xfId="509" applyFont="1" applyBorder="1" applyAlignment="1">
      <alignment horizontal="center" vertical="center"/>
    </xf>
    <xf numFmtId="0" fontId="58" fillId="0" borderId="29" xfId="509" applyFont="1" applyBorder="1" applyAlignment="1">
      <alignment horizontal="center" vertical="center"/>
    </xf>
    <xf numFmtId="0" fontId="58" fillId="0" borderId="82" xfId="509" applyFont="1" applyBorder="1" applyAlignment="1">
      <alignment horizontal="center" vertical="center"/>
    </xf>
    <xf numFmtId="0" fontId="58" fillId="0" borderId="83" xfId="509" applyFont="1" applyBorder="1" applyAlignment="1">
      <alignment horizontal="center" vertical="center"/>
    </xf>
    <xf numFmtId="0" fontId="59" fillId="0" borderId="78" xfId="260" applyFont="1" applyBorder="1" applyAlignment="1">
      <alignment horizontal="center"/>
    </xf>
    <xf numFmtId="0" fontId="59" fillId="0" borderId="0" xfId="260" applyFont="1" applyAlignment="1">
      <alignment horizontal="center"/>
    </xf>
    <xf numFmtId="0" fontId="59" fillId="0" borderId="68" xfId="260" applyFont="1" applyBorder="1" applyAlignment="1">
      <alignment horizontal="center"/>
    </xf>
    <xf numFmtId="0" fontId="86" fillId="0" borderId="33" xfId="260" applyFont="1" applyBorder="1" applyAlignment="1">
      <alignment horizontal="center" wrapText="1"/>
    </xf>
    <xf numFmtId="0" fontId="58" fillId="30" borderId="14" xfId="260" applyFont="1" applyFill="1" applyBorder="1" applyAlignment="1">
      <alignment horizontal="center" vertical="center" wrapText="1"/>
    </xf>
    <xf numFmtId="0" fontId="89" fillId="0" borderId="75" xfId="261" applyFont="1" applyBorder="1" applyAlignment="1" applyProtection="1">
      <alignment horizontal="center"/>
    </xf>
    <xf numFmtId="0" fontId="89" fillId="0" borderId="77" xfId="261" applyFont="1" applyBorder="1" applyAlignment="1" applyProtection="1">
      <alignment horizontal="center"/>
    </xf>
    <xf numFmtId="0" fontId="59" fillId="0" borderId="76" xfId="260" applyFont="1" applyBorder="1" applyAlignment="1">
      <alignment horizontal="center"/>
    </xf>
    <xf numFmtId="0" fontId="59" fillId="0" borderId="35" xfId="260" applyFont="1" applyBorder="1" applyAlignment="1">
      <alignment horizontal="center"/>
    </xf>
    <xf numFmtId="0" fontId="59" fillId="0" borderId="36" xfId="260" applyFont="1" applyBorder="1" applyAlignment="1">
      <alignment horizontal="center"/>
    </xf>
    <xf numFmtId="0" fontId="58" fillId="0" borderId="76" xfId="509" applyFont="1" applyBorder="1" applyAlignment="1">
      <alignment horizontal="center" vertical="center"/>
    </xf>
    <xf numFmtId="0" fontId="58" fillId="0" borderId="35" xfId="509" applyFont="1" applyBorder="1" applyAlignment="1">
      <alignment horizontal="center" vertical="center"/>
    </xf>
    <xf numFmtId="0" fontId="58" fillId="0" borderId="37" xfId="509" applyFont="1" applyBorder="1" applyAlignment="1">
      <alignment horizontal="center" vertical="center"/>
    </xf>
    <xf numFmtId="0" fontId="58" fillId="0" borderId="79" xfId="509" applyFont="1" applyBorder="1" applyAlignment="1">
      <alignment horizontal="center" vertical="center"/>
    </xf>
    <xf numFmtId="0" fontId="58" fillId="0" borderId="49" xfId="509" applyFont="1" applyBorder="1" applyAlignment="1">
      <alignment horizontal="center" vertical="center"/>
    </xf>
    <xf numFmtId="0" fontId="58" fillId="0" borderId="80" xfId="509" applyFont="1" applyBorder="1" applyAlignment="1">
      <alignment horizontal="center" vertical="center"/>
    </xf>
    <xf numFmtId="0" fontId="58" fillId="0" borderId="19" xfId="260" applyFont="1" applyBorder="1" applyAlignment="1">
      <alignment horizontal="center" vertical="center"/>
    </xf>
    <xf numFmtId="0" fontId="58" fillId="0" borderId="46" xfId="509" applyFont="1" applyBorder="1" applyAlignment="1">
      <alignment horizontal="center" vertical="center"/>
    </xf>
    <xf numFmtId="0" fontId="58" fillId="0" borderId="47" xfId="509" applyFont="1" applyBorder="1" applyAlignment="1">
      <alignment horizontal="center" vertical="center"/>
    </xf>
    <xf numFmtId="0" fontId="58" fillId="0" borderId="81" xfId="509" applyFont="1" applyBorder="1" applyAlignment="1">
      <alignment horizontal="center" vertical="center"/>
    </xf>
    <xf numFmtId="0" fontId="58" fillId="0" borderId="79" xfId="260" applyFont="1" applyBorder="1" applyAlignment="1">
      <alignment horizontal="center" vertical="center"/>
    </xf>
    <xf numFmtId="0" fontId="58" fillId="0" borderId="49" xfId="260" applyFont="1" applyBorder="1" applyAlignment="1">
      <alignment horizontal="center" vertical="center"/>
    </xf>
    <xf numFmtId="0" fontId="58" fillId="0" borderId="80" xfId="260" applyFont="1" applyBorder="1" applyAlignment="1">
      <alignment horizontal="center" vertical="center"/>
    </xf>
    <xf numFmtId="0" fontId="58" fillId="0" borderId="92" xfId="260" applyFont="1" applyBorder="1" applyAlignment="1">
      <alignment horizontal="center"/>
    </xf>
    <xf numFmtId="0" fontId="58" fillId="0" borderId="56" xfId="260" applyFont="1" applyBorder="1" applyAlignment="1">
      <alignment horizontal="left"/>
    </xf>
    <xf numFmtId="0" fontId="58" fillId="0" borderId="90" xfId="260" applyFont="1" applyBorder="1" applyAlignment="1">
      <alignment horizontal="left"/>
    </xf>
    <xf numFmtId="0" fontId="58" fillId="0" borderId="84" xfId="260" applyFont="1" applyBorder="1"/>
    <xf numFmtId="0" fontId="58" fillId="0" borderId="47" xfId="260" applyFont="1" applyBorder="1"/>
    <xf numFmtId="0" fontId="58" fillId="0" borderId="93" xfId="260" applyFont="1" applyBorder="1"/>
    <xf numFmtId="0" fontId="58" fillId="0" borderId="15" xfId="260" applyFont="1" applyBorder="1" applyAlignment="1">
      <alignment horizontal="center"/>
    </xf>
    <xf numFmtId="0" fontId="24" fillId="0" borderId="14" xfId="253" applyBorder="1" applyAlignment="1">
      <alignment horizontal="center"/>
    </xf>
    <xf numFmtId="0" fontId="7" fillId="0" borderId="0" xfId="513" applyAlignment="1">
      <alignment horizontal="center" vertical="center" wrapText="1"/>
    </xf>
    <xf numFmtId="206" fontId="7" fillId="0" borderId="0" xfId="513" applyNumberFormat="1" applyAlignment="1">
      <alignment horizontal="center" vertical="center"/>
    </xf>
    <xf numFmtId="0" fontId="58" fillId="0" borderId="84" xfId="260" quotePrefix="1" applyFont="1" applyBorder="1"/>
  </cellXfs>
  <cellStyles count="519">
    <cellStyle name="20% - Énfasis1 2" xfId="1"/>
    <cellStyle name="20% - Énfasis1 3" xfId="132"/>
    <cellStyle name="20% - Énfasis2 2" xfId="2"/>
    <cellStyle name="20% - Énfasis2 3" xfId="133"/>
    <cellStyle name="20% - Énfasis3 2" xfId="3"/>
    <cellStyle name="20% - Énfasis3 3" xfId="134"/>
    <cellStyle name="20% - Énfasis4 2" xfId="4"/>
    <cellStyle name="20% - Énfasis4 3" xfId="135"/>
    <cellStyle name="20% - Énfasis5 2" xfId="5"/>
    <cellStyle name="20% - Énfasis5 3" xfId="136"/>
    <cellStyle name="20% - Énfasis6 2" xfId="6"/>
    <cellStyle name="20% - Énfasis6 3" xfId="137"/>
    <cellStyle name="40% - Énfasis1 2" xfId="7"/>
    <cellStyle name="40% - Énfasis1 3" xfId="138"/>
    <cellStyle name="40% - Énfasis2 2" xfId="8"/>
    <cellStyle name="40% - Énfasis2 3" xfId="139"/>
    <cellStyle name="40% - Énfasis3 2" xfId="9"/>
    <cellStyle name="40% - Énfasis3 3" xfId="140"/>
    <cellStyle name="40% - Énfasis4 2" xfId="10"/>
    <cellStyle name="40% - Énfasis4 3" xfId="141"/>
    <cellStyle name="40% - Énfasis5 2" xfId="11"/>
    <cellStyle name="40% - Énfasis5 3" xfId="142"/>
    <cellStyle name="40% - Énfasis6 2" xfId="12"/>
    <cellStyle name="40% - Énfasis6 3" xfId="143"/>
    <cellStyle name="60% - Énfasis1 2" xfId="13"/>
    <cellStyle name="60% - Énfasis1 3" xfId="144"/>
    <cellStyle name="60% - Énfasis2 2" xfId="14"/>
    <cellStyle name="60% - Énfasis2 3" xfId="145"/>
    <cellStyle name="60% - Énfasis3 2" xfId="15"/>
    <cellStyle name="60% - Énfasis3 3" xfId="146"/>
    <cellStyle name="60% - Énfasis4 2" xfId="16"/>
    <cellStyle name="60% - Énfasis4 3" xfId="147"/>
    <cellStyle name="60% - Énfasis5 2" xfId="17"/>
    <cellStyle name="60% - Énfasis5 3" xfId="148"/>
    <cellStyle name="60% - Énfasis6 2" xfId="18"/>
    <cellStyle name="60% - Énfasis6 3" xfId="149"/>
    <cellStyle name="Buena 2" xfId="19"/>
    <cellStyle name="Buena 3" xfId="150"/>
    <cellStyle name="Cálculo 2" xfId="20"/>
    <cellStyle name="Cálculo 3" xfId="151"/>
    <cellStyle name="Cancel" xfId="152"/>
    <cellStyle name="Celda de comprobación 2" xfId="21"/>
    <cellStyle name="Celda de comprobación 3" xfId="153"/>
    <cellStyle name="Celda vinculada 2" xfId="22"/>
    <cellStyle name="Celda vinculada 3" xfId="154"/>
    <cellStyle name="CIENTOS" xfId="155"/>
    <cellStyle name="CIENTOS 2" xfId="156"/>
    <cellStyle name="CIENTOS 2D" xfId="157"/>
    <cellStyle name="CIENTOS 2D 2" xfId="158"/>
    <cellStyle name="CIENTOS 2D_PRESUPUESTO FASE III ABR-2015 Rev3" xfId="159"/>
    <cellStyle name="CIENTOS 3D" xfId="160"/>
    <cellStyle name="CIENTOS 3D 2" xfId="161"/>
    <cellStyle name="CIENTOS 3D_PRESUPUESTO FASE III ABR-2015 Rev3" xfId="162"/>
    <cellStyle name="CIENTOS 4D" xfId="163"/>
    <cellStyle name="CIENTOS 4D 2" xfId="164"/>
    <cellStyle name="CIENTOS 4D_PRESUPUESTO FASE III ABR-2015 Rev3" xfId="165"/>
    <cellStyle name="CIENTOS_CantidadesGirardota" xfId="166"/>
    <cellStyle name="Comma" xfId="167"/>
    <cellStyle name="Comma0" xfId="168"/>
    <cellStyle name="Currency" xfId="169"/>
    <cellStyle name="Currency0" xfId="170"/>
    <cellStyle name="Date" xfId="171"/>
    <cellStyle name="Encabezado 4 2" xfId="23"/>
    <cellStyle name="Encabezado 4 3" xfId="172"/>
    <cellStyle name="Énfasis1 2" xfId="24"/>
    <cellStyle name="Énfasis1 3" xfId="173"/>
    <cellStyle name="Énfasis2 2" xfId="25"/>
    <cellStyle name="Énfasis2 3" xfId="174"/>
    <cellStyle name="Énfasis3 2" xfId="26"/>
    <cellStyle name="Énfasis3 3" xfId="175"/>
    <cellStyle name="Énfasis4 2" xfId="27"/>
    <cellStyle name="Énfasis4 3" xfId="176"/>
    <cellStyle name="Énfasis5 2" xfId="28"/>
    <cellStyle name="Énfasis5 3" xfId="177"/>
    <cellStyle name="Énfasis6 2" xfId="29"/>
    <cellStyle name="Énfasis6 3" xfId="178"/>
    <cellStyle name="Entrada 2" xfId="30"/>
    <cellStyle name="Entrada 3" xfId="179"/>
    <cellStyle name="Estilo 1" xfId="31"/>
    <cellStyle name="Euro" xfId="32"/>
    <cellStyle name="Euro 2" xfId="375"/>
    <cellStyle name="Euro 3" xfId="284"/>
    <cellStyle name="F2" xfId="180"/>
    <cellStyle name="F3" xfId="181"/>
    <cellStyle name="F4" xfId="182"/>
    <cellStyle name="F5" xfId="183"/>
    <cellStyle name="F6" xfId="184"/>
    <cellStyle name="F7" xfId="185"/>
    <cellStyle name="F8" xfId="186"/>
    <cellStyle name="Fixed" xfId="187"/>
    <cellStyle name="Heading 1" xfId="188"/>
    <cellStyle name="Heading 2" xfId="189"/>
    <cellStyle name="Heading1" xfId="190"/>
    <cellStyle name="Heading2" xfId="191"/>
    <cellStyle name="Hipervínculo 2" xfId="254"/>
    <cellStyle name="Hipervínculo 3" xfId="261"/>
    <cellStyle name="Incorrecto 2" xfId="33"/>
    <cellStyle name="Incorrecto 3" xfId="192"/>
    <cellStyle name="MILE DE MILLONES" xfId="193"/>
    <cellStyle name="MILE DE MILLONES 2" xfId="194"/>
    <cellStyle name="MILE DE MILLONES_PRESUPUESTO FASE III ABR-2015 Rev3" xfId="195"/>
    <cellStyle name="MILES" xfId="196"/>
    <cellStyle name="MILES 2" xfId="197"/>
    <cellStyle name="Millares [2]" xfId="34"/>
    <cellStyle name="Millares [2] 2" xfId="198"/>
    <cellStyle name="Millares 10" xfId="35"/>
    <cellStyle name="Millares 10 2" xfId="36"/>
    <cellStyle name="Millares 10 2 2" xfId="377"/>
    <cellStyle name="Millares 10 2 3" xfId="286"/>
    <cellStyle name="Millares 10 3" xfId="376"/>
    <cellStyle name="Millares 10 4" xfId="285"/>
    <cellStyle name="Millares 11" xfId="37"/>
    <cellStyle name="Millares 11 2" xfId="199"/>
    <cellStyle name="Millares 11 2 2" xfId="445"/>
    <cellStyle name="Millares 11 2 3" xfId="354"/>
    <cellStyle name="Millares 11 3" xfId="378"/>
    <cellStyle name="Millares 11 4" xfId="287"/>
    <cellStyle name="Millares 12" xfId="122"/>
    <cellStyle name="Millares 12 2" xfId="440"/>
    <cellStyle name="Millares 12 3" xfId="349"/>
    <cellStyle name="Millares 13" xfId="130"/>
    <cellStyle name="Millares 13 2" xfId="444"/>
    <cellStyle name="Millares 13 3" xfId="353"/>
    <cellStyle name="Millares 13 4" xfId="478"/>
    <cellStyle name="Millares 14" xfId="262"/>
    <cellStyle name="Millares 15" xfId="268"/>
    <cellStyle name="Millares 15 2" xfId="453"/>
    <cellStyle name="Millares 15 3" xfId="279"/>
    <cellStyle name="Millares 15 3 2" xfId="461"/>
    <cellStyle name="Millares 15 3 3" xfId="370"/>
    <cellStyle name="Millares 15 3 4" xfId="492"/>
    <cellStyle name="Millares 15 3 5" xfId="501"/>
    <cellStyle name="Millares 15 4" xfId="362"/>
    <cellStyle name="Millares 15 5" xfId="484"/>
    <cellStyle name="Millares 16" xfId="518"/>
    <cellStyle name="Millares 2" xfId="38"/>
    <cellStyle name="Millares 2 2" xfId="39"/>
    <cellStyle name="Millares 2 2 2" xfId="380"/>
    <cellStyle name="Millares 2 2 3" xfId="289"/>
    <cellStyle name="Millares 2 3" xfId="40"/>
    <cellStyle name="Millares 2 3 2" xfId="381"/>
    <cellStyle name="Millares 2 3 3" xfId="290"/>
    <cellStyle name="Millares 2 4" xfId="200"/>
    <cellStyle name="Millares 2 5" xfId="41"/>
    <cellStyle name="Millares 2 5 2" xfId="382"/>
    <cellStyle name="Millares 2 5 3" xfId="291"/>
    <cellStyle name="Millares 2 6" xfId="256"/>
    <cellStyle name="Millares 2 7" xfId="379"/>
    <cellStyle name="Millares 2 8" xfId="288"/>
    <cellStyle name="Millares 2_APU´S_NO_PREVISTOS (1)" xfId="201"/>
    <cellStyle name="Millares 3" xfId="42"/>
    <cellStyle name="Millares 3 2" xfId="43"/>
    <cellStyle name="Millares 3 2 2" xfId="384"/>
    <cellStyle name="Millares 3 2 3" xfId="293"/>
    <cellStyle name="Millares 3 3" xfId="44"/>
    <cellStyle name="Millares 3 3 2" xfId="385"/>
    <cellStyle name="Millares 3 3 3" xfId="294"/>
    <cellStyle name="Millares 3 4" xfId="45"/>
    <cellStyle name="Millares 3 4 2" xfId="386"/>
    <cellStyle name="Millares 3 4 3" xfId="295"/>
    <cellStyle name="Millares 3 5" xfId="46"/>
    <cellStyle name="Millares 3 5 2" xfId="387"/>
    <cellStyle name="Millares 3 5 3" xfId="296"/>
    <cellStyle name="Millares 3 6" xfId="252"/>
    <cellStyle name="Millares 3 7" xfId="383"/>
    <cellStyle name="Millares 3 8" xfId="292"/>
    <cellStyle name="Millares 4" xfId="47"/>
    <cellStyle name="Millares 4 2" xfId="48"/>
    <cellStyle name="Millares 4 2 2" xfId="389"/>
    <cellStyle name="Millares 4 2 3" xfId="298"/>
    <cellStyle name="Millares 4 3" xfId="202"/>
    <cellStyle name="Millares 4 3 2" xfId="446"/>
    <cellStyle name="Millares 4 3 3" xfId="355"/>
    <cellStyle name="Millares 4 4" xfId="259"/>
    <cellStyle name="Millares 4 4 2" xfId="264"/>
    <cellStyle name="Millares 4 4 3" xfId="451"/>
    <cellStyle name="Millares 4 4 4" xfId="360"/>
    <cellStyle name="Millares 4 4 5" xfId="482"/>
    <cellStyle name="Millares 4 5" xfId="388"/>
    <cellStyle name="Millares 4 6" xfId="297"/>
    <cellStyle name="Millares 4_APU´S_NO_PREVISTOS (1)" xfId="203"/>
    <cellStyle name="Millares 5" xfId="49"/>
    <cellStyle name="Millares 5 2" xfId="204"/>
    <cellStyle name="Millares 5 2 2" xfId="447"/>
    <cellStyle name="Millares 5 2 3" xfId="356"/>
    <cellStyle name="Millares 5 3" xfId="390"/>
    <cellStyle name="Millares 5 4" xfId="299"/>
    <cellStyle name="Millares 6" xfId="50"/>
    <cellStyle name="Millares 6 2" xfId="51"/>
    <cellStyle name="Millares 6 2 2" xfId="392"/>
    <cellStyle name="Millares 6 2 3" xfId="301"/>
    <cellStyle name="Millares 6 3" xfId="391"/>
    <cellStyle name="Millares 6 4" xfId="300"/>
    <cellStyle name="Millares 7" xfId="52"/>
    <cellStyle name="Millares 7 2" xfId="53"/>
    <cellStyle name="Millares 7 2 2" xfId="54"/>
    <cellStyle name="Millares 7 2 2 2" xfId="395"/>
    <cellStyle name="Millares 7 2 2 3" xfId="304"/>
    <cellStyle name="Millares 7 2 3" xfId="394"/>
    <cellStyle name="Millares 7 2 4" xfId="303"/>
    <cellStyle name="Millares 7 3" xfId="393"/>
    <cellStyle name="Millares 7 4" xfId="302"/>
    <cellStyle name="Millares 8" xfId="55"/>
    <cellStyle name="Millares 8 2" xfId="56"/>
    <cellStyle name="Millares 8 2 2" xfId="397"/>
    <cellStyle name="Millares 8 2 3" xfId="306"/>
    <cellStyle name="Millares 8 3" xfId="396"/>
    <cellStyle name="Millares 8 4" xfId="305"/>
    <cellStyle name="Millares 9" xfId="57"/>
    <cellStyle name="Millares 9 2" xfId="58"/>
    <cellStyle name="Millares 9 2 2" xfId="399"/>
    <cellStyle name="Millares 9 2 3" xfId="308"/>
    <cellStyle name="Millares 9 3" xfId="398"/>
    <cellStyle name="Millares 9 4" xfId="307"/>
    <cellStyle name="Millares_FORMULARIO 4 - M-OFERENTE PPTA ECONOMICA" xfId="507"/>
    <cellStyle name="MILLONES" xfId="205"/>
    <cellStyle name="MILLONES 2" xfId="206"/>
    <cellStyle name="MILLONES_PRESUPUESTO FASE III ABR-2015 Rev3" xfId="207"/>
    <cellStyle name="Moneda" xfId="515" builtinId="4"/>
    <cellStyle name="Moneda [0] 4" xfId="270"/>
    <cellStyle name="Moneda [0] 4 2" xfId="280"/>
    <cellStyle name="Moneda [0] 4 2 2" xfId="462"/>
    <cellStyle name="Moneda [0] 4 2 3" xfId="371"/>
    <cellStyle name="Moneda [0] 4 2 4" xfId="493"/>
    <cellStyle name="Moneda [0] 4 2 5" xfId="502"/>
    <cellStyle name="Moneda [0] 4 3" xfId="455"/>
    <cellStyle name="Moneda [0] 4 4" xfId="364"/>
    <cellStyle name="Moneda [0] 4 5" xfId="486"/>
    <cellStyle name="Moneda 10 2" xfId="59"/>
    <cellStyle name="Moneda 2" xfId="60"/>
    <cellStyle name="Moneda 2 10" xfId="208"/>
    <cellStyle name="Moneda 2 11" xfId="209"/>
    <cellStyle name="Moneda 2 12" xfId="210"/>
    <cellStyle name="Moneda 2 13" xfId="255"/>
    <cellStyle name="Moneda 2 14" xfId="400"/>
    <cellStyle name="Moneda 2 15" xfId="309"/>
    <cellStyle name="Moneda 2 2" xfId="61"/>
    <cellStyle name="Moneda 2 2 2" xfId="62"/>
    <cellStyle name="Moneda 2 2 2 2" xfId="63"/>
    <cellStyle name="Moneda 2 2 2 2 2" xfId="126"/>
    <cellStyle name="Moneda 2 2 2 3" xfId="401"/>
    <cellStyle name="Moneda 2 2 2 4" xfId="310"/>
    <cellStyle name="Moneda 2 2 3" xfId="64"/>
    <cellStyle name="Moneda 2 2 3 2" xfId="402"/>
    <cellStyle name="Moneda 2 2 3 3" xfId="311"/>
    <cellStyle name="Moneda 2 2 4" xfId="65"/>
    <cellStyle name="Moneda 2 2 4 2" xfId="403"/>
    <cellStyle name="Moneda 2 2 4 3" xfId="312"/>
    <cellStyle name="Moneda 2 2 5" xfId="66"/>
    <cellStyle name="Moneda 2 2 5 2" xfId="404"/>
    <cellStyle name="Moneda 2 2 5 3" xfId="313"/>
    <cellStyle name="Moneda 2 2_APU´S_NO_PREVISTOS (1)" xfId="211"/>
    <cellStyle name="Moneda 2 3" xfId="67"/>
    <cellStyle name="Moneda 2 3 2" xfId="405"/>
    <cellStyle name="Moneda 2 3 3" xfId="314"/>
    <cellStyle name="Moneda 2 4" xfId="212"/>
    <cellStyle name="Moneda 2 5" xfId="213"/>
    <cellStyle name="Moneda 2 6" xfId="214"/>
    <cellStyle name="Moneda 2 7" xfId="215"/>
    <cellStyle name="Moneda 2 8" xfId="216"/>
    <cellStyle name="Moneda 2 9" xfId="217"/>
    <cellStyle name="Moneda 2_APU´S_NO_PREVISTOS (1)" xfId="218"/>
    <cellStyle name="Moneda 3" xfId="68"/>
    <cellStyle name="Moneda 3 2" xfId="258"/>
    <cellStyle name="Moneda 3 2 2" xfId="265"/>
    <cellStyle name="Moneda 3 2 3" xfId="450"/>
    <cellStyle name="Moneda 3 2 4" xfId="359"/>
    <cellStyle name="Moneda 3 2 5" xfId="481"/>
    <cellStyle name="Moneda 3 3" xfId="406"/>
    <cellStyle name="Moneda 3 4" xfId="315"/>
    <cellStyle name="Moneda 4" xfId="219"/>
    <cellStyle name="Moneda 5" xfId="269"/>
    <cellStyle name="Moneda 5 2" xfId="454"/>
    <cellStyle name="Moneda 5 2 2" xfId="278"/>
    <cellStyle name="Moneda 5 2 2 2" xfId="460"/>
    <cellStyle name="Moneda 5 2 2 3" xfId="369"/>
    <cellStyle name="Moneda 5 2 2 4" xfId="491"/>
    <cellStyle name="Moneda 5 2 2 5" xfId="500"/>
    <cellStyle name="Moneda 5 3" xfId="363"/>
    <cellStyle name="Moneda 5 4" xfId="485"/>
    <cellStyle name="Moneda 6 3" xfId="276"/>
    <cellStyle name="Moneda 6 3 2" xfId="467"/>
    <cellStyle name="Moneda 6 3 2 2" xfId="497"/>
    <cellStyle name="Moneda 6 3 2 2 2" xfId="514"/>
    <cellStyle name="Moneda 6 3 2 3" xfId="505"/>
    <cellStyle name="Moneda 6 3 2 4" xfId="511"/>
    <cellStyle name="Moneda 6 3 3" xfId="458"/>
    <cellStyle name="Moneda 6 3 4" xfId="470"/>
    <cellStyle name="Moneda 6 3 5" xfId="367"/>
    <cellStyle name="Moneda 6 3 6" xfId="489"/>
    <cellStyle name="Monetario0" xfId="220"/>
    <cellStyle name="Neutral" xfId="69" builtinId="28" customBuiltin="1"/>
    <cellStyle name="Neutral 2" xfId="70"/>
    <cellStyle name="Neutral 3" xfId="221"/>
    <cellStyle name="No. punto" xfId="222"/>
    <cellStyle name="No. punto 2" xfId="223"/>
    <cellStyle name="Normal" xfId="0" builtinId="0"/>
    <cellStyle name="Normal 10" xfId="251"/>
    <cellStyle name="Normal 10 2" xfId="449"/>
    <cellStyle name="Normal 10 3" xfId="358"/>
    <cellStyle name="Normal 10 4" xfId="480"/>
    <cellStyle name="Normal 11" xfId="260"/>
    <cellStyle name="Normal 12" xfId="267"/>
    <cellStyle name="Normal 12 2" xfId="452"/>
    <cellStyle name="Normal 12 2 2" xfId="277"/>
    <cellStyle name="Normal 12 2 2 2" xfId="459"/>
    <cellStyle name="Normal 12 2 2 3" xfId="368"/>
    <cellStyle name="Normal 12 2 2 4" xfId="490"/>
    <cellStyle name="Normal 12 2 2 5" xfId="499"/>
    <cellStyle name="Normal 12 3" xfId="361"/>
    <cellStyle name="Normal 12 4" xfId="483"/>
    <cellStyle name="Normal 13" xfId="271"/>
    <cellStyle name="Normal 13 2" xfId="283"/>
    <cellStyle name="Normal 13 2 2" xfId="465"/>
    <cellStyle name="Normal 13 2 3" xfId="374"/>
    <cellStyle name="Normal 13 2 4" xfId="495"/>
    <cellStyle name="Normal 13 2 5" xfId="517"/>
    <cellStyle name="Normal 13 3" xfId="468"/>
    <cellStyle name="Normal 13 3 2" xfId="498"/>
    <cellStyle name="Normal 13 4" xfId="456"/>
    <cellStyle name="Normal 13 5" xfId="471"/>
    <cellStyle name="Normal 13 6" xfId="365"/>
    <cellStyle name="Normal 13 7" xfId="487"/>
    <cellStyle name="Normal 14" xfId="272"/>
    <cellStyle name="Normal 14 2" xfId="503"/>
    <cellStyle name="Normal 14 2 2" xfId="508"/>
    <cellStyle name="Normal 14 3" xfId="275"/>
    <cellStyle name="Normal 14 3 2" xfId="466"/>
    <cellStyle name="Normal 14 3 2 2" xfId="496"/>
    <cellStyle name="Normal 14 3 2 2 2" xfId="513"/>
    <cellStyle name="Normal 14 3 2 3" xfId="504"/>
    <cellStyle name="Normal 14 3 2 4" xfId="510"/>
    <cellStyle name="Normal 14 3 3" xfId="457"/>
    <cellStyle name="Normal 14 3 4" xfId="469"/>
    <cellStyle name="Normal 14 3 5" xfId="366"/>
    <cellStyle name="Normal 14 3 6" xfId="488"/>
    <cellStyle name="Normal 15" xfId="274"/>
    <cellStyle name="Normal 2" xfId="71"/>
    <cellStyle name="Normal 2 10" xfId="72"/>
    <cellStyle name="Normal 2 10 2" xfId="73"/>
    <cellStyle name="Normal 2 10 2 2" xfId="131"/>
    <cellStyle name="Normal 2 10 3" xfId="123"/>
    <cellStyle name="Normal 2 11" xfId="74"/>
    <cellStyle name="Normal 2 11 2" xfId="407"/>
    <cellStyle name="Normal 2 11 3" xfId="316"/>
    <cellStyle name="Normal 2 12" xfId="75"/>
    <cellStyle name="Normal 2 12 2" xfId="408"/>
    <cellStyle name="Normal 2 12 3" xfId="317"/>
    <cellStyle name="Normal 2 13" xfId="76"/>
    <cellStyle name="Normal 2 13 2" xfId="409"/>
    <cellStyle name="Normal 2 13 3" xfId="318"/>
    <cellStyle name="Normal 2 13 4" xfId="472"/>
    <cellStyle name="Normal 2 14" xfId="253"/>
    <cellStyle name="Normal 2 2" xfId="77"/>
    <cellStyle name="Normal 2 2 2" xfId="224"/>
    <cellStyle name="Normal 2 2 3" xfId="225"/>
    <cellStyle name="Normal 2 2 4" xfId="282"/>
    <cellStyle name="Normal 2 2 4 2" xfId="464"/>
    <cellStyle name="Normal 2 2 4 3" xfId="373"/>
    <cellStyle name="Normal 2 3" xfId="78"/>
    <cellStyle name="Normal 2 3 2" xfId="226"/>
    <cellStyle name="Normal 2 3 3" xfId="410"/>
    <cellStyle name="Normal 2 3 4" xfId="319"/>
    <cellStyle name="Normal 2 4" xfId="79"/>
    <cellStyle name="Normal 2 4 2" xfId="411"/>
    <cellStyle name="Normal 2 4 3" xfId="320"/>
    <cellStyle name="Normal 2 5" xfId="80"/>
    <cellStyle name="Normal 2 5 2" xfId="412"/>
    <cellStyle name="Normal 2 5 3" xfId="321"/>
    <cellStyle name="Normal 2 6" xfId="81"/>
    <cellStyle name="Normal 2 6 2" xfId="413"/>
    <cellStyle name="Normal 2 6 3" xfId="322"/>
    <cellStyle name="Normal 2 7" xfId="82"/>
    <cellStyle name="Normal 2 7 2" xfId="414"/>
    <cellStyle name="Normal 2 7 3" xfId="323"/>
    <cellStyle name="Normal 2 8" xfId="83"/>
    <cellStyle name="Normal 2 8 2" xfId="415"/>
    <cellStyle name="Normal 2 8 3" xfId="324"/>
    <cellStyle name="Normal 2 9" xfId="84"/>
    <cellStyle name="Normal 2 9 2" xfId="416"/>
    <cellStyle name="Normal 2 9 3" xfId="325"/>
    <cellStyle name="Normal 2_APU NO PREVISTOS MTTO" xfId="85"/>
    <cellStyle name="Normal 29" xfId="86"/>
    <cellStyle name="Normal 29 2" xfId="417"/>
    <cellStyle name="Normal 29 3" xfId="326"/>
    <cellStyle name="Normal 29 4" xfId="473"/>
    <cellStyle name="Normal 3" xfId="87"/>
    <cellStyle name="Normal 3 11" xfId="127"/>
    <cellStyle name="Normal 3 11 2" xfId="442"/>
    <cellStyle name="Normal 3 11 3" xfId="351"/>
    <cellStyle name="Normal 3 11 4" xfId="476"/>
    <cellStyle name="Normal 3 2" xfId="88"/>
    <cellStyle name="Normal 3 2 2" xfId="125"/>
    <cellStyle name="Normal 3 3" xfId="227"/>
    <cellStyle name="Normal 3 3 2" xfId="448"/>
    <cellStyle name="Normal 3 3 3" xfId="357"/>
    <cellStyle name="Normal 3 3 4" xfId="479"/>
    <cellStyle name="Normal 3 4" xfId="418"/>
    <cellStyle name="Normal 3 5" xfId="327"/>
    <cellStyle name="Normal 3 6" xfId="474"/>
    <cellStyle name="Normal 3_APU´S_NO_PREVISTOS (1)" xfId="228"/>
    <cellStyle name="Normal 4" xfId="89"/>
    <cellStyle name="Normal 4 2" xfId="90"/>
    <cellStyle name="Normal 4 2 2" xfId="229"/>
    <cellStyle name="Normal 4 3" xfId="273"/>
    <cellStyle name="Normal 5" xfId="129"/>
    <cellStyle name="Normal 5 2" xfId="443"/>
    <cellStyle name="Normal 5 3" xfId="352"/>
    <cellStyle name="Normal 5 4" xfId="477"/>
    <cellStyle name="Normal 6" xfId="230"/>
    <cellStyle name="Normal 6 2" xfId="231"/>
    <cellStyle name="Normal 7" xfId="232"/>
    <cellStyle name="Normal 8" xfId="233"/>
    <cellStyle name="Normal 9" xfId="234"/>
    <cellStyle name="Normal 9 2" xfId="128"/>
    <cellStyle name="Normal_modelo ACTA OBRA y MODIFICACION" xfId="509"/>
    <cellStyle name="Notas 2" xfId="91"/>
    <cellStyle name="Notas 2 2" xfId="419"/>
    <cellStyle name="Notas 2 3" xfId="328"/>
    <cellStyle name="Notas 3" xfId="235"/>
    <cellStyle name="Percent" xfId="236"/>
    <cellStyle name="Porcentaje" xfId="516" builtinId="5"/>
    <cellStyle name="Porcentaje 2" xfId="237"/>
    <cellStyle name="Porcentaje 2 2" xfId="257"/>
    <cellStyle name="Porcentaje 3" xfId="92"/>
    <cellStyle name="Porcentaje 3 2" xfId="266"/>
    <cellStyle name="Porcentaje 4" xfId="238"/>
    <cellStyle name="Porcentaje 5" xfId="239"/>
    <cellStyle name="Porcentaje 5 2" xfId="240"/>
    <cellStyle name="Porcentaje 6" xfId="263"/>
    <cellStyle name="Porcentaje 7 3" xfId="506"/>
    <cellStyle name="Porcentaje 7 3 2" xfId="281"/>
    <cellStyle name="Porcentaje 7 3 2 2" xfId="463"/>
    <cellStyle name="Porcentaje 7 3 2 3" xfId="372"/>
    <cellStyle name="Porcentaje 7 3 2 4" xfId="494"/>
    <cellStyle name="Porcentaje 7 3 3" xfId="512"/>
    <cellStyle name="Porcentual 2" xfId="93"/>
    <cellStyle name="Porcentual 2 10" xfId="94"/>
    <cellStyle name="Porcentual 2 10 2" xfId="95"/>
    <cellStyle name="Porcentual 2 10 2 2" xfId="422"/>
    <cellStyle name="Porcentual 2 10 2 3" xfId="331"/>
    <cellStyle name="Porcentual 2 10 3" xfId="421"/>
    <cellStyle name="Porcentual 2 10 4" xfId="330"/>
    <cellStyle name="Porcentual 2 11" xfId="96"/>
    <cellStyle name="Porcentual 2 11 2" xfId="423"/>
    <cellStyle name="Porcentual 2 11 3" xfId="332"/>
    <cellStyle name="Porcentual 2 12" xfId="97"/>
    <cellStyle name="Porcentual 2 12 2" xfId="424"/>
    <cellStyle name="Porcentual 2 12 3" xfId="333"/>
    <cellStyle name="Porcentual 2 13" xfId="420"/>
    <cellStyle name="Porcentual 2 14" xfId="329"/>
    <cellStyle name="Porcentual 2 15" xfId="475"/>
    <cellStyle name="Porcentual 2 2" xfId="98"/>
    <cellStyle name="Porcentual 2 2 2" xfId="425"/>
    <cellStyle name="Porcentual 2 2 3" xfId="334"/>
    <cellStyle name="Porcentual 2 3" xfId="99"/>
    <cellStyle name="Porcentual 2 3 2" xfId="426"/>
    <cellStyle name="Porcentual 2 3 3" xfId="335"/>
    <cellStyle name="Porcentual 2 4" xfId="100"/>
    <cellStyle name="Porcentual 2 4 2" xfId="427"/>
    <cellStyle name="Porcentual 2 4 3" xfId="336"/>
    <cellStyle name="Porcentual 2 5" xfId="101"/>
    <cellStyle name="Porcentual 2 5 2" xfId="428"/>
    <cellStyle name="Porcentual 2 5 3" xfId="337"/>
    <cellStyle name="Porcentual 2 6" xfId="102"/>
    <cellStyle name="Porcentual 2 6 2" xfId="429"/>
    <cellStyle name="Porcentual 2 6 3" xfId="338"/>
    <cellStyle name="Porcentual 2 7" xfId="103"/>
    <cellStyle name="Porcentual 2 7 2" xfId="430"/>
    <cellStyle name="Porcentual 2 7 3" xfId="339"/>
    <cellStyle name="Porcentual 2 8" xfId="104"/>
    <cellStyle name="Porcentual 2 8 2" xfId="431"/>
    <cellStyle name="Porcentual 2 8 3" xfId="340"/>
    <cellStyle name="Porcentual 2 9" xfId="105"/>
    <cellStyle name="Porcentual 2 9 2" xfId="432"/>
    <cellStyle name="Porcentual 2 9 3" xfId="341"/>
    <cellStyle name="Porcentual 3" xfId="106"/>
    <cellStyle name="Porcentual 3 2" xfId="433"/>
    <cellStyle name="Porcentual 3 3" xfId="342"/>
    <cellStyle name="Porcentual 4" xfId="107"/>
    <cellStyle name="Porcentual 4 2" xfId="108"/>
    <cellStyle name="Porcentual 4 2 2" xfId="435"/>
    <cellStyle name="Porcentual 4 2 3" xfId="344"/>
    <cellStyle name="Porcentual 4 3" xfId="434"/>
    <cellStyle name="Porcentual 4 4" xfId="343"/>
    <cellStyle name="Porcentual 5" xfId="109"/>
    <cellStyle name="Porcentual 5 2" xfId="241"/>
    <cellStyle name="Porcentual 5 3" xfId="436"/>
    <cellStyle name="Porcentual 5 4" xfId="345"/>
    <cellStyle name="Porcentual 6" xfId="110"/>
    <cellStyle name="Porcentual 6 2" xfId="111"/>
    <cellStyle name="Porcentual 6 2 2" xfId="438"/>
    <cellStyle name="Porcentual 6 2 3" xfId="347"/>
    <cellStyle name="Porcentual 6 3" xfId="437"/>
    <cellStyle name="Porcentual 6 4" xfId="346"/>
    <cellStyle name="Porcentual 7" xfId="112"/>
    <cellStyle name="Porcentual 7 2" xfId="439"/>
    <cellStyle name="Porcentual 7 3" xfId="348"/>
    <cellStyle name="Porcentual 8" xfId="124"/>
    <cellStyle name="Porcentual 8 2" xfId="441"/>
    <cellStyle name="Porcentual 8 3" xfId="350"/>
    <cellStyle name="resaltado" xfId="242"/>
    <cellStyle name="Salida 2" xfId="113"/>
    <cellStyle name="Salida 3" xfId="243"/>
    <cellStyle name="Texto de advertencia 2" xfId="114"/>
    <cellStyle name="Texto de advertencia 3" xfId="244"/>
    <cellStyle name="Texto explicativo 2" xfId="115"/>
    <cellStyle name="Texto explicativo 3" xfId="245"/>
    <cellStyle name="Título 1 2" xfId="116"/>
    <cellStyle name="Título 1 3" xfId="246"/>
    <cellStyle name="Título 2 2" xfId="117"/>
    <cellStyle name="Título 2 3" xfId="247"/>
    <cellStyle name="Título 3 2" xfId="118"/>
    <cellStyle name="Título 3 3" xfId="248"/>
    <cellStyle name="Título 4" xfId="119"/>
    <cellStyle name="Título 5" xfId="249"/>
    <cellStyle name="Total" xfId="120" builtinId="25" customBuiltin="1"/>
    <cellStyle name="Total 2" xfId="121"/>
    <cellStyle name="Total 3" xfId="250"/>
  </cellStyles>
  <dxfs count="3">
    <dxf>
      <font>
        <b val="0"/>
        <i val="0"/>
        <color auto="1"/>
      </font>
      <fill>
        <patternFill>
          <bgColor rgb="FFFFFF99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7.png"/><Relationship Id="rId3" Type="http://schemas.openxmlformats.org/officeDocument/2006/relationships/image" Target="../media/image22.png"/><Relationship Id="rId7" Type="http://schemas.openxmlformats.org/officeDocument/2006/relationships/image" Target="../media/image26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Relationship Id="rId6" Type="http://schemas.openxmlformats.org/officeDocument/2006/relationships/image" Target="../media/image25.png"/><Relationship Id="rId11" Type="http://schemas.openxmlformats.org/officeDocument/2006/relationships/image" Target="../media/image30.png"/><Relationship Id="rId5" Type="http://schemas.openxmlformats.org/officeDocument/2006/relationships/image" Target="../media/image24.png"/><Relationship Id="rId10" Type="http://schemas.openxmlformats.org/officeDocument/2006/relationships/image" Target="../media/image29.png"/><Relationship Id="rId4" Type="http://schemas.openxmlformats.org/officeDocument/2006/relationships/image" Target="../media/image23.png"/><Relationship Id="rId9" Type="http://schemas.openxmlformats.org/officeDocument/2006/relationships/image" Target="../media/image28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3.png"/><Relationship Id="rId2" Type="http://schemas.openxmlformats.org/officeDocument/2006/relationships/image" Target="../media/image32.png"/><Relationship Id="rId1" Type="http://schemas.openxmlformats.org/officeDocument/2006/relationships/image" Target="../media/image31.png"/><Relationship Id="rId4" Type="http://schemas.openxmlformats.org/officeDocument/2006/relationships/image" Target="../media/image3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186961</xdr:colOff>
      <xdr:row>249</xdr:row>
      <xdr:rowOff>130629</xdr:rowOff>
    </xdr:from>
    <xdr:to>
      <xdr:col>10</xdr:col>
      <xdr:colOff>646369</xdr:colOff>
      <xdr:row>264</xdr:row>
      <xdr:rowOff>46052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0EA0274-D4EA-4F6F-BE10-2C64B354F8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67821" y="51939009"/>
          <a:ext cx="2989248" cy="2407163"/>
        </a:xfrm>
        <a:prstGeom prst="rect">
          <a:avLst/>
        </a:prstGeom>
      </xdr:spPr>
    </xdr:pic>
    <xdr:clientData/>
  </xdr:twoCellAnchor>
  <xdr:twoCellAnchor editAs="oneCell">
    <xdr:from>
      <xdr:col>7</xdr:col>
      <xdr:colOff>222695</xdr:colOff>
      <xdr:row>265</xdr:row>
      <xdr:rowOff>27095</xdr:rowOff>
    </xdr:from>
    <xdr:to>
      <xdr:col>10</xdr:col>
      <xdr:colOff>522514</xdr:colOff>
      <xdr:row>278</xdr:row>
      <xdr:rowOff>131755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B09FAD2-3563-4DF6-BB1F-43E9D95786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03555" y="54487235"/>
          <a:ext cx="2829659" cy="2245880"/>
        </a:xfrm>
        <a:prstGeom prst="rect">
          <a:avLst/>
        </a:prstGeom>
      </xdr:spPr>
    </xdr:pic>
    <xdr:clientData/>
  </xdr:twoCellAnchor>
  <xdr:twoCellAnchor editAs="oneCell">
    <xdr:from>
      <xdr:col>7</xdr:col>
      <xdr:colOff>446314</xdr:colOff>
      <xdr:row>420</xdr:row>
      <xdr:rowOff>100720</xdr:rowOff>
    </xdr:from>
    <xdr:to>
      <xdr:col>10</xdr:col>
      <xdr:colOff>361436</xdr:colOff>
      <xdr:row>432</xdr:row>
      <xdr:rowOff>154910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72112FA-F780-4C1D-ADE3-F01B641164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27174" y="88325080"/>
          <a:ext cx="2444962" cy="1974430"/>
        </a:xfrm>
        <a:prstGeom prst="rect">
          <a:avLst/>
        </a:prstGeom>
      </xdr:spPr>
    </xdr:pic>
    <xdr:clientData/>
  </xdr:twoCellAnchor>
  <xdr:twoCellAnchor editAs="oneCell">
    <xdr:from>
      <xdr:col>7</xdr:col>
      <xdr:colOff>241152</xdr:colOff>
      <xdr:row>467</xdr:row>
      <xdr:rowOff>108857</xdr:rowOff>
    </xdr:from>
    <xdr:to>
      <xdr:col>10</xdr:col>
      <xdr:colOff>594266</xdr:colOff>
      <xdr:row>481</xdr:row>
      <xdr:rowOff>142856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E5EE1C2-3380-4BBC-A949-BACF58266E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122012" y="98292557"/>
          <a:ext cx="2882954" cy="2274279"/>
        </a:xfrm>
        <a:prstGeom prst="rect">
          <a:avLst/>
        </a:prstGeom>
      </xdr:spPr>
    </xdr:pic>
    <xdr:clientData/>
  </xdr:twoCellAnchor>
  <xdr:twoCellAnchor editAs="oneCell">
    <xdr:from>
      <xdr:col>7</xdr:col>
      <xdr:colOff>620484</xdr:colOff>
      <xdr:row>514</xdr:row>
      <xdr:rowOff>29074</xdr:rowOff>
    </xdr:from>
    <xdr:to>
      <xdr:col>10</xdr:col>
      <xdr:colOff>152400</xdr:colOff>
      <xdr:row>523</xdr:row>
      <xdr:rowOff>182668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6784BE48-0844-4729-81D2-B70981562D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501344" y="108172114"/>
          <a:ext cx="2061756" cy="1624254"/>
        </a:xfrm>
        <a:prstGeom prst="rect">
          <a:avLst/>
        </a:prstGeom>
      </xdr:spPr>
    </xdr:pic>
    <xdr:clientData/>
  </xdr:twoCellAnchor>
  <xdr:twoCellAnchor editAs="oneCell">
    <xdr:from>
      <xdr:col>8</xdr:col>
      <xdr:colOff>449580</xdr:colOff>
      <xdr:row>366</xdr:row>
      <xdr:rowOff>123265</xdr:rowOff>
    </xdr:from>
    <xdr:to>
      <xdr:col>9</xdr:col>
      <xdr:colOff>489887</xdr:colOff>
      <xdr:row>371</xdr:row>
      <xdr:rowOff>98303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E374FCFB-EBE1-42C8-A02B-3A0CB0920A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15300" y="76048945"/>
          <a:ext cx="1000427" cy="805618"/>
        </a:xfrm>
        <a:prstGeom prst="rect">
          <a:avLst/>
        </a:prstGeom>
      </xdr:spPr>
    </xdr:pic>
    <xdr:clientData/>
  </xdr:twoCellAnchor>
  <xdr:twoCellAnchor editAs="oneCell">
    <xdr:from>
      <xdr:col>8</xdr:col>
      <xdr:colOff>259080</xdr:colOff>
      <xdr:row>384</xdr:row>
      <xdr:rowOff>84685</xdr:rowOff>
    </xdr:from>
    <xdr:to>
      <xdr:col>9</xdr:col>
      <xdr:colOff>297180</xdr:colOff>
      <xdr:row>389</xdr:row>
      <xdr:rowOff>57946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D65DAA5-586F-4B51-A5E7-82D798D23E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4800" y="80109925"/>
          <a:ext cx="998220" cy="803841"/>
        </a:xfrm>
        <a:prstGeom prst="rect">
          <a:avLst/>
        </a:prstGeom>
      </xdr:spPr>
    </xdr:pic>
    <xdr:clientData/>
  </xdr:twoCellAnchor>
  <xdr:twoCellAnchor editAs="oneCell">
    <xdr:from>
      <xdr:col>8</xdr:col>
      <xdr:colOff>365932</xdr:colOff>
      <xdr:row>402</xdr:row>
      <xdr:rowOff>137160</xdr:rowOff>
    </xdr:from>
    <xdr:to>
      <xdr:col>9</xdr:col>
      <xdr:colOff>398447</xdr:colOff>
      <xdr:row>407</xdr:row>
      <xdr:rowOff>105924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BF532389-D34D-4C92-AFC1-CDFBC40A6F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31652" y="84261960"/>
          <a:ext cx="992635" cy="799344"/>
        </a:xfrm>
        <a:prstGeom prst="rect">
          <a:avLst/>
        </a:prstGeom>
      </xdr:spPr>
    </xdr:pic>
    <xdr:clientData/>
  </xdr:twoCellAnchor>
  <xdr:twoCellAnchor editAs="oneCell">
    <xdr:from>
      <xdr:col>7</xdr:col>
      <xdr:colOff>322729</xdr:colOff>
      <xdr:row>34</xdr:row>
      <xdr:rowOff>40286</xdr:rowOff>
    </xdr:from>
    <xdr:to>
      <xdr:col>10</xdr:col>
      <xdr:colOff>497715</xdr:colOff>
      <xdr:row>43</xdr:row>
      <xdr:rowOff>122658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B93B0477-901D-44D7-B84D-78BA2B498B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203589" y="7751726"/>
          <a:ext cx="2704826" cy="1568272"/>
        </a:xfrm>
        <a:prstGeom prst="rect">
          <a:avLst/>
        </a:prstGeom>
      </xdr:spPr>
    </xdr:pic>
    <xdr:clientData/>
  </xdr:twoCellAnchor>
  <xdr:twoCellAnchor editAs="oneCell">
    <xdr:from>
      <xdr:col>7</xdr:col>
      <xdr:colOff>358588</xdr:colOff>
      <xdr:row>66</xdr:row>
      <xdr:rowOff>67180</xdr:rowOff>
    </xdr:from>
    <xdr:to>
      <xdr:col>10</xdr:col>
      <xdr:colOff>533574</xdr:colOff>
      <xdr:row>76</xdr:row>
      <xdr:rowOff>24046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EBE1970F-7149-42AA-BC31-7BF2F088D5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239448" y="14484220"/>
          <a:ext cx="2704826" cy="1557066"/>
        </a:xfrm>
        <a:prstGeom prst="rect">
          <a:avLst/>
        </a:prstGeom>
      </xdr:spPr>
    </xdr:pic>
    <xdr:clientData/>
  </xdr:twoCellAnchor>
  <xdr:twoCellAnchor editAs="oneCell">
    <xdr:from>
      <xdr:col>7</xdr:col>
      <xdr:colOff>349623</xdr:colOff>
      <xdr:row>7</xdr:row>
      <xdr:rowOff>46724</xdr:rowOff>
    </xdr:from>
    <xdr:to>
      <xdr:col>10</xdr:col>
      <xdr:colOff>443927</xdr:colOff>
      <xdr:row>16</xdr:row>
      <xdr:rowOff>118231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599BCC24-16D5-4D39-8088-B6B6B2DFCB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230483" y="1883144"/>
          <a:ext cx="2624144" cy="1511687"/>
        </a:xfrm>
        <a:prstGeom prst="rect">
          <a:avLst/>
        </a:prstGeom>
      </xdr:spPr>
    </xdr:pic>
    <xdr:clientData/>
  </xdr:twoCellAnchor>
  <xdr:twoCellAnchor editAs="oneCell">
    <xdr:from>
      <xdr:col>7</xdr:col>
      <xdr:colOff>313764</xdr:colOff>
      <xdr:row>98</xdr:row>
      <xdr:rowOff>1</xdr:rowOff>
    </xdr:from>
    <xdr:to>
      <xdr:col>10</xdr:col>
      <xdr:colOff>488750</xdr:colOff>
      <xdr:row>107</xdr:row>
      <xdr:rowOff>118231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26E756C-942D-4211-B45F-1BF882CBD2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194624" y="21160741"/>
          <a:ext cx="2704826" cy="1558410"/>
        </a:xfrm>
        <a:prstGeom prst="rect">
          <a:avLst/>
        </a:prstGeom>
      </xdr:spPr>
    </xdr:pic>
    <xdr:clientData/>
  </xdr:twoCellAnchor>
  <xdr:twoCellAnchor editAs="oneCell">
    <xdr:from>
      <xdr:col>7</xdr:col>
      <xdr:colOff>259976</xdr:colOff>
      <xdr:row>130</xdr:row>
      <xdr:rowOff>26893</xdr:rowOff>
    </xdr:from>
    <xdr:to>
      <xdr:col>10</xdr:col>
      <xdr:colOff>434962</xdr:colOff>
      <xdr:row>139</xdr:row>
      <xdr:rowOff>145124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EC502FAD-9952-4236-AFAE-1EA3894020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140836" y="27512233"/>
          <a:ext cx="2704826" cy="1558411"/>
        </a:xfrm>
        <a:prstGeom prst="rect">
          <a:avLst/>
        </a:prstGeom>
      </xdr:spPr>
    </xdr:pic>
    <xdr:clientData/>
  </xdr:twoCellAnchor>
  <xdr:twoCellAnchor editAs="oneCell">
    <xdr:from>
      <xdr:col>7</xdr:col>
      <xdr:colOff>457200</xdr:colOff>
      <xdr:row>161</xdr:row>
      <xdr:rowOff>26894</xdr:rowOff>
    </xdr:from>
    <xdr:to>
      <xdr:col>10</xdr:col>
      <xdr:colOff>632186</xdr:colOff>
      <xdr:row>170</xdr:row>
      <xdr:rowOff>145124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91B89E08-DFD1-430E-83F4-90748A7699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338060" y="34187354"/>
          <a:ext cx="2704826" cy="1558410"/>
        </a:xfrm>
        <a:prstGeom prst="rect">
          <a:avLst/>
        </a:prstGeom>
      </xdr:spPr>
    </xdr:pic>
    <xdr:clientData/>
  </xdr:twoCellAnchor>
  <xdr:twoCellAnchor editAs="oneCell">
    <xdr:from>
      <xdr:col>7</xdr:col>
      <xdr:colOff>376518</xdr:colOff>
      <xdr:row>187</xdr:row>
      <xdr:rowOff>107576</xdr:rowOff>
    </xdr:from>
    <xdr:to>
      <xdr:col>10</xdr:col>
      <xdr:colOff>551504</xdr:colOff>
      <xdr:row>197</xdr:row>
      <xdr:rowOff>64442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541610C2-41D1-44E5-BE8B-298FDBE57C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257378" y="39617276"/>
          <a:ext cx="2704826" cy="1557066"/>
        </a:xfrm>
        <a:prstGeom prst="rect">
          <a:avLst/>
        </a:prstGeom>
      </xdr:spPr>
    </xdr:pic>
    <xdr:clientData/>
  </xdr:twoCellAnchor>
  <xdr:oneCellAnchor>
    <xdr:from>
      <xdr:col>7</xdr:col>
      <xdr:colOff>376518</xdr:colOff>
      <xdr:row>219</xdr:row>
      <xdr:rowOff>107576</xdr:rowOff>
    </xdr:from>
    <xdr:ext cx="2711998" cy="1570513"/>
    <xdr:pic>
      <xdr:nvPicPr>
        <xdr:cNvPr id="17" name="Imagen 16">
          <a:extLst>
            <a:ext uri="{FF2B5EF4-FFF2-40B4-BE49-F238E27FC236}">
              <a16:creationId xmlns:a16="http://schemas.microsoft.com/office/drawing/2014/main" id="{5429BB19-BB09-41C3-A9AD-055949E619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257378" y="45926636"/>
          <a:ext cx="2711998" cy="1570513"/>
        </a:xfrm>
        <a:prstGeom prst="rect">
          <a:avLst/>
        </a:prstGeom>
      </xdr:spPr>
    </xdr:pic>
    <xdr:clientData/>
  </xdr:oneCellAnchor>
  <xdr:twoCellAnchor editAs="oneCell">
    <xdr:from>
      <xdr:col>7</xdr:col>
      <xdr:colOff>304801</xdr:colOff>
      <xdr:row>281</xdr:row>
      <xdr:rowOff>136280</xdr:rowOff>
    </xdr:from>
    <xdr:to>
      <xdr:col>10</xdr:col>
      <xdr:colOff>721560</xdr:colOff>
      <xdr:row>288</xdr:row>
      <xdr:rowOff>106078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8EF98462-7DE4-4113-93F9-BECB1DD43E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185661" y="57309140"/>
          <a:ext cx="2946599" cy="1120418"/>
        </a:xfrm>
        <a:prstGeom prst="rect">
          <a:avLst/>
        </a:prstGeom>
      </xdr:spPr>
    </xdr:pic>
    <xdr:clientData/>
  </xdr:twoCellAnchor>
  <xdr:oneCellAnchor>
    <xdr:from>
      <xdr:col>7</xdr:col>
      <xdr:colOff>511629</xdr:colOff>
      <xdr:row>305</xdr:row>
      <xdr:rowOff>54428</xdr:rowOff>
    </xdr:from>
    <xdr:ext cx="2711998" cy="1570513"/>
    <xdr:pic>
      <xdr:nvPicPr>
        <xdr:cNvPr id="19" name="Imagen 18">
          <a:extLst>
            <a:ext uri="{FF2B5EF4-FFF2-40B4-BE49-F238E27FC236}">
              <a16:creationId xmlns:a16="http://schemas.microsoft.com/office/drawing/2014/main" id="{FEBA2ED2-A9E8-4939-AA4D-4B47BAAD07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392489" y="62347928"/>
          <a:ext cx="2711998" cy="1570513"/>
        </a:xfrm>
        <a:prstGeom prst="rect">
          <a:avLst/>
        </a:prstGeom>
      </xdr:spPr>
    </xdr:pic>
    <xdr:clientData/>
  </xdr:oneCellAnchor>
  <xdr:twoCellAnchor editAs="oneCell">
    <xdr:from>
      <xdr:col>7</xdr:col>
      <xdr:colOff>250372</xdr:colOff>
      <xdr:row>327</xdr:row>
      <xdr:rowOff>141514</xdr:rowOff>
    </xdr:from>
    <xdr:to>
      <xdr:col>10</xdr:col>
      <xdr:colOff>667131</xdr:colOff>
      <xdr:row>334</xdr:row>
      <xdr:rowOff>111312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7C065826-5E7C-4EC1-8BC7-A5EE1B0150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131232" y="67357534"/>
          <a:ext cx="2946599" cy="1120418"/>
        </a:xfrm>
        <a:prstGeom prst="rect">
          <a:avLst/>
        </a:prstGeom>
      </xdr:spPr>
    </xdr:pic>
    <xdr:clientData/>
  </xdr:twoCellAnchor>
  <xdr:oneCellAnchor>
    <xdr:from>
      <xdr:col>8</xdr:col>
      <xdr:colOff>449580</xdr:colOff>
      <xdr:row>348</xdr:row>
      <xdr:rowOff>123265</xdr:rowOff>
    </xdr:from>
    <xdr:ext cx="998250" cy="824124"/>
    <xdr:pic>
      <xdr:nvPicPr>
        <xdr:cNvPr id="21" name="Imagen 20">
          <a:extLst>
            <a:ext uri="{FF2B5EF4-FFF2-40B4-BE49-F238E27FC236}">
              <a16:creationId xmlns:a16="http://schemas.microsoft.com/office/drawing/2014/main" id="{68B0562C-F5CA-46D8-875D-D625B83E0D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15300" y="71949385"/>
          <a:ext cx="998250" cy="824124"/>
        </a:xfrm>
        <a:prstGeom prst="rect">
          <a:avLst/>
        </a:prstGeom>
      </xdr:spPr>
    </xdr:pic>
    <xdr:clientData/>
  </xdr:oneCellAnchor>
  <xdr:twoCellAnchor editAs="oneCell">
    <xdr:from>
      <xdr:col>8</xdr:col>
      <xdr:colOff>326572</xdr:colOff>
      <xdr:row>496</xdr:row>
      <xdr:rowOff>113974</xdr:rowOff>
    </xdr:from>
    <xdr:to>
      <xdr:col>9</xdr:col>
      <xdr:colOff>430978</xdr:colOff>
      <xdr:row>501</xdr:row>
      <xdr:rowOff>121086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4692BAE3-DD65-4C45-B958-1D425D9A84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992292" y="104157454"/>
          <a:ext cx="1064526" cy="837692"/>
        </a:xfrm>
        <a:prstGeom prst="rect">
          <a:avLst/>
        </a:prstGeom>
      </xdr:spPr>
    </xdr:pic>
    <xdr:clientData/>
  </xdr:twoCellAnchor>
  <xdr:oneCellAnchor>
    <xdr:from>
      <xdr:col>7</xdr:col>
      <xdr:colOff>283029</xdr:colOff>
      <xdr:row>548</xdr:row>
      <xdr:rowOff>108857</xdr:rowOff>
    </xdr:from>
    <xdr:ext cx="2711998" cy="1570513"/>
    <xdr:pic>
      <xdr:nvPicPr>
        <xdr:cNvPr id="23" name="Imagen 22">
          <a:extLst>
            <a:ext uri="{FF2B5EF4-FFF2-40B4-BE49-F238E27FC236}">
              <a16:creationId xmlns:a16="http://schemas.microsoft.com/office/drawing/2014/main" id="{F0D2DB7D-C629-4AA1-AEE5-358CABDE6A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163889" y="115003217"/>
          <a:ext cx="2711998" cy="1570513"/>
        </a:xfrm>
        <a:prstGeom prst="rect">
          <a:avLst/>
        </a:prstGeom>
      </xdr:spPr>
    </xdr:pic>
    <xdr:clientData/>
  </xdr:oneCellAnchor>
  <xdr:twoCellAnchor editAs="oneCell">
    <xdr:from>
      <xdr:col>7</xdr:col>
      <xdr:colOff>282006</xdr:colOff>
      <xdr:row>647</xdr:row>
      <xdr:rowOff>0</xdr:rowOff>
    </xdr:from>
    <xdr:to>
      <xdr:col>10</xdr:col>
      <xdr:colOff>557040</xdr:colOff>
      <xdr:row>656</xdr:row>
      <xdr:rowOff>101743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3E5F39A0-53E4-4408-9F80-70CF1F8696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162866" y="134668260"/>
          <a:ext cx="2804874" cy="1541923"/>
        </a:xfrm>
        <a:prstGeom prst="rect">
          <a:avLst/>
        </a:prstGeom>
      </xdr:spPr>
    </xdr:pic>
    <xdr:clientData/>
  </xdr:twoCellAnchor>
  <xdr:twoCellAnchor editAs="oneCell">
    <xdr:from>
      <xdr:col>7</xdr:col>
      <xdr:colOff>434406</xdr:colOff>
      <xdr:row>647</xdr:row>
      <xdr:rowOff>152400</xdr:rowOff>
    </xdr:from>
    <xdr:to>
      <xdr:col>10</xdr:col>
      <xdr:colOff>709440</xdr:colOff>
      <xdr:row>657</xdr:row>
      <xdr:rowOff>90858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B062D195-AC83-419E-9E94-97C04543F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315266" y="134820660"/>
          <a:ext cx="2804874" cy="1538658"/>
        </a:xfrm>
        <a:prstGeom prst="rect">
          <a:avLst/>
        </a:prstGeom>
      </xdr:spPr>
    </xdr:pic>
    <xdr:clientData/>
  </xdr:twoCellAnchor>
  <xdr:twoCellAnchor editAs="oneCell">
    <xdr:from>
      <xdr:col>7</xdr:col>
      <xdr:colOff>174172</xdr:colOff>
      <xdr:row>676</xdr:row>
      <xdr:rowOff>0</xdr:rowOff>
    </xdr:from>
    <xdr:to>
      <xdr:col>10</xdr:col>
      <xdr:colOff>449206</xdr:colOff>
      <xdr:row>685</xdr:row>
      <xdr:rowOff>103921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3E2CBB37-9C53-452D-8752-07FC3A2E3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055032" y="140863320"/>
          <a:ext cx="2804874" cy="1589821"/>
        </a:xfrm>
        <a:prstGeom prst="rect">
          <a:avLst/>
        </a:prstGeom>
      </xdr:spPr>
    </xdr:pic>
    <xdr:clientData/>
  </xdr:twoCellAnchor>
  <xdr:twoCellAnchor editAs="oneCell">
    <xdr:from>
      <xdr:col>7</xdr:col>
      <xdr:colOff>252275</xdr:colOff>
      <xdr:row>859</xdr:row>
      <xdr:rowOff>152400</xdr:rowOff>
    </xdr:from>
    <xdr:to>
      <xdr:col>10</xdr:col>
      <xdr:colOff>711683</xdr:colOff>
      <xdr:row>874</xdr:row>
      <xdr:rowOff>159263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90F723B4-9EFC-4BCE-A8C3-210EC6518A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33135" y="178803300"/>
          <a:ext cx="2989248" cy="2498603"/>
        </a:xfrm>
        <a:prstGeom prst="rect">
          <a:avLst/>
        </a:prstGeom>
      </xdr:spPr>
    </xdr:pic>
    <xdr:clientData/>
  </xdr:twoCellAnchor>
  <xdr:twoCellAnchor editAs="oneCell">
    <xdr:from>
      <xdr:col>7</xdr:col>
      <xdr:colOff>320666</xdr:colOff>
      <xdr:row>879</xdr:row>
      <xdr:rowOff>125066</xdr:rowOff>
    </xdr:from>
    <xdr:to>
      <xdr:col>10</xdr:col>
      <xdr:colOff>620485</xdr:colOff>
      <xdr:row>893</xdr:row>
      <xdr:rowOff>124134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6E7DFC84-F95A-4D1F-B2B1-6A29F56323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01526" y="182067806"/>
          <a:ext cx="2829659" cy="2391748"/>
        </a:xfrm>
        <a:prstGeom prst="rect">
          <a:avLst/>
        </a:prstGeom>
      </xdr:spPr>
    </xdr:pic>
    <xdr:clientData/>
  </xdr:twoCellAnchor>
  <xdr:twoCellAnchor editAs="oneCell">
    <xdr:from>
      <xdr:col>7</xdr:col>
      <xdr:colOff>163285</xdr:colOff>
      <xdr:row>910</xdr:row>
      <xdr:rowOff>76200</xdr:rowOff>
    </xdr:from>
    <xdr:to>
      <xdr:col>10</xdr:col>
      <xdr:colOff>438319</xdr:colOff>
      <xdr:row>920</xdr:row>
      <xdr:rowOff>8126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7A2B4085-F049-4209-B7EA-A20B9CC75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044145" y="188351160"/>
          <a:ext cx="2804874" cy="1745486"/>
        </a:xfrm>
        <a:prstGeom prst="rect">
          <a:avLst/>
        </a:prstGeom>
      </xdr:spPr>
    </xdr:pic>
    <xdr:clientData/>
  </xdr:twoCellAnchor>
  <xdr:twoCellAnchor editAs="oneCell">
    <xdr:from>
      <xdr:col>8</xdr:col>
      <xdr:colOff>272143</xdr:colOff>
      <xdr:row>932</xdr:row>
      <xdr:rowOff>71561</xdr:rowOff>
    </xdr:from>
    <xdr:to>
      <xdr:col>9</xdr:col>
      <xdr:colOff>764891</xdr:colOff>
      <xdr:row>937</xdr:row>
      <xdr:rowOff>66908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C14C99C5-6031-49A6-8516-02563B66BB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937863" y="193269041"/>
          <a:ext cx="1452868" cy="825927"/>
        </a:xfrm>
        <a:prstGeom prst="rect">
          <a:avLst/>
        </a:prstGeom>
      </xdr:spPr>
    </xdr:pic>
    <xdr:clientData/>
  </xdr:twoCellAnchor>
  <xdr:twoCellAnchor editAs="oneCell">
    <xdr:from>
      <xdr:col>7</xdr:col>
      <xdr:colOff>576942</xdr:colOff>
      <xdr:row>950</xdr:row>
      <xdr:rowOff>108115</xdr:rowOff>
    </xdr:from>
    <xdr:to>
      <xdr:col>10</xdr:col>
      <xdr:colOff>329461</xdr:colOff>
      <xdr:row>958</xdr:row>
      <xdr:rowOff>75617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15652571-8240-42ED-A9D3-EA411BBAB8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457802" y="197405155"/>
          <a:ext cx="2282359" cy="1308622"/>
        </a:xfrm>
        <a:prstGeom prst="rect">
          <a:avLst/>
        </a:prstGeom>
      </xdr:spPr>
    </xdr:pic>
    <xdr:clientData/>
  </xdr:twoCellAnchor>
  <xdr:twoCellAnchor editAs="oneCell">
    <xdr:from>
      <xdr:col>8</xdr:col>
      <xdr:colOff>225982</xdr:colOff>
      <xdr:row>971</xdr:row>
      <xdr:rowOff>87086</xdr:rowOff>
    </xdr:from>
    <xdr:to>
      <xdr:col>9</xdr:col>
      <xdr:colOff>710462</xdr:colOff>
      <xdr:row>976</xdr:row>
      <xdr:rowOff>77794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EA5033BA-748A-4204-A6F1-FBEC42879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891702" y="201994226"/>
          <a:ext cx="1444600" cy="821288"/>
        </a:xfrm>
        <a:prstGeom prst="rect">
          <a:avLst/>
        </a:prstGeom>
      </xdr:spPr>
    </xdr:pic>
    <xdr:clientData/>
  </xdr:twoCellAnchor>
  <xdr:twoCellAnchor editAs="oneCell">
    <xdr:from>
      <xdr:col>8</xdr:col>
      <xdr:colOff>236869</xdr:colOff>
      <xdr:row>989</xdr:row>
      <xdr:rowOff>87086</xdr:rowOff>
    </xdr:from>
    <xdr:to>
      <xdr:col>9</xdr:col>
      <xdr:colOff>721349</xdr:colOff>
      <xdr:row>994</xdr:row>
      <xdr:rowOff>77795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B5D2581D-040B-4421-A2EF-5F2FBD1EDB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902589" y="206093786"/>
          <a:ext cx="1444600" cy="821289"/>
        </a:xfrm>
        <a:prstGeom prst="rect">
          <a:avLst/>
        </a:prstGeom>
      </xdr:spPr>
    </xdr:pic>
    <xdr:clientData/>
  </xdr:twoCellAnchor>
  <xdr:twoCellAnchor editAs="oneCell">
    <xdr:from>
      <xdr:col>8</xdr:col>
      <xdr:colOff>315686</xdr:colOff>
      <xdr:row>1007</xdr:row>
      <xdr:rowOff>51663</xdr:rowOff>
    </xdr:from>
    <xdr:to>
      <xdr:col>9</xdr:col>
      <xdr:colOff>688692</xdr:colOff>
      <xdr:row>1011</xdr:row>
      <xdr:rowOff>145288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3612380D-30B4-4275-A497-762DFD3882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981406" y="210157923"/>
          <a:ext cx="1333126" cy="733705"/>
        </a:xfrm>
        <a:prstGeom prst="rect">
          <a:avLst/>
        </a:prstGeom>
      </xdr:spPr>
    </xdr:pic>
    <xdr:clientData/>
  </xdr:twoCellAnchor>
  <xdr:twoCellAnchor editAs="oneCell">
    <xdr:from>
      <xdr:col>7</xdr:col>
      <xdr:colOff>446314</xdr:colOff>
      <xdr:row>1061</xdr:row>
      <xdr:rowOff>100720</xdr:rowOff>
    </xdr:from>
    <xdr:to>
      <xdr:col>10</xdr:col>
      <xdr:colOff>361436</xdr:colOff>
      <xdr:row>1073</xdr:row>
      <xdr:rowOff>154909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69E4A05E-90DE-4EB0-B671-E04E03F464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27174" y="222505660"/>
          <a:ext cx="2444962" cy="1974429"/>
        </a:xfrm>
        <a:prstGeom prst="rect">
          <a:avLst/>
        </a:prstGeom>
      </xdr:spPr>
    </xdr:pic>
    <xdr:clientData/>
  </xdr:twoCellAnchor>
  <xdr:twoCellAnchor editAs="oneCell">
    <xdr:from>
      <xdr:col>7</xdr:col>
      <xdr:colOff>175838</xdr:colOff>
      <xdr:row>1108</xdr:row>
      <xdr:rowOff>130629</xdr:rowOff>
    </xdr:from>
    <xdr:to>
      <xdr:col>10</xdr:col>
      <xdr:colOff>528952</xdr:colOff>
      <xdr:row>1123</xdr:row>
      <xdr:rowOff>1343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2B9462A3-B9EB-418D-943A-B5BE5B66E0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56698" y="232494909"/>
          <a:ext cx="2882954" cy="2271014"/>
        </a:xfrm>
        <a:prstGeom prst="rect">
          <a:avLst/>
        </a:prstGeom>
      </xdr:spPr>
    </xdr:pic>
    <xdr:clientData/>
  </xdr:twoCellAnchor>
  <xdr:twoCellAnchor editAs="oneCell">
    <xdr:from>
      <xdr:col>7</xdr:col>
      <xdr:colOff>391884</xdr:colOff>
      <xdr:row>1141</xdr:row>
      <xdr:rowOff>39959</xdr:rowOff>
    </xdr:from>
    <xdr:to>
      <xdr:col>8</xdr:col>
      <xdr:colOff>692235</xdr:colOff>
      <xdr:row>1146</xdr:row>
      <xdr:rowOff>93869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ED44C6DD-0450-4649-A8DB-87934C76EE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72744" y="238904099"/>
          <a:ext cx="1085211" cy="884490"/>
        </a:xfrm>
        <a:prstGeom prst="rect">
          <a:avLst/>
        </a:prstGeom>
      </xdr:spPr>
    </xdr:pic>
    <xdr:clientData/>
  </xdr:twoCellAnchor>
  <xdr:twoCellAnchor editAs="oneCell">
    <xdr:from>
      <xdr:col>8</xdr:col>
      <xdr:colOff>890010</xdr:colOff>
      <xdr:row>1141</xdr:row>
      <xdr:rowOff>54428</xdr:rowOff>
    </xdr:from>
    <xdr:to>
      <xdr:col>10</xdr:col>
      <xdr:colOff>590719</xdr:colOff>
      <xdr:row>1146</xdr:row>
      <xdr:rowOff>45136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89290986-933D-4D09-8705-E499A6EAFD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555730" y="238918568"/>
          <a:ext cx="1445689" cy="821288"/>
        </a:xfrm>
        <a:prstGeom prst="rect">
          <a:avLst/>
        </a:prstGeom>
      </xdr:spPr>
    </xdr:pic>
    <xdr:clientData/>
  </xdr:twoCellAnchor>
  <xdr:twoCellAnchor editAs="oneCell">
    <xdr:from>
      <xdr:col>7</xdr:col>
      <xdr:colOff>620484</xdr:colOff>
      <xdr:row>1159</xdr:row>
      <xdr:rowOff>29074</xdr:rowOff>
    </xdr:from>
    <xdr:to>
      <xdr:col>10</xdr:col>
      <xdr:colOff>152400</xdr:colOff>
      <xdr:row>1169</xdr:row>
      <xdr:rowOff>53128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2DBCE966-307F-4E96-A405-EE200019EC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501344" y="242992774"/>
          <a:ext cx="2061756" cy="1685214"/>
        </a:xfrm>
        <a:prstGeom prst="rect">
          <a:avLst/>
        </a:prstGeom>
      </xdr:spPr>
    </xdr:pic>
    <xdr:clientData/>
  </xdr:twoCellAnchor>
  <xdr:twoCellAnchor editAs="oneCell">
    <xdr:from>
      <xdr:col>7</xdr:col>
      <xdr:colOff>661409</xdr:colOff>
      <xdr:row>1170</xdr:row>
      <xdr:rowOff>141513</xdr:rowOff>
    </xdr:from>
    <xdr:to>
      <xdr:col>10</xdr:col>
      <xdr:colOff>228599</xdr:colOff>
      <xdr:row>1178</xdr:row>
      <xdr:rowOff>10473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BC51AD52-F0C1-4C2C-913C-054380E72E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542269" y="244926393"/>
          <a:ext cx="2097030" cy="1179600"/>
        </a:xfrm>
        <a:prstGeom prst="rect">
          <a:avLst/>
        </a:prstGeom>
      </xdr:spPr>
    </xdr:pic>
    <xdr:clientData/>
  </xdr:twoCellAnchor>
  <xdr:oneCellAnchor>
    <xdr:from>
      <xdr:col>7</xdr:col>
      <xdr:colOff>239485</xdr:colOff>
      <xdr:row>1196</xdr:row>
      <xdr:rowOff>50083</xdr:rowOff>
    </xdr:from>
    <xdr:ext cx="2859745" cy="1604545"/>
    <xdr:pic>
      <xdr:nvPicPr>
        <xdr:cNvPr id="41" name="Imagen 40">
          <a:extLst>
            <a:ext uri="{FF2B5EF4-FFF2-40B4-BE49-F238E27FC236}">
              <a16:creationId xmlns:a16="http://schemas.microsoft.com/office/drawing/2014/main" id="{6E3CB235-650C-4B83-BBBB-CDEAA86155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120345" y="250245163"/>
          <a:ext cx="2859745" cy="1604545"/>
        </a:xfrm>
        <a:prstGeom prst="rect">
          <a:avLst/>
        </a:prstGeom>
      </xdr:spPr>
    </xdr:pic>
    <xdr:clientData/>
  </xdr:oneCellAnchor>
  <xdr:twoCellAnchor editAs="oneCell">
    <xdr:from>
      <xdr:col>7</xdr:col>
      <xdr:colOff>304801</xdr:colOff>
      <xdr:row>706</xdr:row>
      <xdr:rowOff>141515</xdr:rowOff>
    </xdr:from>
    <xdr:to>
      <xdr:col>10</xdr:col>
      <xdr:colOff>579835</xdr:colOff>
      <xdr:row>716</xdr:row>
      <xdr:rowOff>125693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DA40359D-4FC5-4DB1-AF9F-3FAD5B3B10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185661" y="147390395"/>
          <a:ext cx="2804874" cy="1584378"/>
        </a:xfrm>
        <a:prstGeom prst="rect">
          <a:avLst/>
        </a:prstGeom>
      </xdr:spPr>
    </xdr:pic>
    <xdr:clientData/>
  </xdr:twoCellAnchor>
  <xdr:twoCellAnchor editAs="oneCell">
    <xdr:from>
      <xdr:col>7</xdr:col>
      <xdr:colOff>250372</xdr:colOff>
      <xdr:row>739</xdr:row>
      <xdr:rowOff>152401</xdr:rowOff>
    </xdr:from>
    <xdr:to>
      <xdr:col>10</xdr:col>
      <xdr:colOff>525406</xdr:colOff>
      <xdr:row>749</xdr:row>
      <xdr:rowOff>136578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A73EDA7B-767A-4759-9152-B31871121A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131232" y="154305001"/>
          <a:ext cx="2804874" cy="1584377"/>
        </a:xfrm>
        <a:prstGeom prst="rect">
          <a:avLst/>
        </a:prstGeom>
      </xdr:spPr>
    </xdr:pic>
    <xdr:clientData/>
  </xdr:twoCellAnchor>
  <xdr:twoCellAnchor editAs="oneCell">
    <xdr:from>
      <xdr:col>7</xdr:col>
      <xdr:colOff>252275</xdr:colOff>
      <xdr:row>1596</xdr:row>
      <xdr:rowOff>152400</xdr:rowOff>
    </xdr:from>
    <xdr:to>
      <xdr:col>10</xdr:col>
      <xdr:colOff>711683</xdr:colOff>
      <xdr:row>1611</xdr:row>
      <xdr:rowOff>159263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875D1172-C7B9-4210-AF10-C2F18200F2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33135" y="330753720"/>
          <a:ext cx="2989248" cy="2498603"/>
        </a:xfrm>
        <a:prstGeom prst="rect">
          <a:avLst/>
        </a:prstGeom>
      </xdr:spPr>
    </xdr:pic>
    <xdr:clientData/>
  </xdr:twoCellAnchor>
  <xdr:twoCellAnchor editAs="oneCell">
    <xdr:from>
      <xdr:col>7</xdr:col>
      <xdr:colOff>320666</xdr:colOff>
      <xdr:row>1616</xdr:row>
      <xdr:rowOff>125066</xdr:rowOff>
    </xdr:from>
    <xdr:to>
      <xdr:col>10</xdr:col>
      <xdr:colOff>620485</xdr:colOff>
      <xdr:row>1630</xdr:row>
      <xdr:rowOff>124135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3B574329-FCD9-413C-A619-FE7B1BA314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01526" y="334018226"/>
          <a:ext cx="2829659" cy="2391749"/>
        </a:xfrm>
        <a:prstGeom prst="rect">
          <a:avLst/>
        </a:prstGeom>
      </xdr:spPr>
    </xdr:pic>
    <xdr:clientData/>
  </xdr:twoCellAnchor>
  <xdr:twoCellAnchor editAs="oneCell">
    <xdr:from>
      <xdr:col>7</xdr:col>
      <xdr:colOff>499654</xdr:colOff>
      <xdr:row>1798</xdr:row>
      <xdr:rowOff>60960</xdr:rowOff>
    </xdr:from>
    <xdr:to>
      <xdr:col>10</xdr:col>
      <xdr:colOff>414776</xdr:colOff>
      <xdr:row>1810</xdr:row>
      <xdr:rowOff>120080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B111EDAE-F1CD-4F2F-9689-3ECBB68CAB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80514" y="372160800"/>
          <a:ext cx="2444962" cy="1979360"/>
        </a:xfrm>
        <a:prstGeom prst="rect">
          <a:avLst/>
        </a:prstGeom>
      </xdr:spPr>
    </xdr:pic>
    <xdr:clientData/>
  </xdr:twoCellAnchor>
  <xdr:twoCellAnchor editAs="oneCell">
    <xdr:from>
      <xdr:col>7</xdr:col>
      <xdr:colOff>86192</xdr:colOff>
      <xdr:row>1861</xdr:row>
      <xdr:rowOff>152400</xdr:rowOff>
    </xdr:from>
    <xdr:to>
      <xdr:col>10</xdr:col>
      <xdr:colOff>439306</xdr:colOff>
      <xdr:row>1876</xdr:row>
      <xdr:rowOff>23114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0C46B30A-0B5E-43D5-8047-7FA37E5B4C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67052" y="384771900"/>
          <a:ext cx="2882954" cy="2271014"/>
        </a:xfrm>
        <a:prstGeom prst="rect">
          <a:avLst/>
        </a:prstGeom>
      </xdr:spPr>
    </xdr:pic>
    <xdr:clientData/>
  </xdr:twoCellAnchor>
  <xdr:twoCellAnchor editAs="oneCell">
    <xdr:from>
      <xdr:col>7</xdr:col>
      <xdr:colOff>620484</xdr:colOff>
      <xdr:row>1924</xdr:row>
      <xdr:rowOff>29074</xdr:rowOff>
    </xdr:from>
    <xdr:to>
      <xdr:col>10</xdr:col>
      <xdr:colOff>152400</xdr:colOff>
      <xdr:row>1934</xdr:row>
      <xdr:rowOff>53129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B5E4C67F-587E-474B-BBD8-0C36B46F30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501344" y="397168234"/>
          <a:ext cx="2061756" cy="1685215"/>
        </a:xfrm>
        <a:prstGeom prst="rect">
          <a:avLst/>
        </a:prstGeom>
      </xdr:spPr>
    </xdr:pic>
    <xdr:clientData/>
  </xdr:twoCellAnchor>
  <xdr:twoCellAnchor editAs="oneCell">
    <xdr:from>
      <xdr:col>8</xdr:col>
      <xdr:colOff>449580</xdr:colOff>
      <xdr:row>1742</xdr:row>
      <xdr:rowOff>123265</xdr:rowOff>
    </xdr:from>
    <xdr:to>
      <xdr:col>9</xdr:col>
      <xdr:colOff>489887</xdr:colOff>
      <xdr:row>1747</xdr:row>
      <xdr:rowOff>128782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0547852A-5336-47FA-9A72-4211E21967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15300" y="359604385"/>
          <a:ext cx="1000427" cy="836097"/>
        </a:xfrm>
        <a:prstGeom prst="rect">
          <a:avLst/>
        </a:prstGeom>
      </xdr:spPr>
    </xdr:pic>
    <xdr:clientData/>
  </xdr:twoCellAnchor>
  <xdr:twoCellAnchor editAs="oneCell">
    <xdr:from>
      <xdr:col>8</xdr:col>
      <xdr:colOff>259080</xdr:colOff>
      <xdr:row>1760</xdr:row>
      <xdr:rowOff>84685</xdr:rowOff>
    </xdr:from>
    <xdr:to>
      <xdr:col>9</xdr:col>
      <xdr:colOff>297180</xdr:colOff>
      <xdr:row>1765</xdr:row>
      <xdr:rowOff>88425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A1A02627-948A-4731-9BD9-AD3973785A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4800" y="363665365"/>
          <a:ext cx="998220" cy="834320"/>
        </a:xfrm>
        <a:prstGeom prst="rect">
          <a:avLst/>
        </a:prstGeom>
      </xdr:spPr>
    </xdr:pic>
    <xdr:clientData/>
  </xdr:twoCellAnchor>
  <xdr:twoCellAnchor editAs="oneCell">
    <xdr:from>
      <xdr:col>8</xdr:col>
      <xdr:colOff>365932</xdr:colOff>
      <xdr:row>1778</xdr:row>
      <xdr:rowOff>137160</xdr:rowOff>
    </xdr:from>
    <xdr:to>
      <xdr:col>9</xdr:col>
      <xdr:colOff>398447</xdr:colOff>
      <xdr:row>1783</xdr:row>
      <xdr:rowOff>136403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6821D51D-D5F6-4798-8DCA-5325E40A73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31652" y="367817400"/>
          <a:ext cx="992635" cy="829823"/>
        </a:xfrm>
        <a:prstGeom prst="rect">
          <a:avLst/>
        </a:prstGeom>
      </xdr:spPr>
    </xdr:pic>
    <xdr:clientData/>
  </xdr:twoCellAnchor>
  <xdr:twoCellAnchor editAs="oneCell">
    <xdr:from>
      <xdr:col>7</xdr:col>
      <xdr:colOff>179294</xdr:colOff>
      <xdr:row>1323</xdr:row>
      <xdr:rowOff>12600</xdr:rowOff>
    </xdr:from>
    <xdr:to>
      <xdr:col>10</xdr:col>
      <xdr:colOff>646356</xdr:colOff>
      <xdr:row>1329</xdr:row>
      <xdr:rowOff>44823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6DEBF5A0-E734-4352-9652-4594782C3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060154" y="276870060"/>
          <a:ext cx="2996902" cy="992343"/>
        </a:xfrm>
        <a:prstGeom prst="rect">
          <a:avLst/>
        </a:prstGeom>
      </xdr:spPr>
    </xdr:pic>
    <xdr:clientData/>
  </xdr:twoCellAnchor>
  <xdr:twoCellAnchor editAs="oneCell">
    <xdr:from>
      <xdr:col>7</xdr:col>
      <xdr:colOff>286871</xdr:colOff>
      <xdr:row>1358</xdr:row>
      <xdr:rowOff>129140</xdr:rowOff>
    </xdr:from>
    <xdr:to>
      <xdr:col>10</xdr:col>
      <xdr:colOff>753933</xdr:colOff>
      <xdr:row>1364</xdr:row>
      <xdr:rowOff>125504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87F18E5C-CB7B-4F0C-B30F-7D888573B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167731" y="284141780"/>
          <a:ext cx="2996902" cy="1002204"/>
        </a:xfrm>
        <a:prstGeom prst="rect">
          <a:avLst/>
        </a:prstGeom>
      </xdr:spPr>
    </xdr:pic>
    <xdr:clientData/>
  </xdr:twoCellAnchor>
  <xdr:twoCellAnchor editAs="oneCell">
    <xdr:from>
      <xdr:col>7</xdr:col>
      <xdr:colOff>197224</xdr:colOff>
      <xdr:row>1397</xdr:row>
      <xdr:rowOff>35858</xdr:rowOff>
    </xdr:from>
    <xdr:to>
      <xdr:col>10</xdr:col>
      <xdr:colOff>664286</xdr:colOff>
      <xdr:row>1403</xdr:row>
      <xdr:rowOff>68081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BEF85768-4AFF-402C-AD05-35B4D1C1EB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078084" y="291874238"/>
          <a:ext cx="2996902" cy="992343"/>
        </a:xfrm>
        <a:prstGeom prst="rect">
          <a:avLst/>
        </a:prstGeom>
      </xdr:spPr>
    </xdr:pic>
    <xdr:clientData/>
  </xdr:twoCellAnchor>
  <xdr:twoCellAnchor editAs="oneCell">
    <xdr:from>
      <xdr:col>7</xdr:col>
      <xdr:colOff>170329</xdr:colOff>
      <xdr:row>1527</xdr:row>
      <xdr:rowOff>62753</xdr:rowOff>
    </xdr:from>
    <xdr:to>
      <xdr:col>10</xdr:col>
      <xdr:colOff>637391</xdr:colOff>
      <xdr:row>1533</xdr:row>
      <xdr:rowOff>94976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9E0BFB0D-4A2A-43AF-9E14-301666DA9C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051189" y="317245253"/>
          <a:ext cx="2996902" cy="992343"/>
        </a:xfrm>
        <a:prstGeom prst="rect">
          <a:avLst/>
        </a:prstGeom>
      </xdr:spPr>
    </xdr:pic>
    <xdr:clientData/>
  </xdr:twoCellAnchor>
  <xdr:twoCellAnchor editAs="oneCell">
    <xdr:from>
      <xdr:col>7</xdr:col>
      <xdr:colOff>134471</xdr:colOff>
      <xdr:row>1654</xdr:row>
      <xdr:rowOff>152399</xdr:rowOff>
    </xdr:from>
    <xdr:to>
      <xdr:col>10</xdr:col>
      <xdr:colOff>601533</xdr:colOff>
      <xdr:row>1660</xdr:row>
      <xdr:rowOff>184622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17DF3B83-9435-46B1-BB54-5094BD7283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015331" y="341497919"/>
          <a:ext cx="2996902" cy="992343"/>
        </a:xfrm>
        <a:prstGeom prst="rect">
          <a:avLst/>
        </a:prstGeom>
      </xdr:spPr>
    </xdr:pic>
    <xdr:clientData/>
  </xdr:twoCellAnchor>
  <xdr:twoCellAnchor editAs="oneCell">
    <xdr:from>
      <xdr:col>7</xdr:col>
      <xdr:colOff>215153</xdr:colOff>
      <xdr:row>1713</xdr:row>
      <xdr:rowOff>8965</xdr:rowOff>
    </xdr:from>
    <xdr:to>
      <xdr:col>10</xdr:col>
      <xdr:colOff>682215</xdr:colOff>
      <xdr:row>1719</xdr:row>
      <xdr:rowOff>41187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3A4E7375-65E1-4E50-8A9E-EC666C05F5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096013" y="353599825"/>
          <a:ext cx="2996902" cy="992342"/>
        </a:xfrm>
        <a:prstGeom prst="rect">
          <a:avLst/>
        </a:prstGeom>
      </xdr:spPr>
    </xdr:pic>
    <xdr:clientData/>
  </xdr:twoCellAnchor>
  <xdr:twoCellAnchor editAs="oneCell">
    <xdr:from>
      <xdr:col>8</xdr:col>
      <xdr:colOff>322729</xdr:colOff>
      <xdr:row>1890</xdr:row>
      <xdr:rowOff>38718</xdr:rowOff>
    </xdr:from>
    <xdr:to>
      <xdr:col>9</xdr:col>
      <xdr:colOff>666879</xdr:colOff>
      <xdr:row>1896</xdr:row>
      <xdr:rowOff>76900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D8797B6C-93D5-4A69-9E36-C8EB3F71B8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988449" y="390517998"/>
          <a:ext cx="1304270" cy="1028782"/>
        </a:xfrm>
        <a:prstGeom prst="rect">
          <a:avLst/>
        </a:prstGeom>
      </xdr:spPr>
    </xdr:pic>
    <xdr:clientData/>
  </xdr:twoCellAnchor>
  <xdr:twoCellAnchor editAs="oneCell">
    <xdr:from>
      <xdr:col>7</xdr:col>
      <xdr:colOff>197224</xdr:colOff>
      <xdr:row>1960</xdr:row>
      <xdr:rowOff>98611</xdr:rowOff>
    </xdr:from>
    <xdr:to>
      <xdr:col>10</xdr:col>
      <xdr:colOff>664286</xdr:colOff>
      <xdr:row>1966</xdr:row>
      <xdr:rowOff>103940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88D3C790-39E0-49AA-8B7E-0F0898194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078084" y="404309131"/>
          <a:ext cx="2996902" cy="995929"/>
        </a:xfrm>
        <a:prstGeom prst="rect">
          <a:avLst/>
        </a:prstGeom>
      </xdr:spPr>
    </xdr:pic>
    <xdr:clientData/>
  </xdr:twoCellAnchor>
  <xdr:oneCellAnchor>
    <xdr:from>
      <xdr:col>7</xdr:col>
      <xdr:colOff>197224</xdr:colOff>
      <xdr:row>1444</xdr:row>
      <xdr:rowOff>35858</xdr:rowOff>
    </xdr:from>
    <xdr:ext cx="2992548" cy="1011938"/>
    <xdr:pic>
      <xdr:nvPicPr>
        <xdr:cNvPr id="64" name="Imagen 63">
          <a:extLst>
            <a:ext uri="{FF2B5EF4-FFF2-40B4-BE49-F238E27FC236}">
              <a16:creationId xmlns:a16="http://schemas.microsoft.com/office/drawing/2014/main" id="{10C0F74A-121E-47B9-A835-56E1116E7C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078084" y="301018238"/>
          <a:ext cx="2992548" cy="1011938"/>
        </a:xfrm>
        <a:prstGeom prst="rect">
          <a:avLst/>
        </a:prstGeom>
      </xdr:spPr>
    </xdr:pic>
    <xdr:clientData/>
  </xdr:oneCellAnchor>
  <xdr:oneCellAnchor>
    <xdr:from>
      <xdr:col>7</xdr:col>
      <xdr:colOff>197224</xdr:colOff>
      <xdr:row>1488</xdr:row>
      <xdr:rowOff>35858</xdr:rowOff>
    </xdr:from>
    <xdr:ext cx="2992548" cy="1011938"/>
    <xdr:pic>
      <xdr:nvPicPr>
        <xdr:cNvPr id="65" name="Imagen 64">
          <a:extLst>
            <a:ext uri="{FF2B5EF4-FFF2-40B4-BE49-F238E27FC236}">
              <a16:creationId xmlns:a16="http://schemas.microsoft.com/office/drawing/2014/main" id="{CF730397-965A-4E47-9CF4-1AF6B182C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078084" y="309263078"/>
          <a:ext cx="2992548" cy="1011938"/>
        </a:xfrm>
        <a:prstGeom prst="rect">
          <a:avLst/>
        </a:prstGeom>
      </xdr:spPr>
    </xdr:pic>
    <xdr:clientData/>
  </xdr:oneCellAnchor>
  <xdr:oneCellAnchor>
    <xdr:from>
      <xdr:col>7</xdr:col>
      <xdr:colOff>208109</xdr:colOff>
      <xdr:row>1555</xdr:row>
      <xdr:rowOff>79402</xdr:rowOff>
    </xdr:from>
    <xdr:ext cx="2992548" cy="1945342"/>
    <xdr:pic>
      <xdr:nvPicPr>
        <xdr:cNvPr id="66" name="Imagen 65">
          <a:extLst>
            <a:ext uri="{FF2B5EF4-FFF2-40B4-BE49-F238E27FC236}">
              <a16:creationId xmlns:a16="http://schemas.microsoft.com/office/drawing/2014/main" id="{BD3F9B1B-3B99-4BD0-8E87-4E52AEE2D2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088969" y="322931182"/>
          <a:ext cx="2992548" cy="1945342"/>
        </a:xfrm>
        <a:prstGeom prst="rect">
          <a:avLst/>
        </a:prstGeom>
      </xdr:spPr>
    </xdr:pic>
    <xdr:clientData/>
  </xdr:oneCellAnchor>
  <xdr:oneCellAnchor>
    <xdr:from>
      <xdr:col>7</xdr:col>
      <xdr:colOff>134471</xdr:colOff>
      <xdr:row>1686</xdr:row>
      <xdr:rowOff>152399</xdr:rowOff>
    </xdr:from>
    <xdr:ext cx="3004074" cy="1000411"/>
    <xdr:pic>
      <xdr:nvPicPr>
        <xdr:cNvPr id="67" name="Imagen 66">
          <a:extLst>
            <a:ext uri="{FF2B5EF4-FFF2-40B4-BE49-F238E27FC236}">
              <a16:creationId xmlns:a16="http://schemas.microsoft.com/office/drawing/2014/main" id="{844FEDE8-EDC9-4408-B022-33FB10D443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015331" y="348020639"/>
          <a:ext cx="3004074" cy="1000411"/>
        </a:xfrm>
        <a:prstGeom prst="rect">
          <a:avLst/>
        </a:prstGeom>
      </xdr:spPr>
    </xdr:pic>
    <xdr:clientData/>
  </xdr:oneCellAnchor>
  <xdr:oneCellAnchor>
    <xdr:from>
      <xdr:col>7</xdr:col>
      <xdr:colOff>190180</xdr:colOff>
      <xdr:row>1845</xdr:row>
      <xdr:rowOff>133190</xdr:rowOff>
    </xdr:from>
    <xdr:ext cx="2992548" cy="1945342"/>
    <xdr:pic>
      <xdr:nvPicPr>
        <xdr:cNvPr id="68" name="Imagen 67">
          <a:extLst>
            <a:ext uri="{FF2B5EF4-FFF2-40B4-BE49-F238E27FC236}">
              <a16:creationId xmlns:a16="http://schemas.microsoft.com/office/drawing/2014/main" id="{38643105-31A2-4185-8DD2-F62B7F8033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071040" y="382192370"/>
          <a:ext cx="2992548" cy="1945342"/>
        </a:xfrm>
        <a:prstGeom prst="rect">
          <a:avLst/>
        </a:prstGeom>
      </xdr:spPr>
    </xdr:pic>
    <xdr:clientData/>
  </xdr:oneCellAnchor>
  <xdr:oneCellAnchor>
    <xdr:from>
      <xdr:col>7</xdr:col>
      <xdr:colOff>190180</xdr:colOff>
      <xdr:row>1911</xdr:row>
      <xdr:rowOff>133190</xdr:rowOff>
    </xdr:from>
    <xdr:ext cx="2992548" cy="1945342"/>
    <xdr:pic>
      <xdr:nvPicPr>
        <xdr:cNvPr id="69" name="Imagen 68">
          <a:extLst>
            <a:ext uri="{FF2B5EF4-FFF2-40B4-BE49-F238E27FC236}">
              <a16:creationId xmlns:a16="http://schemas.microsoft.com/office/drawing/2014/main" id="{7FF8D805-5D7E-4099-B4DB-BF976C944D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071040" y="395192090"/>
          <a:ext cx="2992548" cy="1945342"/>
        </a:xfrm>
        <a:prstGeom prst="rect">
          <a:avLst/>
        </a:prstGeom>
      </xdr:spPr>
    </xdr:pic>
    <xdr:clientData/>
  </xdr:oneCellAnchor>
  <xdr:oneCellAnchor>
    <xdr:from>
      <xdr:col>7</xdr:col>
      <xdr:colOff>197224</xdr:colOff>
      <xdr:row>2028</xdr:row>
      <xdr:rowOff>35858</xdr:rowOff>
    </xdr:from>
    <xdr:ext cx="2992548" cy="1011938"/>
    <xdr:pic>
      <xdr:nvPicPr>
        <xdr:cNvPr id="70" name="Imagen 69">
          <a:extLst>
            <a:ext uri="{FF2B5EF4-FFF2-40B4-BE49-F238E27FC236}">
              <a16:creationId xmlns:a16="http://schemas.microsoft.com/office/drawing/2014/main" id="{AD13068C-7B2D-4C2B-A7B8-BDDE5CACCE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078084" y="418846298"/>
          <a:ext cx="2992548" cy="1011938"/>
        </a:xfrm>
        <a:prstGeom prst="rect">
          <a:avLst/>
        </a:prstGeom>
      </xdr:spPr>
    </xdr:pic>
    <xdr:clientData/>
  </xdr:oneCellAnchor>
  <xdr:twoCellAnchor editAs="oneCell">
    <xdr:from>
      <xdr:col>7</xdr:col>
      <xdr:colOff>252275</xdr:colOff>
      <xdr:row>2275</xdr:row>
      <xdr:rowOff>152400</xdr:rowOff>
    </xdr:from>
    <xdr:to>
      <xdr:col>10</xdr:col>
      <xdr:colOff>711683</xdr:colOff>
      <xdr:row>2288</xdr:row>
      <xdr:rowOff>83063</xdr:rowOff>
    </xdr:to>
    <xdr:pic>
      <xdr:nvPicPr>
        <xdr:cNvPr id="71" name="Imagen 70">
          <a:extLst>
            <a:ext uri="{FF2B5EF4-FFF2-40B4-BE49-F238E27FC236}">
              <a16:creationId xmlns:a16="http://schemas.microsoft.com/office/drawing/2014/main" id="{B15E805B-15C3-4A3D-BC20-59B389A70A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33135" y="467586060"/>
          <a:ext cx="2989248" cy="2407163"/>
        </a:xfrm>
        <a:prstGeom prst="rect">
          <a:avLst/>
        </a:prstGeom>
      </xdr:spPr>
    </xdr:pic>
    <xdr:clientData/>
  </xdr:twoCellAnchor>
  <xdr:twoCellAnchor editAs="oneCell">
    <xdr:from>
      <xdr:col>7</xdr:col>
      <xdr:colOff>320666</xdr:colOff>
      <xdr:row>2295</xdr:row>
      <xdr:rowOff>125066</xdr:rowOff>
    </xdr:from>
    <xdr:to>
      <xdr:col>10</xdr:col>
      <xdr:colOff>620485</xdr:colOff>
      <xdr:row>2307</xdr:row>
      <xdr:rowOff>78414</xdr:rowOff>
    </xdr:to>
    <xdr:pic>
      <xdr:nvPicPr>
        <xdr:cNvPr id="72" name="Imagen 71">
          <a:extLst>
            <a:ext uri="{FF2B5EF4-FFF2-40B4-BE49-F238E27FC236}">
              <a16:creationId xmlns:a16="http://schemas.microsoft.com/office/drawing/2014/main" id="{3F5BB25B-78F7-42AA-8030-D2560E4C5D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01526" y="471368726"/>
          <a:ext cx="2829659" cy="2239348"/>
        </a:xfrm>
        <a:prstGeom prst="rect">
          <a:avLst/>
        </a:prstGeom>
      </xdr:spPr>
    </xdr:pic>
    <xdr:clientData/>
  </xdr:twoCellAnchor>
  <xdr:twoCellAnchor editAs="oneCell">
    <xdr:from>
      <xdr:col>7</xdr:col>
      <xdr:colOff>446314</xdr:colOff>
      <xdr:row>2423</xdr:row>
      <xdr:rowOff>100720</xdr:rowOff>
    </xdr:from>
    <xdr:to>
      <xdr:col>10</xdr:col>
      <xdr:colOff>361436</xdr:colOff>
      <xdr:row>2433</xdr:row>
      <xdr:rowOff>170149</xdr:rowOff>
    </xdr:to>
    <xdr:pic>
      <xdr:nvPicPr>
        <xdr:cNvPr id="73" name="Imagen 72">
          <a:extLst>
            <a:ext uri="{FF2B5EF4-FFF2-40B4-BE49-F238E27FC236}">
              <a16:creationId xmlns:a16="http://schemas.microsoft.com/office/drawing/2014/main" id="{24A50080-BB5C-4E46-B497-B733A8A265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27174" y="497869600"/>
          <a:ext cx="2444962" cy="1974429"/>
        </a:xfrm>
        <a:prstGeom prst="rect">
          <a:avLst/>
        </a:prstGeom>
      </xdr:spPr>
    </xdr:pic>
    <xdr:clientData/>
  </xdr:twoCellAnchor>
  <xdr:twoCellAnchor editAs="oneCell">
    <xdr:from>
      <xdr:col>7</xdr:col>
      <xdr:colOff>175838</xdr:colOff>
      <xdr:row>2470</xdr:row>
      <xdr:rowOff>130629</xdr:rowOff>
    </xdr:from>
    <xdr:to>
      <xdr:col>10</xdr:col>
      <xdr:colOff>528952</xdr:colOff>
      <xdr:row>2482</xdr:row>
      <xdr:rowOff>115642</xdr:rowOff>
    </xdr:to>
    <xdr:pic>
      <xdr:nvPicPr>
        <xdr:cNvPr id="74" name="Imagen 73">
          <a:extLst>
            <a:ext uri="{FF2B5EF4-FFF2-40B4-BE49-F238E27FC236}">
              <a16:creationId xmlns:a16="http://schemas.microsoft.com/office/drawing/2014/main" id="{8A092B7F-CD55-4D50-A1FB-1FB6A1A326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56698" y="507546429"/>
          <a:ext cx="2882954" cy="2271013"/>
        </a:xfrm>
        <a:prstGeom prst="rect">
          <a:avLst/>
        </a:prstGeom>
      </xdr:spPr>
    </xdr:pic>
    <xdr:clientData/>
  </xdr:twoCellAnchor>
  <xdr:twoCellAnchor editAs="oneCell">
    <xdr:from>
      <xdr:col>7</xdr:col>
      <xdr:colOff>620484</xdr:colOff>
      <xdr:row>2517</xdr:row>
      <xdr:rowOff>29074</xdr:rowOff>
    </xdr:from>
    <xdr:to>
      <xdr:col>10</xdr:col>
      <xdr:colOff>152400</xdr:colOff>
      <xdr:row>2525</xdr:row>
      <xdr:rowOff>129328</xdr:rowOff>
    </xdr:to>
    <xdr:pic>
      <xdr:nvPicPr>
        <xdr:cNvPr id="75" name="Imagen 74">
          <a:extLst>
            <a:ext uri="{FF2B5EF4-FFF2-40B4-BE49-F238E27FC236}">
              <a16:creationId xmlns:a16="http://schemas.microsoft.com/office/drawing/2014/main" id="{26414801-B9C3-4462-ACB2-C04DD97C7D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501344" y="516901294"/>
          <a:ext cx="2061756" cy="1624254"/>
        </a:xfrm>
        <a:prstGeom prst="rect">
          <a:avLst/>
        </a:prstGeom>
      </xdr:spPr>
    </xdr:pic>
    <xdr:clientData/>
  </xdr:twoCellAnchor>
  <xdr:twoCellAnchor editAs="oneCell">
    <xdr:from>
      <xdr:col>8</xdr:col>
      <xdr:colOff>449580</xdr:colOff>
      <xdr:row>2369</xdr:row>
      <xdr:rowOff>123265</xdr:rowOff>
    </xdr:from>
    <xdr:to>
      <xdr:col>9</xdr:col>
      <xdr:colOff>489887</xdr:colOff>
      <xdr:row>2373</xdr:row>
      <xdr:rowOff>166883</xdr:rowOff>
    </xdr:to>
    <xdr:pic>
      <xdr:nvPicPr>
        <xdr:cNvPr id="76" name="Imagen 75">
          <a:extLst>
            <a:ext uri="{FF2B5EF4-FFF2-40B4-BE49-F238E27FC236}">
              <a16:creationId xmlns:a16="http://schemas.microsoft.com/office/drawing/2014/main" id="{FAD35492-54FD-4387-A4B3-C9D3826498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15300" y="486492625"/>
          <a:ext cx="1000427" cy="805618"/>
        </a:xfrm>
        <a:prstGeom prst="rect">
          <a:avLst/>
        </a:prstGeom>
      </xdr:spPr>
    </xdr:pic>
    <xdr:clientData/>
  </xdr:twoCellAnchor>
  <xdr:twoCellAnchor editAs="oneCell">
    <xdr:from>
      <xdr:col>8</xdr:col>
      <xdr:colOff>259080</xdr:colOff>
      <xdr:row>2387</xdr:row>
      <xdr:rowOff>84685</xdr:rowOff>
    </xdr:from>
    <xdr:to>
      <xdr:col>9</xdr:col>
      <xdr:colOff>297180</xdr:colOff>
      <xdr:row>2391</xdr:row>
      <xdr:rowOff>126526</xdr:rowOff>
    </xdr:to>
    <xdr:pic>
      <xdr:nvPicPr>
        <xdr:cNvPr id="77" name="Imagen 76">
          <a:extLst>
            <a:ext uri="{FF2B5EF4-FFF2-40B4-BE49-F238E27FC236}">
              <a16:creationId xmlns:a16="http://schemas.microsoft.com/office/drawing/2014/main" id="{34C58B42-1DC7-45F3-92B2-6CA637D07B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4800" y="490325005"/>
          <a:ext cx="998220" cy="803841"/>
        </a:xfrm>
        <a:prstGeom prst="rect">
          <a:avLst/>
        </a:prstGeom>
      </xdr:spPr>
    </xdr:pic>
    <xdr:clientData/>
  </xdr:twoCellAnchor>
  <xdr:twoCellAnchor editAs="oneCell">
    <xdr:from>
      <xdr:col>8</xdr:col>
      <xdr:colOff>365932</xdr:colOff>
      <xdr:row>2405</xdr:row>
      <xdr:rowOff>137160</xdr:rowOff>
    </xdr:from>
    <xdr:to>
      <xdr:col>9</xdr:col>
      <xdr:colOff>398447</xdr:colOff>
      <xdr:row>2409</xdr:row>
      <xdr:rowOff>174503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B8CE309A-3A3E-4B56-BC52-0D0F47B33E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31652" y="494256060"/>
          <a:ext cx="992635" cy="799343"/>
        </a:xfrm>
        <a:prstGeom prst="rect">
          <a:avLst/>
        </a:prstGeom>
      </xdr:spPr>
    </xdr:pic>
    <xdr:clientData/>
  </xdr:twoCellAnchor>
  <xdr:twoCellAnchor editAs="oneCell">
    <xdr:from>
      <xdr:col>7</xdr:col>
      <xdr:colOff>194602</xdr:colOff>
      <xdr:row>2097</xdr:row>
      <xdr:rowOff>22860</xdr:rowOff>
    </xdr:from>
    <xdr:to>
      <xdr:col>10</xdr:col>
      <xdr:colOff>585659</xdr:colOff>
      <xdr:row>2104</xdr:row>
      <xdr:rowOff>60960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705DF44C-5516-4A3B-A3BB-86A494B6B3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075462" y="432076860"/>
          <a:ext cx="2920897" cy="1371600"/>
        </a:xfrm>
        <a:prstGeom prst="rect">
          <a:avLst/>
        </a:prstGeom>
      </xdr:spPr>
    </xdr:pic>
    <xdr:clientData/>
  </xdr:twoCellAnchor>
  <xdr:twoCellAnchor editAs="oneCell">
    <xdr:from>
      <xdr:col>7</xdr:col>
      <xdr:colOff>336731</xdr:colOff>
      <xdr:row>2122</xdr:row>
      <xdr:rowOff>110986</xdr:rowOff>
    </xdr:from>
    <xdr:to>
      <xdr:col>10</xdr:col>
      <xdr:colOff>727788</xdr:colOff>
      <xdr:row>2129</xdr:row>
      <xdr:rowOff>150081</xdr:rowOff>
    </xdr:to>
    <xdr:pic>
      <xdr:nvPicPr>
        <xdr:cNvPr id="80" name="Imagen 79">
          <a:extLst>
            <a:ext uri="{FF2B5EF4-FFF2-40B4-BE49-F238E27FC236}">
              <a16:creationId xmlns:a16="http://schemas.microsoft.com/office/drawing/2014/main" id="{4E15B148-F95F-4D74-A27A-648FA6131A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217591" y="437079886"/>
          <a:ext cx="2920897" cy="1372595"/>
        </a:xfrm>
        <a:prstGeom prst="rect">
          <a:avLst/>
        </a:prstGeom>
      </xdr:spPr>
    </xdr:pic>
    <xdr:clientData/>
  </xdr:twoCellAnchor>
  <xdr:twoCellAnchor editAs="oneCell">
    <xdr:from>
      <xdr:col>7</xdr:col>
      <xdr:colOff>283722</xdr:colOff>
      <xdr:row>2157</xdr:row>
      <xdr:rowOff>38099</xdr:rowOff>
    </xdr:from>
    <xdr:to>
      <xdr:col>10</xdr:col>
      <xdr:colOff>674779</xdr:colOff>
      <xdr:row>2164</xdr:row>
      <xdr:rowOff>76199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14649E64-1000-48C2-94E5-172CE1B91B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164582" y="443826899"/>
          <a:ext cx="2920897" cy="1371600"/>
        </a:xfrm>
        <a:prstGeom prst="rect">
          <a:avLst/>
        </a:prstGeom>
      </xdr:spPr>
    </xdr:pic>
    <xdr:clientData/>
  </xdr:twoCellAnchor>
  <xdr:twoCellAnchor editAs="oneCell">
    <xdr:from>
      <xdr:col>7</xdr:col>
      <xdr:colOff>243964</xdr:colOff>
      <xdr:row>2190</xdr:row>
      <xdr:rowOff>51350</xdr:rowOff>
    </xdr:from>
    <xdr:to>
      <xdr:col>10</xdr:col>
      <xdr:colOff>635021</xdr:colOff>
      <xdr:row>2197</xdr:row>
      <xdr:rowOff>89450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00E76379-80F0-4B6A-958C-BFA4ACB0EF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124824" y="450439070"/>
          <a:ext cx="2920897" cy="1371600"/>
        </a:xfrm>
        <a:prstGeom prst="rect">
          <a:avLst/>
        </a:prstGeom>
      </xdr:spPr>
    </xdr:pic>
    <xdr:clientData/>
  </xdr:twoCellAnchor>
  <xdr:twoCellAnchor editAs="oneCell">
    <xdr:from>
      <xdr:col>7</xdr:col>
      <xdr:colOff>204207</xdr:colOff>
      <xdr:row>2216</xdr:row>
      <xdr:rowOff>157368</xdr:rowOff>
    </xdr:from>
    <xdr:to>
      <xdr:col>10</xdr:col>
      <xdr:colOff>595264</xdr:colOff>
      <xdr:row>2224</xdr:row>
      <xdr:rowOff>5963</xdr:rowOff>
    </xdr:to>
    <xdr:pic>
      <xdr:nvPicPr>
        <xdr:cNvPr id="83" name="Imagen 82">
          <a:extLst>
            <a:ext uri="{FF2B5EF4-FFF2-40B4-BE49-F238E27FC236}">
              <a16:creationId xmlns:a16="http://schemas.microsoft.com/office/drawing/2014/main" id="{08B29E4D-AB65-4C00-89AD-1C13C46895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085067" y="455680968"/>
          <a:ext cx="2920897" cy="1372595"/>
        </a:xfrm>
        <a:prstGeom prst="rect">
          <a:avLst/>
        </a:prstGeom>
      </xdr:spPr>
    </xdr:pic>
    <xdr:clientData/>
  </xdr:twoCellAnchor>
  <xdr:twoCellAnchor editAs="oneCell">
    <xdr:from>
      <xdr:col>7</xdr:col>
      <xdr:colOff>250590</xdr:colOff>
      <xdr:row>2245</xdr:row>
      <xdr:rowOff>150742</xdr:rowOff>
    </xdr:from>
    <xdr:to>
      <xdr:col>10</xdr:col>
      <xdr:colOff>641647</xdr:colOff>
      <xdr:row>2253</xdr:row>
      <xdr:rowOff>1577</xdr:rowOff>
    </xdr:to>
    <xdr:pic>
      <xdr:nvPicPr>
        <xdr:cNvPr id="84" name="Imagen 83">
          <a:extLst>
            <a:ext uri="{FF2B5EF4-FFF2-40B4-BE49-F238E27FC236}">
              <a16:creationId xmlns:a16="http://schemas.microsoft.com/office/drawing/2014/main" id="{2F2A577B-7F5F-4D6F-BD32-3783107984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131450" y="461534122"/>
          <a:ext cx="2920897" cy="1374835"/>
        </a:xfrm>
        <a:prstGeom prst="rect">
          <a:avLst/>
        </a:prstGeom>
      </xdr:spPr>
    </xdr:pic>
    <xdr:clientData/>
  </xdr:twoCellAnchor>
  <xdr:twoCellAnchor editAs="oneCell">
    <xdr:from>
      <xdr:col>7</xdr:col>
      <xdr:colOff>277093</xdr:colOff>
      <xdr:row>2327</xdr:row>
      <xdr:rowOff>11595</xdr:rowOff>
    </xdr:from>
    <xdr:to>
      <xdr:col>10</xdr:col>
      <xdr:colOff>668150</xdr:colOff>
      <xdr:row>2334</xdr:row>
      <xdr:rowOff>32799</xdr:rowOff>
    </xdr:to>
    <xdr:pic>
      <xdr:nvPicPr>
        <xdr:cNvPr id="85" name="Imagen 84">
          <a:extLst>
            <a:ext uri="{FF2B5EF4-FFF2-40B4-BE49-F238E27FC236}">
              <a16:creationId xmlns:a16="http://schemas.microsoft.com/office/drawing/2014/main" id="{E956DC9F-829C-46EA-A662-68C47F10A1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157953" y="477678915"/>
          <a:ext cx="2920897" cy="1354704"/>
        </a:xfrm>
        <a:prstGeom prst="rect">
          <a:avLst/>
        </a:prstGeom>
      </xdr:spPr>
    </xdr:pic>
    <xdr:clientData/>
  </xdr:twoCellAnchor>
  <xdr:twoCellAnchor editAs="oneCell">
    <xdr:from>
      <xdr:col>7</xdr:col>
      <xdr:colOff>477078</xdr:colOff>
      <xdr:row>2348</xdr:row>
      <xdr:rowOff>143945</xdr:rowOff>
    </xdr:from>
    <xdr:to>
      <xdr:col>10</xdr:col>
      <xdr:colOff>503700</xdr:colOff>
      <xdr:row>2355</xdr:row>
      <xdr:rowOff>7952</xdr:rowOff>
    </xdr:to>
    <xdr:pic>
      <xdr:nvPicPr>
        <xdr:cNvPr id="86" name="Imagen 85">
          <a:extLst>
            <a:ext uri="{FF2B5EF4-FFF2-40B4-BE49-F238E27FC236}">
              <a16:creationId xmlns:a16="http://schemas.microsoft.com/office/drawing/2014/main" id="{28B5E5FD-B23B-4F2A-B37A-979438B49C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357938" y="482185145"/>
          <a:ext cx="2556462" cy="1197507"/>
        </a:xfrm>
        <a:prstGeom prst="rect">
          <a:avLst/>
        </a:prstGeom>
      </xdr:spPr>
    </xdr:pic>
    <xdr:clientData/>
  </xdr:twoCellAnchor>
  <xdr:twoCellAnchor editAs="oneCell">
    <xdr:from>
      <xdr:col>7</xdr:col>
      <xdr:colOff>252275</xdr:colOff>
      <xdr:row>2837</xdr:row>
      <xdr:rowOff>152400</xdr:rowOff>
    </xdr:from>
    <xdr:to>
      <xdr:col>10</xdr:col>
      <xdr:colOff>711683</xdr:colOff>
      <xdr:row>2850</xdr:row>
      <xdr:rowOff>83063</xdr:rowOff>
    </xdr:to>
    <xdr:pic>
      <xdr:nvPicPr>
        <xdr:cNvPr id="87" name="Imagen 86">
          <a:extLst>
            <a:ext uri="{FF2B5EF4-FFF2-40B4-BE49-F238E27FC236}">
              <a16:creationId xmlns:a16="http://schemas.microsoft.com/office/drawing/2014/main" id="{997EDA08-EE60-4885-B5DC-74555023BD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33135" y="581855580"/>
          <a:ext cx="2989248" cy="2407163"/>
        </a:xfrm>
        <a:prstGeom prst="rect">
          <a:avLst/>
        </a:prstGeom>
      </xdr:spPr>
    </xdr:pic>
    <xdr:clientData/>
  </xdr:twoCellAnchor>
  <xdr:twoCellAnchor editAs="oneCell">
    <xdr:from>
      <xdr:col>7</xdr:col>
      <xdr:colOff>320666</xdr:colOff>
      <xdr:row>2857</xdr:row>
      <xdr:rowOff>125066</xdr:rowOff>
    </xdr:from>
    <xdr:to>
      <xdr:col>10</xdr:col>
      <xdr:colOff>620485</xdr:colOff>
      <xdr:row>2869</xdr:row>
      <xdr:rowOff>78414</xdr:rowOff>
    </xdr:to>
    <xdr:pic>
      <xdr:nvPicPr>
        <xdr:cNvPr id="88" name="Imagen 87">
          <a:extLst>
            <a:ext uri="{FF2B5EF4-FFF2-40B4-BE49-F238E27FC236}">
              <a16:creationId xmlns:a16="http://schemas.microsoft.com/office/drawing/2014/main" id="{BC03DE2B-CFC1-4DD4-8BAB-C6A4D2FBCC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01526" y="585638246"/>
          <a:ext cx="2829659" cy="2239348"/>
        </a:xfrm>
        <a:prstGeom prst="rect">
          <a:avLst/>
        </a:prstGeom>
      </xdr:spPr>
    </xdr:pic>
    <xdr:clientData/>
  </xdr:twoCellAnchor>
  <xdr:twoCellAnchor editAs="oneCell">
    <xdr:from>
      <xdr:col>7</xdr:col>
      <xdr:colOff>446314</xdr:colOff>
      <xdr:row>3003</xdr:row>
      <xdr:rowOff>100720</xdr:rowOff>
    </xdr:from>
    <xdr:to>
      <xdr:col>10</xdr:col>
      <xdr:colOff>361436</xdr:colOff>
      <xdr:row>3013</xdr:row>
      <xdr:rowOff>170149</xdr:rowOff>
    </xdr:to>
    <xdr:pic>
      <xdr:nvPicPr>
        <xdr:cNvPr id="89" name="Imagen 88">
          <a:extLst>
            <a:ext uri="{FF2B5EF4-FFF2-40B4-BE49-F238E27FC236}">
              <a16:creationId xmlns:a16="http://schemas.microsoft.com/office/drawing/2014/main" id="{3E16C7F7-7CCA-45C6-BEBA-B53C8F4155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27174" y="615964360"/>
          <a:ext cx="2444962" cy="1974429"/>
        </a:xfrm>
        <a:prstGeom prst="rect">
          <a:avLst/>
        </a:prstGeom>
      </xdr:spPr>
    </xdr:pic>
    <xdr:clientData/>
  </xdr:twoCellAnchor>
  <xdr:twoCellAnchor editAs="oneCell">
    <xdr:from>
      <xdr:col>7</xdr:col>
      <xdr:colOff>175838</xdr:colOff>
      <xdr:row>3050</xdr:row>
      <xdr:rowOff>130629</xdr:rowOff>
    </xdr:from>
    <xdr:to>
      <xdr:col>10</xdr:col>
      <xdr:colOff>528952</xdr:colOff>
      <xdr:row>3062</xdr:row>
      <xdr:rowOff>115643</xdr:rowOff>
    </xdr:to>
    <xdr:pic>
      <xdr:nvPicPr>
        <xdr:cNvPr id="90" name="Imagen 89">
          <a:extLst>
            <a:ext uri="{FF2B5EF4-FFF2-40B4-BE49-F238E27FC236}">
              <a16:creationId xmlns:a16="http://schemas.microsoft.com/office/drawing/2014/main" id="{D3C56C14-BB60-4CAC-AEBB-D0CA88B6FC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56698" y="625694529"/>
          <a:ext cx="2882954" cy="2271014"/>
        </a:xfrm>
        <a:prstGeom prst="rect">
          <a:avLst/>
        </a:prstGeom>
      </xdr:spPr>
    </xdr:pic>
    <xdr:clientData/>
  </xdr:twoCellAnchor>
  <xdr:twoCellAnchor editAs="oneCell">
    <xdr:from>
      <xdr:col>7</xdr:col>
      <xdr:colOff>620484</xdr:colOff>
      <xdr:row>3101</xdr:row>
      <xdr:rowOff>29074</xdr:rowOff>
    </xdr:from>
    <xdr:to>
      <xdr:col>10</xdr:col>
      <xdr:colOff>152400</xdr:colOff>
      <xdr:row>3109</xdr:row>
      <xdr:rowOff>129328</xdr:rowOff>
    </xdr:to>
    <xdr:pic>
      <xdr:nvPicPr>
        <xdr:cNvPr id="91" name="Imagen 90">
          <a:extLst>
            <a:ext uri="{FF2B5EF4-FFF2-40B4-BE49-F238E27FC236}">
              <a16:creationId xmlns:a16="http://schemas.microsoft.com/office/drawing/2014/main" id="{69D7F920-2EA7-4C5D-900B-7A881DBDB1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501344" y="635925694"/>
          <a:ext cx="2061756" cy="1624254"/>
        </a:xfrm>
        <a:prstGeom prst="rect">
          <a:avLst/>
        </a:prstGeom>
      </xdr:spPr>
    </xdr:pic>
    <xdr:clientData/>
  </xdr:twoCellAnchor>
  <xdr:twoCellAnchor editAs="oneCell">
    <xdr:from>
      <xdr:col>7</xdr:col>
      <xdr:colOff>228600</xdr:colOff>
      <xdr:row>2624</xdr:row>
      <xdr:rowOff>149786</xdr:rowOff>
    </xdr:from>
    <xdr:to>
      <xdr:col>10</xdr:col>
      <xdr:colOff>509072</xdr:colOff>
      <xdr:row>2632</xdr:row>
      <xdr:rowOff>98729</xdr:rowOff>
    </xdr:to>
    <xdr:pic>
      <xdr:nvPicPr>
        <xdr:cNvPr id="92" name="Imagen 91">
          <a:extLst>
            <a:ext uri="{FF2B5EF4-FFF2-40B4-BE49-F238E27FC236}">
              <a16:creationId xmlns:a16="http://schemas.microsoft.com/office/drawing/2014/main" id="{2267DA63-3058-4649-BC8F-04346E31F10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4586" r="770"/>
        <a:stretch/>
      </xdr:blipFill>
      <xdr:spPr>
        <a:xfrm>
          <a:off x="7109460" y="539577206"/>
          <a:ext cx="2810312" cy="1472943"/>
        </a:xfrm>
        <a:prstGeom prst="rect">
          <a:avLst/>
        </a:prstGeom>
      </xdr:spPr>
    </xdr:pic>
    <xdr:clientData/>
  </xdr:twoCellAnchor>
  <xdr:twoCellAnchor editAs="oneCell">
    <xdr:from>
      <xdr:col>7</xdr:col>
      <xdr:colOff>266700</xdr:colOff>
      <xdr:row>2654</xdr:row>
      <xdr:rowOff>83159</xdr:rowOff>
    </xdr:from>
    <xdr:to>
      <xdr:col>10</xdr:col>
      <xdr:colOff>564733</xdr:colOff>
      <xdr:row>2662</xdr:row>
      <xdr:rowOff>24813</xdr:rowOff>
    </xdr:to>
    <xdr:pic>
      <xdr:nvPicPr>
        <xdr:cNvPr id="93" name="Imagen 92">
          <a:extLst>
            <a:ext uri="{FF2B5EF4-FFF2-40B4-BE49-F238E27FC236}">
              <a16:creationId xmlns:a16="http://schemas.microsoft.com/office/drawing/2014/main" id="{C4977482-F2E4-4144-9B94-61204041157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4764"/>
        <a:stretch/>
      </xdr:blipFill>
      <xdr:spPr>
        <a:xfrm>
          <a:off x="7147560" y="545423699"/>
          <a:ext cx="2827873" cy="1465654"/>
        </a:xfrm>
        <a:prstGeom prst="rect">
          <a:avLst/>
        </a:prstGeom>
      </xdr:spPr>
    </xdr:pic>
    <xdr:clientData/>
  </xdr:twoCellAnchor>
  <xdr:twoCellAnchor editAs="oneCell">
    <xdr:from>
      <xdr:col>7</xdr:col>
      <xdr:colOff>327660</xdr:colOff>
      <xdr:row>2685</xdr:row>
      <xdr:rowOff>137160</xdr:rowOff>
    </xdr:from>
    <xdr:to>
      <xdr:col>10</xdr:col>
      <xdr:colOff>625693</xdr:colOff>
      <xdr:row>2693</xdr:row>
      <xdr:rowOff>78814</xdr:rowOff>
    </xdr:to>
    <xdr:pic>
      <xdr:nvPicPr>
        <xdr:cNvPr id="94" name="Imagen 93">
          <a:extLst>
            <a:ext uri="{FF2B5EF4-FFF2-40B4-BE49-F238E27FC236}">
              <a16:creationId xmlns:a16="http://schemas.microsoft.com/office/drawing/2014/main" id="{9B7485EE-246B-4408-AB3A-0F8D398FFC9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4764"/>
        <a:stretch/>
      </xdr:blipFill>
      <xdr:spPr>
        <a:xfrm>
          <a:off x="7208520" y="551520360"/>
          <a:ext cx="2827873" cy="1465654"/>
        </a:xfrm>
        <a:prstGeom prst="rect">
          <a:avLst/>
        </a:prstGeom>
      </xdr:spPr>
    </xdr:pic>
    <xdr:clientData/>
  </xdr:twoCellAnchor>
  <xdr:twoCellAnchor editAs="oneCell">
    <xdr:from>
      <xdr:col>7</xdr:col>
      <xdr:colOff>365760</xdr:colOff>
      <xdr:row>2716</xdr:row>
      <xdr:rowOff>144780</xdr:rowOff>
    </xdr:from>
    <xdr:to>
      <xdr:col>10</xdr:col>
      <xdr:colOff>663793</xdr:colOff>
      <xdr:row>2724</xdr:row>
      <xdr:rowOff>86434</xdr:rowOff>
    </xdr:to>
    <xdr:pic>
      <xdr:nvPicPr>
        <xdr:cNvPr id="95" name="Imagen 94">
          <a:extLst>
            <a:ext uri="{FF2B5EF4-FFF2-40B4-BE49-F238E27FC236}">
              <a16:creationId xmlns:a16="http://schemas.microsoft.com/office/drawing/2014/main" id="{8353A9E6-A57B-4D0C-A702-0369944651F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4764"/>
        <a:stretch/>
      </xdr:blipFill>
      <xdr:spPr>
        <a:xfrm>
          <a:off x="7246620" y="557601120"/>
          <a:ext cx="2827873" cy="1465654"/>
        </a:xfrm>
        <a:prstGeom prst="rect">
          <a:avLst/>
        </a:prstGeom>
      </xdr:spPr>
    </xdr:pic>
    <xdr:clientData/>
  </xdr:twoCellAnchor>
  <xdr:twoCellAnchor editAs="oneCell">
    <xdr:from>
      <xdr:col>7</xdr:col>
      <xdr:colOff>228600</xdr:colOff>
      <xdr:row>2748</xdr:row>
      <xdr:rowOff>99060</xdr:rowOff>
    </xdr:from>
    <xdr:to>
      <xdr:col>10</xdr:col>
      <xdr:colOff>526633</xdr:colOff>
      <xdr:row>2756</xdr:row>
      <xdr:rowOff>40714</xdr:rowOff>
    </xdr:to>
    <xdr:pic>
      <xdr:nvPicPr>
        <xdr:cNvPr id="96" name="Imagen 95">
          <a:extLst>
            <a:ext uri="{FF2B5EF4-FFF2-40B4-BE49-F238E27FC236}">
              <a16:creationId xmlns:a16="http://schemas.microsoft.com/office/drawing/2014/main" id="{4A192246-C828-44BA-8661-EC8BDDE84B4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4764"/>
        <a:stretch/>
      </xdr:blipFill>
      <xdr:spPr>
        <a:xfrm>
          <a:off x="7109460" y="564017160"/>
          <a:ext cx="2827873" cy="1465654"/>
        </a:xfrm>
        <a:prstGeom prst="rect">
          <a:avLst/>
        </a:prstGeom>
      </xdr:spPr>
    </xdr:pic>
    <xdr:clientData/>
  </xdr:twoCellAnchor>
  <xdr:twoCellAnchor editAs="oneCell">
    <xdr:from>
      <xdr:col>7</xdr:col>
      <xdr:colOff>320040</xdr:colOff>
      <xdr:row>2779</xdr:row>
      <xdr:rowOff>144780</xdr:rowOff>
    </xdr:from>
    <xdr:to>
      <xdr:col>10</xdr:col>
      <xdr:colOff>618073</xdr:colOff>
      <xdr:row>2787</xdr:row>
      <xdr:rowOff>86434</xdr:rowOff>
    </xdr:to>
    <xdr:pic>
      <xdr:nvPicPr>
        <xdr:cNvPr id="97" name="Imagen 96">
          <a:extLst>
            <a:ext uri="{FF2B5EF4-FFF2-40B4-BE49-F238E27FC236}">
              <a16:creationId xmlns:a16="http://schemas.microsoft.com/office/drawing/2014/main" id="{74176BEB-7587-49FD-AFA7-81DF5B0607E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4764"/>
        <a:stretch/>
      </xdr:blipFill>
      <xdr:spPr>
        <a:xfrm>
          <a:off x="7200900" y="570136020"/>
          <a:ext cx="2827873" cy="1465654"/>
        </a:xfrm>
        <a:prstGeom prst="rect">
          <a:avLst/>
        </a:prstGeom>
      </xdr:spPr>
    </xdr:pic>
    <xdr:clientData/>
  </xdr:twoCellAnchor>
  <xdr:twoCellAnchor editAs="oneCell">
    <xdr:from>
      <xdr:col>7</xdr:col>
      <xdr:colOff>243840</xdr:colOff>
      <xdr:row>2808</xdr:row>
      <xdr:rowOff>121920</xdr:rowOff>
    </xdr:from>
    <xdr:to>
      <xdr:col>10</xdr:col>
      <xdr:colOff>541873</xdr:colOff>
      <xdr:row>2816</xdr:row>
      <xdr:rowOff>63574</xdr:rowOff>
    </xdr:to>
    <xdr:pic>
      <xdr:nvPicPr>
        <xdr:cNvPr id="98" name="Imagen 97">
          <a:extLst>
            <a:ext uri="{FF2B5EF4-FFF2-40B4-BE49-F238E27FC236}">
              <a16:creationId xmlns:a16="http://schemas.microsoft.com/office/drawing/2014/main" id="{2D068DAD-3D59-49C3-AECC-6F37975ABDF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4764"/>
        <a:stretch/>
      </xdr:blipFill>
      <xdr:spPr>
        <a:xfrm>
          <a:off x="7124700" y="575919600"/>
          <a:ext cx="2827873" cy="1465654"/>
        </a:xfrm>
        <a:prstGeom prst="rect">
          <a:avLst/>
        </a:prstGeom>
      </xdr:spPr>
    </xdr:pic>
    <xdr:clientData/>
  </xdr:twoCellAnchor>
  <xdr:twoCellAnchor editAs="oneCell">
    <xdr:from>
      <xdr:col>7</xdr:col>
      <xdr:colOff>304800</xdr:colOff>
      <xdr:row>2889</xdr:row>
      <xdr:rowOff>7620</xdr:rowOff>
    </xdr:from>
    <xdr:to>
      <xdr:col>10</xdr:col>
      <xdr:colOff>602833</xdr:colOff>
      <xdr:row>2896</xdr:row>
      <xdr:rowOff>139774</xdr:rowOff>
    </xdr:to>
    <xdr:pic>
      <xdr:nvPicPr>
        <xdr:cNvPr id="99" name="Imagen 98">
          <a:extLst>
            <a:ext uri="{FF2B5EF4-FFF2-40B4-BE49-F238E27FC236}">
              <a16:creationId xmlns:a16="http://schemas.microsoft.com/office/drawing/2014/main" id="{D087A343-E044-4D8D-AD5C-341D14CAF5C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4764"/>
        <a:stretch/>
      </xdr:blipFill>
      <xdr:spPr>
        <a:xfrm>
          <a:off x="7185660" y="591868260"/>
          <a:ext cx="2827873" cy="1465654"/>
        </a:xfrm>
        <a:prstGeom prst="rect">
          <a:avLst/>
        </a:prstGeom>
      </xdr:spPr>
    </xdr:pic>
    <xdr:clientData/>
  </xdr:twoCellAnchor>
  <xdr:twoCellAnchor editAs="oneCell">
    <xdr:from>
      <xdr:col>8</xdr:col>
      <xdr:colOff>358140</xdr:colOff>
      <xdr:row>2910</xdr:row>
      <xdr:rowOff>143054</xdr:rowOff>
    </xdr:from>
    <xdr:to>
      <xdr:col>10</xdr:col>
      <xdr:colOff>77053</xdr:colOff>
      <xdr:row>2914</xdr:row>
      <xdr:rowOff>139773</xdr:rowOff>
    </xdr:to>
    <xdr:pic>
      <xdr:nvPicPr>
        <xdr:cNvPr id="100" name="Imagen 99">
          <a:extLst>
            <a:ext uri="{FF2B5EF4-FFF2-40B4-BE49-F238E27FC236}">
              <a16:creationId xmlns:a16="http://schemas.microsoft.com/office/drawing/2014/main" id="{BD5B6230-C06A-410F-AF2D-650AD599389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4764"/>
        <a:stretch/>
      </xdr:blipFill>
      <xdr:spPr>
        <a:xfrm>
          <a:off x="8023860" y="596308994"/>
          <a:ext cx="1463893" cy="758719"/>
        </a:xfrm>
        <a:prstGeom prst="rect">
          <a:avLst/>
        </a:prstGeom>
      </xdr:spPr>
    </xdr:pic>
    <xdr:clientData/>
  </xdr:twoCellAnchor>
  <xdr:twoCellAnchor editAs="oneCell">
    <xdr:from>
      <xdr:col>7</xdr:col>
      <xdr:colOff>502920</xdr:colOff>
      <xdr:row>2928</xdr:row>
      <xdr:rowOff>99059</xdr:rowOff>
    </xdr:from>
    <xdr:to>
      <xdr:col>10</xdr:col>
      <xdr:colOff>381000</xdr:colOff>
      <xdr:row>2935</xdr:row>
      <xdr:rowOff>13556</xdr:rowOff>
    </xdr:to>
    <xdr:pic>
      <xdr:nvPicPr>
        <xdr:cNvPr id="101" name="Imagen 100">
          <a:extLst>
            <a:ext uri="{FF2B5EF4-FFF2-40B4-BE49-F238E27FC236}">
              <a16:creationId xmlns:a16="http://schemas.microsoft.com/office/drawing/2014/main" id="{756A6443-CF19-4A0E-83C3-A45696F4460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4764"/>
        <a:stretch/>
      </xdr:blipFill>
      <xdr:spPr>
        <a:xfrm>
          <a:off x="7383780" y="600158819"/>
          <a:ext cx="2407920" cy="1247997"/>
        </a:xfrm>
        <a:prstGeom prst="rect">
          <a:avLst/>
        </a:prstGeom>
      </xdr:spPr>
    </xdr:pic>
    <xdr:clientData/>
  </xdr:twoCellAnchor>
  <xdr:twoCellAnchor editAs="oneCell">
    <xdr:from>
      <xdr:col>8</xdr:col>
      <xdr:colOff>449580</xdr:colOff>
      <xdr:row>2949</xdr:row>
      <xdr:rowOff>123265</xdr:rowOff>
    </xdr:from>
    <xdr:to>
      <xdr:col>9</xdr:col>
      <xdr:colOff>489887</xdr:colOff>
      <xdr:row>2953</xdr:row>
      <xdr:rowOff>166883</xdr:rowOff>
    </xdr:to>
    <xdr:pic>
      <xdr:nvPicPr>
        <xdr:cNvPr id="102" name="Imagen 101">
          <a:extLst>
            <a:ext uri="{FF2B5EF4-FFF2-40B4-BE49-F238E27FC236}">
              <a16:creationId xmlns:a16="http://schemas.microsoft.com/office/drawing/2014/main" id="{CF04DC03-BA36-439B-99A4-321CAB462C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15300" y="604587385"/>
          <a:ext cx="1000427" cy="805618"/>
        </a:xfrm>
        <a:prstGeom prst="rect">
          <a:avLst/>
        </a:prstGeom>
      </xdr:spPr>
    </xdr:pic>
    <xdr:clientData/>
  </xdr:twoCellAnchor>
  <xdr:twoCellAnchor editAs="oneCell">
    <xdr:from>
      <xdr:col>8</xdr:col>
      <xdr:colOff>259080</xdr:colOff>
      <xdr:row>2967</xdr:row>
      <xdr:rowOff>84685</xdr:rowOff>
    </xdr:from>
    <xdr:to>
      <xdr:col>9</xdr:col>
      <xdr:colOff>297180</xdr:colOff>
      <xdr:row>2971</xdr:row>
      <xdr:rowOff>126526</xdr:rowOff>
    </xdr:to>
    <xdr:pic>
      <xdr:nvPicPr>
        <xdr:cNvPr id="103" name="Imagen 102">
          <a:extLst>
            <a:ext uri="{FF2B5EF4-FFF2-40B4-BE49-F238E27FC236}">
              <a16:creationId xmlns:a16="http://schemas.microsoft.com/office/drawing/2014/main" id="{4EDAF1D8-C3FC-429D-81A8-D7AD7DD425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4800" y="608366425"/>
          <a:ext cx="998220" cy="803841"/>
        </a:xfrm>
        <a:prstGeom prst="rect">
          <a:avLst/>
        </a:prstGeom>
      </xdr:spPr>
    </xdr:pic>
    <xdr:clientData/>
  </xdr:twoCellAnchor>
  <xdr:twoCellAnchor editAs="oneCell">
    <xdr:from>
      <xdr:col>8</xdr:col>
      <xdr:colOff>365932</xdr:colOff>
      <xdr:row>2985</xdr:row>
      <xdr:rowOff>137160</xdr:rowOff>
    </xdr:from>
    <xdr:to>
      <xdr:col>9</xdr:col>
      <xdr:colOff>398447</xdr:colOff>
      <xdr:row>2989</xdr:row>
      <xdr:rowOff>174503</xdr:rowOff>
    </xdr:to>
    <xdr:pic>
      <xdr:nvPicPr>
        <xdr:cNvPr id="104" name="Imagen 103">
          <a:extLst>
            <a:ext uri="{FF2B5EF4-FFF2-40B4-BE49-F238E27FC236}">
              <a16:creationId xmlns:a16="http://schemas.microsoft.com/office/drawing/2014/main" id="{D9208BFB-F72E-4BB1-9EF5-2805A8A1B3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31652" y="612198420"/>
          <a:ext cx="992635" cy="799343"/>
        </a:xfrm>
        <a:prstGeom prst="rect">
          <a:avLst/>
        </a:prstGeom>
      </xdr:spPr>
    </xdr:pic>
    <xdr:clientData/>
  </xdr:twoCellAnchor>
  <xdr:twoCellAnchor editAs="oneCell">
    <xdr:from>
      <xdr:col>8</xdr:col>
      <xdr:colOff>134470</xdr:colOff>
      <xdr:row>3251</xdr:row>
      <xdr:rowOff>41487</xdr:rowOff>
    </xdr:from>
    <xdr:to>
      <xdr:col>10</xdr:col>
      <xdr:colOff>42469</xdr:colOff>
      <xdr:row>3260</xdr:row>
      <xdr:rowOff>178844</xdr:rowOff>
    </xdr:to>
    <xdr:pic>
      <xdr:nvPicPr>
        <xdr:cNvPr id="105" name="Imagen 104">
          <a:extLst>
            <a:ext uri="{FF2B5EF4-FFF2-40B4-BE49-F238E27FC236}">
              <a16:creationId xmlns:a16="http://schemas.microsoft.com/office/drawing/2014/main" id="{D7DF5A2D-2C92-4720-B832-A1B4247CA2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00190" y="667058187"/>
          <a:ext cx="1652979" cy="18518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19050</xdr:colOff>
      <xdr:row>3</xdr:row>
      <xdr:rowOff>57150</xdr:rowOff>
    </xdr:from>
    <xdr:to>
      <xdr:col>23</xdr:col>
      <xdr:colOff>86739</xdr:colOff>
      <xdr:row>36</xdr:row>
      <xdr:rowOff>58296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3C97AA8-0B26-94A3-34B0-14117BD008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611850" y="742950"/>
          <a:ext cx="7268589" cy="8211696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37</xdr:row>
      <xdr:rowOff>12754</xdr:rowOff>
    </xdr:from>
    <xdr:to>
      <xdr:col>23</xdr:col>
      <xdr:colOff>420512</xdr:colOff>
      <xdr:row>74</xdr:row>
      <xdr:rowOff>29760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30F5810-1BC2-AAD6-6A8E-CC9FCFDD32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792700" y="9099604"/>
          <a:ext cx="8421512" cy="7065506"/>
        </a:xfrm>
        <a:prstGeom prst="rect">
          <a:avLst/>
        </a:prstGeom>
      </xdr:spPr>
    </xdr:pic>
    <xdr:clientData/>
  </xdr:twoCellAnchor>
  <xdr:twoCellAnchor editAs="oneCell">
    <xdr:from>
      <xdr:col>14</xdr:col>
      <xdr:colOff>301459</xdr:colOff>
      <xdr:row>77</xdr:row>
      <xdr:rowOff>0</xdr:rowOff>
    </xdr:from>
    <xdr:to>
      <xdr:col>24</xdr:col>
      <xdr:colOff>782635</xdr:colOff>
      <xdr:row>104</xdr:row>
      <xdr:rowOff>86701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CC9E90C-A9CA-855E-85AE-B59AD3D59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894259" y="16706850"/>
          <a:ext cx="8482176" cy="5230201"/>
        </a:xfrm>
        <a:prstGeom prst="rect">
          <a:avLst/>
        </a:prstGeom>
      </xdr:spPr>
    </xdr:pic>
    <xdr:clientData/>
  </xdr:twoCellAnchor>
  <xdr:twoCellAnchor editAs="oneCell">
    <xdr:from>
      <xdr:col>22</xdr:col>
      <xdr:colOff>642258</xdr:colOff>
      <xdr:row>4</xdr:row>
      <xdr:rowOff>141515</xdr:rowOff>
    </xdr:from>
    <xdr:to>
      <xdr:col>37</xdr:col>
      <xdr:colOff>96774</xdr:colOff>
      <xdr:row>24</xdr:row>
      <xdr:rowOff>56437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B87DD88-65C1-4A10-1D32-EF44F6A8DB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581429" y="1001486"/>
          <a:ext cx="11374374" cy="4759065"/>
        </a:xfrm>
        <a:prstGeom prst="rect">
          <a:avLst/>
        </a:prstGeom>
      </xdr:spPr>
    </xdr:pic>
    <xdr:clientData/>
  </xdr:twoCellAnchor>
  <xdr:twoCellAnchor editAs="oneCell">
    <xdr:from>
      <xdr:col>24</xdr:col>
      <xdr:colOff>471055</xdr:colOff>
      <xdr:row>25</xdr:row>
      <xdr:rowOff>0</xdr:rowOff>
    </xdr:from>
    <xdr:to>
      <xdr:col>37</xdr:col>
      <xdr:colOff>702852</xdr:colOff>
      <xdr:row>63</xdr:row>
      <xdr:rowOff>38299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1EA0D39-9DC5-80CD-4025-95F921D6B2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6891673" y="5971309"/>
          <a:ext cx="10498015" cy="7630590"/>
        </a:xfrm>
        <a:prstGeom prst="rect">
          <a:avLst/>
        </a:prstGeom>
      </xdr:spPr>
    </xdr:pic>
    <xdr:clientData/>
  </xdr:twoCellAnchor>
  <xdr:twoCellAnchor editAs="oneCell">
    <xdr:from>
      <xdr:col>27</xdr:col>
      <xdr:colOff>335280</xdr:colOff>
      <xdr:row>66</xdr:row>
      <xdr:rowOff>152400</xdr:rowOff>
    </xdr:from>
    <xdr:to>
      <xdr:col>41</xdr:col>
      <xdr:colOff>605471</xdr:colOff>
      <xdr:row>108</xdr:row>
      <xdr:rowOff>44872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7DB0E0E4-2AFC-3B24-E333-16F9424A89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9260800" y="14356080"/>
          <a:ext cx="11364911" cy="7573432"/>
        </a:xfrm>
        <a:prstGeom prst="rect">
          <a:avLst/>
        </a:prstGeom>
      </xdr:spPr>
    </xdr:pic>
    <xdr:clientData/>
  </xdr:twoCellAnchor>
  <xdr:twoCellAnchor editAs="oneCell">
    <xdr:from>
      <xdr:col>41</xdr:col>
      <xdr:colOff>670560</xdr:colOff>
      <xdr:row>3</xdr:row>
      <xdr:rowOff>0</xdr:rowOff>
    </xdr:from>
    <xdr:to>
      <xdr:col>51</xdr:col>
      <xdr:colOff>538297</xdr:colOff>
      <xdr:row>25</xdr:row>
      <xdr:rowOff>250330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15EACF25-C247-1CC9-B144-D5C31D4814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0690800" y="670560"/>
          <a:ext cx="7792537" cy="5553850"/>
        </a:xfrm>
        <a:prstGeom prst="rect">
          <a:avLst/>
        </a:prstGeom>
      </xdr:spPr>
    </xdr:pic>
    <xdr:clientData/>
  </xdr:twoCellAnchor>
  <xdr:twoCellAnchor editAs="oneCell">
    <xdr:from>
      <xdr:col>43</xdr:col>
      <xdr:colOff>0</xdr:colOff>
      <xdr:row>31</xdr:row>
      <xdr:rowOff>0</xdr:rowOff>
    </xdr:from>
    <xdr:to>
      <xdr:col>56</xdr:col>
      <xdr:colOff>614934</xdr:colOff>
      <xdr:row>65</xdr:row>
      <xdr:rowOff>56150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EECEE74C-EE6A-E88D-876E-4288BB9221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1605200" y="7589520"/>
          <a:ext cx="10917174" cy="6487430"/>
        </a:xfrm>
        <a:prstGeom prst="rect">
          <a:avLst/>
        </a:prstGeom>
      </xdr:spPr>
    </xdr:pic>
    <xdr:clientData/>
  </xdr:twoCellAnchor>
  <xdr:twoCellAnchor editAs="oneCell">
    <xdr:from>
      <xdr:col>44</xdr:col>
      <xdr:colOff>30480</xdr:colOff>
      <xdr:row>66</xdr:row>
      <xdr:rowOff>60960</xdr:rowOff>
    </xdr:from>
    <xdr:to>
      <xdr:col>58</xdr:col>
      <xdr:colOff>615040</xdr:colOff>
      <xdr:row>107</xdr:row>
      <xdr:rowOff>145838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D91301E3-EBD0-7FEA-2466-4FDB103D34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2428160" y="14264640"/>
          <a:ext cx="11679280" cy="758295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692380</xdr:colOff>
      <xdr:row>36</xdr:row>
      <xdr:rowOff>91440</xdr:rowOff>
    </xdr:from>
    <xdr:to>
      <xdr:col>14</xdr:col>
      <xdr:colOff>597894</xdr:colOff>
      <xdr:row>78</xdr:row>
      <xdr:rowOff>94331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8835C44-5B48-A86A-A564-0187602221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55130" y="9235440"/>
          <a:ext cx="5506214" cy="7203791"/>
        </a:xfrm>
        <a:prstGeom prst="rect">
          <a:avLst/>
        </a:prstGeom>
      </xdr:spPr>
    </xdr:pic>
    <xdr:clientData/>
  </xdr:twoCellAnchor>
  <xdr:twoCellAnchor editAs="oneCell">
    <xdr:from>
      <xdr:col>7</xdr:col>
      <xdr:colOff>525780</xdr:colOff>
      <xdr:row>83</xdr:row>
      <xdr:rowOff>90055</xdr:rowOff>
    </xdr:from>
    <xdr:to>
      <xdr:col>14</xdr:col>
      <xdr:colOff>438057</xdr:colOff>
      <xdr:row>124</xdr:row>
      <xdr:rowOff>134858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AB08517-0AB6-5868-5318-40319754EA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88530" y="17292205"/>
          <a:ext cx="5512977" cy="7074253"/>
        </a:xfrm>
        <a:prstGeom prst="rect">
          <a:avLst/>
        </a:prstGeom>
      </xdr:spPr>
    </xdr:pic>
    <xdr:clientData/>
  </xdr:twoCellAnchor>
  <xdr:twoCellAnchor editAs="oneCell">
    <xdr:from>
      <xdr:col>26</xdr:col>
      <xdr:colOff>415637</xdr:colOff>
      <xdr:row>38</xdr:row>
      <xdr:rowOff>98714</xdr:rowOff>
    </xdr:from>
    <xdr:to>
      <xdr:col>34</xdr:col>
      <xdr:colOff>132983</xdr:colOff>
      <xdr:row>81</xdr:row>
      <xdr:rowOff>60822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95D08A6C-F492-A82E-B1E6-16389E3C7B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380287" y="9585614"/>
          <a:ext cx="6118146" cy="7334458"/>
        </a:xfrm>
        <a:prstGeom prst="rect">
          <a:avLst/>
        </a:prstGeom>
      </xdr:spPr>
    </xdr:pic>
    <xdr:clientData/>
  </xdr:twoCellAnchor>
  <xdr:twoCellAnchor editAs="oneCell">
    <xdr:from>
      <xdr:col>6</xdr:col>
      <xdr:colOff>731520</xdr:colOff>
      <xdr:row>3</xdr:row>
      <xdr:rowOff>60960</xdr:rowOff>
    </xdr:from>
    <xdr:to>
      <xdr:col>15</xdr:col>
      <xdr:colOff>286682</xdr:colOff>
      <xdr:row>33</xdr:row>
      <xdr:rowOff>21880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104AF216-718E-7211-F067-B585D73E15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60720" y="609600"/>
          <a:ext cx="6687483" cy="8697539"/>
        </a:xfrm>
        <a:prstGeom prst="rect">
          <a:avLst/>
        </a:prstGeom>
      </xdr:spPr>
    </xdr:pic>
    <xdr:clientData/>
  </xdr:twoCellAnchor>
  <xdr:twoCellAnchor editAs="oneCell">
    <xdr:from>
      <xdr:col>26</xdr:col>
      <xdr:colOff>55418</xdr:colOff>
      <xdr:row>2</xdr:row>
      <xdr:rowOff>110836</xdr:rowOff>
    </xdr:from>
    <xdr:to>
      <xdr:col>34</xdr:col>
      <xdr:colOff>539545</xdr:colOff>
      <xdr:row>36</xdr:row>
      <xdr:rowOff>49724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53C0B8D2-80B6-015E-1700-D559E92391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0864945" y="443345"/>
          <a:ext cx="6801799" cy="8602275"/>
        </a:xfrm>
        <a:prstGeom prst="rect">
          <a:avLst/>
        </a:prstGeom>
      </xdr:spPr>
    </xdr:pic>
    <xdr:clientData/>
  </xdr:twoCellAnchor>
  <xdr:twoCellAnchor editAs="oneCell">
    <xdr:from>
      <xdr:col>16</xdr:col>
      <xdr:colOff>533400</xdr:colOff>
      <xdr:row>4</xdr:row>
      <xdr:rowOff>133350</xdr:rowOff>
    </xdr:from>
    <xdr:to>
      <xdr:col>24</xdr:col>
      <xdr:colOff>410451</xdr:colOff>
      <xdr:row>33</xdr:row>
      <xdr:rowOff>96353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95B50A2-6CB3-73BC-CE38-CA046D7049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4497050" y="819150"/>
          <a:ext cx="6277851" cy="7906853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38</xdr:row>
      <xdr:rowOff>0</xdr:rowOff>
    </xdr:from>
    <xdr:to>
      <xdr:col>24</xdr:col>
      <xdr:colOff>76992</xdr:colOff>
      <xdr:row>79</xdr:row>
      <xdr:rowOff>162929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6BF6224-57F1-83F1-2006-FA5A633C6B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4763750" y="9486900"/>
          <a:ext cx="5677692" cy="7192379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84</xdr:row>
      <xdr:rowOff>0</xdr:rowOff>
    </xdr:from>
    <xdr:to>
      <xdr:col>24</xdr:col>
      <xdr:colOff>181782</xdr:colOff>
      <xdr:row>126</xdr:row>
      <xdr:rowOff>20058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674716EC-9399-5F24-18B6-F86A9716E0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4763750" y="17373600"/>
          <a:ext cx="5782482" cy="7220958"/>
        </a:xfrm>
        <a:prstGeom prst="rect">
          <a:avLst/>
        </a:prstGeom>
      </xdr:spPr>
    </xdr:pic>
    <xdr:clientData/>
  </xdr:twoCellAnchor>
  <xdr:twoCellAnchor editAs="oneCell">
    <xdr:from>
      <xdr:col>17</xdr:col>
      <xdr:colOff>19050</xdr:colOff>
      <xdr:row>126</xdr:row>
      <xdr:rowOff>0</xdr:rowOff>
    </xdr:from>
    <xdr:to>
      <xdr:col>24</xdr:col>
      <xdr:colOff>115095</xdr:colOff>
      <xdr:row>167</xdr:row>
      <xdr:rowOff>124823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35512131-0198-4A3E-0873-41F11606C2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4782800" y="24574500"/>
          <a:ext cx="5696745" cy="7154273"/>
        </a:xfrm>
        <a:prstGeom prst="rect">
          <a:avLst/>
        </a:prstGeom>
      </xdr:spPr>
    </xdr:pic>
    <xdr:clientData/>
  </xdr:twoCellAnchor>
  <xdr:twoCellAnchor editAs="oneCell">
    <xdr:from>
      <xdr:col>17</xdr:col>
      <xdr:colOff>304800</xdr:colOff>
      <xdr:row>169</xdr:row>
      <xdr:rowOff>19050</xdr:rowOff>
    </xdr:from>
    <xdr:to>
      <xdr:col>24</xdr:col>
      <xdr:colOff>343687</xdr:colOff>
      <xdr:row>209</xdr:row>
      <xdr:rowOff>105744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F00E0AEC-5BDA-22C7-FB17-59B671444E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5068550" y="31965900"/>
          <a:ext cx="5639587" cy="6944694"/>
        </a:xfrm>
        <a:prstGeom prst="rect">
          <a:avLst/>
        </a:prstGeom>
      </xdr:spPr>
    </xdr:pic>
    <xdr:clientData/>
  </xdr:twoCellAnchor>
  <xdr:twoCellAnchor editAs="oneCell">
    <xdr:from>
      <xdr:col>17</xdr:col>
      <xdr:colOff>723900</xdr:colOff>
      <xdr:row>212</xdr:row>
      <xdr:rowOff>95250</xdr:rowOff>
    </xdr:from>
    <xdr:to>
      <xdr:col>24</xdr:col>
      <xdr:colOff>791366</xdr:colOff>
      <xdr:row>254</xdr:row>
      <xdr:rowOff>48623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2D682B0-5424-D35C-7E14-DBB3B0825C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5487650" y="39414450"/>
          <a:ext cx="5668166" cy="715427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54</xdr:col>
      <xdr:colOff>0</xdr:colOff>
      <xdr:row>12</xdr:row>
      <xdr:rowOff>76200</xdr:rowOff>
    </xdr:from>
    <xdr:to>
      <xdr:col>62</xdr:col>
      <xdr:colOff>458115</xdr:colOff>
      <xdr:row>55</xdr:row>
      <xdr:rowOff>187889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938AF45E-8B3C-8C6D-72BC-D13DCB940D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024800" y="2438400"/>
          <a:ext cx="6554115" cy="8592749"/>
        </a:xfrm>
        <a:prstGeom prst="rect">
          <a:avLst/>
        </a:prstGeom>
      </xdr:spPr>
    </xdr:pic>
    <xdr:clientData/>
  </xdr:twoCellAnchor>
  <xdr:twoCellAnchor editAs="oneCell">
    <xdr:from>
      <xdr:col>41</xdr:col>
      <xdr:colOff>573578</xdr:colOff>
      <xdr:row>12</xdr:row>
      <xdr:rowOff>24937</xdr:rowOff>
    </xdr:from>
    <xdr:to>
      <xdr:col>50</xdr:col>
      <xdr:colOff>283934</xdr:colOff>
      <xdr:row>57</xdr:row>
      <xdr:rowOff>52989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F4FAB251-7EBF-FE44-839B-A3B5EA34C5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523651" y="2504901"/>
          <a:ext cx="6817738" cy="8839543"/>
        </a:xfrm>
        <a:prstGeom prst="rect">
          <a:avLst/>
        </a:prstGeom>
      </xdr:spPr>
    </xdr:pic>
    <xdr:clientData/>
  </xdr:twoCellAnchor>
  <xdr:twoCellAnchor editAs="oneCell">
    <xdr:from>
      <xdr:col>31</xdr:col>
      <xdr:colOff>603180</xdr:colOff>
      <xdr:row>12</xdr:row>
      <xdr:rowOff>70700</xdr:rowOff>
    </xdr:from>
    <xdr:to>
      <xdr:col>41</xdr:col>
      <xdr:colOff>24901</xdr:colOff>
      <xdr:row>57</xdr:row>
      <xdr:rowOff>73940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ACCBB18C-6D2D-608B-4C4B-B1D7212121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648827" y="2527029"/>
          <a:ext cx="7310662" cy="8699005"/>
        </a:xfrm>
        <a:prstGeom prst="rect">
          <a:avLst/>
        </a:prstGeom>
      </xdr:spPr>
    </xdr:pic>
    <xdr:clientData/>
  </xdr:twoCellAnchor>
  <xdr:twoCellAnchor>
    <xdr:from>
      <xdr:col>32</xdr:col>
      <xdr:colOff>556586</xdr:colOff>
      <xdr:row>31</xdr:row>
      <xdr:rowOff>35859</xdr:rowOff>
    </xdr:from>
    <xdr:to>
      <xdr:col>40</xdr:col>
      <xdr:colOff>207818</xdr:colOff>
      <xdr:row>36</xdr:row>
      <xdr:rowOff>89648</xdr:rowOff>
    </xdr:to>
    <xdr:sp macro="" textlink="">
      <xdr:nvSpPr>
        <xdr:cNvPr id="8" name="Rectángulo 7">
          <a:extLst>
            <a:ext uri="{FF2B5EF4-FFF2-40B4-BE49-F238E27FC236}">
              <a16:creationId xmlns:a16="http://schemas.microsoft.com/office/drawing/2014/main" id="{879AD1F9-6886-4677-9D3F-A4D03FEB4962}"/>
            </a:ext>
          </a:extLst>
        </xdr:cNvPr>
        <xdr:cNvSpPr/>
      </xdr:nvSpPr>
      <xdr:spPr bwMode="auto">
        <a:xfrm>
          <a:off x="30399277" y="6242695"/>
          <a:ext cx="5968905" cy="995898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22</xdr:col>
      <xdr:colOff>451657</xdr:colOff>
      <xdr:row>13</xdr:row>
      <xdr:rowOff>138545</xdr:rowOff>
    </xdr:from>
    <xdr:to>
      <xdr:col>31</xdr:col>
      <xdr:colOff>116346</xdr:colOff>
      <xdr:row>56</xdr:row>
      <xdr:rowOff>124141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9B1AAF8-1583-B626-E131-EBDEE113AD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031497" y="2790305"/>
          <a:ext cx="7223729" cy="8306636"/>
        </a:xfrm>
        <a:prstGeom prst="rect">
          <a:avLst/>
        </a:prstGeom>
      </xdr:spPr>
    </xdr:pic>
    <xdr:clientData/>
  </xdr:twoCellAnchor>
  <xdr:twoCellAnchor>
    <xdr:from>
      <xdr:col>25</xdr:col>
      <xdr:colOff>0</xdr:colOff>
      <xdr:row>31</xdr:row>
      <xdr:rowOff>100548</xdr:rowOff>
    </xdr:from>
    <xdr:to>
      <xdr:col>30</xdr:col>
      <xdr:colOff>323850</xdr:colOff>
      <xdr:row>43</xdr:row>
      <xdr:rowOff>57150</xdr:rowOff>
    </xdr:to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id="{B2CDA78C-24CC-4CDA-8CFA-99DBEAB0098D}"/>
            </a:ext>
          </a:extLst>
        </xdr:cNvPr>
        <xdr:cNvSpPr/>
      </xdr:nvSpPr>
      <xdr:spPr bwMode="auto">
        <a:xfrm>
          <a:off x="23793450" y="6501348"/>
          <a:ext cx="4667250" cy="2242602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42</xdr:col>
      <xdr:colOff>266008</xdr:colOff>
      <xdr:row>27</xdr:row>
      <xdr:rowOff>38793</xdr:rowOff>
    </xdr:from>
    <xdr:to>
      <xdr:col>49</xdr:col>
      <xdr:colOff>540328</xdr:colOff>
      <xdr:row>30</xdr:row>
      <xdr:rowOff>180108</xdr:rowOff>
    </xdr:to>
    <xdr:sp macro="" textlink="">
      <xdr:nvSpPr>
        <xdr:cNvPr id="10" name="Rectángulo 9">
          <a:extLst>
            <a:ext uri="{FF2B5EF4-FFF2-40B4-BE49-F238E27FC236}">
              <a16:creationId xmlns:a16="http://schemas.microsoft.com/office/drawing/2014/main" id="{8E5E9681-132B-4267-AA87-0D5CC032A503}"/>
            </a:ext>
          </a:extLst>
        </xdr:cNvPr>
        <xdr:cNvSpPr/>
      </xdr:nvSpPr>
      <xdr:spPr bwMode="auto">
        <a:xfrm>
          <a:off x="38005790" y="5511338"/>
          <a:ext cx="5802283" cy="695497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54</xdr:col>
      <xdr:colOff>769539</xdr:colOff>
      <xdr:row>37</xdr:row>
      <xdr:rowOff>89650</xdr:rowOff>
    </xdr:from>
    <xdr:to>
      <xdr:col>62</xdr:col>
      <xdr:colOff>249382</xdr:colOff>
      <xdr:row>48</xdr:row>
      <xdr:rowOff>124691</xdr:rowOff>
    </xdr:to>
    <xdr:sp macro="" textlink="">
      <xdr:nvSpPr>
        <xdr:cNvPr id="12" name="Rectángulo 11">
          <a:extLst>
            <a:ext uri="{FF2B5EF4-FFF2-40B4-BE49-F238E27FC236}">
              <a16:creationId xmlns:a16="http://schemas.microsoft.com/office/drawing/2014/main" id="{1A52E8BA-BFCE-45C9-839E-6F334511D729}"/>
            </a:ext>
          </a:extLst>
        </xdr:cNvPr>
        <xdr:cNvSpPr/>
      </xdr:nvSpPr>
      <xdr:spPr bwMode="auto">
        <a:xfrm>
          <a:off x="47985830" y="7432559"/>
          <a:ext cx="5797516" cy="2140932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T199"/>
  <sheetViews>
    <sheetView tabSelected="1" view="pageBreakPreview" zoomScale="70" zoomScaleNormal="70" zoomScaleSheetLayoutView="70" workbookViewId="0">
      <selection activeCell="C10" sqref="C10"/>
    </sheetView>
  </sheetViews>
  <sheetFormatPr baseColWidth="10" defaultColWidth="11.42578125" defaultRowHeight="16.5"/>
  <cols>
    <col min="1" max="1" width="11" style="1" customWidth="1"/>
    <col min="2" max="2" width="22.7109375" style="1" customWidth="1"/>
    <col min="3" max="3" width="86.5703125" style="1" customWidth="1"/>
    <col min="4" max="4" width="18.85546875" style="1" customWidth="1"/>
    <col min="5" max="5" width="14.5703125" style="1" customWidth="1"/>
    <col min="6" max="6" width="20.42578125" style="1" customWidth="1"/>
    <col min="7" max="7" width="24.85546875" style="274" customWidth="1"/>
    <col min="8" max="8" width="20.5703125" style="1" bestFit="1" customWidth="1"/>
    <col min="9" max="9" width="26.140625" style="1" customWidth="1"/>
    <col min="10" max="10" width="23.5703125" style="1" customWidth="1"/>
    <col min="11" max="11" width="19.7109375" style="1" customWidth="1"/>
    <col min="12" max="12" width="29.7109375" style="388" bestFit="1" customWidth="1"/>
    <col min="13" max="13" width="25.140625" style="388" customWidth="1"/>
    <col min="14" max="14" width="15.42578125" style="1" bestFit="1" customWidth="1"/>
    <col min="15" max="15" width="19.7109375" style="1" customWidth="1"/>
    <col min="16" max="16" width="29.5703125" style="1" customWidth="1"/>
    <col min="17" max="17" width="12" style="1" bestFit="1" customWidth="1"/>
    <col min="18" max="18" width="21.5703125" style="1" customWidth="1"/>
    <col min="19" max="16384" width="11.42578125" style="1"/>
  </cols>
  <sheetData>
    <row r="1" spans="1:13" ht="17.25" thickBot="1">
      <c r="A1" s="3"/>
      <c r="B1" s="3"/>
      <c r="C1" s="3"/>
      <c r="D1" s="3"/>
      <c r="E1" s="3"/>
      <c r="F1" s="3"/>
      <c r="G1" s="269"/>
    </row>
    <row r="2" spans="1:13">
      <c r="A2" s="6"/>
      <c r="B2" s="7"/>
      <c r="C2" s="7"/>
      <c r="D2" s="7"/>
      <c r="E2" s="7"/>
      <c r="F2" s="7"/>
      <c r="G2" s="270"/>
    </row>
    <row r="3" spans="1:13" ht="32.25" customHeight="1">
      <c r="A3" s="405" t="s">
        <v>11</v>
      </c>
      <c r="B3" s="406"/>
      <c r="C3" s="3"/>
      <c r="D3" s="3"/>
      <c r="E3" s="3"/>
      <c r="F3" s="3"/>
      <c r="G3" s="271"/>
    </row>
    <row r="4" spans="1:13">
      <c r="A4" s="8" t="s">
        <v>0</v>
      </c>
      <c r="B4" s="4" t="s">
        <v>1</v>
      </c>
      <c r="C4" s="3"/>
      <c r="D4" s="3"/>
      <c r="E4" s="3"/>
      <c r="F4" s="3"/>
      <c r="G4" s="271"/>
    </row>
    <row r="5" spans="1:13" ht="30" customHeight="1">
      <c r="A5" s="407" t="s">
        <v>299</v>
      </c>
      <c r="B5" s="408"/>
      <c r="C5" s="408"/>
      <c r="D5" s="408"/>
      <c r="E5" s="408"/>
      <c r="F5" s="408"/>
      <c r="G5" s="409"/>
    </row>
    <row r="6" spans="1:13" ht="17.25" thickBot="1">
      <c r="A6" s="410" t="s">
        <v>50</v>
      </c>
      <c r="B6" s="411"/>
      <c r="C6" s="411"/>
      <c r="D6" s="411"/>
      <c r="E6" s="411"/>
      <c r="F6" s="411"/>
      <c r="G6" s="412"/>
    </row>
    <row r="7" spans="1:13" ht="30" customHeight="1">
      <c r="A7" s="419" t="s">
        <v>2</v>
      </c>
      <c r="B7" s="413" t="s">
        <v>8</v>
      </c>
      <c r="C7" s="419" t="s">
        <v>3</v>
      </c>
      <c r="D7" s="413" t="s">
        <v>4</v>
      </c>
      <c r="E7" s="413" t="s">
        <v>5</v>
      </c>
      <c r="F7" s="415" t="s">
        <v>539</v>
      </c>
      <c r="G7" s="417" t="s">
        <v>6</v>
      </c>
    </row>
    <row r="8" spans="1:13" ht="30" customHeight="1" thickBot="1">
      <c r="A8" s="420"/>
      <c r="B8" s="414"/>
      <c r="C8" s="420"/>
      <c r="D8" s="414"/>
      <c r="E8" s="414"/>
      <c r="F8" s="416"/>
      <c r="G8" s="418"/>
    </row>
    <row r="9" spans="1:13" ht="30" customHeight="1" thickBot="1">
      <c r="A9" s="421" t="s">
        <v>69</v>
      </c>
      <c r="B9" s="422"/>
      <c r="C9" s="422"/>
      <c r="D9" s="422"/>
      <c r="E9" s="422"/>
      <c r="F9" s="422"/>
      <c r="G9" s="423"/>
      <c r="L9" s="388" t="s">
        <v>208</v>
      </c>
      <c r="M9" s="388" t="s">
        <v>209</v>
      </c>
    </row>
    <row r="10" spans="1:13" ht="30" customHeight="1">
      <c r="A10" s="17" t="s">
        <v>29</v>
      </c>
      <c r="B10" s="14" t="s">
        <v>459</v>
      </c>
      <c r="C10" s="18" t="s">
        <v>460</v>
      </c>
      <c r="D10" s="11" t="s">
        <v>7</v>
      </c>
      <c r="E10" s="12">
        <f>'MEMORIAS DE CANTIDADES'!G17</f>
        <v>76</v>
      </c>
      <c r="F10" s="394">
        <f>ROUND(L10+M10,2)</f>
        <v>1808.66</v>
      </c>
      <c r="G10" s="32">
        <f>ROUND(F10*E10,0)</f>
        <v>137458</v>
      </c>
      <c r="L10" s="388">
        <v>1391.28</v>
      </c>
      <c r="M10" s="388">
        <f>0.3*L10</f>
        <v>417.38399999999996</v>
      </c>
    </row>
    <row r="11" spans="1:13" ht="30" customHeight="1">
      <c r="A11" s="17" t="s">
        <v>30</v>
      </c>
      <c r="B11" s="14" t="s">
        <v>462</v>
      </c>
      <c r="C11" s="19" t="s">
        <v>463</v>
      </c>
      <c r="D11" s="9" t="s">
        <v>12</v>
      </c>
      <c r="E11" s="12">
        <f>'MEMORIAS DE CANTIDADES'!G51</f>
        <v>52</v>
      </c>
      <c r="F11" s="394">
        <f t="shared" ref="F11:F18" si="0">ROUND(L11+M11,2)</f>
        <v>11724.06</v>
      </c>
      <c r="G11" s="33">
        <f t="shared" ref="G11:G18" si="1">ROUND(F11*E11,0)</f>
        <v>609651</v>
      </c>
      <c r="L11" s="388">
        <v>9018.51</v>
      </c>
      <c r="M11" s="388">
        <f t="shared" ref="M11:M18" si="2">0.3*L11</f>
        <v>2705.5529999999999</v>
      </c>
    </row>
    <row r="12" spans="1:13" ht="30" customHeight="1">
      <c r="A12" s="17" t="s">
        <v>31</v>
      </c>
      <c r="B12" s="14" t="s">
        <v>17</v>
      </c>
      <c r="C12" s="19" t="s">
        <v>464</v>
      </c>
      <c r="D12" s="9" t="s">
        <v>14</v>
      </c>
      <c r="E12" s="12">
        <f>'MEMORIAS DE CANTIDADES'!G84</f>
        <v>130</v>
      </c>
      <c r="F12" s="394">
        <f t="shared" si="0"/>
        <v>35041.699999999997</v>
      </c>
      <c r="G12" s="33">
        <f t="shared" si="1"/>
        <v>4555421</v>
      </c>
      <c r="L12" s="388">
        <v>26955.15</v>
      </c>
      <c r="M12" s="388">
        <f t="shared" si="2"/>
        <v>8086.5450000000001</v>
      </c>
    </row>
    <row r="13" spans="1:13" ht="30" customHeight="1">
      <c r="A13" s="17" t="s">
        <v>32</v>
      </c>
      <c r="B13" s="14" t="s">
        <v>471</v>
      </c>
      <c r="C13" s="19" t="s">
        <v>472</v>
      </c>
      <c r="D13" s="9" t="s">
        <v>14</v>
      </c>
      <c r="E13" s="12">
        <f>'MEMORIAS DE CANTIDADES'!G116</f>
        <v>38</v>
      </c>
      <c r="F13" s="394">
        <f t="shared" si="0"/>
        <v>52537.21</v>
      </c>
      <c r="G13" s="33">
        <f t="shared" si="1"/>
        <v>1996414</v>
      </c>
      <c r="L13" s="388">
        <f>'APU 1.4'!N59</f>
        <v>40413.24</v>
      </c>
      <c r="M13" s="388">
        <f t="shared" si="2"/>
        <v>12123.972</v>
      </c>
    </row>
    <row r="14" spans="1:13" ht="30" customHeight="1">
      <c r="A14" s="17" t="s">
        <v>33</v>
      </c>
      <c r="B14" s="14" t="s">
        <v>474</v>
      </c>
      <c r="C14" s="19" t="s">
        <v>473</v>
      </c>
      <c r="D14" s="9" t="s">
        <v>14</v>
      </c>
      <c r="E14" s="12">
        <f>'MEMORIAS DE CANTIDADES'!G148</f>
        <v>19</v>
      </c>
      <c r="F14" s="394">
        <f t="shared" si="0"/>
        <v>129430.67</v>
      </c>
      <c r="G14" s="33">
        <f t="shared" si="1"/>
        <v>2459183</v>
      </c>
      <c r="L14" s="388">
        <v>99562.05</v>
      </c>
      <c r="M14" s="388">
        <f t="shared" si="2"/>
        <v>29868.614999999998</v>
      </c>
    </row>
    <row r="15" spans="1:13" ht="30" customHeight="1">
      <c r="A15" s="17" t="s">
        <v>34</v>
      </c>
      <c r="B15" s="14" t="s">
        <v>475</v>
      </c>
      <c r="C15" s="19" t="s">
        <v>476</v>
      </c>
      <c r="D15" s="9" t="s">
        <v>15</v>
      </c>
      <c r="E15" s="12">
        <f>'MEMORIAS DE CANTIDADES'!G173</f>
        <v>3</v>
      </c>
      <c r="F15" s="394">
        <f t="shared" si="0"/>
        <v>12611.08</v>
      </c>
      <c r="G15" s="33">
        <f t="shared" si="1"/>
        <v>37833</v>
      </c>
      <c r="L15" s="388">
        <v>9700.83</v>
      </c>
      <c r="M15" s="388">
        <f t="shared" si="2"/>
        <v>2910.2489999999998</v>
      </c>
    </row>
    <row r="16" spans="1:13" ht="30" customHeight="1">
      <c r="A16" s="17" t="s">
        <v>35</v>
      </c>
      <c r="B16" s="14" t="s">
        <v>477</v>
      </c>
      <c r="C16" s="19" t="s">
        <v>478</v>
      </c>
      <c r="D16" s="9" t="s">
        <v>15</v>
      </c>
      <c r="E16" s="12">
        <f>'MEMORIAS DE CANTIDADES'!G205</f>
        <v>3</v>
      </c>
      <c r="F16" s="394">
        <f t="shared" si="0"/>
        <v>114863.2</v>
      </c>
      <c r="G16" s="33">
        <f t="shared" si="1"/>
        <v>344590</v>
      </c>
      <c r="L16" s="388">
        <v>88356.31</v>
      </c>
      <c r="M16" s="388">
        <f t="shared" si="2"/>
        <v>26506.893</v>
      </c>
    </row>
    <row r="17" spans="1:13" ht="30" customHeight="1">
      <c r="A17" s="17" t="s">
        <v>36</v>
      </c>
      <c r="B17" s="14" t="s">
        <v>479</v>
      </c>
      <c r="C17" s="19" t="s">
        <v>480</v>
      </c>
      <c r="D17" s="9" t="s">
        <v>15</v>
      </c>
      <c r="E17" s="12">
        <f>'MEMORIAS DE CANTIDADES'!G237</f>
        <v>47</v>
      </c>
      <c r="F17" s="394">
        <f t="shared" si="0"/>
        <v>59541.22</v>
      </c>
      <c r="G17" s="33">
        <f t="shared" si="1"/>
        <v>2798437</v>
      </c>
      <c r="L17" s="388">
        <v>45800.94</v>
      </c>
      <c r="M17" s="388">
        <f t="shared" si="2"/>
        <v>13740.282000000001</v>
      </c>
    </row>
    <row r="18" spans="1:13" ht="30" customHeight="1" thickBot="1">
      <c r="A18" s="17" t="s">
        <v>51</v>
      </c>
      <c r="B18" s="14" t="s">
        <v>481</v>
      </c>
      <c r="C18" s="19" t="s">
        <v>482</v>
      </c>
      <c r="D18" s="9" t="s">
        <v>16</v>
      </c>
      <c r="E18" s="12">
        <f>'MEMORIAS DE CANTIDADES'!G293</f>
        <v>309</v>
      </c>
      <c r="F18" s="394">
        <f t="shared" si="0"/>
        <v>9977.57</v>
      </c>
      <c r="G18" s="33">
        <f t="shared" si="1"/>
        <v>3083069</v>
      </c>
      <c r="L18" s="388">
        <v>7675.05</v>
      </c>
      <c r="M18" s="388">
        <f t="shared" si="2"/>
        <v>2302.5149999999999</v>
      </c>
    </row>
    <row r="19" spans="1:13" ht="30" customHeight="1" thickBot="1">
      <c r="A19" s="421" t="s">
        <v>70</v>
      </c>
      <c r="B19" s="422"/>
      <c r="C19" s="422"/>
      <c r="D19" s="422"/>
      <c r="E19" s="422"/>
      <c r="F19" s="422"/>
      <c r="G19" s="423"/>
    </row>
    <row r="20" spans="1:13" ht="42" customHeight="1">
      <c r="A20" s="21" t="s">
        <v>18</v>
      </c>
      <c r="B20" s="22" t="s">
        <v>483</v>
      </c>
      <c r="C20" s="19" t="s">
        <v>486</v>
      </c>
      <c r="D20" s="9" t="s">
        <v>7</v>
      </c>
      <c r="E20" s="10">
        <f>'MEMORIAS DE CANTIDADES'!G315</f>
        <v>76</v>
      </c>
      <c r="F20" s="394">
        <f>ROUND(L20+M20,2)</f>
        <v>991595.87</v>
      </c>
      <c r="G20" s="33">
        <f t="shared" ref="G20:G27" si="3">ROUND(F20*E20,0)</f>
        <v>75361286</v>
      </c>
      <c r="L20" s="388">
        <v>762766.05</v>
      </c>
      <c r="M20" s="388">
        <f>0.3*L20</f>
        <v>228829.815</v>
      </c>
    </row>
    <row r="21" spans="1:13" ht="42" customHeight="1">
      <c r="A21" s="21" t="s">
        <v>45</v>
      </c>
      <c r="B21" s="22" t="s">
        <v>485</v>
      </c>
      <c r="C21" s="19" t="s">
        <v>484</v>
      </c>
      <c r="D21" s="9" t="s">
        <v>14</v>
      </c>
      <c r="E21" s="10">
        <f>'MEMORIAS DE CANTIDADES'!G336</f>
        <v>6</v>
      </c>
      <c r="F21" s="394">
        <f t="shared" ref="F21:F27" si="4">ROUND(L21+M21,2)</f>
        <v>723648.78</v>
      </c>
      <c r="G21" s="33">
        <f t="shared" si="3"/>
        <v>4341893</v>
      </c>
      <c r="L21" s="388">
        <v>556652.91</v>
      </c>
      <c r="M21" s="388">
        <f t="shared" ref="M21:M33" si="5">0.3*L21</f>
        <v>166995.87299999999</v>
      </c>
    </row>
    <row r="22" spans="1:13" ht="42" customHeight="1">
      <c r="A22" s="21" t="s">
        <v>19</v>
      </c>
      <c r="B22" s="22" t="s">
        <v>487</v>
      </c>
      <c r="C22" s="19" t="s">
        <v>293</v>
      </c>
      <c r="D22" s="9" t="s">
        <v>15</v>
      </c>
      <c r="E22" s="10">
        <f>'MEMORIAS DE CANTIDADES'!G354</f>
        <v>17</v>
      </c>
      <c r="F22" s="394">
        <f t="shared" si="4"/>
        <v>50081.599999999999</v>
      </c>
      <c r="G22" s="33">
        <f t="shared" si="3"/>
        <v>851387</v>
      </c>
      <c r="L22" s="388">
        <v>38524.31</v>
      </c>
      <c r="M22" s="388">
        <f t="shared" si="5"/>
        <v>11557.293</v>
      </c>
    </row>
    <row r="23" spans="1:13" ht="30" customHeight="1">
      <c r="A23" s="21" t="s">
        <v>20</v>
      </c>
      <c r="B23" s="376" t="s">
        <v>548</v>
      </c>
      <c r="C23" s="24" t="s">
        <v>492</v>
      </c>
      <c r="D23" s="5" t="s">
        <v>9</v>
      </c>
      <c r="E23" s="10">
        <f>'MEMORIAS DE CANTIDADES'!G372</f>
        <v>1</v>
      </c>
      <c r="F23" s="394">
        <f t="shared" si="4"/>
        <v>3651734.16</v>
      </c>
      <c r="G23" s="34">
        <f t="shared" si="3"/>
        <v>3651734</v>
      </c>
      <c r="L23" s="388">
        <f>'APU 2.4'!N61</f>
        <v>2809026.28</v>
      </c>
      <c r="M23" s="388">
        <f t="shared" si="5"/>
        <v>842707.88399999996</v>
      </c>
    </row>
    <row r="24" spans="1:13" ht="35.450000000000003" customHeight="1">
      <c r="A24" s="21" t="s">
        <v>21</v>
      </c>
      <c r="B24" s="23" t="s">
        <v>494</v>
      </c>
      <c r="C24" s="24" t="s">
        <v>493</v>
      </c>
      <c r="D24" s="5" t="s">
        <v>14</v>
      </c>
      <c r="E24" s="10">
        <f>'MEMORIAS DE CANTIDADES'!G390</f>
        <v>1</v>
      </c>
      <c r="F24" s="394">
        <f t="shared" si="4"/>
        <v>1339573.21</v>
      </c>
      <c r="G24" s="33">
        <f t="shared" si="3"/>
        <v>1339573</v>
      </c>
      <c r="L24" s="388">
        <v>1030440.93</v>
      </c>
      <c r="M24" s="388">
        <f t="shared" si="5"/>
        <v>309132.27899999998</v>
      </c>
    </row>
    <row r="25" spans="1:13" ht="27" customHeight="1">
      <c r="A25" s="21" t="s">
        <v>22</v>
      </c>
      <c r="B25" s="23" t="s">
        <v>496</v>
      </c>
      <c r="C25" s="24" t="s">
        <v>495</v>
      </c>
      <c r="D25" s="5" t="s">
        <v>14</v>
      </c>
      <c r="E25" s="10">
        <f>'MEMORIAS DE CANTIDADES'!G408</f>
        <v>1</v>
      </c>
      <c r="F25" s="394">
        <f t="shared" si="4"/>
        <v>1317652.49</v>
      </c>
      <c r="G25" s="33">
        <f t="shared" si="3"/>
        <v>1317652</v>
      </c>
      <c r="L25" s="388">
        <v>1013578.84</v>
      </c>
      <c r="M25" s="388">
        <f t="shared" si="5"/>
        <v>304073.652</v>
      </c>
    </row>
    <row r="26" spans="1:13" ht="32.450000000000003" customHeight="1">
      <c r="A26" s="21" t="s">
        <v>23</v>
      </c>
      <c r="B26" s="23" t="s">
        <v>498</v>
      </c>
      <c r="C26" s="24" t="s">
        <v>497</v>
      </c>
      <c r="D26" s="5" t="s">
        <v>9</v>
      </c>
      <c r="E26" s="10">
        <f>'MEMORIAS DE CANTIDADES'!G434</f>
        <v>4</v>
      </c>
      <c r="F26" s="394">
        <f t="shared" si="4"/>
        <v>21396.639999999999</v>
      </c>
      <c r="G26" s="33">
        <f t="shared" si="3"/>
        <v>85587</v>
      </c>
      <c r="L26" s="388">
        <v>16458.95</v>
      </c>
      <c r="M26" s="388">
        <f t="shared" si="5"/>
        <v>4937.6850000000004</v>
      </c>
    </row>
    <row r="27" spans="1:13" ht="30" customHeight="1" thickBot="1">
      <c r="A27" s="21" t="s">
        <v>24</v>
      </c>
      <c r="B27" s="23" t="s">
        <v>500</v>
      </c>
      <c r="C27" s="24" t="s">
        <v>499</v>
      </c>
      <c r="D27" s="5" t="s">
        <v>14</v>
      </c>
      <c r="E27" s="10">
        <f>'MEMORIAS DE CANTIDADES'!G452</f>
        <v>1</v>
      </c>
      <c r="F27" s="394">
        <f t="shared" si="4"/>
        <v>993681.73</v>
      </c>
      <c r="G27" s="33">
        <f t="shared" si="3"/>
        <v>993682</v>
      </c>
      <c r="L27" s="388">
        <v>764370.56</v>
      </c>
      <c r="M27" s="388">
        <f t="shared" si="5"/>
        <v>229311.16800000001</v>
      </c>
    </row>
    <row r="28" spans="1:13" ht="30" customHeight="1" thickBot="1">
      <c r="A28" s="421" t="s">
        <v>71</v>
      </c>
      <c r="B28" s="422"/>
      <c r="C28" s="422"/>
      <c r="D28" s="422"/>
      <c r="E28" s="422"/>
      <c r="F28" s="422"/>
      <c r="G28" s="423"/>
    </row>
    <row r="29" spans="1:13" ht="31.5" customHeight="1">
      <c r="A29" s="17" t="s">
        <v>25</v>
      </c>
      <c r="B29" s="25" t="s">
        <v>28</v>
      </c>
      <c r="C29" s="18" t="s">
        <v>501</v>
      </c>
      <c r="D29" s="11" t="s">
        <v>14</v>
      </c>
      <c r="E29" s="12">
        <f>'MEMORIAS DE CANTIDADES'!G484</f>
        <v>15</v>
      </c>
      <c r="F29" s="394">
        <f>ROUND(L29+M29,2)</f>
        <v>155996.79999999999</v>
      </c>
      <c r="G29" s="32">
        <f>ROUND(F29*E29,0)</f>
        <v>2339952</v>
      </c>
      <c r="L29" s="388">
        <v>119997.54</v>
      </c>
      <c r="M29" s="388">
        <f t="shared" si="5"/>
        <v>35999.261999999995</v>
      </c>
    </row>
    <row r="30" spans="1:13" ht="30" customHeight="1">
      <c r="A30" s="26" t="s">
        <v>26</v>
      </c>
      <c r="B30" s="23" t="s">
        <v>502</v>
      </c>
      <c r="C30" s="24" t="s">
        <v>503</v>
      </c>
      <c r="D30" s="5" t="s">
        <v>14</v>
      </c>
      <c r="E30" s="12">
        <f>'MEMORIAS DE CANTIDADES'!G502</f>
        <v>141</v>
      </c>
      <c r="F30" s="394">
        <f t="shared" ref="F30:F31" si="6">ROUND(L30+M30,2)</f>
        <v>140646.1</v>
      </c>
      <c r="G30" s="33">
        <f>ROUND(F30*E30,0)</f>
        <v>19831100</v>
      </c>
      <c r="L30" s="388">
        <v>108189.31</v>
      </c>
      <c r="M30" s="388">
        <f t="shared" si="5"/>
        <v>32456.792999999998</v>
      </c>
    </row>
    <row r="31" spans="1:13" ht="30" customHeight="1" thickBot="1">
      <c r="A31" s="17" t="s">
        <v>27</v>
      </c>
      <c r="B31" s="22" t="s">
        <v>505</v>
      </c>
      <c r="C31" s="19" t="s">
        <v>504</v>
      </c>
      <c r="D31" s="9" t="s">
        <v>14</v>
      </c>
      <c r="E31" s="12">
        <f>'MEMORIAS DE CANTIDADES'!G535</f>
        <v>12</v>
      </c>
      <c r="F31" s="394">
        <f t="shared" si="6"/>
        <v>140803.73000000001</v>
      </c>
      <c r="G31" s="33">
        <f>ROUND(F31*E31,0)</f>
        <v>1689645</v>
      </c>
      <c r="L31" s="388">
        <v>108310.56</v>
      </c>
      <c r="M31" s="388">
        <f t="shared" si="5"/>
        <v>32493.167999999998</v>
      </c>
    </row>
    <row r="32" spans="1:13" ht="30" customHeight="1" thickBot="1">
      <c r="A32" s="421" t="s">
        <v>72</v>
      </c>
      <c r="B32" s="422"/>
      <c r="C32" s="422"/>
      <c r="D32" s="422"/>
      <c r="E32" s="422"/>
      <c r="F32" s="422"/>
      <c r="G32" s="423"/>
    </row>
    <row r="33" spans="1:13" ht="29.25" thickBot="1">
      <c r="A33" s="26" t="s">
        <v>38</v>
      </c>
      <c r="B33" s="22" t="s">
        <v>37</v>
      </c>
      <c r="C33" s="19" t="s">
        <v>506</v>
      </c>
      <c r="D33" s="9" t="s">
        <v>14</v>
      </c>
      <c r="E33" s="12">
        <f>'MEMORIAS DE CANTIDADES'!G568</f>
        <v>4</v>
      </c>
      <c r="F33" s="394">
        <f>ROUND(L33+M33,2)</f>
        <v>1517757.05</v>
      </c>
      <c r="G33" s="33">
        <f>ROUND(F33*E33,0)</f>
        <v>6071028</v>
      </c>
      <c r="L33" s="388">
        <v>1167505.42</v>
      </c>
      <c r="M33" s="388">
        <f t="shared" si="5"/>
        <v>350251.62599999999</v>
      </c>
    </row>
    <row r="34" spans="1:13" ht="30" customHeight="1">
      <c r="A34" s="424" t="s">
        <v>73</v>
      </c>
      <c r="B34" s="425"/>
      <c r="C34" s="425"/>
      <c r="D34" s="425"/>
      <c r="E34" s="425"/>
      <c r="F34" s="425"/>
      <c r="G34" s="426"/>
    </row>
    <row r="35" spans="1:13" s="3" customFormat="1" ht="32.25" customHeight="1">
      <c r="A35" s="20" t="s">
        <v>40</v>
      </c>
      <c r="B35" s="23" t="s">
        <v>41</v>
      </c>
      <c r="C35" s="24" t="s">
        <v>507</v>
      </c>
      <c r="D35" s="5" t="s">
        <v>14</v>
      </c>
      <c r="E35" s="16">
        <f>'MEMORIAS DE CANTIDADES'!G601</f>
        <v>19</v>
      </c>
      <c r="F35" s="394">
        <f>ROUND(L35+M35,2)</f>
        <v>19633.580000000002</v>
      </c>
      <c r="G35" s="33">
        <f>ROUND(F35*E35,0)</f>
        <v>373038</v>
      </c>
      <c r="H35" s="1"/>
      <c r="I35" s="1"/>
      <c r="J35" s="1"/>
      <c r="K35" s="1"/>
      <c r="L35" s="392">
        <v>15102.75</v>
      </c>
      <c r="M35" s="388">
        <f>0.3*L35</f>
        <v>4530.8249999999998</v>
      </c>
    </row>
    <row r="36" spans="1:13" ht="30" customHeight="1" thickBot="1">
      <c r="A36" s="427" t="s">
        <v>74</v>
      </c>
      <c r="B36" s="428"/>
      <c r="C36" s="429"/>
      <c r="D36" s="429"/>
      <c r="E36" s="429"/>
      <c r="F36" s="429"/>
      <c r="G36" s="430"/>
    </row>
    <row r="37" spans="1:13" ht="33" customHeight="1" thickBot="1">
      <c r="A37" s="15" t="s">
        <v>43</v>
      </c>
      <c r="B37" s="23" t="s">
        <v>441</v>
      </c>
      <c r="C37" s="369" t="s">
        <v>508</v>
      </c>
      <c r="D37" s="15" t="s">
        <v>12</v>
      </c>
      <c r="E37" s="10">
        <f>'MEMORIAS DE CANTIDADES'!G634</f>
        <v>76</v>
      </c>
      <c r="F37" s="394">
        <f>ROUND(L37+M37,2)</f>
        <v>67661.75</v>
      </c>
      <c r="G37" s="34">
        <f>ROUND(E37*F37,0)</f>
        <v>5142293</v>
      </c>
      <c r="L37" s="388">
        <v>52047.5</v>
      </c>
      <c r="M37" s="388">
        <f>0.3*L37</f>
        <v>15614.25</v>
      </c>
    </row>
    <row r="38" spans="1:13" s="31" customFormat="1" ht="30" customHeight="1" thickBot="1">
      <c r="A38" s="431" t="s">
        <v>156</v>
      </c>
      <c r="B38" s="432"/>
      <c r="C38" s="433"/>
      <c r="D38" s="433"/>
      <c r="E38" s="433"/>
      <c r="F38" s="434"/>
      <c r="G38" s="29">
        <f>SUM(G10:G18)+SUM(G20:G27)+SUM(G29:G31)+G33+G35+G37</f>
        <v>139411906</v>
      </c>
      <c r="H38" s="1"/>
      <c r="I38" s="1"/>
      <c r="J38" s="1"/>
      <c r="K38" s="1"/>
      <c r="L38" s="389"/>
      <c r="M38" s="389"/>
    </row>
    <row r="39" spans="1:13" ht="17.25" thickBot="1">
      <c r="A39" s="410" t="s">
        <v>47</v>
      </c>
      <c r="B39" s="411"/>
      <c r="C39" s="411"/>
      <c r="D39" s="411"/>
      <c r="E39" s="411"/>
      <c r="F39" s="411"/>
      <c r="G39" s="412"/>
    </row>
    <row r="40" spans="1:13" ht="30" customHeight="1">
      <c r="A40" s="435" t="s">
        <v>2</v>
      </c>
      <c r="B40" s="437"/>
      <c r="C40" s="435" t="s">
        <v>3</v>
      </c>
      <c r="D40" s="437" t="s">
        <v>4</v>
      </c>
      <c r="E40" s="437" t="s">
        <v>5</v>
      </c>
      <c r="F40" s="439" t="str">
        <f>F7</f>
        <v xml:space="preserve">VALOR UNITARIO </v>
      </c>
      <c r="G40" s="403" t="s">
        <v>6</v>
      </c>
    </row>
    <row r="41" spans="1:13" ht="30" customHeight="1" thickBot="1">
      <c r="A41" s="436"/>
      <c r="B41" s="438"/>
      <c r="C41" s="436"/>
      <c r="D41" s="438"/>
      <c r="E41" s="438"/>
      <c r="F41" s="440"/>
      <c r="G41" s="404"/>
    </row>
    <row r="42" spans="1:13" ht="30" customHeight="1" thickBot="1">
      <c r="A42" s="421" t="s">
        <v>75</v>
      </c>
      <c r="B42" s="422"/>
      <c r="C42" s="422"/>
      <c r="D42" s="422"/>
      <c r="E42" s="422"/>
      <c r="F42" s="422"/>
      <c r="G42" s="423"/>
    </row>
    <row r="43" spans="1:13" ht="30" customHeight="1">
      <c r="A43" s="17" t="s">
        <v>46</v>
      </c>
      <c r="B43" s="14" t="s">
        <v>459</v>
      </c>
      <c r="C43" s="18" t="s">
        <v>460</v>
      </c>
      <c r="D43" s="11" t="s">
        <v>7</v>
      </c>
      <c r="E43" s="12">
        <f>'MEMORIAS DE CANTIDADES'!G658</f>
        <v>395</v>
      </c>
      <c r="F43" s="394">
        <f>ROUND(L43+M43,2)</f>
        <v>1808.66</v>
      </c>
      <c r="G43" s="13">
        <f t="shared" ref="G43:G50" si="7">ROUND(E43*F43,0)</f>
        <v>714421</v>
      </c>
      <c r="L43" s="388">
        <f>L10</f>
        <v>1391.28</v>
      </c>
      <c r="M43" s="388">
        <f>0.3*L43</f>
        <v>417.38399999999996</v>
      </c>
    </row>
    <row r="44" spans="1:13" ht="30" customHeight="1">
      <c r="A44" s="17" t="s">
        <v>52</v>
      </c>
      <c r="B44" s="14" t="s">
        <v>462</v>
      </c>
      <c r="C44" s="19" t="s">
        <v>463</v>
      </c>
      <c r="D44" s="9" t="s">
        <v>7</v>
      </c>
      <c r="E44" s="12">
        <f>'MEMORIAS DE CANTIDADES'!G692</f>
        <v>36</v>
      </c>
      <c r="F44" s="394">
        <f t="shared" ref="F44:F50" si="8">ROUND(L44+M44,2)</f>
        <v>11724.06</v>
      </c>
      <c r="G44" s="13">
        <f t="shared" si="7"/>
        <v>422066</v>
      </c>
      <c r="L44" s="388">
        <f>L11</f>
        <v>9018.51</v>
      </c>
      <c r="M44" s="388">
        <f t="shared" ref="M44:M107" si="9">0.3*L44</f>
        <v>2705.5529999999999</v>
      </c>
    </row>
    <row r="45" spans="1:13" ht="30" customHeight="1">
      <c r="A45" s="17" t="s">
        <v>53</v>
      </c>
      <c r="B45" s="14" t="s">
        <v>17</v>
      </c>
      <c r="C45" s="19" t="s">
        <v>464</v>
      </c>
      <c r="D45" s="9" t="s">
        <v>14</v>
      </c>
      <c r="E45" s="12">
        <f>'MEMORIAS DE CANTIDADES'!G725</f>
        <v>694</v>
      </c>
      <c r="F45" s="394">
        <f t="shared" si="8"/>
        <v>35041.699999999997</v>
      </c>
      <c r="G45" s="13">
        <f t="shared" si="7"/>
        <v>24318940</v>
      </c>
      <c r="L45" s="388">
        <f>L12</f>
        <v>26955.15</v>
      </c>
      <c r="M45" s="388">
        <f t="shared" si="9"/>
        <v>8086.5450000000001</v>
      </c>
    </row>
    <row r="46" spans="1:13" ht="30" customHeight="1">
      <c r="A46" s="17" t="s">
        <v>54</v>
      </c>
      <c r="B46" s="14" t="s">
        <v>471</v>
      </c>
      <c r="C46" s="19" t="s">
        <v>472</v>
      </c>
      <c r="D46" s="9" t="s">
        <v>14</v>
      </c>
      <c r="E46" s="12">
        <f>'MEMORIAS DE CANTIDADES'!G757</f>
        <v>199</v>
      </c>
      <c r="F46" s="394">
        <f t="shared" si="8"/>
        <v>52537.21</v>
      </c>
      <c r="G46" s="13">
        <f t="shared" si="7"/>
        <v>10454905</v>
      </c>
      <c r="L46" s="388">
        <f>'APU 1.4'!N59</f>
        <v>40413.24</v>
      </c>
      <c r="M46" s="388">
        <f t="shared" si="9"/>
        <v>12123.972</v>
      </c>
    </row>
    <row r="47" spans="1:13" ht="30" customHeight="1">
      <c r="A47" s="17" t="s">
        <v>55</v>
      </c>
      <c r="B47" s="14" t="s">
        <v>474</v>
      </c>
      <c r="C47" s="19" t="s">
        <v>473</v>
      </c>
      <c r="D47" s="9" t="s">
        <v>14</v>
      </c>
      <c r="E47" s="12">
        <f>'MEMORIAS DE CANTIDADES'!G789</f>
        <v>100</v>
      </c>
      <c r="F47" s="394">
        <f t="shared" si="8"/>
        <v>129430.67</v>
      </c>
      <c r="G47" s="13">
        <f t="shared" si="7"/>
        <v>12943067</v>
      </c>
      <c r="L47" s="388">
        <f>L14</f>
        <v>99562.05</v>
      </c>
      <c r="M47" s="388">
        <f t="shared" si="9"/>
        <v>29868.614999999998</v>
      </c>
    </row>
    <row r="48" spans="1:13" ht="30" customHeight="1">
      <c r="A48" s="17" t="s">
        <v>56</v>
      </c>
      <c r="B48" s="14" t="s">
        <v>510</v>
      </c>
      <c r="C48" s="19" t="s">
        <v>509</v>
      </c>
      <c r="D48" s="9" t="s">
        <v>14</v>
      </c>
      <c r="E48" s="12">
        <f>'MEMORIAS DE CANTIDADES'!G814</f>
        <v>75</v>
      </c>
      <c r="F48" s="394">
        <f t="shared" si="8"/>
        <v>91750.92</v>
      </c>
      <c r="G48" s="13">
        <f t="shared" si="7"/>
        <v>6881319</v>
      </c>
      <c r="L48" s="388">
        <v>70577.63</v>
      </c>
      <c r="M48" s="388">
        <f t="shared" si="9"/>
        <v>21173.289000000001</v>
      </c>
    </row>
    <row r="49" spans="1:13" ht="30" customHeight="1">
      <c r="A49" s="17" t="s">
        <v>57</v>
      </c>
      <c r="B49" s="14" t="s">
        <v>479</v>
      </c>
      <c r="C49" s="19" t="s">
        <v>480</v>
      </c>
      <c r="D49" s="9" t="s">
        <v>15</v>
      </c>
      <c r="E49" s="12">
        <f>'MEMORIAS DE CANTIDADES'!G846</f>
        <v>380</v>
      </c>
      <c r="F49" s="394">
        <f t="shared" si="8"/>
        <v>59541.22</v>
      </c>
      <c r="G49" s="13">
        <f t="shared" si="7"/>
        <v>22625664</v>
      </c>
      <c r="L49" s="388">
        <f>L17</f>
        <v>45800.94</v>
      </c>
      <c r="M49" s="388">
        <f t="shared" si="9"/>
        <v>13740.282000000001</v>
      </c>
    </row>
    <row r="50" spans="1:13" ht="30" customHeight="1" thickBot="1">
      <c r="A50" s="17" t="s">
        <v>58</v>
      </c>
      <c r="B50" s="14" t="s">
        <v>481</v>
      </c>
      <c r="C50" s="19" t="s">
        <v>482</v>
      </c>
      <c r="D50" s="9" t="s">
        <v>16</v>
      </c>
      <c r="E50" s="12">
        <f>'MEMORIAS DE CANTIDADES'!G898</f>
        <v>793</v>
      </c>
      <c r="F50" s="394">
        <f t="shared" si="8"/>
        <v>9977.57</v>
      </c>
      <c r="G50" s="13">
        <f t="shared" si="7"/>
        <v>7912213</v>
      </c>
      <c r="L50" s="388">
        <f>L18</f>
        <v>7675.05</v>
      </c>
      <c r="M50" s="388">
        <f t="shared" si="9"/>
        <v>2302.5149999999999</v>
      </c>
    </row>
    <row r="51" spans="1:13" ht="30" customHeight="1" thickBot="1">
      <c r="A51" s="421" t="s">
        <v>76</v>
      </c>
      <c r="B51" s="422"/>
      <c r="C51" s="422"/>
      <c r="D51" s="422"/>
      <c r="E51" s="422"/>
      <c r="F51" s="422"/>
      <c r="G51" s="423"/>
    </row>
    <row r="52" spans="1:13" ht="42" customHeight="1">
      <c r="A52" s="21" t="s">
        <v>59</v>
      </c>
      <c r="B52" s="22" t="s">
        <v>519</v>
      </c>
      <c r="C52" s="19" t="s">
        <v>518</v>
      </c>
      <c r="D52" s="9" t="s">
        <v>7</v>
      </c>
      <c r="E52" s="10">
        <f>'MEMORIAS DE CANTIDADES'!G920</f>
        <v>232</v>
      </c>
      <c r="F52" s="394">
        <f>ROUND(L52+M52,2)</f>
        <v>276331.96999999997</v>
      </c>
      <c r="G52" s="13">
        <f t="shared" ref="G52:G61" si="10">ROUND(E52*F52,0)</f>
        <v>64109017</v>
      </c>
      <c r="L52" s="388">
        <v>212563.05</v>
      </c>
      <c r="M52" s="388">
        <f t="shared" si="9"/>
        <v>63768.914999999994</v>
      </c>
    </row>
    <row r="53" spans="1:13" ht="30" customHeight="1">
      <c r="A53" s="21" t="s">
        <v>60</v>
      </c>
      <c r="B53" s="22" t="s">
        <v>521</v>
      </c>
      <c r="C53" s="19" t="s">
        <v>520</v>
      </c>
      <c r="D53" s="9" t="s">
        <v>7</v>
      </c>
      <c r="E53" s="10">
        <f>'MEMORIAS DE CANTIDADES'!G938</f>
        <v>163</v>
      </c>
      <c r="F53" s="394">
        <f t="shared" ref="F53:F61" si="11">ROUND(L53+M53,2)</f>
        <v>452660.47</v>
      </c>
      <c r="G53" s="13">
        <f t="shared" si="10"/>
        <v>73783657</v>
      </c>
      <c r="L53" s="388">
        <v>348200.36</v>
      </c>
      <c r="M53" s="388">
        <f t="shared" si="9"/>
        <v>104460.10799999999</v>
      </c>
    </row>
    <row r="54" spans="1:13" ht="30" customHeight="1">
      <c r="A54" s="21" t="s">
        <v>61</v>
      </c>
      <c r="B54" s="376" t="s">
        <v>548</v>
      </c>
      <c r="C54" s="24" t="s">
        <v>492</v>
      </c>
      <c r="D54" s="5" t="s">
        <v>9</v>
      </c>
      <c r="E54" s="10">
        <f>'MEMORIAS DE CANTIDADES'!G959</f>
        <v>2</v>
      </c>
      <c r="F54" s="394">
        <f t="shared" si="11"/>
        <v>3651734.16</v>
      </c>
      <c r="G54" s="13">
        <f t="shared" si="10"/>
        <v>7303468</v>
      </c>
      <c r="L54" s="388">
        <f>'APU 2.4'!N61</f>
        <v>2809026.28</v>
      </c>
      <c r="M54" s="388">
        <f t="shared" si="9"/>
        <v>842707.88399999996</v>
      </c>
    </row>
    <row r="55" spans="1:13" ht="42.75">
      <c r="A55" s="21" t="s">
        <v>62</v>
      </c>
      <c r="B55" s="376" t="s">
        <v>549</v>
      </c>
      <c r="C55" s="24" t="s">
        <v>511</v>
      </c>
      <c r="D55" s="5" t="s">
        <v>9</v>
      </c>
      <c r="E55" s="10">
        <f>'MEMORIAS DE CANTIDADES'!G977</f>
        <v>5</v>
      </c>
      <c r="F55" s="394">
        <f t="shared" si="11"/>
        <v>4377871.46</v>
      </c>
      <c r="G55" s="13">
        <f t="shared" si="10"/>
        <v>21889357</v>
      </c>
      <c r="L55" s="388">
        <f>'APU 8.4'!N61</f>
        <v>3367593.43</v>
      </c>
      <c r="M55" s="388">
        <f t="shared" si="9"/>
        <v>1010278.029</v>
      </c>
    </row>
    <row r="56" spans="1:13" ht="42.75">
      <c r="A56" s="21" t="s">
        <v>63</v>
      </c>
      <c r="B56" s="376" t="s">
        <v>550</v>
      </c>
      <c r="C56" s="24" t="s">
        <v>512</v>
      </c>
      <c r="D56" s="5" t="s">
        <v>9</v>
      </c>
      <c r="E56" s="10">
        <f>'MEMORIAS DE CANTIDADES'!G995</f>
        <v>1</v>
      </c>
      <c r="F56" s="394">
        <f t="shared" si="11"/>
        <v>6405392.8300000001</v>
      </c>
      <c r="G56" s="13">
        <f t="shared" si="10"/>
        <v>6405393</v>
      </c>
      <c r="L56" s="388">
        <f>'APU 8.5'!N61</f>
        <v>4927225.25</v>
      </c>
      <c r="M56" s="388">
        <f t="shared" si="9"/>
        <v>1478167.575</v>
      </c>
    </row>
    <row r="57" spans="1:13" ht="40.9" customHeight="1">
      <c r="A57" s="21" t="s">
        <v>64</v>
      </c>
      <c r="B57" s="376" t="s">
        <v>551</v>
      </c>
      <c r="C57" s="24" t="s">
        <v>517</v>
      </c>
      <c r="D57" s="5" t="s">
        <v>9</v>
      </c>
      <c r="E57" s="10">
        <f>'MEMORIAS DE CANTIDADES'!G1013</f>
        <v>2</v>
      </c>
      <c r="F57" s="394">
        <f t="shared" si="11"/>
        <v>8534721.4700000007</v>
      </c>
      <c r="G57" s="13">
        <f t="shared" si="10"/>
        <v>17069443</v>
      </c>
      <c r="L57" s="388">
        <f>'APU 8.6 '!N61</f>
        <v>6565170.3600000003</v>
      </c>
      <c r="M57" s="388">
        <f t="shared" si="9"/>
        <v>1969551.108</v>
      </c>
    </row>
    <row r="58" spans="1:13" ht="35.450000000000003" customHeight="1">
      <c r="A58" s="21" t="s">
        <v>65</v>
      </c>
      <c r="B58" s="23" t="s">
        <v>494</v>
      </c>
      <c r="C58" s="24" t="s">
        <v>493</v>
      </c>
      <c r="D58" s="5" t="s">
        <v>14</v>
      </c>
      <c r="E58" s="10">
        <f>'MEMORIAS DE CANTIDADES'!G1031</f>
        <v>5</v>
      </c>
      <c r="F58" s="394">
        <f t="shared" si="11"/>
        <v>1339573.21</v>
      </c>
      <c r="G58" s="13">
        <f t="shared" si="10"/>
        <v>6697866</v>
      </c>
      <c r="L58" s="388">
        <f>L24</f>
        <v>1030440.93</v>
      </c>
      <c r="M58" s="388">
        <f t="shared" si="9"/>
        <v>309132.27899999998</v>
      </c>
    </row>
    <row r="59" spans="1:13" ht="27" customHeight="1">
      <c r="A59" s="21" t="s">
        <v>66</v>
      </c>
      <c r="B59" s="23" t="s">
        <v>496</v>
      </c>
      <c r="C59" s="24" t="s">
        <v>495</v>
      </c>
      <c r="D59" s="5" t="s">
        <v>14</v>
      </c>
      <c r="E59" s="10">
        <f>'MEMORIAS DE CANTIDADES'!G1049</f>
        <v>5</v>
      </c>
      <c r="F59" s="394">
        <f t="shared" si="11"/>
        <v>1317652.49</v>
      </c>
      <c r="G59" s="13">
        <f t="shared" si="10"/>
        <v>6588262</v>
      </c>
      <c r="L59" s="388">
        <f t="shared" ref="L59:L61" si="12">L25</f>
        <v>1013578.84</v>
      </c>
      <c r="M59" s="388">
        <f t="shared" si="9"/>
        <v>304073.652</v>
      </c>
    </row>
    <row r="60" spans="1:13" ht="32.450000000000003" customHeight="1">
      <c r="A60" s="21" t="s">
        <v>67</v>
      </c>
      <c r="B60" s="23" t="s">
        <v>498</v>
      </c>
      <c r="C60" s="24" t="s">
        <v>497</v>
      </c>
      <c r="D60" s="5" t="s">
        <v>9</v>
      </c>
      <c r="E60" s="10">
        <f>'MEMORIAS DE CANTIDADES'!G1075</f>
        <v>65</v>
      </c>
      <c r="F60" s="394">
        <f t="shared" si="11"/>
        <v>21396.639999999999</v>
      </c>
      <c r="G60" s="13">
        <f t="shared" si="10"/>
        <v>1390782</v>
      </c>
      <c r="L60" s="388">
        <f t="shared" si="12"/>
        <v>16458.95</v>
      </c>
      <c r="M60" s="388">
        <f t="shared" si="9"/>
        <v>4937.6850000000004</v>
      </c>
    </row>
    <row r="61" spans="1:13" ht="30" customHeight="1" thickBot="1">
      <c r="A61" s="21" t="s">
        <v>68</v>
      </c>
      <c r="B61" s="23" t="s">
        <v>500</v>
      </c>
      <c r="C61" s="24" t="s">
        <v>499</v>
      </c>
      <c r="D61" s="5" t="s">
        <v>14</v>
      </c>
      <c r="E61" s="10">
        <f>'MEMORIAS DE CANTIDADES'!G1093</f>
        <v>3</v>
      </c>
      <c r="F61" s="394">
        <f t="shared" si="11"/>
        <v>993681.73</v>
      </c>
      <c r="G61" s="13">
        <f t="shared" si="10"/>
        <v>2981045</v>
      </c>
      <c r="L61" s="388">
        <f t="shared" si="12"/>
        <v>764370.56</v>
      </c>
      <c r="M61" s="388">
        <f t="shared" si="9"/>
        <v>229311.16800000001</v>
      </c>
    </row>
    <row r="62" spans="1:13" ht="30" customHeight="1" thickBot="1">
      <c r="A62" s="421" t="s">
        <v>77</v>
      </c>
      <c r="B62" s="422"/>
      <c r="C62" s="422"/>
      <c r="D62" s="422"/>
      <c r="E62" s="422"/>
      <c r="F62" s="422"/>
      <c r="G62" s="423"/>
      <c r="M62" s="388">
        <f t="shared" si="9"/>
        <v>0</v>
      </c>
    </row>
    <row r="63" spans="1:13" ht="31.5" customHeight="1">
      <c r="A63" s="17" t="s">
        <v>78</v>
      </c>
      <c r="B63" s="25" t="s">
        <v>28</v>
      </c>
      <c r="C63" s="18" t="s">
        <v>501</v>
      </c>
      <c r="D63" s="11" t="s">
        <v>14</v>
      </c>
      <c r="E63" s="12">
        <f>'MEMORIAS DE CANTIDADES'!G1129</f>
        <v>57</v>
      </c>
      <c r="F63" s="394">
        <f>ROUND(L63+M63,2)</f>
        <v>155996.79999999999</v>
      </c>
      <c r="G63" s="13">
        <f>ROUND(E63*F63,0)</f>
        <v>8891818</v>
      </c>
      <c r="L63" s="388">
        <f>L29</f>
        <v>119997.54</v>
      </c>
      <c r="M63" s="388">
        <f t="shared" si="9"/>
        <v>35999.261999999995</v>
      </c>
    </row>
    <row r="64" spans="1:13" ht="30" customHeight="1">
      <c r="A64" s="17" t="s">
        <v>79</v>
      </c>
      <c r="B64" s="23" t="s">
        <v>502</v>
      </c>
      <c r="C64" s="24" t="s">
        <v>503</v>
      </c>
      <c r="D64" s="5" t="s">
        <v>14</v>
      </c>
      <c r="E64" s="12">
        <f>'MEMORIAS DE CANTIDADES'!G1147</f>
        <v>792</v>
      </c>
      <c r="F64" s="394">
        <f t="shared" ref="F64:F65" si="13">ROUND(L64+M64,2)</f>
        <v>140646.1</v>
      </c>
      <c r="G64" s="13">
        <f>ROUND(E64*F64,0)</f>
        <v>111391711</v>
      </c>
      <c r="L64" s="388">
        <f t="shared" ref="L64:L65" si="14">L30</f>
        <v>108189.31</v>
      </c>
      <c r="M64" s="388">
        <f t="shared" si="9"/>
        <v>32456.792999999998</v>
      </c>
    </row>
    <row r="65" spans="1:13" ht="30" customHeight="1" thickBot="1">
      <c r="A65" s="17" t="s">
        <v>80</v>
      </c>
      <c r="B65" s="22" t="s">
        <v>505</v>
      </c>
      <c r="C65" s="19" t="s">
        <v>504</v>
      </c>
      <c r="D65" s="9" t="s">
        <v>14</v>
      </c>
      <c r="E65" s="12">
        <f>'MEMORIAS DE CANTIDADES'!G1180</f>
        <v>54</v>
      </c>
      <c r="F65" s="394">
        <f t="shared" si="13"/>
        <v>140803.73000000001</v>
      </c>
      <c r="G65" s="13">
        <f>ROUND(E65*F65,0)</f>
        <v>7603401</v>
      </c>
      <c r="L65" s="388">
        <f t="shared" si="14"/>
        <v>108310.56</v>
      </c>
      <c r="M65" s="388">
        <f t="shared" si="9"/>
        <v>32493.167999999998</v>
      </c>
    </row>
    <row r="66" spans="1:13" ht="30" customHeight="1" thickBot="1">
      <c r="A66" s="421" t="s">
        <v>82</v>
      </c>
      <c r="B66" s="422"/>
      <c r="C66" s="422"/>
      <c r="D66" s="422"/>
      <c r="E66" s="422"/>
      <c r="F66" s="422"/>
      <c r="G66" s="423"/>
      <c r="M66" s="388">
        <f t="shared" si="9"/>
        <v>0</v>
      </c>
    </row>
    <row r="67" spans="1:13" ht="29.25" thickBot="1">
      <c r="A67" s="26" t="s">
        <v>81</v>
      </c>
      <c r="B67" s="22" t="s">
        <v>37</v>
      </c>
      <c r="C67" s="19" t="s">
        <v>506</v>
      </c>
      <c r="D67" s="9" t="s">
        <v>14</v>
      </c>
      <c r="E67" s="12">
        <f>'MEMORIAS DE CANTIDADES'!G1213</f>
        <v>36</v>
      </c>
      <c r="F67" s="394">
        <f>ROUND(L67+M67,2)</f>
        <v>1517757.05</v>
      </c>
      <c r="G67" s="13">
        <f>ROUND(E67*F67,0)</f>
        <v>54639254</v>
      </c>
      <c r="L67" s="388">
        <f>L33</f>
        <v>1167505.42</v>
      </c>
      <c r="M67" s="388">
        <f t="shared" si="9"/>
        <v>350251.62599999999</v>
      </c>
    </row>
    <row r="68" spans="1:13" ht="30" customHeight="1" thickBot="1">
      <c r="A68" s="421" t="s">
        <v>83</v>
      </c>
      <c r="B68" s="422"/>
      <c r="C68" s="422"/>
      <c r="D68" s="422"/>
      <c r="E68" s="422"/>
      <c r="F68" s="422"/>
      <c r="G68" s="423"/>
      <c r="M68" s="388">
        <f t="shared" si="9"/>
        <v>0</v>
      </c>
    </row>
    <row r="69" spans="1:13" ht="30" customHeight="1">
      <c r="A69" s="26" t="s">
        <v>84</v>
      </c>
      <c r="B69" s="379" t="s">
        <v>555</v>
      </c>
      <c r="C69" s="19" t="s">
        <v>523</v>
      </c>
      <c r="D69" s="9" t="s">
        <v>9</v>
      </c>
      <c r="E69" s="12">
        <f>'MEMORIAS DE CANTIDADES'!G1228</f>
        <v>13</v>
      </c>
      <c r="F69" s="394">
        <f>ROUND(L69+M69,2)</f>
        <v>2251937.4</v>
      </c>
      <c r="G69" s="13">
        <f>ROUND(E69*F69,0)</f>
        <v>29275186</v>
      </c>
      <c r="L69" s="388">
        <f>'APU 11.1'!N60</f>
        <v>1732259.54</v>
      </c>
      <c r="M69" s="388">
        <f>0.3*L69</f>
        <v>519677.86199999996</v>
      </c>
    </row>
    <row r="70" spans="1:13" s="3" customFormat="1" ht="33" customHeight="1" thickBot="1">
      <c r="A70" s="17" t="s">
        <v>85</v>
      </c>
      <c r="B70" s="22" t="s">
        <v>527</v>
      </c>
      <c r="C70" s="19" t="s">
        <v>528</v>
      </c>
      <c r="D70" s="9" t="s">
        <v>12</v>
      </c>
      <c r="E70" s="12">
        <f>'MEMORIAS DE CANTIDADES'!G1243</f>
        <v>35</v>
      </c>
      <c r="F70" s="394">
        <f>ROUND(L70+M70,2)</f>
        <v>198338.23</v>
      </c>
      <c r="G70" s="13">
        <f>ROUND(E70*F70,0)</f>
        <v>6941838</v>
      </c>
      <c r="H70" s="1"/>
      <c r="I70" s="1"/>
      <c r="J70" s="1"/>
      <c r="K70" s="1"/>
      <c r="L70" s="392">
        <v>152567.87</v>
      </c>
      <c r="M70" s="388">
        <f t="shared" si="9"/>
        <v>45770.360999999997</v>
      </c>
    </row>
    <row r="71" spans="1:13" ht="30" customHeight="1" thickBot="1">
      <c r="A71" s="421" t="s">
        <v>86</v>
      </c>
      <c r="B71" s="422"/>
      <c r="C71" s="422"/>
      <c r="D71" s="425"/>
      <c r="E71" s="422"/>
      <c r="F71" s="422"/>
      <c r="G71" s="423"/>
      <c r="M71" s="388">
        <f t="shared" si="9"/>
        <v>0</v>
      </c>
    </row>
    <row r="72" spans="1:13" s="3" customFormat="1" ht="32.25" customHeight="1" thickBot="1">
      <c r="A72" s="21" t="s">
        <v>88</v>
      </c>
      <c r="B72" s="23" t="s">
        <v>41</v>
      </c>
      <c r="C72" s="24" t="s">
        <v>507</v>
      </c>
      <c r="D72" s="5" t="s">
        <v>14</v>
      </c>
      <c r="E72" s="10">
        <f>'MEMORIAS DE CANTIDADES'!G1276</f>
        <v>100</v>
      </c>
      <c r="F72" s="394">
        <f>ROUND(L72+M72,2)</f>
        <v>19633.580000000002</v>
      </c>
      <c r="G72" s="13">
        <f>ROUND(E72*F72,0)</f>
        <v>1963358</v>
      </c>
      <c r="H72" s="1"/>
      <c r="I72" s="1"/>
      <c r="J72" s="1"/>
      <c r="K72" s="1"/>
      <c r="L72" s="392">
        <f>L35</f>
        <v>15102.75</v>
      </c>
      <c r="M72" s="388">
        <f t="shared" si="9"/>
        <v>4530.8249999999998</v>
      </c>
    </row>
    <row r="73" spans="1:13" ht="30" customHeight="1" thickBot="1">
      <c r="A73" s="421" t="s">
        <v>87</v>
      </c>
      <c r="B73" s="422"/>
      <c r="C73" s="422"/>
      <c r="D73" s="429"/>
      <c r="E73" s="422"/>
      <c r="F73" s="422"/>
      <c r="G73" s="423"/>
      <c r="M73" s="388">
        <f t="shared" si="9"/>
        <v>0</v>
      </c>
    </row>
    <row r="74" spans="1:13" ht="33" customHeight="1" thickBot="1">
      <c r="A74" s="15" t="s">
        <v>89</v>
      </c>
      <c r="B74" s="23" t="s">
        <v>441</v>
      </c>
      <c r="C74" s="369" t="s">
        <v>508</v>
      </c>
      <c r="D74" s="15" t="s">
        <v>12</v>
      </c>
      <c r="E74" s="10">
        <f>'MEMORIAS DE CANTIDADES'!G1309</f>
        <v>429</v>
      </c>
      <c r="F74" s="394">
        <f>ROUND(L74+M74,2)</f>
        <v>67661.75</v>
      </c>
      <c r="G74" s="13">
        <f>ROUND(E74*F74,0)</f>
        <v>29026891</v>
      </c>
      <c r="L74" s="392">
        <v>52047.5</v>
      </c>
      <c r="M74" s="388">
        <f t="shared" si="9"/>
        <v>15614.25</v>
      </c>
    </row>
    <row r="75" spans="1:13" s="2" customFormat="1" ht="30" customHeight="1" thickBot="1">
      <c r="A75" s="431" t="s">
        <v>440</v>
      </c>
      <c r="B75" s="433"/>
      <c r="C75" s="433"/>
      <c r="D75" s="433"/>
      <c r="E75" s="433"/>
      <c r="F75" s="434"/>
      <c r="G75" s="29">
        <f>SUM(G43:G50)+SUM(G52:G61)+SUM(G63:G65)+G67+SUM(G69:G70)+G72+G74</f>
        <v>544224342</v>
      </c>
      <c r="H75" s="1"/>
      <c r="I75" s="1"/>
      <c r="J75" s="1"/>
      <c r="K75" s="1"/>
      <c r="L75" s="390"/>
      <c r="M75" s="388">
        <f t="shared" si="9"/>
        <v>0</v>
      </c>
    </row>
    <row r="76" spans="1:13" ht="17.25" thickBot="1">
      <c r="A76" s="410" t="s">
        <v>48</v>
      </c>
      <c r="B76" s="411"/>
      <c r="C76" s="411"/>
      <c r="D76" s="411"/>
      <c r="E76" s="411"/>
      <c r="F76" s="411"/>
      <c r="G76" s="412"/>
      <c r="M76" s="388">
        <f t="shared" si="9"/>
        <v>0</v>
      </c>
    </row>
    <row r="77" spans="1:13" ht="30" customHeight="1">
      <c r="A77" s="435" t="s">
        <v>2</v>
      </c>
      <c r="B77" s="437"/>
      <c r="C77" s="435" t="s">
        <v>3</v>
      </c>
      <c r="D77" s="437" t="s">
        <v>4</v>
      </c>
      <c r="E77" s="437" t="s">
        <v>5</v>
      </c>
      <c r="F77" s="439" t="str">
        <f>F7</f>
        <v xml:space="preserve">VALOR UNITARIO </v>
      </c>
      <c r="G77" s="403" t="s">
        <v>6</v>
      </c>
      <c r="M77" s="388">
        <f t="shared" si="9"/>
        <v>0</v>
      </c>
    </row>
    <row r="78" spans="1:13" ht="30" customHeight="1" thickBot="1">
      <c r="A78" s="436"/>
      <c r="B78" s="438"/>
      <c r="C78" s="436"/>
      <c r="D78" s="438"/>
      <c r="E78" s="438"/>
      <c r="F78" s="440"/>
      <c r="G78" s="404"/>
      <c r="M78" s="388">
        <f t="shared" si="9"/>
        <v>0</v>
      </c>
    </row>
    <row r="79" spans="1:13" ht="30" customHeight="1" thickBot="1">
      <c r="A79" s="421" t="s">
        <v>90</v>
      </c>
      <c r="B79" s="422"/>
      <c r="C79" s="422"/>
      <c r="D79" s="422"/>
      <c r="E79" s="422"/>
      <c r="F79" s="422"/>
      <c r="G79" s="423"/>
      <c r="M79" s="388">
        <f t="shared" si="9"/>
        <v>0</v>
      </c>
    </row>
    <row r="80" spans="1:13" ht="30" customHeight="1">
      <c r="A80" s="17" t="s">
        <v>91</v>
      </c>
      <c r="B80" s="14" t="s">
        <v>459</v>
      </c>
      <c r="C80" s="18" t="s">
        <v>460</v>
      </c>
      <c r="D80" s="11" t="s">
        <v>7</v>
      </c>
      <c r="E80" s="12">
        <f>'MEMORIAS DE CANTIDADES'!G1343</f>
        <v>609</v>
      </c>
      <c r="F80" s="394">
        <f>ROUND(L80+M80,2)</f>
        <v>1808.66</v>
      </c>
      <c r="G80" s="13">
        <f t="shared" ref="G80:G87" si="15">ROUND(E80*F80,0)</f>
        <v>1101474</v>
      </c>
      <c r="L80" s="388">
        <f>L43</f>
        <v>1391.28</v>
      </c>
      <c r="M80" s="388">
        <f t="shared" si="9"/>
        <v>417.38399999999996</v>
      </c>
    </row>
    <row r="81" spans="1:13" ht="30" customHeight="1">
      <c r="A81" s="17" t="s">
        <v>92</v>
      </c>
      <c r="B81" s="14" t="s">
        <v>462</v>
      </c>
      <c r="C81" s="19" t="s">
        <v>463</v>
      </c>
      <c r="D81" s="9" t="s">
        <v>7</v>
      </c>
      <c r="E81" s="12">
        <f>'MEMORIAS DE CANTIDADES'!G1377</f>
        <v>53</v>
      </c>
      <c r="F81" s="394">
        <f t="shared" ref="F81:F87" si="16">ROUND(L81+M81,2)</f>
        <v>11724.06</v>
      </c>
      <c r="G81" s="13">
        <f t="shared" si="15"/>
        <v>621375</v>
      </c>
      <c r="L81" s="388">
        <f t="shared" ref="L81:L87" si="17">L44</f>
        <v>9018.51</v>
      </c>
      <c r="M81" s="388">
        <f t="shared" si="9"/>
        <v>2705.5529999999999</v>
      </c>
    </row>
    <row r="82" spans="1:13" ht="30" customHeight="1">
      <c r="A82" s="17" t="s">
        <v>93</v>
      </c>
      <c r="B82" s="14" t="s">
        <v>17</v>
      </c>
      <c r="C82" s="19" t="s">
        <v>464</v>
      </c>
      <c r="D82" s="9" t="s">
        <v>14</v>
      </c>
      <c r="E82" s="12">
        <f>'MEMORIAS DE CANTIDADES'!G1425</f>
        <v>743</v>
      </c>
      <c r="F82" s="394">
        <f t="shared" si="16"/>
        <v>35041.699999999997</v>
      </c>
      <c r="G82" s="13">
        <f t="shared" si="15"/>
        <v>26035983</v>
      </c>
      <c r="L82" s="388">
        <f t="shared" si="17"/>
        <v>26955.15</v>
      </c>
      <c r="M82" s="388">
        <f t="shared" si="9"/>
        <v>8086.5450000000001</v>
      </c>
    </row>
    <row r="83" spans="1:13" ht="30" customHeight="1">
      <c r="A83" s="17" t="s">
        <v>94</v>
      </c>
      <c r="B83" s="14" t="s">
        <v>471</v>
      </c>
      <c r="C83" s="19" t="s">
        <v>472</v>
      </c>
      <c r="D83" s="9" t="s">
        <v>14</v>
      </c>
      <c r="E83" s="12">
        <f>'MEMORIAS DE CANTIDADES'!G1469</f>
        <v>213</v>
      </c>
      <c r="F83" s="394">
        <f t="shared" si="16"/>
        <v>52537.21</v>
      </c>
      <c r="G83" s="13">
        <f t="shared" si="15"/>
        <v>11190426</v>
      </c>
      <c r="L83" s="388">
        <f t="shared" si="17"/>
        <v>40413.24</v>
      </c>
      <c r="M83" s="388">
        <f t="shared" si="9"/>
        <v>12123.972</v>
      </c>
    </row>
    <row r="84" spans="1:13" ht="30" customHeight="1">
      <c r="A84" s="17" t="s">
        <v>95</v>
      </c>
      <c r="B84" s="14" t="s">
        <v>474</v>
      </c>
      <c r="C84" s="19" t="s">
        <v>473</v>
      </c>
      <c r="D84" s="9" t="s">
        <v>14</v>
      </c>
      <c r="E84" s="12">
        <f>'MEMORIAS DE CANTIDADES'!G1513</f>
        <v>107</v>
      </c>
      <c r="F84" s="394">
        <f t="shared" si="16"/>
        <v>129430.67</v>
      </c>
      <c r="G84" s="13">
        <f t="shared" si="15"/>
        <v>13849082</v>
      </c>
      <c r="L84" s="388">
        <f t="shared" si="17"/>
        <v>99562.05</v>
      </c>
      <c r="M84" s="388">
        <f t="shared" si="9"/>
        <v>29868.614999999998</v>
      </c>
    </row>
    <row r="85" spans="1:13" ht="30" customHeight="1">
      <c r="A85" s="17" t="s">
        <v>96</v>
      </c>
      <c r="B85" s="14" t="s">
        <v>510</v>
      </c>
      <c r="C85" s="19" t="s">
        <v>509</v>
      </c>
      <c r="D85" s="9" t="s">
        <v>14</v>
      </c>
      <c r="E85" s="12">
        <f>'MEMORIAS DE CANTIDADES'!G1538</f>
        <v>103</v>
      </c>
      <c r="F85" s="394">
        <f t="shared" si="16"/>
        <v>91750.92</v>
      </c>
      <c r="G85" s="13">
        <f t="shared" si="15"/>
        <v>9450345</v>
      </c>
      <c r="L85" s="388">
        <f t="shared" si="17"/>
        <v>70577.63</v>
      </c>
      <c r="M85" s="388">
        <f t="shared" si="9"/>
        <v>21173.289000000001</v>
      </c>
    </row>
    <row r="86" spans="1:13" ht="30" customHeight="1">
      <c r="A86" s="17" t="s">
        <v>97</v>
      </c>
      <c r="B86" s="14" t="s">
        <v>479</v>
      </c>
      <c r="C86" s="19" t="s">
        <v>480</v>
      </c>
      <c r="D86" s="9" t="s">
        <v>15</v>
      </c>
      <c r="E86" s="12">
        <f>'MEMORIAS DE CANTIDADES'!G1583</f>
        <v>387</v>
      </c>
      <c r="F86" s="394">
        <f t="shared" si="16"/>
        <v>59541.22</v>
      </c>
      <c r="G86" s="13">
        <f t="shared" si="15"/>
        <v>23042452</v>
      </c>
      <c r="L86" s="388">
        <f t="shared" si="17"/>
        <v>45800.94</v>
      </c>
      <c r="M86" s="388">
        <f t="shared" si="9"/>
        <v>13740.282000000001</v>
      </c>
    </row>
    <row r="87" spans="1:13" ht="30" customHeight="1" thickBot="1">
      <c r="A87" s="17" t="s">
        <v>98</v>
      </c>
      <c r="B87" s="14" t="s">
        <v>481</v>
      </c>
      <c r="C87" s="19" t="s">
        <v>482</v>
      </c>
      <c r="D87" s="9" t="s">
        <v>16</v>
      </c>
      <c r="E87" s="12">
        <f>'MEMORIAS DE CANTIDADES'!G1635</f>
        <v>1189</v>
      </c>
      <c r="F87" s="394">
        <f t="shared" si="16"/>
        <v>9977.57</v>
      </c>
      <c r="G87" s="13">
        <f t="shared" si="15"/>
        <v>11863331</v>
      </c>
      <c r="L87" s="388">
        <f t="shared" si="17"/>
        <v>7675.05</v>
      </c>
      <c r="M87" s="388">
        <f t="shared" si="9"/>
        <v>2302.5149999999999</v>
      </c>
    </row>
    <row r="88" spans="1:13" ht="30" customHeight="1" thickBot="1">
      <c r="A88" s="421" t="s">
        <v>99</v>
      </c>
      <c r="B88" s="422"/>
      <c r="C88" s="422"/>
      <c r="D88" s="422"/>
      <c r="E88" s="422"/>
      <c r="F88" s="422"/>
      <c r="G88" s="423"/>
      <c r="M88" s="388">
        <f t="shared" si="9"/>
        <v>0</v>
      </c>
    </row>
    <row r="89" spans="1:13" ht="42" customHeight="1">
      <c r="A89" s="21" t="s">
        <v>100</v>
      </c>
      <c r="B89" s="22" t="s">
        <v>519</v>
      </c>
      <c r="C89" s="19" t="s">
        <v>518</v>
      </c>
      <c r="D89" s="9" t="s">
        <v>7</v>
      </c>
      <c r="E89" s="10">
        <f>'MEMORIAS DE CANTIDADES'!G1668</f>
        <v>470</v>
      </c>
      <c r="F89" s="394">
        <f>ROUND(L89+M89,2)</f>
        <v>276331.96999999997</v>
      </c>
      <c r="G89" s="13">
        <f t="shared" ref="G89:G96" si="18">ROUND(E89*F89,0)</f>
        <v>129876026</v>
      </c>
      <c r="L89" s="388">
        <f>L52</f>
        <v>212563.05</v>
      </c>
      <c r="M89" s="388">
        <f t="shared" si="9"/>
        <v>63768.914999999994</v>
      </c>
    </row>
    <row r="90" spans="1:13" ht="42" customHeight="1">
      <c r="A90" s="21" t="s">
        <v>101</v>
      </c>
      <c r="B90" s="22" t="s">
        <v>521</v>
      </c>
      <c r="C90" s="19" t="s">
        <v>520</v>
      </c>
      <c r="D90" s="9" t="s">
        <v>7</v>
      </c>
      <c r="E90" s="10">
        <f>'MEMORIAS DE CANTIDADES'!G1700</f>
        <v>140</v>
      </c>
      <c r="F90" s="394">
        <f t="shared" ref="F90:F96" si="19">ROUND(L90+M90,2)</f>
        <v>452660.47</v>
      </c>
      <c r="G90" s="13">
        <f t="shared" si="18"/>
        <v>63372466</v>
      </c>
      <c r="L90" s="388">
        <f>L53</f>
        <v>348200.36</v>
      </c>
      <c r="M90" s="388">
        <f t="shared" si="9"/>
        <v>104460.10799999999</v>
      </c>
    </row>
    <row r="91" spans="1:13" ht="30" customHeight="1">
      <c r="A91" s="21" t="s">
        <v>102</v>
      </c>
      <c r="B91" s="376" t="s">
        <v>548</v>
      </c>
      <c r="C91" s="24" t="s">
        <v>492</v>
      </c>
      <c r="D91" s="5" t="s">
        <v>9</v>
      </c>
      <c r="E91" s="10">
        <f>'MEMORIAS DE CANTIDADES'!G1730</f>
        <v>12</v>
      </c>
      <c r="F91" s="394">
        <f t="shared" si="19"/>
        <v>3651734.16</v>
      </c>
      <c r="G91" s="13">
        <f t="shared" si="18"/>
        <v>43820810</v>
      </c>
      <c r="L91" s="388">
        <f>'APU 2.4'!N61</f>
        <v>2809026.28</v>
      </c>
      <c r="M91" s="388">
        <f t="shared" si="9"/>
        <v>842707.88399999996</v>
      </c>
    </row>
    <row r="92" spans="1:13" ht="31.9" customHeight="1">
      <c r="A92" s="21" t="s">
        <v>103</v>
      </c>
      <c r="B92" s="376" t="s">
        <v>553</v>
      </c>
      <c r="C92" s="373" t="s">
        <v>511</v>
      </c>
      <c r="D92" s="35" t="s">
        <v>9</v>
      </c>
      <c r="E92" s="10">
        <f>'MEMORIAS DE CANTIDADES'!G1748</f>
        <v>3</v>
      </c>
      <c r="F92" s="394">
        <f t="shared" si="19"/>
        <v>4377871.46</v>
      </c>
      <c r="G92" s="13">
        <f t="shared" si="18"/>
        <v>13133614</v>
      </c>
      <c r="L92" s="388">
        <f>'APU 8.4'!N61</f>
        <v>3367593.43</v>
      </c>
      <c r="M92" s="388">
        <f t="shared" si="9"/>
        <v>1010278.029</v>
      </c>
    </row>
    <row r="93" spans="1:13" ht="35.450000000000003" customHeight="1">
      <c r="A93" s="21" t="s">
        <v>104</v>
      </c>
      <c r="B93" s="23" t="s">
        <v>494</v>
      </c>
      <c r="C93" s="24" t="s">
        <v>493</v>
      </c>
      <c r="D93" s="5" t="s">
        <v>14</v>
      </c>
      <c r="E93" s="10">
        <f>'MEMORIAS DE CANTIDADES'!G1766</f>
        <v>10</v>
      </c>
      <c r="F93" s="394">
        <f t="shared" si="19"/>
        <v>1339573.21</v>
      </c>
      <c r="G93" s="13">
        <f t="shared" si="18"/>
        <v>13395732</v>
      </c>
      <c r="L93" s="388">
        <f>L58</f>
        <v>1030440.93</v>
      </c>
      <c r="M93" s="388">
        <f t="shared" si="9"/>
        <v>309132.27899999998</v>
      </c>
    </row>
    <row r="94" spans="1:13" ht="27" customHeight="1">
      <c r="A94" s="21" t="s">
        <v>105</v>
      </c>
      <c r="B94" s="23" t="s">
        <v>496</v>
      </c>
      <c r="C94" s="24" t="s">
        <v>495</v>
      </c>
      <c r="D94" s="5" t="s">
        <v>14</v>
      </c>
      <c r="E94" s="10">
        <f>'MEMORIAS DE CANTIDADES'!G1784</f>
        <v>11</v>
      </c>
      <c r="F94" s="394">
        <f t="shared" si="19"/>
        <v>1317652.49</v>
      </c>
      <c r="G94" s="13">
        <f t="shared" si="18"/>
        <v>14494177</v>
      </c>
      <c r="L94" s="388">
        <f t="shared" ref="L94:L96" si="20">L59</f>
        <v>1013578.84</v>
      </c>
      <c r="M94" s="388">
        <f t="shared" si="9"/>
        <v>304073.652</v>
      </c>
    </row>
    <row r="95" spans="1:13" ht="32.450000000000003" customHeight="1">
      <c r="A95" s="21" t="s">
        <v>106</v>
      </c>
      <c r="B95" s="23" t="s">
        <v>498</v>
      </c>
      <c r="C95" s="24" t="s">
        <v>497</v>
      </c>
      <c r="D95" s="5" t="s">
        <v>9</v>
      </c>
      <c r="E95" s="10">
        <f>'MEMORIAS DE CANTIDADES'!G1813</f>
        <v>66</v>
      </c>
      <c r="F95" s="394">
        <f t="shared" si="19"/>
        <v>21396.639999999999</v>
      </c>
      <c r="G95" s="13">
        <f t="shared" si="18"/>
        <v>1412178</v>
      </c>
      <c r="L95" s="388">
        <f t="shared" si="20"/>
        <v>16458.95</v>
      </c>
      <c r="M95" s="388">
        <f t="shared" si="9"/>
        <v>4937.6850000000004</v>
      </c>
    </row>
    <row r="96" spans="1:13" ht="30" customHeight="1" thickBot="1">
      <c r="A96" s="21" t="s">
        <v>107</v>
      </c>
      <c r="B96" s="23" t="s">
        <v>500</v>
      </c>
      <c r="C96" s="24" t="s">
        <v>499</v>
      </c>
      <c r="D96" s="5" t="s">
        <v>14</v>
      </c>
      <c r="E96" s="10">
        <f>'MEMORIAS DE CANTIDADES'!G1831</f>
        <v>10</v>
      </c>
      <c r="F96" s="394">
        <f t="shared" si="19"/>
        <v>993681.73</v>
      </c>
      <c r="G96" s="13">
        <f t="shared" si="18"/>
        <v>9936817</v>
      </c>
      <c r="L96" s="388">
        <f t="shared" si="20"/>
        <v>764370.56</v>
      </c>
      <c r="M96" s="388">
        <f t="shared" si="9"/>
        <v>229311.16800000001</v>
      </c>
    </row>
    <row r="97" spans="1:13" ht="30" customHeight="1" thickBot="1">
      <c r="A97" s="421" t="s">
        <v>108</v>
      </c>
      <c r="B97" s="422"/>
      <c r="C97" s="422"/>
      <c r="D97" s="422"/>
      <c r="E97" s="422"/>
      <c r="F97" s="422"/>
      <c r="G97" s="423"/>
      <c r="M97" s="388">
        <f t="shared" si="9"/>
        <v>0</v>
      </c>
    </row>
    <row r="98" spans="1:13" ht="31.5" customHeight="1">
      <c r="A98" s="17" t="s">
        <v>109</v>
      </c>
      <c r="B98" s="25" t="s">
        <v>28</v>
      </c>
      <c r="C98" s="18" t="s">
        <v>501</v>
      </c>
      <c r="D98" s="11" t="s">
        <v>14</v>
      </c>
      <c r="E98" s="12">
        <f>'MEMORIAS DE CANTIDADES'!G1879</f>
        <v>85</v>
      </c>
      <c r="F98" s="394">
        <f>ROUND(L98+M98,2)</f>
        <v>155996.79999999999</v>
      </c>
      <c r="G98" s="13">
        <f>ROUND(E98*F98,0)</f>
        <v>13259728</v>
      </c>
      <c r="L98" s="388">
        <f>L63</f>
        <v>119997.54</v>
      </c>
      <c r="M98" s="388">
        <f t="shared" si="9"/>
        <v>35999.261999999995</v>
      </c>
    </row>
    <row r="99" spans="1:13" ht="30" customHeight="1">
      <c r="A99" s="17" t="s">
        <v>110</v>
      </c>
      <c r="B99" s="23" t="s">
        <v>502</v>
      </c>
      <c r="C99" s="24" t="s">
        <v>503</v>
      </c>
      <c r="D99" s="5" t="s">
        <v>14</v>
      </c>
      <c r="E99" s="12">
        <f>'MEMORIAS DE CANTIDADES'!G1897</f>
        <v>897</v>
      </c>
      <c r="F99" s="394">
        <f t="shared" ref="F99:F100" si="21">ROUND(L99+M99,2)</f>
        <v>140646.1</v>
      </c>
      <c r="G99" s="13">
        <f>ROUND(E99*F99,0)</f>
        <v>126159552</v>
      </c>
      <c r="L99" s="388">
        <f t="shared" ref="L99:L100" si="22">L64</f>
        <v>108189.31</v>
      </c>
      <c r="M99" s="388">
        <f t="shared" si="9"/>
        <v>32456.792999999998</v>
      </c>
    </row>
    <row r="100" spans="1:13" ht="30" customHeight="1" thickBot="1">
      <c r="A100" s="17" t="s">
        <v>111</v>
      </c>
      <c r="B100" s="22" t="s">
        <v>505</v>
      </c>
      <c r="C100" s="19" t="s">
        <v>504</v>
      </c>
      <c r="D100" s="9" t="s">
        <v>14</v>
      </c>
      <c r="E100" s="12">
        <f>'MEMORIAS DE CANTIDADES'!G1945</f>
        <v>73</v>
      </c>
      <c r="F100" s="394">
        <f t="shared" si="21"/>
        <v>140803.73000000001</v>
      </c>
      <c r="G100" s="13">
        <f>ROUND(E100*F100,0)</f>
        <v>10278672</v>
      </c>
      <c r="L100" s="388">
        <f t="shared" si="22"/>
        <v>108310.56</v>
      </c>
      <c r="M100" s="388">
        <f t="shared" si="9"/>
        <v>32493.167999999998</v>
      </c>
    </row>
    <row r="101" spans="1:13" ht="30" customHeight="1" thickBot="1">
      <c r="A101" s="421" t="s">
        <v>112</v>
      </c>
      <c r="B101" s="422"/>
      <c r="C101" s="422"/>
      <c r="D101" s="422"/>
      <c r="E101" s="422"/>
      <c r="F101" s="422"/>
      <c r="G101" s="423"/>
      <c r="M101" s="388">
        <f t="shared" si="9"/>
        <v>0</v>
      </c>
    </row>
    <row r="102" spans="1:13" ht="29.25" thickBot="1">
      <c r="A102" s="26" t="s">
        <v>113</v>
      </c>
      <c r="B102" s="22" t="s">
        <v>37</v>
      </c>
      <c r="C102" s="19" t="s">
        <v>506</v>
      </c>
      <c r="D102" s="9" t="s">
        <v>14</v>
      </c>
      <c r="E102" s="12">
        <f>'MEMORIAS DE CANTIDADES'!G1978</f>
        <v>53</v>
      </c>
      <c r="F102" s="394">
        <f>ROUND(L102+M102,2)</f>
        <v>1517757.05</v>
      </c>
      <c r="G102" s="13">
        <f>ROUND(E102*F102,0)</f>
        <v>80441124</v>
      </c>
      <c r="L102" s="388">
        <f>L67</f>
        <v>1167505.42</v>
      </c>
      <c r="M102" s="388">
        <f t="shared" si="9"/>
        <v>350251.62599999999</v>
      </c>
    </row>
    <row r="103" spans="1:13" ht="30" customHeight="1" thickBot="1">
      <c r="A103" s="421" t="s">
        <v>114</v>
      </c>
      <c r="B103" s="422"/>
      <c r="C103" s="422"/>
      <c r="D103" s="422"/>
      <c r="E103" s="422"/>
      <c r="F103" s="422"/>
      <c r="G103" s="423"/>
      <c r="M103" s="388">
        <f t="shared" si="9"/>
        <v>0</v>
      </c>
    </row>
    <row r="104" spans="1:13" ht="30" customHeight="1">
      <c r="A104" s="26" t="s">
        <v>115</v>
      </c>
      <c r="B104" s="379" t="s">
        <v>555</v>
      </c>
      <c r="C104" s="19" t="s">
        <v>523</v>
      </c>
      <c r="D104" s="9" t="s">
        <v>9</v>
      </c>
      <c r="E104" s="12">
        <f>'MEMORIAS DE CANTIDADES'!G1993</f>
        <v>19</v>
      </c>
      <c r="F104" s="394">
        <f>ROUND(L104+M104,2)</f>
        <v>2251937.4</v>
      </c>
      <c r="G104" s="13">
        <f>ROUND(E104*F104,0)</f>
        <v>42786811</v>
      </c>
      <c r="L104" s="388">
        <f>'APU 11.1'!N60</f>
        <v>1732259.54</v>
      </c>
      <c r="M104" s="388">
        <f t="shared" si="9"/>
        <v>519677.86199999996</v>
      </c>
    </row>
    <row r="105" spans="1:13" s="3" customFormat="1" ht="33" customHeight="1" thickBot="1">
      <c r="A105" s="26" t="s">
        <v>116</v>
      </c>
      <c r="B105" s="22" t="s">
        <v>527</v>
      </c>
      <c r="C105" s="19" t="s">
        <v>528</v>
      </c>
      <c r="D105" s="9" t="s">
        <v>12</v>
      </c>
      <c r="E105" s="12">
        <f>'MEMORIAS DE CANTIDADES'!G2008</f>
        <v>121</v>
      </c>
      <c r="F105" s="394">
        <f>ROUND(L105+M105,2)</f>
        <v>198338.23</v>
      </c>
      <c r="G105" s="13">
        <f>ROUND(E105*F105,0)</f>
        <v>23998926</v>
      </c>
      <c r="H105" s="1"/>
      <c r="I105" s="1"/>
      <c r="J105" s="1"/>
      <c r="K105" s="1"/>
      <c r="L105" s="392">
        <f>L70</f>
        <v>152567.87</v>
      </c>
      <c r="M105" s="388">
        <f t="shared" si="9"/>
        <v>45770.360999999997</v>
      </c>
    </row>
    <row r="106" spans="1:13" ht="30" customHeight="1">
      <c r="A106" s="424" t="s">
        <v>117</v>
      </c>
      <c r="B106" s="425"/>
      <c r="C106" s="425"/>
      <c r="D106" s="425"/>
      <c r="E106" s="425"/>
      <c r="F106" s="425"/>
      <c r="G106" s="426"/>
      <c r="M106" s="388">
        <f t="shared" si="9"/>
        <v>0</v>
      </c>
    </row>
    <row r="107" spans="1:13" s="3" customFormat="1" ht="32.25" customHeight="1">
      <c r="A107" s="20" t="s">
        <v>118</v>
      </c>
      <c r="B107" s="23" t="s">
        <v>41</v>
      </c>
      <c r="C107" s="24" t="s">
        <v>507</v>
      </c>
      <c r="D107" s="5" t="s">
        <v>14</v>
      </c>
      <c r="E107" s="16">
        <f>'MEMORIAS DE CANTIDADES'!G2053</f>
        <v>107</v>
      </c>
      <c r="F107" s="394">
        <f>ROUND(L107+M107,2)</f>
        <v>19633.580000000002</v>
      </c>
      <c r="G107" s="13">
        <f>ROUND(E107*F107,0)</f>
        <v>2100793</v>
      </c>
      <c r="H107" s="1"/>
      <c r="I107" s="1"/>
      <c r="J107" s="1"/>
      <c r="K107" s="1"/>
      <c r="L107" s="392">
        <f>L72</f>
        <v>15102.75</v>
      </c>
      <c r="M107" s="388">
        <f t="shared" si="9"/>
        <v>4530.8249999999998</v>
      </c>
    </row>
    <row r="108" spans="1:13" ht="30" customHeight="1" thickBot="1">
      <c r="A108" s="427" t="s">
        <v>119</v>
      </c>
      <c r="B108" s="429"/>
      <c r="C108" s="429"/>
      <c r="D108" s="429"/>
      <c r="E108" s="429"/>
      <c r="F108" s="429"/>
      <c r="G108" s="430"/>
      <c r="M108" s="388">
        <f t="shared" ref="M108:M171" si="23">0.3*L108</f>
        <v>0</v>
      </c>
    </row>
    <row r="109" spans="1:13" ht="33" customHeight="1" thickBot="1">
      <c r="A109" s="15" t="s">
        <v>120</v>
      </c>
      <c r="B109" s="23" t="s">
        <v>441</v>
      </c>
      <c r="C109" s="369" t="s">
        <v>508</v>
      </c>
      <c r="D109" s="15" t="s">
        <v>12</v>
      </c>
      <c r="E109" s="10">
        <f>'MEMORIAS DE CANTIDADES'!G2084</f>
        <v>730</v>
      </c>
      <c r="F109" s="394">
        <f>ROUND(L109+M109,2)</f>
        <v>67661.75</v>
      </c>
      <c r="G109" s="13">
        <f>ROUND(E109*F109,0)</f>
        <v>49393078</v>
      </c>
      <c r="L109" s="388">
        <v>52047.5</v>
      </c>
      <c r="M109" s="388">
        <f t="shared" si="23"/>
        <v>15614.25</v>
      </c>
    </row>
    <row r="110" spans="1:13" s="31" customFormat="1" ht="30" customHeight="1" thickBot="1">
      <c r="A110" s="431" t="s">
        <v>157</v>
      </c>
      <c r="B110" s="433"/>
      <c r="C110" s="433"/>
      <c r="D110" s="433"/>
      <c r="E110" s="433"/>
      <c r="F110" s="434"/>
      <c r="G110" s="29">
        <f>SUM(G80:G87)+SUM(G89:G97)+SUM(G98:G100)+G102+SUM(G104:G105)+G107+G109</f>
        <v>735014972</v>
      </c>
      <c r="H110" s="1"/>
      <c r="I110" s="1"/>
      <c r="J110" s="1"/>
      <c r="K110" s="1"/>
      <c r="L110" s="389"/>
      <c r="M110" s="388">
        <f t="shared" si="23"/>
        <v>0</v>
      </c>
    </row>
    <row r="111" spans="1:13" ht="17.25" thickBot="1">
      <c r="A111" s="410" t="s">
        <v>44</v>
      </c>
      <c r="B111" s="411"/>
      <c r="C111" s="411"/>
      <c r="D111" s="411"/>
      <c r="E111" s="411"/>
      <c r="F111" s="411"/>
      <c r="G111" s="412"/>
      <c r="M111" s="388">
        <f t="shared" si="23"/>
        <v>0</v>
      </c>
    </row>
    <row r="112" spans="1:13" ht="30" customHeight="1">
      <c r="A112" s="435" t="s">
        <v>2</v>
      </c>
      <c r="B112" s="437"/>
      <c r="C112" s="435" t="s">
        <v>3</v>
      </c>
      <c r="D112" s="437" t="s">
        <v>4</v>
      </c>
      <c r="E112" s="437" t="s">
        <v>5</v>
      </c>
      <c r="F112" s="439" t="str">
        <f>F7</f>
        <v xml:space="preserve">VALOR UNITARIO </v>
      </c>
      <c r="G112" s="403" t="s">
        <v>6</v>
      </c>
      <c r="M112" s="388">
        <f t="shared" si="23"/>
        <v>0</v>
      </c>
    </row>
    <row r="113" spans="1:13" ht="30" customHeight="1" thickBot="1">
      <c r="A113" s="436"/>
      <c r="B113" s="438"/>
      <c r="C113" s="436"/>
      <c r="D113" s="438"/>
      <c r="E113" s="438"/>
      <c r="F113" s="440"/>
      <c r="G113" s="404"/>
      <c r="M113" s="388">
        <f t="shared" si="23"/>
        <v>0</v>
      </c>
    </row>
    <row r="114" spans="1:13" ht="30" customHeight="1" thickBot="1">
      <c r="A114" s="421" t="s">
        <v>121</v>
      </c>
      <c r="B114" s="422"/>
      <c r="C114" s="422"/>
      <c r="D114" s="422"/>
      <c r="E114" s="422"/>
      <c r="F114" s="422"/>
      <c r="G114" s="423"/>
      <c r="M114" s="388">
        <f t="shared" si="23"/>
        <v>0</v>
      </c>
    </row>
    <row r="115" spans="1:13" ht="30" customHeight="1">
      <c r="A115" s="17" t="s">
        <v>122</v>
      </c>
      <c r="B115" s="14" t="s">
        <v>459</v>
      </c>
      <c r="C115" s="18" t="s">
        <v>460</v>
      </c>
      <c r="D115" s="11" t="s">
        <v>7</v>
      </c>
      <c r="E115" s="12">
        <f>'MEMORIAS DE CANTIDADES'!G2108</f>
        <v>132</v>
      </c>
      <c r="F115" s="394">
        <f>ROUND(L115+M115,2)</f>
        <v>1808.66</v>
      </c>
      <c r="G115" s="13">
        <f>ROUND(E115*F115,0)</f>
        <v>238743</v>
      </c>
      <c r="L115" s="388">
        <f>L80</f>
        <v>1391.28</v>
      </c>
      <c r="M115" s="388">
        <f t="shared" si="23"/>
        <v>417.38399999999996</v>
      </c>
    </row>
    <row r="116" spans="1:13" ht="30" customHeight="1">
      <c r="A116" s="17" t="s">
        <v>461</v>
      </c>
      <c r="B116" s="14" t="s">
        <v>17</v>
      </c>
      <c r="C116" s="19" t="s">
        <v>464</v>
      </c>
      <c r="D116" s="9" t="s">
        <v>14</v>
      </c>
      <c r="E116" s="12">
        <f>'MEMORIAS DE CANTIDADES'!G2141</f>
        <v>159</v>
      </c>
      <c r="F116" s="394">
        <f t="shared" ref="F116:F121" si="24">ROUND(L116+M116,2)</f>
        <v>35041.699999999997</v>
      </c>
      <c r="G116" s="13">
        <f t="shared" ref="G116:G121" si="25">ROUND(E116*F116,0)</f>
        <v>5571630</v>
      </c>
      <c r="L116" s="388">
        <f>L82</f>
        <v>26955.15</v>
      </c>
      <c r="M116" s="388">
        <f t="shared" si="23"/>
        <v>8086.5450000000001</v>
      </c>
    </row>
    <row r="117" spans="1:13" ht="30" customHeight="1">
      <c r="A117" s="17" t="s">
        <v>123</v>
      </c>
      <c r="B117" s="14" t="s">
        <v>471</v>
      </c>
      <c r="C117" s="19" t="s">
        <v>472</v>
      </c>
      <c r="D117" s="9" t="s">
        <v>14</v>
      </c>
      <c r="E117" s="12">
        <f>'MEMORIAS DE CANTIDADES'!G2173</f>
        <v>46</v>
      </c>
      <c r="F117" s="394">
        <f t="shared" si="24"/>
        <v>52537.21</v>
      </c>
      <c r="G117" s="13">
        <f t="shared" si="25"/>
        <v>2416712</v>
      </c>
      <c r="L117" s="388">
        <f>'APU 1.4'!N59</f>
        <v>40413.24</v>
      </c>
      <c r="M117" s="388">
        <f t="shared" si="23"/>
        <v>12123.972</v>
      </c>
    </row>
    <row r="118" spans="1:13" ht="30" customHeight="1">
      <c r="A118" s="17" t="s">
        <v>124</v>
      </c>
      <c r="B118" s="14" t="s">
        <v>474</v>
      </c>
      <c r="C118" s="19" t="s">
        <v>473</v>
      </c>
      <c r="D118" s="9" t="s">
        <v>14</v>
      </c>
      <c r="E118" s="12">
        <f>'MEMORIAS DE CANTIDADES'!G2205</f>
        <v>23</v>
      </c>
      <c r="F118" s="394">
        <f t="shared" si="24"/>
        <v>129430.67</v>
      </c>
      <c r="G118" s="13">
        <f t="shared" si="25"/>
        <v>2976905</v>
      </c>
      <c r="L118" s="388">
        <f>L84</f>
        <v>99562.05</v>
      </c>
      <c r="M118" s="388">
        <f t="shared" si="23"/>
        <v>29868.614999999998</v>
      </c>
    </row>
    <row r="119" spans="1:13" ht="30" customHeight="1">
      <c r="A119" s="17" t="s">
        <v>125</v>
      </c>
      <c r="B119" s="14" t="s">
        <v>510</v>
      </c>
      <c r="C119" s="19" t="s">
        <v>509</v>
      </c>
      <c r="D119" s="9" t="s">
        <v>14</v>
      </c>
      <c r="E119" s="12">
        <f>'MEMORIAS DE CANTIDADES'!G2230</f>
        <v>30</v>
      </c>
      <c r="F119" s="394">
        <f t="shared" si="24"/>
        <v>91750.92</v>
      </c>
      <c r="G119" s="13">
        <f t="shared" si="25"/>
        <v>2752528</v>
      </c>
      <c r="L119" s="388">
        <f t="shared" ref="L119:L121" si="26">L85</f>
        <v>70577.63</v>
      </c>
      <c r="M119" s="388">
        <f t="shared" si="23"/>
        <v>21173.289000000001</v>
      </c>
    </row>
    <row r="120" spans="1:13" ht="30" customHeight="1">
      <c r="A120" s="17" t="s">
        <v>126</v>
      </c>
      <c r="B120" s="14" t="s">
        <v>479</v>
      </c>
      <c r="C120" s="19" t="s">
        <v>480</v>
      </c>
      <c r="D120" s="9" t="s">
        <v>15</v>
      </c>
      <c r="E120" s="12">
        <f>'MEMORIAS DE CANTIDADES'!G2262</f>
        <v>46</v>
      </c>
      <c r="F120" s="394">
        <f t="shared" si="24"/>
        <v>59541.22</v>
      </c>
      <c r="G120" s="13">
        <f t="shared" si="25"/>
        <v>2738896</v>
      </c>
      <c r="L120" s="388">
        <f t="shared" si="26"/>
        <v>45800.94</v>
      </c>
      <c r="M120" s="388">
        <f t="shared" si="23"/>
        <v>13740.282000000001</v>
      </c>
    </row>
    <row r="121" spans="1:13" ht="30" customHeight="1" thickBot="1">
      <c r="A121" s="17" t="s">
        <v>127</v>
      </c>
      <c r="B121" s="14" t="s">
        <v>481</v>
      </c>
      <c r="C121" s="19" t="s">
        <v>482</v>
      </c>
      <c r="D121" s="9" t="s">
        <v>16</v>
      </c>
      <c r="E121" s="12">
        <f>'MEMORIAS DE CANTIDADES'!G2314</f>
        <v>397</v>
      </c>
      <c r="F121" s="394">
        <f t="shared" si="24"/>
        <v>9977.57</v>
      </c>
      <c r="G121" s="13">
        <f t="shared" si="25"/>
        <v>3961095</v>
      </c>
      <c r="L121" s="388">
        <f t="shared" si="26"/>
        <v>7675.05</v>
      </c>
      <c r="M121" s="388">
        <f t="shared" si="23"/>
        <v>2302.5149999999999</v>
      </c>
    </row>
    <row r="122" spans="1:13" ht="30" customHeight="1" thickBot="1">
      <c r="A122" s="421" t="s">
        <v>128</v>
      </c>
      <c r="B122" s="422"/>
      <c r="C122" s="422"/>
      <c r="D122" s="422"/>
      <c r="E122" s="422"/>
      <c r="F122" s="422"/>
      <c r="G122" s="423"/>
      <c r="M122" s="388">
        <f t="shared" si="23"/>
        <v>0</v>
      </c>
    </row>
    <row r="123" spans="1:13" ht="42" customHeight="1">
      <c r="A123" s="21" t="s">
        <v>129</v>
      </c>
      <c r="B123" s="22" t="s">
        <v>519</v>
      </c>
      <c r="C123" s="19" t="s">
        <v>518</v>
      </c>
      <c r="D123" s="9" t="s">
        <v>7</v>
      </c>
      <c r="E123" s="10">
        <f>'MEMORIAS DE CANTIDADES'!G2336</f>
        <v>132</v>
      </c>
      <c r="F123" s="394">
        <f>ROUND(L123+M123,2)</f>
        <v>276331.96999999997</v>
      </c>
      <c r="G123" s="13">
        <f t="shared" ref="G123:G129" si="27">ROUND(E123*F123,0)</f>
        <v>36475820</v>
      </c>
      <c r="L123" s="388">
        <f>L89</f>
        <v>212563.05</v>
      </c>
      <c r="M123" s="388">
        <f t="shared" si="23"/>
        <v>63768.914999999994</v>
      </c>
    </row>
    <row r="124" spans="1:13" ht="30" customHeight="1">
      <c r="A124" s="21" t="s">
        <v>130</v>
      </c>
      <c r="B124" s="376" t="s">
        <v>552</v>
      </c>
      <c r="C124" s="24" t="s">
        <v>529</v>
      </c>
      <c r="D124" s="9" t="s">
        <v>9</v>
      </c>
      <c r="E124" s="10">
        <f>'MEMORIAS DE CANTIDADES'!G2357</f>
        <v>2</v>
      </c>
      <c r="F124" s="394">
        <f t="shared" ref="F124:F129" si="28">ROUND(L124+M124,2)</f>
        <v>3008237.56</v>
      </c>
      <c r="G124" s="13">
        <f t="shared" si="27"/>
        <v>6016475</v>
      </c>
      <c r="L124" s="388">
        <f>'APO 22.2'!N61</f>
        <v>2314028.89</v>
      </c>
      <c r="M124" s="388">
        <f t="shared" si="23"/>
        <v>694208.66700000002</v>
      </c>
    </row>
    <row r="125" spans="1:13" ht="30" customHeight="1">
      <c r="A125" s="21" t="s">
        <v>131</v>
      </c>
      <c r="B125" s="376" t="s">
        <v>548</v>
      </c>
      <c r="C125" s="24" t="s">
        <v>492</v>
      </c>
      <c r="D125" s="5" t="s">
        <v>9</v>
      </c>
      <c r="E125" s="10">
        <f>'MEMORIAS DE CANTIDADES'!G2375</f>
        <v>3</v>
      </c>
      <c r="F125" s="394">
        <f t="shared" si="28"/>
        <v>3651734.16</v>
      </c>
      <c r="G125" s="13">
        <f t="shared" si="27"/>
        <v>10955202</v>
      </c>
      <c r="L125" s="388">
        <f>'APU 2.4'!N61</f>
        <v>2809026.28</v>
      </c>
      <c r="M125" s="388">
        <f t="shared" si="23"/>
        <v>842707.88399999996</v>
      </c>
    </row>
    <row r="126" spans="1:13" ht="35.450000000000003" customHeight="1">
      <c r="A126" s="21" t="s">
        <v>132</v>
      </c>
      <c r="B126" s="23" t="s">
        <v>494</v>
      </c>
      <c r="C126" s="24" t="s">
        <v>493</v>
      </c>
      <c r="D126" s="5" t="s">
        <v>14</v>
      </c>
      <c r="E126" s="10">
        <f>'MEMORIAS DE CANTIDADES'!G2393</f>
        <v>5</v>
      </c>
      <c r="F126" s="394">
        <f t="shared" si="28"/>
        <v>1339573.21</v>
      </c>
      <c r="G126" s="13">
        <f t="shared" si="27"/>
        <v>6697866</v>
      </c>
      <c r="L126" s="388">
        <f>L93</f>
        <v>1030440.93</v>
      </c>
      <c r="M126" s="388">
        <f t="shared" si="23"/>
        <v>309132.27899999998</v>
      </c>
    </row>
    <row r="127" spans="1:13" ht="27" customHeight="1">
      <c r="A127" s="21" t="s">
        <v>133</v>
      </c>
      <c r="B127" s="23" t="s">
        <v>496</v>
      </c>
      <c r="C127" s="24" t="s">
        <v>495</v>
      </c>
      <c r="D127" s="5" t="s">
        <v>14</v>
      </c>
      <c r="E127" s="10">
        <f>'MEMORIAS DE CANTIDADES'!G2411</f>
        <v>4</v>
      </c>
      <c r="F127" s="394">
        <f t="shared" si="28"/>
        <v>1317652.49</v>
      </c>
      <c r="G127" s="13">
        <f t="shared" si="27"/>
        <v>5270610</v>
      </c>
      <c r="L127" s="388">
        <f t="shared" ref="L127:L129" si="29">L94</f>
        <v>1013578.84</v>
      </c>
      <c r="M127" s="388">
        <f t="shared" si="23"/>
        <v>304073.652</v>
      </c>
    </row>
    <row r="128" spans="1:13" ht="32.450000000000003" customHeight="1">
      <c r="A128" s="21" t="s">
        <v>134</v>
      </c>
      <c r="B128" s="23" t="s">
        <v>498</v>
      </c>
      <c r="C128" s="24" t="s">
        <v>497</v>
      </c>
      <c r="D128" s="5" t="s">
        <v>9</v>
      </c>
      <c r="E128" s="10">
        <f>'MEMORIAS DE CANTIDADES'!G2437</f>
        <v>20</v>
      </c>
      <c r="F128" s="394">
        <f t="shared" si="28"/>
        <v>21396.639999999999</v>
      </c>
      <c r="G128" s="13">
        <f t="shared" si="27"/>
        <v>427933</v>
      </c>
      <c r="L128" s="388">
        <f t="shared" si="29"/>
        <v>16458.95</v>
      </c>
      <c r="M128" s="388">
        <f t="shared" si="23"/>
        <v>4937.6850000000004</v>
      </c>
    </row>
    <row r="129" spans="1:13" ht="30" customHeight="1" thickBot="1">
      <c r="A129" s="21" t="s">
        <v>135</v>
      </c>
      <c r="B129" s="23" t="s">
        <v>500</v>
      </c>
      <c r="C129" s="24" t="s">
        <v>499</v>
      </c>
      <c r="D129" s="5" t="s">
        <v>14</v>
      </c>
      <c r="E129" s="10">
        <f>'MEMORIAS DE CANTIDADES'!G2455</f>
        <v>4</v>
      </c>
      <c r="F129" s="394">
        <f t="shared" si="28"/>
        <v>993681.73</v>
      </c>
      <c r="G129" s="13">
        <f t="shared" si="27"/>
        <v>3974727</v>
      </c>
      <c r="L129" s="388">
        <f t="shared" si="29"/>
        <v>764370.56</v>
      </c>
      <c r="M129" s="388">
        <f t="shared" si="23"/>
        <v>229311.16800000001</v>
      </c>
    </row>
    <row r="130" spans="1:13" ht="30" customHeight="1" thickBot="1">
      <c r="A130" s="421" t="s">
        <v>136</v>
      </c>
      <c r="B130" s="422"/>
      <c r="C130" s="422"/>
      <c r="D130" s="422"/>
      <c r="E130" s="422"/>
      <c r="F130" s="422"/>
      <c r="G130" s="423"/>
      <c r="M130" s="388">
        <f t="shared" si="23"/>
        <v>0</v>
      </c>
    </row>
    <row r="131" spans="1:13" ht="31.5" customHeight="1">
      <c r="A131" s="17" t="s">
        <v>137</v>
      </c>
      <c r="B131" s="25" t="s">
        <v>28</v>
      </c>
      <c r="C131" s="18" t="s">
        <v>501</v>
      </c>
      <c r="D131" s="11" t="s">
        <v>14</v>
      </c>
      <c r="E131" s="12">
        <f>'MEMORIAS DE CANTIDADES'!G2487</f>
        <v>21</v>
      </c>
      <c r="F131" s="394">
        <f>ROUND(L131+M131,2)</f>
        <v>155996.79999999999</v>
      </c>
      <c r="G131" s="13">
        <f>ROUND(E131*F131,0)</f>
        <v>3275933</v>
      </c>
      <c r="L131" s="388">
        <f>L98</f>
        <v>119997.54</v>
      </c>
      <c r="M131" s="388">
        <f t="shared" si="23"/>
        <v>35999.261999999995</v>
      </c>
    </row>
    <row r="132" spans="1:13" ht="30" customHeight="1">
      <c r="A132" s="17" t="s">
        <v>138</v>
      </c>
      <c r="B132" s="23" t="s">
        <v>502</v>
      </c>
      <c r="C132" s="24" t="s">
        <v>503</v>
      </c>
      <c r="D132" s="5" t="s">
        <v>14</v>
      </c>
      <c r="E132" s="12">
        <f>'MEMORIAS DE CANTIDADES'!G2505</f>
        <v>181</v>
      </c>
      <c r="F132" s="394">
        <f t="shared" ref="F132:F133" si="30">ROUND(L132+M132,2)</f>
        <v>140646.1</v>
      </c>
      <c r="G132" s="13">
        <f>ROUND(E132*F132,0)</f>
        <v>25456944</v>
      </c>
      <c r="L132" s="388">
        <f t="shared" ref="L132:L133" si="31">L99</f>
        <v>108189.31</v>
      </c>
      <c r="M132" s="388">
        <f t="shared" si="23"/>
        <v>32456.792999999998</v>
      </c>
    </row>
    <row r="133" spans="1:13" ht="30" customHeight="1" thickBot="1">
      <c r="A133" s="17" t="s">
        <v>139</v>
      </c>
      <c r="B133" s="22" t="s">
        <v>505</v>
      </c>
      <c r="C133" s="19" t="s">
        <v>504</v>
      </c>
      <c r="D133" s="9" t="s">
        <v>14</v>
      </c>
      <c r="E133" s="12">
        <f>'MEMORIAS DE CANTIDADES'!G2538</f>
        <v>17</v>
      </c>
      <c r="F133" s="394">
        <f t="shared" si="30"/>
        <v>140803.73000000001</v>
      </c>
      <c r="G133" s="13">
        <f>ROUND(E133*F133,0)</f>
        <v>2393663</v>
      </c>
      <c r="L133" s="388">
        <f t="shared" si="31"/>
        <v>108310.56</v>
      </c>
      <c r="M133" s="388">
        <f t="shared" si="23"/>
        <v>32493.167999999998</v>
      </c>
    </row>
    <row r="134" spans="1:13" ht="30" customHeight="1" thickBot="1">
      <c r="A134" s="421" t="s">
        <v>194</v>
      </c>
      <c r="B134" s="422"/>
      <c r="C134" s="422"/>
      <c r="D134" s="422"/>
      <c r="E134" s="422"/>
      <c r="F134" s="422"/>
      <c r="G134" s="423"/>
      <c r="M134" s="388">
        <f t="shared" si="23"/>
        <v>0</v>
      </c>
    </row>
    <row r="135" spans="1:13" ht="30" customHeight="1">
      <c r="A135" s="26" t="s">
        <v>205</v>
      </c>
      <c r="B135" s="379" t="s">
        <v>555</v>
      </c>
      <c r="C135" s="19" t="s">
        <v>523</v>
      </c>
      <c r="D135" s="9" t="s">
        <v>9</v>
      </c>
      <c r="E135" s="12">
        <f>'MEMORIAS DE CANTIDADES'!G2553</f>
        <v>6</v>
      </c>
      <c r="F135" s="394">
        <f>ROUND(L135+M135,2)</f>
        <v>2251937.4</v>
      </c>
      <c r="G135" s="13">
        <f>ROUND(E135*F135,0)</f>
        <v>13511624</v>
      </c>
      <c r="L135" s="388">
        <f>'APU 11.1'!N60</f>
        <v>1732259.54</v>
      </c>
      <c r="M135" s="388">
        <f t="shared" si="23"/>
        <v>519677.86199999996</v>
      </c>
    </row>
    <row r="136" spans="1:13" s="3" customFormat="1" ht="33" customHeight="1" thickBot="1">
      <c r="A136" s="26" t="s">
        <v>206</v>
      </c>
      <c r="B136" s="22" t="s">
        <v>527</v>
      </c>
      <c r="C136" s="19" t="s">
        <v>528</v>
      </c>
      <c r="D136" s="9" t="s">
        <v>12</v>
      </c>
      <c r="E136" s="12">
        <f>'MEMORIAS DE CANTIDADES'!G2568</f>
        <v>35</v>
      </c>
      <c r="F136" s="394">
        <f>ROUND(L136+M136,2)</f>
        <v>198338.23</v>
      </c>
      <c r="G136" s="13">
        <f>ROUND(E136*F136,0)</f>
        <v>6941838</v>
      </c>
      <c r="H136" s="1"/>
      <c r="I136" s="1"/>
      <c r="J136" s="1"/>
      <c r="K136" s="1"/>
      <c r="L136" s="392">
        <f>L105</f>
        <v>152567.87</v>
      </c>
      <c r="M136" s="388">
        <f t="shared" si="23"/>
        <v>45770.360999999997</v>
      </c>
    </row>
    <row r="137" spans="1:13" ht="30" customHeight="1">
      <c r="A137" s="424" t="s">
        <v>195</v>
      </c>
      <c r="B137" s="425"/>
      <c r="C137" s="425"/>
      <c r="D137" s="425"/>
      <c r="E137" s="425"/>
      <c r="F137" s="425"/>
      <c r="G137" s="426"/>
      <c r="M137" s="388">
        <f t="shared" si="23"/>
        <v>0</v>
      </c>
    </row>
    <row r="138" spans="1:13" s="3" customFormat="1" ht="32.25" customHeight="1">
      <c r="A138" s="20" t="s">
        <v>211</v>
      </c>
      <c r="B138" s="23" t="s">
        <v>41</v>
      </c>
      <c r="C138" s="24" t="s">
        <v>507</v>
      </c>
      <c r="D138" s="5" t="s">
        <v>14</v>
      </c>
      <c r="E138" s="16">
        <f>'MEMORIAS DE CANTIDADES'!G2593</f>
        <v>23</v>
      </c>
      <c r="F138" s="394">
        <f>ROUND(L138+M138,2)</f>
        <v>19633.580000000002</v>
      </c>
      <c r="G138" s="13">
        <f>ROUND(E138*F138,0)</f>
        <v>451572</v>
      </c>
      <c r="H138" s="1"/>
      <c r="I138" s="1"/>
      <c r="J138" s="1"/>
      <c r="K138" s="1"/>
      <c r="L138" s="392">
        <f>L107</f>
        <v>15102.75</v>
      </c>
      <c r="M138" s="388">
        <f t="shared" si="23"/>
        <v>4530.8249999999998</v>
      </c>
    </row>
    <row r="139" spans="1:13" ht="30" customHeight="1" thickBot="1">
      <c r="A139" s="427" t="s">
        <v>196</v>
      </c>
      <c r="B139" s="429"/>
      <c r="C139" s="429"/>
      <c r="D139" s="429"/>
      <c r="E139" s="429"/>
      <c r="F139" s="429"/>
      <c r="G139" s="430"/>
      <c r="M139" s="388">
        <f t="shared" si="23"/>
        <v>0</v>
      </c>
    </row>
    <row r="140" spans="1:13" ht="33" customHeight="1" thickBot="1">
      <c r="A140" s="262" t="s">
        <v>140</v>
      </c>
      <c r="B140" s="23" t="s">
        <v>530</v>
      </c>
      <c r="C140" s="369" t="s">
        <v>508</v>
      </c>
      <c r="D140" s="15" t="s">
        <v>12</v>
      </c>
      <c r="E140" s="10">
        <f>'MEMORIAS DE CANTIDADES'!G2612</f>
        <v>166</v>
      </c>
      <c r="F140" s="394">
        <f>ROUND(L140+M140,2)</f>
        <v>67661.75</v>
      </c>
      <c r="G140" s="13">
        <f>ROUND(E140*F140,0)</f>
        <v>11231851</v>
      </c>
      <c r="L140" s="388">
        <v>52047.5</v>
      </c>
      <c r="M140" s="388">
        <f t="shared" si="23"/>
        <v>15614.25</v>
      </c>
    </row>
    <row r="141" spans="1:13" s="31" customFormat="1" ht="30" customHeight="1" thickBot="1">
      <c r="A141" s="431" t="s">
        <v>158</v>
      </c>
      <c r="B141" s="433"/>
      <c r="C141" s="433"/>
      <c r="D141" s="433"/>
      <c r="E141" s="433"/>
      <c r="F141" s="434"/>
      <c r="G141" s="29">
        <f>SUM(G115:G121)+SUM(G123:G129)+SUM(G131:G133)+SUM(G135:G136)+G138+G140</f>
        <v>153738567</v>
      </c>
      <c r="H141" s="1"/>
      <c r="I141" s="1"/>
      <c r="J141" s="1"/>
      <c r="K141" s="1"/>
      <c r="L141" s="389"/>
      <c r="M141" s="388">
        <f t="shared" si="23"/>
        <v>0</v>
      </c>
    </row>
    <row r="142" spans="1:13" ht="17.25" thickBot="1">
      <c r="A142" s="410" t="s">
        <v>49</v>
      </c>
      <c r="B142" s="411"/>
      <c r="C142" s="411"/>
      <c r="D142" s="411"/>
      <c r="E142" s="411"/>
      <c r="F142" s="411"/>
      <c r="G142" s="412"/>
      <c r="M142" s="388">
        <f t="shared" si="23"/>
        <v>0</v>
      </c>
    </row>
    <row r="143" spans="1:13" ht="30" customHeight="1">
      <c r="A143" s="435" t="s">
        <v>2</v>
      </c>
      <c r="B143" s="437"/>
      <c r="C143" s="435" t="s">
        <v>3</v>
      </c>
      <c r="D143" s="437" t="s">
        <v>4</v>
      </c>
      <c r="E143" s="437" t="s">
        <v>5</v>
      </c>
      <c r="F143" s="439" t="str">
        <f>F7</f>
        <v xml:space="preserve">VALOR UNITARIO </v>
      </c>
      <c r="G143" s="403" t="s">
        <v>6</v>
      </c>
      <c r="M143" s="388">
        <f t="shared" si="23"/>
        <v>0</v>
      </c>
    </row>
    <row r="144" spans="1:13" ht="30" customHeight="1" thickBot="1">
      <c r="A144" s="436"/>
      <c r="B144" s="438"/>
      <c r="C144" s="436"/>
      <c r="D144" s="438"/>
      <c r="E144" s="438"/>
      <c r="F144" s="440"/>
      <c r="G144" s="404"/>
      <c r="M144" s="388">
        <f t="shared" si="23"/>
        <v>0</v>
      </c>
    </row>
    <row r="145" spans="1:13" ht="30" customHeight="1" thickBot="1">
      <c r="A145" s="421" t="s">
        <v>197</v>
      </c>
      <c r="B145" s="422"/>
      <c r="C145" s="422"/>
      <c r="D145" s="422"/>
      <c r="E145" s="422"/>
      <c r="F145" s="422"/>
      <c r="G145" s="423"/>
      <c r="M145" s="388">
        <f t="shared" si="23"/>
        <v>0</v>
      </c>
    </row>
    <row r="146" spans="1:13" ht="30" customHeight="1">
      <c r="A146" s="17" t="s">
        <v>207</v>
      </c>
      <c r="B146" s="14" t="s">
        <v>459</v>
      </c>
      <c r="C146" s="18" t="s">
        <v>460</v>
      </c>
      <c r="D146" s="11" t="s">
        <v>7</v>
      </c>
      <c r="E146" s="12">
        <f>'MEMORIAS DE CANTIDADES'!G2636</f>
        <v>180</v>
      </c>
      <c r="F146" s="394">
        <f>ROUND(L146+M146,2)</f>
        <v>1808.66</v>
      </c>
      <c r="G146" s="13">
        <f t="shared" ref="G146:G153" si="32">ROUND(E146*F146,0)</f>
        <v>325559</v>
      </c>
      <c r="L146" s="388">
        <f>L80</f>
        <v>1391.28</v>
      </c>
      <c r="M146" s="388">
        <f t="shared" si="23"/>
        <v>417.38399999999996</v>
      </c>
    </row>
    <row r="147" spans="1:13" ht="30" customHeight="1">
      <c r="A147" s="17" t="s">
        <v>212</v>
      </c>
      <c r="B147" s="14" t="s">
        <v>462</v>
      </c>
      <c r="C147" s="19" t="s">
        <v>463</v>
      </c>
      <c r="D147" s="9" t="s">
        <v>7</v>
      </c>
      <c r="E147" s="12">
        <f>'MEMORIAS DE CANTIDADES'!G2670</f>
        <v>19</v>
      </c>
      <c r="F147" s="394">
        <f t="shared" ref="F147:F153" si="33">ROUND(L147+M147,2)</f>
        <v>11724.06</v>
      </c>
      <c r="G147" s="13">
        <f t="shared" si="32"/>
        <v>222757</v>
      </c>
      <c r="L147" s="388">
        <f t="shared" ref="L147:L153" si="34">L81</f>
        <v>9018.51</v>
      </c>
      <c r="M147" s="388">
        <f t="shared" si="23"/>
        <v>2705.5529999999999</v>
      </c>
    </row>
    <row r="148" spans="1:13" ht="30" customHeight="1">
      <c r="A148" s="17" t="s">
        <v>213</v>
      </c>
      <c r="B148" s="14" t="s">
        <v>17</v>
      </c>
      <c r="C148" s="19" t="s">
        <v>464</v>
      </c>
      <c r="D148" s="9" t="s">
        <v>14</v>
      </c>
      <c r="E148" s="12">
        <f>'MEMORIAS DE CANTIDADES'!G2703</f>
        <v>211</v>
      </c>
      <c r="F148" s="394">
        <f t="shared" si="33"/>
        <v>35041.699999999997</v>
      </c>
      <c r="G148" s="13">
        <f t="shared" si="32"/>
        <v>7393799</v>
      </c>
      <c r="L148" s="388">
        <f t="shared" si="34"/>
        <v>26955.15</v>
      </c>
      <c r="M148" s="388">
        <f t="shared" si="23"/>
        <v>8086.5450000000001</v>
      </c>
    </row>
    <row r="149" spans="1:13" ht="30" customHeight="1">
      <c r="A149" s="17" t="s">
        <v>214</v>
      </c>
      <c r="B149" s="14" t="s">
        <v>471</v>
      </c>
      <c r="C149" s="19" t="s">
        <v>472</v>
      </c>
      <c r="D149" s="9" t="s">
        <v>14</v>
      </c>
      <c r="E149" s="12">
        <f>'MEMORIAS DE CANTIDADES'!G2735</f>
        <v>61</v>
      </c>
      <c r="F149" s="394">
        <f t="shared" si="33"/>
        <v>52537.21</v>
      </c>
      <c r="G149" s="13">
        <f t="shared" si="32"/>
        <v>3204770</v>
      </c>
      <c r="L149" s="388">
        <f t="shared" si="34"/>
        <v>40413.24</v>
      </c>
      <c r="M149" s="388">
        <f t="shared" si="23"/>
        <v>12123.972</v>
      </c>
    </row>
    <row r="150" spans="1:13" ht="30" customHeight="1">
      <c r="A150" s="17" t="s">
        <v>215</v>
      </c>
      <c r="B150" s="14" t="s">
        <v>474</v>
      </c>
      <c r="C150" s="19" t="s">
        <v>473</v>
      </c>
      <c r="D150" s="9" t="s">
        <v>14</v>
      </c>
      <c r="E150" s="12">
        <f>'MEMORIAS DE CANTIDADES'!G2767</f>
        <v>31</v>
      </c>
      <c r="F150" s="394">
        <f t="shared" si="33"/>
        <v>129430.67</v>
      </c>
      <c r="G150" s="13">
        <f t="shared" si="32"/>
        <v>4012351</v>
      </c>
      <c r="L150" s="388">
        <f t="shared" si="34"/>
        <v>99562.05</v>
      </c>
      <c r="M150" s="388">
        <f t="shared" si="23"/>
        <v>29868.614999999998</v>
      </c>
    </row>
    <row r="151" spans="1:13" ht="30" customHeight="1">
      <c r="A151" s="17" t="s">
        <v>216</v>
      </c>
      <c r="B151" s="14" t="s">
        <v>510</v>
      </c>
      <c r="C151" s="19" t="s">
        <v>509</v>
      </c>
      <c r="D151" s="9" t="s">
        <v>14</v>
      </c>
      <c r="E151" s="12">
        <f>'MEMORIAS DE CANTIDADES'!G2792</f>
        <v>22</v>
      </c>
      <c r="F151" s="394">
        <f t="shared" si="33"/>
        <v>91750.92</v>
      </c>
      <c r="G151" s="13">
        <f t="shared" si="32"/>
        <v>2018520</v>
      </c>
      <c r="L151" s="388">
        <f t="shared" si="34"/>
        <v>70577.63</v>
      </c>
      <c r="M151" s="388">
        <f t="shared" si="23"/>
        <v>21173.289000000001</v>
      </c>
    </row>
    <row r="152" spans="1:13" ht="30" customHeight="1">
      <c r="A152" s="17" t="s">
        <v>217</v>
      </c>
      <c r="B152" s="14" t="s">
        <v>479</v>
      </c>
      <c r="C152" s="19" t="s">
        <v>480</v>
      </c>
      <c r="D152" s="9" t="s">
        <v>15</v>
      </c>
      <c r="E152" s="12">
        <f>'MEMORIAS DE CANTIDADES'!G2824</f>
        <v>83</v>
      </c>
      <c r="F152" s="394">
        <f t="shared" si="33"/>
        <v>59541.22</v>
      </c>
      <c r="G152" s="13">
        <f t="shared" si="32"/>
        <v>4941921</v>
      </c>
      <c r="L152" s="388">
        <f t="shared" si="34"/>
        <v>45800.94</v>
      </c>
      <c r="M152" s="388">
        <f t="shared" si="23"/>
        <v>13740.282000000001</v>
      </c>
    </row>
    <row r="153" spans="1:13" ht="30" customHeight="1" thickBot="1">
      <c r="A153" s="17" t="s">
        <v>218</v>
      </c>
      <c r="B153" s="14" t="s">
        <v>481</v>
      </c>
      <c r="C153" s="19" t="s">
        <v>482</v>
      </c>
      <c r="D153" s="9" t="s">
        <v>16</v>
      </c>
      <c r="E153" s="12">
        <f>'MEMORIAS DE CANTIDADES'!G2876</f>
        <v>555</v>
      </c>
      <c r="F153" s="394">
        <f t="shared" si="33"/>
        <v>9977.57</v>
      </c>
      <c r="G153" s="13">
        <f t="shared" si="32"/>
        <v>5537551</v>
      </c>
      <c r="L153" s="388">
        <f t="shared" si="34"/>
        <v>7675.05</v>
      </c>
      <c r="M153" s="388">
        <f t="shared" si="23"/>
        <v>2302.5149999999999</v>
      </c>
    </row>
    <row r="154" spans="1:13" ht="30" customHeight="1" thickBot="1">
      <c r="A154" s="421" t="s">
        <v>198</v>
      </c>
      <c r="B154" s="422"/>
      <c r="C154" s="422"/>
      <c r="D154" s="422"/>
      <c r="E154" s="422"/>
      <c r="F154" s="422"/>
      <c r="G154" s="423"/>
      <c r="M154" s="388">
        <f t="shared" si="23"/>
        <v>0</v>
      </c>
    </row>
    <row r="155" spans="1:13" ht="42" customHeight="1">
      <c r="A155" s="21" t="s">
        <v>141</v>
      </c>
      <c r="B155" s="22" t="s">
        <v>519</v>
      </c>
      <c r="C155" s="19" t="s">
        <v>518</v>
      </c>
      <c r="D155" s="9" t="s">
        <v>7</v>
      </c>
      <c r="E155" s="10">
        <f>'MEMORIAS DE CANTIDADES'!G2898</f>
        <v>73</v>
      </c>
      <c r="F155" s="394">
        <f>ROUND(L155+M155,2)</f>
        <v>276331.96999999997</v>
      </c>
      <c r="G155" s="13">
        <f t="shared" ref="G155:G162" si="35">ROUND(E155*F155,0)</f>
        <v>20172234</v>
      </c>
      <c r="L155" s="388">
        <f>L123</f>
        <v>212563.05</v>
      </c>
      <c r="M155" s="388">
        <f t="shared" si="23"/>
        <v>63768.914999999994</v>
      </c>
    </row>
    <row r="156" spans="1:13" ht="30" customHeight="1">
      <c r="A156" s="21" t="s">
        <v>142</v>
      </c>
      <c r="B156" s="22" t="s">
        <v>565</v>
      </c>
      <c r="C156" s="19" t="s">
        <v>531</v>
      </c>
      <c r="D156" s="9" t="s">
        <v>7</v>
      </c>
      <c r="E156" s="10">
        <f>'MEMORIAS DE CANTIDADES'!G2916</f>
        <v>107</v>
      </c>
      <c r="F156" s="394">
        <f t="shared" ref="F156:F162" si="36">ROUND(L156+M156,2)</f>
        <v>379525.61</v>
      </c>
      <c r="G156" s="13">
        <f t="shared" si="35"/>
        <v>40609240</v>
      </c>
      <c r="L156" s="388">
        <v>291942.78000000003</v>
      </c>
      <c r="M156" s="388">
        <f t="shared" si="23"/>
        <v>87582.834000000003</v>
      </c>
    </row>
    <row r="157" spans="1:13" ht="30" customHeight="1">
      <c r="A157" s="21" t="s">
        <v>143</v>
      </c>
      <c r="B157" s="376" t="s">
        <v>552</v>
      </c>
      <c r="C157" s="24" t="s">
        <v>529</v>
      </c>
      <c r="D157" s="9" t="s">
        <v>9</v>
      </c>
      <c r="E157" s="10">
        <f>'MEMORIAS DE CANTIDADES'!G2937</f>
        <v>2</v>
      </c>
      <c r="F157" s="394">
        <f t="shared" si="36"/>
        <v>3008237.56</v>
      </c>
      <c r="G157" s="13">
        <f>ROUND(E157*F157,0)</f>
        <v>6016475</v>
      </c>
      <c r="L157" s="388">
        <f>L124</f>
        <v>2314028.89</v>
      </c>
      <c r="M157" s="388">
        <f t="shared" si="23"/>
        <v>694208.66700000002</v>
      </c>
    </row>
    <row r="158" spans="1:13" ht="30" customHeight="1">
      <c r="A158" s="21" t="s">
        <v>144</v>
      </c>
      <c r="B158" s="376" t="s">
        <v>548</v>
      </c>
      <c r="C158" s="24" t="s">
        <v>492</v>
      </c>
      <c r="D158" s="5" t="s">
        <v>9</v>
      </c>
      <c r="E158" s="10">
        <f>'MEMORIAS DE CANTIDADES'!G2955</f>
        <v>5</v>
      </c>
      <c r="F158" s="394">
        <f t="shared" si="36"/>
        <v>3651734.16</v>
      </c>
      <c r="G158" s="13">
        <f t="shared" si="35"/>
        <v>18258671</v>
      </c>
      <c r="L158" s="388">
        <f>L125</f>
        <v>2809026.28</v>
      </c>
      <c r="M158" s="388">
        <f t="shared" si="23"/>
        <v>842707.88399999996</v>
      </c>
    </row>
    <row r="159" spans="1:13" ht="35.450000000000003" customHeight="1">
      <c r="A159" s="21" t="s">
        <v>145</v>
      </c>
      <c r="B159" s="23" t="s">
        <v>494</v>
      </c>
      <c r="C159" s="24" t="s">
        <v>493</v>
      </c>
      <c r="D159" s="5" t="s">
        <v>14</v>
      </c>
      <c r="E159" s="10">
        <f>'MEMORIAS DE CANTIDADES'!G2973</f>
        <v>5</v>
      </c>
      <c r="F159" s="394">
        <f t="shared" si="36"/>
        <v>1339573.21</v>
      </c>
      <c r="G159" s="13">
        <f t="shared" si="35"/>
        <v>6697866</v>
      </c>
      <c r="L159" s="388">
        <f>L126</f>
        <v>1030440.93</v>
      </c>
      <c r="M159" s="388">
        <f t="shared" si="23"/>
        <v>309132.27899999998</v>
      </c>
    </row>
    <row r="160" spans="1:13" ht="27" customHeight="1">
      <c r="A160" s="21" t="s">
        <v>146</v>
      </c>
      <c r="B160" s="23" t="s">
        <v>496</v>
      </c>
      <c r="C160" s="24" t="s">
        <v>495</v>
      </c>
      <c r="D160" s="5" t="s">
        <v>14</v>
      </c>
      <c r="E160" s="10">
        <f>'MEMORIAS DE CANTIDADES'!G2991</f>
        <v>5</v>
      </c>
      <c r="F160" s="394">
        <f t="shared" si="36"/>
        <v>1317652.49</v>
      </c>
      <c r="G160" s="13">
        <f t="shared" si="35"/>
        <v>6588262</v>
      </c>
      <c r="L160" s="388">
        <f t="shared" ref="L160:L162" si="37">L127</f>
        <v>1013578.84</v>
      </c>
      <c r="M160" s="388">
        <f t="shared" si="23"/>
        <v>304073.652</v>
      </c>
    </row>
    <row r="161" spans="1:13" ht="32.450000000000003" customHeight="1">
      <c r="A161" s="21" t="s">
        <v>147</v>
      </c>
      <c r="B161" s="23" t="s">
        <v>498</v>
      </c>
      <c r="C161" s="24" t="s">
        <v>497</v>
      </c>
      <c r="D161" s="5" t="s">
        <v>9</v>
      </c>
      <c r="E161" s="10">
        <f>'MEMORIAS DE CANTIDADES'!G3017</f>
        <v>28</v>
      </c>
      <c r="F161" s="394">
        <f t="shared" si="36"/>
        <v>21396.639999999999</v>
      </c>
      <c r="G161" s="13">
        <f t="shared" si="35"/>
        <v>599106</v>
      </c>
      <c r="L161" s="388">
        <f t="shared" si="37"/>
        <v>16458.95</v>
      </c>
      <c r="M161" s="388">
        <f t="shared" si="23"/>
        <v>4937.6850000000004</v>
      </c>
    </row>
    <row r="162" spans="1:13" ht="30" customHeight="1" thickBot="1">
      <c r="A162" s="21" t="s">
        <v>148</v>
      </c>
      <c r="B162" s="23" t="s">
        <v>500</v>
      </c>
      <c r="C162" s="24" t="s">
        <v>499</v>
      </c>
      <c r="D162" s="5" t="s">
        <v>14</v>
      </c>
      <c r="E162" s="10">
        <f>'MEMORIAS DE CANTIDADES'!G3035</f>
        <v>5</v>
      </c>
      <c r="F162" s="394">
        <f t="shared" si="36"/>
        <v>993681.73</v>
      </c>
      <c r="G162" s="13">
        <f t="shared" si="35"/>
        <v>4968409</v>
      </c>
      <c r="L162" s="388">
        <f t="shared" si="37"/>
        <v>764370.56</v>
      </c>
      <c r="M162" s="388">
        <f t="shared" si="23"/>
        <v>229311.16800000001</v>
      </c>
    </row>
    <row r="163" spans="1:13" ht="30" customHeight="1" thickBot="1">
      <c r="A163" s="421" t="s">
        <v>199</v>
      </c>
      <c r="B163" s="422"/>
      <c r="C163" s="422"/>
      <c r="D163" s="422"/>
      <c r="E163" s="422"/>
      <c r="F163" s="422"/>
      <c r="G163" s="423"/>
      <c r="M163" s="388">
        <f t="shared" si="23"/>
        <v>0</v>
      </c>
    </row>
    <row r="164" spans="1:13" ht="31.5" customHeight="1">
      <c r="A164" s="17" t="s">
        <v>149</v>
      </c>
      <c r="B164" s="25" t="s">
        <v>28</v>
      </c>
      <c r="C164" s="18" t="s">
        <v>501</v>
      </c>
      <c r="D164" s="11" t="s">
        <v>14</v>
      </c>
      <c r="E164" s="12">
        <f>'MEMORIAS DE CANTIDADES'!G3071</f>
        <v>27</v>
      </c>
      <c r="F164" s="394">
        <f>ROUND(L164+M164,2)</f>
        <v>155996.79999999999</v>
      </c>
      <c r="G164" s="13">
        <f>ROUND(E164*F164,0)</f>
        <v>4211914</v>
      </c>
      <c r="L164" s="388">
        <f>L131</f>
        <v>119997.54</v>
      </c>
      <c r="M164" s="388">
        <f t="shared" si="23"/>
        <v>35999.261999999995</v>
      </c>
    </row>
    <row r="165" spans="1:13" ht="30" customHeight="1">
      <c r="A165" s="17" t="s">
        <v>150</v>
      </c>
      <c r="B165" s="23" t="s">
        <v>502</v>
      </c>
      <c r="C165" s="24" t="s">
        <v>503</v>
      </c>
      <c r="D165" s="5" t="s">
        <v>14</v>
      </c>
      <c r="E165" s="12">
        <f>'MEMORIAS DE CANTIDADES'!G3089</f>
        <v>218</v>
      </c>
      <c r="F165" s="394">
        <f t="shared" ref="F165:F166" si="38">ROUND(L165+M165,2)</f>
        <v>140646.1</v>
      </c>
      <c r="G165" s="13">
        <f>ROUND(E165*F165,0)</f>
        <v>30660850</v>
      </c>
      <c r="L165" s="388">
        <f t="shared" ref="L165:L166" si="39">L132</f>
        <v>108189.31</v>
      </c>
      <c r="M165" s="388">
        <f t="shared" si="23"/>
        <v>32456.792999999998</v>
      </c>
    </row>
    <row r="166" spans="1:13" ht="30" customHeight="1" thickBot="1">
      <c r="A166" s="17" t="s">
        <v>151</v>
      </c>
      <c r="B166" s="22" t="s">
        <v>505</v>
      </c>
      <c r="C166" s="19" t="s">
        <v>504</v>
      </c>
      <c r="D166" s="9" t="s">
        <v>14</v>
      </c>
      <c r="E166" s="12">
        <f>'MEMORIAS DE CANTIDADES'!G3122</f>
        <v>21</v>
      </c>
      <c r="F166" s="394">
        <f t="shared" si="38"/>
        <v>140803.73000000001</v>
      </c>
      <c r="G166" s="13">
        <f>ROUND(E166*F166,0)</f>
        <v>2956878</v>
      </c>
      <c r="L166" s="388">
        <f t="shared" si="39"/>
        <v>108310.56</v>
      </c>
      <c r="M166" s="388">
        <f t="shared" si="23"/>
        <v>32493.167999999998</v>
      </c>
    </row>
    <row r="167" spans="1:13" ht="30" customHeight="1" thickBot="1">
      <c r="A167" s="421" t="s">
        <v>200</v>
      </c>
      <c r="B167" s="422"/>
      <c r="C167" s="422"/>
      <c r="D167" s="422"/>
      <c r="E167" s="422"/>
      <c r="F167" s="422"/>
      <c r="G167" s="423"/>
      <c r="M167" s="388">
        <f t="shared" si="23"/>
        <v>0</v>
      </c>
    </row>
    <row r="168" spans="1:13" ht="29.25" thickBot="1">
      <c r="A168" s="26" t="s">
        <v>152</v>
      </c>
      <c r="B168" s="22" t="s">
        <v>37</v>
      </c>
      <c r="C168" s="19" t="s">
        <v>506</v>
      </c>
      <c r="D168" s="9" t="s">
        <v>14</v>
      </c>
      <c r="E168" s="12">
        <f>'MEMORIAS DE CANTIDADES'!G3155</f>
        <v>19</v>
      </c>
      <c r="F168" s="394">
        <f>ROUND(L168+M168,2)</f>
        <v>1517757.05</v>
      </c>
      <c r="G168" s="33">
        <f>ROUND(F168*E168,0)</f>
        <v>28837384</v>
      </c>
      <c r="L168" s="388">
        <f>L102</f>
        <v>1167505.42</v>
      </c>
      <c r="M168" s="388">
        <f t="shared" si="23"/>
        <v>350251.62599999999</v>
      </c>
    </row>
    <row r="169" spans="1:13" ht="30" customHeight="1" thickBot="1">
      <c r="A169" s="421" t="s">
        <v>201</v>
      </c>
      <c r="B169" s="422"/>
      <c r="C169" s="422"/>
      <c r="D169" s="422"/>
      <c r="E169" s="422"/>
      <c r="F169" s="422"/>
      <c r="G169" s="423"/>
      <c r="M169" s="388">
        <f t="shared" si="23"/>
        <v>0</v>
      </c>
    </row>
    <row r="170" spans="1:13" ht="30" customHeight="1">
      <c r="A170" s="26" t="s">
        <v>153</v>
      </c>
      <c r="B170" s="379" t="s">
        <v>555</v>
      </c>
      <c r="C170" s="19" t="s">
        <v>523</v>
      </c>
      <c r="D170" s="9" t="s">
        <v>9</v>
      </c>
      <c r="E170" s="12">
        <f>'MEMORIAS DE CANTIDADES'!G3170</f>
        <v>7</v>
      </c>
      <c r="F170" s="394">
        <f>ROUND(L170+M170,2)</f>
        <v>2251937.4</v>
      </c>
      <c r="G170" s="33">
        <f>ROUND(F170*E170,0)</f>
        <v>15763562</v>
      </c>
      <c r="L170" s="388">
        <f>L135</f>
        <v>1732259.54</v>
      </c>
      <c r="M170" s="388">
        <f t="shared" si="23"/>
        <v>519677.86199999996</v>
      </c>
    </row>
    <row r="171" spans="1:13" s="3" customFormat="1" ht="33" customHeight="1" thickBot="1">
      <c r="A171" s="26" t="s">
        <v>210</v>
      </c>
      <c r="B171" s="22" t="s">
        <v>527</v>
      </c>
      <c r="C171" s="19" t="s">
        <v>528</v>
      </c>
      <c r="D171" s="9" t="s">
        <v>12</v>
      </c>
      <c r="E171" s="12">
        <f>'MEMORIAS DE CANTIDADES'!G3185</f>
        <v>24</v>
      </c>
      <c r="F171" s="393">
        <f>L171+M171</f>
        <v>198338.231</v>
      </c>
      <c r="G171" s="33">
        <f>ROUND(F171*E171,0)</f>
        <v>4760118</v>
      </c>
      <c r="H171" s="1"/>
      <c r="I171" s="1"/>
      <c r="J171" s="1"/>
      <c r="K171" s="1"/>
      <c r="L171" s="392">
        <f>L136</f>
        <v>152567.87</v>
      </c>
      <c r="M171" s="388">
        <f t="shared" si="23"/>
        <v>45770.360999999997</v>
      </c>
    </row>
    <row r="172" spans="1:13" ht="30" customHeight="1" thickBot="1">
      <c r="A172" s="421" t="s">
        <v>202</v>
      </c>
      <c r="B172" s="422"/>
      <c r="C172" s="422"/>
      <c r="D172" s="422"/>
      <c r="E172" s="422"/>
      <c r="F172" s="422"/>
      <c r="G172" s="423"/>
      <c r="M172" s="388">
        <f t="shared" ref="M172:M183" si="40">0.3*L172</f>
        <v>0</v>
      </c>
    </row>
    <row r="173" spans="1:13" s="3" customFormat="1" ht="32.25" customHeight="1" thickBot="1">
      <c r="A173" s="21" t="s">
        <v>154</v>
      </c>
      <c r="B173" s="23" t="s">
        <v>41</v>
      </c>
      <c r="C173" s="24" t="s">
        <v>507</v>
      </c>
      <c r="D173" s="9" t="s">
        <v>14</v>
      </c>
      <c r="E173" s="10">
        <f>'MEMORIAS DE CANTIDADES'!G3218</f>
        <v>31</v>
      </c>
      <c r="F173" s="394">
        <f>ROUND(L173+M173,2)</f>
        <v>19633.580000000002</v>
      </c>
      <c r="G173" s="33">
        <f>ROUND(F173*E173,0)</f>
        <v>608641</v>
      </c>
      <c r="H173" s="1"/>
      <c r="I173" s="1"/>
      <c r="J173" s="1"/>
      <c r="K173" s="1"/>
      <c r="L173" s="392">
        <f>L138</f>
        <v>15102.75</v>
      </c>
      <c r="M173" s="388">
        <f t="shared" si="40"/>
        <v>4530.8249999999998</v>
      </c>
    </row>
    <row r="174" spans="1:13" ht="30" customHeight="1" thickBot="1">
      <c r="A174" s="421" t="s">
        <v>204</v>
      </c>
      <c r="B174" s="422"/>
      <c r="C174" s="422"/>
      <c r="D174" s="422"/>
      <c r="E174" s="422"/>
      <c r="F174" s="422"/>
      <c r="G174" s="423"/>
      <c r="M174" s="388">
        <f t="shared" si="40"/>
        <v>0</v>
      </c>
    </row>
    <row r="175" spans="1:13" ht="30" customHeight="1" thickBot="1">
      <c r="A175" s="27" t="s">
        <v>155</v>
      </c>
      <c r="B175" s="23" t="s">
        <v>441</v>
      </c>
      <c r="C175" s="369" t="s">
        <v>508</v>
      </c>
      <c r="D175" s="28" t="s">
        <v>12</v>
      </c>
      <c r="E175" s="10">
        <f>'MEMORIAS DE CANTIDADES'!G3239</f>
        <v>204</v>
      </c>
      <c r="F175" s="394">
        <f>ROUND(L175+M175,2)</f>
        <v>67661.75</v>
      </c>
      <c r="G175" s="33">
        <f>ROUND(F175*E175,0)</f>
        <v>13802997</v>
      </c>
      <c r="L175" s="388">
        <v>52047.5</v>
      </c>
      <c r="M175" s="388">
        <f t="shared" si="40"/>
        <v>15614.25</v>
      </c>
    </row>
    <row r="176" spans="1:13" s="31" customFormat="1" ht="30" customHeight="1" thickBot="1">
      <c r="A176" s="431" t="s">
        <v>159</v>
      </c>
      <c r="B176" s="433"/>
      <c r="C176" s="433"/>
      <c r="D176" s="433"/>
      <c r="E176" s="433"/>
      <c r="F176" s="434"/>
      <c r="G176" s="29">
        <f>SUM(G146:G153)+SUM(G155:G162)+SUM(G164:G166)+G168+SUM(G170:G171)+G173+G175</f>
        <v>233169835</v>
      </c>
      <c r="H176" s="1"/>
      <c r="I176" s="1"/>
      <c r="J176" s="1"/>
      <c r="K176" s="1"/>
      <c r="L176" s="389"/>
      <c r="M176" s="388">
        <f t="shared" si="40"/>
        <v>0</v>
      </c>
    </row>
    <row r="177" spans="1:20" ht="17.25" thickBot="1">
      <c r="A177" s="447" t="s">
        <v>457</v>
      </c>
      <c r="B177" s="448"/>
      <c r="C177" s="448"/>
      <c r="D177" s="448"/>
      <c r="E177" s="448"/>
      <c r="F177" s="448"/>
      <c r="G177" s="449"/>
      <c r="M177" s="388">
        <f t="shared" si="40"/>
        <v>0</v>
      </c>
    </row>
    <row r="178" spans="1:20" ht="30" customHeight="1">
      <c r="A178" s="435" t="s">
        <v>2</v>
      </c>
      <c r="B178" s="437"/>
      <c r="C178" s="435" t="s">
        <v>3</v>
      </c>
      <c r="D178" s="437" t="s">
        <v>4</v>
      </c>
      <c r="E178" s="437" t="s">
        <v>5</v>
      </c>
      <c r="F178" s="439" t="str">
        <f>F7</f>
        <v xml:space="preserve">VALOR UNITARIO </v>
      </c>
      <c r="G178" s="403" t="s">
        <v>6</v>
      </c>
      <c r="M178" s="388">
        <f t="shared" si="40"/>
        <v>0</v>
      </c>
    </row>
    <row r="179" spans="1:20" ht="30" customHeight="1" thickBot="1">
      <c r="A179" s="436"/>
      <c r="B179" s="438"/>
      <c r="C179" s="436"/>
      <c r="D179" s="438"/>
      <c r="E179" s="438"/>
      <c r="F179" s="440"/>
      <c r="G179" s="450"/>
      <c r="M179" s="388">
        <f t="shared" si="40"/>
        <v>0</v>
      </c>
    </row>
    <row r="180" spans="1:20" ht="30" customHeight="1">
      <c r="A180" s="17" t="s">
        <v>219</v>
      </c>
      <c r="B180" s="14" t="s">
        <v>533</v>
      </c>
      <c r="C180" s="18" t="s">
        <v>532</v>
      </c>
      <c r="D180" s="11" t="s">
        <v>15</v>
      </c>
      <c r="E180" s="12">
        <f>'MEMORIAS DE CANTIDADES'!G3263</f>
        <v>61</v>
      </c>
      <c r="F180" s="394">
        <f>ROUND(L180+M180,2)</f>
        <v>10063.040000000001</v>
      </c>
      <c r="G180" s="33">
        <f>ROUND(F180*E180,0)</f>
        <v>613845</v>
      </c>
      <c r="L180" s="388">
        <v>7740.8</v>
      </c>
      <c r="M180" s="388">
        <f t="shared" si="40"/>
        <v>2322.2399999999998</v>
      </c>
    </row>
    <row r="181" spans="1:20" ht="30" customHeight="1">
      <c r="A181" s="17" t="s">
        <v>220</v>
      </c>
      <c r="B181" s="14" t="s">
        <v>535</v>
      </c>
      <c r="C181" s="19" t="s">
        <v>534</v>
      </c>
      <c r="D181" s="9" t="s">
        <v>15</v>
      </c>
      <c r="E181" s="12">
        <f>'MEMORIAS DE CANTIDADES'!G3278</f>
        <v>28</v>
      </c>
      <c r="F181" s="394">
        <f t="shared" ref="F181:F183" si="41">ROUND(L181+M181,2)</f>
        <v>141924.95000000001</v>
      </c>
      <c r="G181" s="33">
        <f>ROUND(F181*E181,0)</f>
        <v>3973899</v>
      </c>
      <c r="L181" s="388">
        <v>109173.04</v>
      </c>
      <c r="M181" s="388">
        <f t="shared" si="40"/>
        <v>32751.911999999997</v>
      </c>
    </row>
    <row r="182" spans="1:20" ht="30" customHeight="1">
      <c r="A182" s="17" t="s">
        <v>221</v>
      </c>
      <c r="B182" s="14" t="s">
        <v>537</v>
      </c>
      <c r="C182" s="19" t="s">
        <v>536</v>
      </c>
      <c r="D182" s="9" t="s">
        <v>15</v>
      </c>
      <c r="E182" s="12">
        <f>'MEMORIAS DE CANTIDADES'!G3294</f>
        <v>5</v>
      </c>
      <c r="F182" s="394">
        <f t="shared" si="41"/>
        <v>171000.06</v>
      </c>
      <c r="G182" s="33">
        <f>ROUND(F182*E182,0)</f>
        <v>855000</v>
      </c>
      <c r="L182" s="388">
        <v>131538.51</v>
      </c>
      <c r="M182" s="388">
        <f t="shared" si="40"/>
        <v>39461.553</v>
      </c>
      <c r="Q182" s="1">
        <f>100-19</f>
        <v>81</v>
      </c>
      <c r="R182" s="1">
        <v>19</v>
      </c>
    </row>
    <row r="183" spans="1:20" ht="30" customHeight="1" thickBot="1">
      <c r="A183" s="17" t="s">
        <v>222</v>
      </c>
      <c r="B183" s="14" t="s">
        <v>481</v>
      </c>
      <c r="C183" s="19" t="s">
        <v>482</v>
      </c>
      <c r="D183" s="9" t="s">
        <v>16</v>
      </c>
      <c r="E183" s="12">
        <f>'MEMORIAS DE CANTIDADES'!G3314</f>
        <v>274</v>
      </c>
      <c r="F183" s="394">
        <f t="shared" si="41"/>
        <v>9977.57</v>
      </c>
      <c r="G183" s="33">
        <f>ROUND(F183*E183,0)</f>
        <v>2733854</v>
      </c>
      <c r="L183" s="388">
        <f>L153</f>
        <v>7675.05</v>
      </c>
      <c r="M183" s="388">
        <f t="shared" si="40"/>
        <v>2302.5149999999999</v>
      </c>
      <c r="P183" s="1">
        <v>10000</v>
      </c>
      <c r="Q183" s="1">
        <f>+P183/1.19</f>
        <v>8403.361344537816</v>
      </c>
      <c r="R183" s="1">
        <f>+Q183*0.19</f>
        <v>1596.6386554621849</v>
      </c>
      <c r="S183" s="1">
        <f>+P183-Q183</f>
        <v>1596.638655462184</v>
      </c>
      <c r="T183" s="1">
        <f>+R183+Q183</f>
        <v>10000</v>
      </c>
    </row>
    <row r="184" spans="1:20" s="31" customFormat="1" ht="30" customHeight="1" thickBot="1">
      <c r="A184" s="431" t="s">
        <v>203</v>
      </c>
      <c r="B184" s="433"/>
      <c r="C184" s="433"/>
      <c r="D184" s="433"/>
      <c r="E184" s="433"/>
      <c r="F184" s="434"/>
      <c r="G184" s="272">
        <f>SUM(G180:G183)</f>
        <v>8176598</v>
      </c>
      <c r="H184" s="30"/>
      <c r="L184" s="389"/>
      <c r="M184" s="389"/>
      <c r="P184" s="31">
        <v>100</v>
      </c>
      <c r="Q184" s="31">
        <f>100-30</f>
        <v>70</v>
      </c>
      <c r="R184" s="31">
        <v>30</v>
      </c>
    </row>
    <row r="185" spans="1:20" s="2" customFormat="1" ht="30" customHeight="1" thickBot="1">
      <c r="A185" s="444" t="s">
        <v>301</v>
      </c>
      <c r="B185" s="445"/>
      <c r="C185" s="445"/>
      <c r="D185" s="445"/>
      <c r="E185" s="445"/>
      <c r="F185" s="446"/>
      <c r="G185" s="267">
        <f>G38+G176+G141+G110+G75+G184</f>
        <v>1813736220</v>
      </c>
      <c r="L185" s="390"/>
      <c r="M185" s="390"/>
      <c r="P185" s="282">
        <f>+G185</f>
        <v>1813736220</v>
      </c>
      <c r="Q185" s="280">
        <f>+P185/1.3</f>
        <v>1395181707.6923077</v>
      </c>
      <c r="R185" s="280">
        <f>+Q185*0.3</f>
        <v>418554512.30769229</v>
      </c>
    </row>
    <row r="186" spans="1:20" s="2" customFormat="1" ht="30" customHeight="1" thickBot="1">
      <c r="A186" s="37"/>
      <c r="B186" s="38"/>
      <c r="C186" s="38"/>
      <c r="D186" s="38"/>
      <c r="E186" s="38"/>
      <c r="F186" s="39" t="s">
        <v>42</v>
      </c>
      <c r="G186" s="29">
        <f>ROUND(PMT!L30,0)</f>
        <v>18401271</v>
      </c>
      <c r="L186" s="390"/>
      <c r="M186" s="390"/>
      <c r="P186" s="2">
        <v>100</v>
      </c>
      <c r="Q186" s="2">
        <f>100-23</f>
        <v>77</v>
      </c>
      <c r="R186" s="2">
        <v>23</v>
      </c>
    </row>
    <row r="187" spans="1:20" s="2" customFormat="1" ht="30" customHeight="1" thickBot="1">
      <c r="A187" s="37"/>
      <c r="B187" s="38"/>
      <c r="C187" s="38"/>
      <c r="D187" s="38"/>
      <c r="E187" s="38"/>
      <c r="F187" s="39" t="s">
        <v>193</v>
      </c>
      <c r="G187" s="29">
        <f>ROUND(PMA!E8,0)</f>
        <v>10910000</v>
      </c>
      <c r="L187" s="390"/>
      <c r="M187" s="390"/>
      <c r="P187" s="282">
        <f>+G185</f>
        <v>1813736220</v>
      </c>
      <c r="Q187" s="280">
        <f>+P187/1.23</f>
        <v>1474582292.6829269</v>
      </c>
      <c r="R187" s="280">
        <f>+Q187*0.23</f>
        <v>339153927.31707323</v>
      </c>
      <c r="T187" s="121">
        <f>+R187+R189</f>
        <v>425522318.74564469</v>
      </c>
    </row>
    <row r="188" spans="1:20" ht="37.9" customHeight="1" thickBot="1">
      <c r="A188" s="441" t="s">
        <v>300</v>
      </c>
      <c r="B188" s="442"/>
      <c r="C188" s="442"/>
      <c r="D188" s="442"/>
      <c r="E188" s="442"/>
      <c r="F188" s="443"/>
      <c r="G188" s="36">
        <f>G185+G186+G187</f>
        <v>1843047491</v>
      </c>
      <c r="H188" s="374"/>
      <c r="I188" s="374"/>
      <c r="J188" s="277"/>
      <c r="K188" s="120"/>
      <c r="N188" s="268"/>
      <c r="O188" s="278"/>
      <c r="P188" s="2">
        <v>100</v>
      </c>
      <c r="Q188" s="2">
        <f>100-5</f>
        <v>95</v>
      </c>
      <c r="R188" s="2">
        <v>5</v>
      </c>
    </row>
    <row r="189" spans="1:20" ht="17.25" thickBot="1">
      <c r="A189" s="122"/>
      <c r="B189" s="2"/>
      <c r="C189" s="2"/>
      <c r="D189" s="2"/>
      <c r="E189" s="2"/>
      <c r="F189" s="2"/>
      <c r="G189" s="2"/>
      <c r="H189" s="2"/>
      <c r="I189" s="2"/>
      <c r="P189" s="282">
        <f>+G185</f>
        <v>1813736220</v>
      </c>
      <c r="Q189" s="280">
        <f>+P189/1.05</f>
        <v>1727367828.5714285</v>
      </c>
      <c r="R189" s="280">
        <f>+Q189*0.05</f>
        <v>86368391.428571433</v>
      </c>
    </row>
    <row r="190" spans="1:20" ht="26.45" customHeight="1" thickBot="1">
      <c r="A190" s="398" t="s">
        <v>223</v>
      </c>
      <c r="B190" s="399"/>
      <c r="C190" s="400"/>
      <c r="D190" s="401" t="s">
        <v>3</v>
      </c>
      <c r="E190" s="402"/>
      <c r="F190" s="123" t="s">
        <v>224</v>
      </c>
      <c r="G190" s="29"/>
      <c r="I190" s="374"/>
      <c r="P190" s="2">
        <v>100</v>
      </c>
      <c r="Q190" s="2">
        <f>100-2</f>
        <v>98</v>
      </c>
      <c r="R190" s="2">
        <v>2</v>
      </c>
    </row>
    <row r="191" spans="1:20" ht="39.6" customHeight="1" thickBot="1">
      <c r="A191" s="398" t="s">
        <v>540</v>
      </c>
      <c r="B191" s="399"/>
      <c r="C191" s="400"/>
      <c r="D191" s="284" t="s">
        <v>225</v>
      </c>
      <c r="E191" s="125" t="s">
        <v>226</v>
      </c>
      <c r="F191" s="281">
        <v>0.23</v>
      </c>
      <c r="G191" s="29">
        <f>+ROUND(J191,0)</f>
        <v>320891793</v>
      </c>
      <c r="J191" s="280">
        <f>+($G$194*0.23)/0.3</f>
        <v>320891792.53333336</v>
      </c>
      <c r="O191" s="277"/>
      <c r="P191" s="282">
        <f>+G185</f>
        <v>1813736220</v>
      </c>
      <c r="Q191" s="280">
        <f>+P191/1.05</f>
        <v>1727367828.5714285</v>
      </c>
      <c r="R191" s="280">
        <f>+Q191*0.02</f>
        <v>34547356.571428575</v>
      </c>
    </row>
    <row r="192" spans="1:20" s="31" customFormat="1" ht="37.9" customHeight="1" thickBot="1">
      <c r="A192" s="398" t="s">
        <v>227</v>
      </c>
      <c r="B192" s="399"/>
      <c r="C192" s="400"/>
      <c r="D192" s="285" t="s">
        <v>228</v>
      </c>
      <c r="E192" s="125" t="s">
        <v>229</v>
      </c>
      <c r="F192" s="281">
        <v>0.02</v>
      </c>
      <c r="G192" s="29">
        <f>+ROUND(J192,0)</f>
        <v>27903634</v>
      </c>
      <c r="J192" s="280">
        <f>+($G$194*0.02)/0.3</f>
        <v>27903634.133333337</v>
      </c>
      <c r="K192" s="1"/>
      <c r="L192" s="388"/>
      <c r="M192" s="391"/>
      <c r="O192" s="277"/>
      <c r="P192" s="120"/>
      <c r="R192" s="280"/>
    </row>
    <row r="193" spans="1:18" s="31" customFormat="1" ht="46.5" customHeight="1" thickBot="1">
      <c r="A193" s="398"/>
      <c r="B193" s="399"/>
      <c r="C193" s="276"/>
      <c r="D193" s="283" t="s">
        <v>230</v>
      </c>
      <c r="E193" s="125" t="s">
        <v>231</v>
      </c>
      <c r="F193" s="281">
        <v>0.05</v>
      </c>
      <c r="G193" s="29">
        <f>+ROUND(J193,0)</f>
        <v>69759085</v>
      </c>
      <c r="J193" s="280">
        <f>+($G$194*0.05)/0.3</f>
        <v>69759085.333333343</v>
      </c>
      <c r="K193" s="1"/>
      <c r="L193" s="388"/>
      <c r="M193" s="391"/>
      <c r="N193" s="266"/>
      <c r="O193" s="277"/>
      <c r="P193" s="120"/>
      <c r="R193" s="124"/>
    </row>
    <row r="194" spans="1:18" s="31" customFormat="1" ht="32.25" customHeight="1" thickBot="1">
      <c r="A194" s="128"/>
      <c r="B194" s="129"/>
      <c r="C194" s="129"/>
      <c r="D194" s="284" t="s">
        <v>232</v>
      </c>
      <c r="E194" s="125" t="s">
        <v>233</v>
      </c>
      <c r="F194" s="126">
        <f>SUM(F191:F193)</f>
        <v>0.3</v>
      </c>
      <c r="G194" s="29">
        <f>+ROUND(G185-(G185/1.3),0)</f>
        <v>418554512</v>
      </c>
      <c r="L194" s="391"/>
      <c r="M194" s="391"/>
      <c r="N194" s="264"/>
      <c r="P194" s="279"/>
    </row>
    <row r="195" spans="1:18" s="31" customFormat="1" ht="30" customHeight="1">
      <c r="A195" s="128"/>
      <c r="B195" s="129"/>
      <c r="C195" s="129"/>
      <c r="D195" s="129"/>
      <c r="E195" s="130"/>
      <c r="F195" s="395"/>
      <c r="G195" s="396"/>
      <c r="H195" s="396"/>
      <c r="I195" s="397"/>
      <c r="L195" s="391"/>
      <c r="M195" s="391"/>
      <c r="N195" s="264"/>
    </row>
    <row r="196" spans="1:18" s="127" customFormat="1" ht="58.5" customHeight="1">
      <c r="A196" s="263"/>
      <c r="B196" s="263"/>
      <c r="G196" s="273"/>
      <c r="L196" s="391"/>
      <c r="M196" s="391"/>
      <c r="N196" s="264"/>
    </row>
    <row r="197" spans="1:18" ht="57.75" customHeight="1">
      <c r="A197" s="3"/>
      <c r="B197" s="3"/>
      <c r="L197" s="392"/>
      <c r="M197" s="392"/>
      <c r="N197" s="264"/>
    </row>
    <row r="198" spans="1:18">
      <c r="A198" s="3"/>
      <c r="B198" s="3"/>
      <c r="L198" s="392"/>
      <c r="M198" s="392"/>
    </row>
    <row r="199" spans="1:18">
      <c r="A199" s="3"/>
      <c r="B199" s="263"/>
      <c r="C199" s="3"/>
      <c r="D199" s="3"/>
      <c r="E199" s="265"/>
      <c r="F199" s="3"/>
      <c r="G199" s="275"/>
      <c r="H199" s="3"/>
      <c r="I199" s="3"/>
      <c r="J199" s="3"/>
      <c r="K199" s="3"/>
      <c r="L199" s="392"/>
      <c r="M199" s="392"/>
      <c r="N199" s="3"/>
    </row>
  </sheetData>
  <mergeCells count="97">
    <mergeCell ref="D77:D78"/>
    <mergeCell ref="E77:E78"/>
    <mergeCell ref="F77:F78"/>
    <mergeCell ref="G77:G78"/>
    <mergeCell ref="A39:G39"/>
    <mergeCell ref="A76:G76"/>
    <mergeCell ref="A68:G68"/>
    <mergeCell ref="A71:G71"/>
    <mergeCell ref="A62:G62"/>
    <mergeCell ref="A66:G66"/>
    <mergeCell ref="A73:G73"/>
    <mergeCell ref="A75:F75"/>
    <mergeCell ref="A51:G51"/>
    <mergeCell ref="A188:F188"/>
    <mergeCell ref="A185:F185"/>
    <mergeCell ref="A172:G172"/>
    <mergeCell ref="A174:G174"/>
    <mergeCell ref="A176:F176"/>
    <mergeCell ref="A184:F184"/>
    <mergeCell ref="A177:G177"/>
    <mergeCell ref="A178:A179"/>
    <mergeCell ref="B178:B179"/>
    <mergeCell ref="C178:C179"/>
    <mergeCell ref="D178:D179"/>
    <mergeCell ref="E178:E179"/>
    <mergeCell ref="F178:F179"/>
    <mergeCell ref="G178:G179"/>
    <mergeCell ref="A167:G167"/>
    <mergeCell ref="A169:G169"/>
    <mergeCell ref="A137:G137"/>
    <mergeCell ref="A139:G139"/>
    <mergeCell ref="A141:F141"/>
    <mergeCell ref="A163:G163"/>
    <mergeCell ref="A145:G145"/>
    <mergeCell ref="A154:G154"/>
    <mergeCell ref="A142:G142"/>
    <mergeCell ref="A143:A144"/>
    <mergeCell ref="B143:B144"/>
    <mergeCell ref="C143:C144"/>
    <mergeCell ref="D143:D144"/>
    <mergeCell ref="E143:E144"/>
    <mergeCell ref="F143:F144"/>
    <mergeCell ref="G143:G144"/>
    <mergeCell ref="A134:G134"/>
    <mergeCell ref="A106:G106"/>
    <mergeCell ref="A108:G108"/>
    <mergeCell ref="A110:F110"/>
    <mergeCell ref="F40:F41"/>
    <mergeCell ref="G40:G41"/>
    <mergeCell ref="A130:G130"/>
    <mergeCell ref="A114:G114"/>
    <mergeCell ref="A122:G122"/>
    <mergeCell ref="A111:G111"/>
    <mergeCell ref="A112:A113"/>
    <mergeCell ref="B112:B113"/>
    <mergeCell ref="C112:C113"/>
    <mergeCell ref="D112:D113"/>
    <mergeCell ref="E112:E113"/>
    <mergeCell ref="F112:F113"/>
    <mergeCell ref="A9:G9"/>
    <mergeCell ref="A19:G19"/>
    <mergeCell ref="A28:G28"/>
    <mergeCell ref="A101:G101"/>
    <mergeCell ref="A103:G103"/>
    <mergeCell ref="A97:G97"/>
    <mergeCell ref="A79:G79"/>
    <mergeCell ref="A88:G88"/>
    <mergeCell ref="A77:A78"/>
    <mergeCell ref="B77:B78"/>
    <mergeCell ref="C77:C78"/>
    <mergeCell ref="A40:A41"/>
    <mergeCell ref="B40:B41"/>
    <mergeCell ref="C40:C41"/>
    <mergeCell ref="D40:D41"/>
    <mergeCell ref="E40:E41"/>
    <mergeCell ref="G112:G113"/>
    <mergeCell ref="A3:B3"/>
    <mergeCell ref="A5:G5"/>
    <mergeCell ref="A6:G6"/>
    <mergeCell ref="E7:E8"/>
    <mergeCell ref="F7:F8"/>
    <mergeCell ref="G7:G8"/>
    <mergeCell ref="A7:A8"/>
    <mergeCell ref="B7:B8"/>
    <mergeCell ref="C7:C8"/>
    <mergeCell ref="D7:D8"/>
    <mergeCell ref="A32:G32"/>
    <mergeCell ref="A34:G34"/>
    <mergeCell ref="A36:G36"/>
    <mergeCell ref="A38:F38"/>
    <mergeCell ref="A42:G42"/>
    <mergeCell ref="F195:I195"/>
    <mergeCell ref="A190:C190"/>
    <mergeCell ref="A191:C191"/>
    <mergeCell ref="A192:C192"/>
    <mergeCell ref="A193:B193"/>
    <mergeCell ref="D190:E190"/>
  </mergeCells>
  <phoneticPr fontId="65" type="noConversion"/>
  <pageMargins left="0.11811023622047245" right="0.11811023622047245" top="0.15748031496062992" bottom="0.15748031496062992" header="0.31496062992125984" footer="0.31496062992125984"/>
  <pageSetup paperSize="9" scale="34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318"/>
  <sheetViews>
    <sheetView topLeftCell="B2333" zoomScaleNormal="100" workbookViewId="0">
      <selection activeCell="G2346" sqref="G2346:I2346"/>
    </sheetView>
  </sheetViews>
  <sheetFormatPr baseColWidth="10" defaultColWidth="14.42578125" defaultRowHeight="15" customHeight="1"/>
  <cols>
    <col min="1" max="1" width="11.42578125" style="287" customWidth="1"/>
    <col min="2" max="2" width="24.5703125" style="287" customWidth="1"/>
    <col min="3" max="3" width="14.5703125" style="287" bestFit="1" customWidth="1"/>
    <col min="4" max="6" width="11.42578125" style="287" customWidth="1"/>
    <col min="7" max="7" width="15.42578125" style="287" customWidth="1"/>
    <col min="8" max="8" width="11.42578125" style="287" customWidth="1"/>
    <col min="9" max="9" width="14" style="287" customWidth="1"/>
    <col min="10" max="11" width="11.42578125" style="287" customWidth="1"/>
    <col min="12" max="12" width="18.140625" style="287" customWidth="1"/>
    <col min="13" max="13" width="19.5703125" style="287" customWidth="1"/>
    <col min="14" max="14" width="17.140625" style="287" customWidth="1"/>
    <col min="15" max="15" width="17.28515625" style="287" customWidth="1"/>
    <col min="16" max="16" width="20.42578125" style="287" customWidth="1"/>
    <col min="17" max="17" width="16.7109375" style="287" customWidth="1"/>
    <col min="18" max="22" width="11.42578125" style="287" customWidth="1"/>
    <col min="23" max="16384" width="14.42578125" style="287"/>
  </cols>
  <sheetData>
    <row r="1" spans="1:22" ht="12.75" customHeight="1">
      <c r="A1" s="492" t="s">
        <v>302</v>
      </c>
      <c r="B1" s="493"/>
      <c r="C1" s="493"/>
      <c r="D1" s="493"/>
      <c r="E1" s="493"/>
      <c r="F1" s="493"/>
      <c r="G1" s="493"/>
      <c r="H1" s="493"/>
      <c r="I1" s="493"/>
      <c r="J1" s="493"/>
      <c r="K1" s="494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</row>
    <row r="2" spans="1:22" ht="12.75" customHeight="1" thickBot="1">
      <c r="A2" s="483"/>
      <c r="B2" s="479"/>
      <c r="C2" s="479"/>
      <c r="D2" s="479"/>
      <c r="E2" s="479"/>
      <c r="F2" s="479"/>
      <c r="G2" s="479"/>
      <c r="H2" s="479"/>
      <c r="I2" s="479"/>
      <c r="J2" s="479"/>
      <c r="K2" s="480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</row>
    <row r="3" spans="1:22" ht="42" customHeight="1">
      <c r="A3" s="288" t="s">
        <v>303</v>
      </c>
      <c r="B3" s="484" t="s">
        <v>304</v>
      </c>
      <c r="C3" s="485"/>
      <c r="D3" s="485"/>
      <c r="E3" s="485"/>
      <c r="F3" s="485"/>
      <c r="G3" s="485"/>
      <c r="H3" s="485"/>
      <c r="I3" s="485"/>
      <c r="J3" s="485"/>
      <c r="K3" s="486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</row>
    <row r="4" spans="1:22" ht="12.75" customHeight="1">
      <c r="A4" s="487" t="s">
        <v>305</v>
      </c>
      <c r="B4" s="455"/>
      <c r="C4" s="488"/>
      <c r="D4" s="489"/>
      <c r="E4" s="489"/>
      <c r="F4" s="455"/>
      <c r="G4" s="490" t="s">
        <v>306</v>
      </c>
      <c r="H4" s="455"/>
      <c r="I4" s="490"/>
      <c r="J4" s="489"/>
      <c r="K4" s="491"/>
      <c r="L4" s="286"/>
      <c r="M4" s="286"/>
      <c r="N4" s="286"/>
      <c r="O4" s="286"/>
      <c r="P4" s="286"/>
      <c r="Q4" s="286"/>
      <c r="R4" s="286"/>
      <c r="S4" s="286"/>
      <c r="T4" s="286"/>
      <c r="U4" s="286"/>
      <c r="V4" s="286"/>
    </row>
    <row r="5" spans="1:22" ht="39.75" customHeight="1" thickBot="1">
      <c r="A5" s="289" t="s">
        <v>8</v>
      </c>
      <c r="B5" s="465">
        <v>1.1000000000000001</v>
      </c>
      <c r="C5" s="466"/>
      <c r="D5" s="467" t="s">
        <v>10</v>
      </c>
      <c r="E5" s="468"/>
      <c r="F5" s="466"/>
      <c r="G5" s="503" t="str">
        <f>'PRESUPUESTO OFICIAL'!C10</f>
        <v>LOCALIZACION Y REPLANTEO PARA RED DE ACUEDUCTO.</v>
      </c>
      <c r="H5" s="468"/>
      <c r="I5" s="468"/>
      <c r="J5" s="290" t="s">
        <v>9</v>
      </c>
      <c r="K5" s="291" t="s">
        <v>7</v>
      </c>
      <c r="L5" s="286"/>
      <c r="M5" s="286"/>
      <c r="N5" s="286"/>
      <c r="O5" s="286"/>
      <c r="P5" s="286"/>
      <c r="Q5" s="286"/>
      <c r="R5" s="286"/>
      <c r="S5" s="286"/>
      <c r="T5" s="286"/>
      <c r="U5" s="286"/>
      <c r="V5" s="286"/>
    </row>
    <row r="6" spans="1:22" ht="12.75" customHeight="1">
      <c r="A6" s="470" t="s">
        <v>307</v>
      </c>
      <c r="B6" s="471"/>
      <c r="C6" s="474" t="s">
        <v>5</v>
      </c>
      <c r="D6" s="476" t="s">
        <v>308</v>
      </c>
      <c r="E6" s="477"/>
      <c r="F6" s="473"/>
      <c r="G6" s="474" t="s">
        <v>13</v>
      </c>
      <c r="H6" s="478" t="s">
        <v>309</v>
      </c>
      <c r="I6" s="479"/>
      <c r="J6" s="479"/>
      <c r="K6" s="480"/>
      <c r="L6" s="286"/>
      <c r="M6" s="286"/>
      <c r="N6" s="286"/>
      <c r="O6" s="286"/>
      <c r="P6" s="286"/>
      <c r="Q6" s="286"/>
      <c r="R6" s="286"/>
      <c r="S6" s="286"/>
      <c r="T6" s="286"/>
      <c r="U6" s="286"/>
      <c r="V6" s="286"/>
    </row>
    <row r="7" spans="1:22" ht="12.75" customHeight="1">
      <c r="A7" s="472"/>
      <c r="B7" s="473"/>
      <c r="C7" s="475"/>
      <c r="D7" s="294" t="s">
        <v>310</v>
      </c>
      <c r="E7" s="294" t="s">
        <v>311</v>
      </c>
      <c r="F7" s="294" t="s">
        <v>312</v>
      </c>
      <c r="G7" s="475"/>
      <c r="H7" s="481"/>
      <c r="I7" s="477"/>
      <c r="J7" s="477"/>
      <c r="K7" s="482"/>
      <c r="L7" s="286"/>
      <c r="M7" s="286"/>
      <c r="N7" s="286"/>
      <c r="O7" s="286"/>
      <c r="P7" s="286"/>
      <c r="Q7" s="286"/>
      <c r="R7" s="286"/>
      <c r="S7" s="286"/>
      <c r="T7" s="286"/>
      <c r="U7" s="286"/>
      <c r="V7" s="286"/>
    </row>
    <row r="8" spans="1:22" ht="12.75" customHeight="1">
      <c r="A8" s="454" t="s">
        <v>313</v>
      </c>
      <c r="B8" s="463" t="s">
        <v>313</v>
      </c>
      <c r="C8" s="294"/>
      <c r="D8" s="296">
        <v>10.055999999999999</v>
      </c>
      <c r="E8" s="297"/>
      <c r="F8" s="298"/>
      <c r="G8" s="299">
        <f t="shared" ref="G8:G9" si="0">D8</f>
        <v>10.055999999999999</v>
      </c>
      <c r="H8" s="293"/>
      <c r="I8" s="300"/>
      <c r="J8" s="300"/>
      <c r="K8" s="301"/>
      <c r="M8" s="286"/>
      <c r="N8" s="286"/>
      <c r="O8" s="286"/>
      <c r="P8" s="286"/>
      <c r="Q8" s="286"/>
      <c r="R8" s="286"/>
      <c r="S8" s="286"/>
      <c r="T8" s="286"/>
      <c r="U8" s="286"/>
      <c r="V8" s="286"/>
    </row>
    <row r="9" spans="1:22" ht="12.75" customHeight="1">
      <c r="A9" s="454" t="s">
        <v>314</v>
      </c>
      <c r="B9" s="463" t="s">
        <v>314</v>
      </c>
      <c r="C9" s="294"/>
      <c r="D9" s="296">
        <v>65.938999999999993</v>
      </c>
      <c r="E9" s="297"/>
      <c r="F9" s="298"/>
      <c r="G9" s="299">
        <f t="shared" si="0"/>
        <v>65.938999999999993</v>
      </c>
      <c r="H9" s="293"/>
      <c r="I9" s="300"/>
      <c r="J9" s="300"/>
      <c r="K9" s="301"/>
      <c r="M9" s="286"/>
      <c r="N9" s="286"/>
      <c r="O9" s="286"/>
      <c r="P9" s="286"/>
      <c r="Q9" s="286"/>
      <c r="R9" s="286"/>
      <c r="S9" s="286"/>
      <c r="T9" s="286"/>
      <c r="U9" s="286"/>
      <c r="V9" s="286"/>
    </row>
    <row r="10" spans="1:22" ht="12.75" customHeight="1">
      <c r="A10" s="454"/>
      <c r="B10" s="463"/>
      <c r="C10" s="294"/>
      <c r="D10" s="296"/>
      <c r="E10" s="297"/>
      <c r="F10" s="298"/>
      <c r="G10" s="299"/>
      <c r="H10" s="293"/>
      <c r="I10" s="300"/>
      <c r="J10" s="300"/>
      <c r="K10" s="301"/>
      <c r="M10" s="302"/>
      <c r="N10" s="286"/>
      <c r="O10" s="286"/>
      <c r="P10" s="286"/>
      <c r="Q10" s="286"/>
      <c r="R10" s="286"/>
      <c r="S10" s="286"/>
      <c r="T10" s="286"/>
      <c r="U10" s="286"/>
      <c r="V10" s="286"/>
    </row>
    <row r="11" spans="1:22" ht="12.75" customHeight="1">
      <c r="A11" s="454"/>
      <c r="B11" s="463"/>
      <c r="C11" s="294"/>
      <c r="D11" s="296"/>
      <c r="E11" s="297"/>
      <c r="F11" s="298"/>
      <c r="G11" s="299"/>
      <c r="H11" s="293"/>
      <c r="I11" s="300"/>
      <c r="J11" s="300"/>
      <c r="K11" s="301"/>
      <c r="M11" s="302"/>
      <c r="N11" s="286"/>
      <c r="O11" s="286"/>
      <c r="P11" s="286"/>
      <c r="Q11" s="286"/>
      <c r="R11" s="286"/>
      <c r="S11" s="286"/>
      <c r="T11" s="286"/>
      <c r="U11" s="286"/>
      <c r="V11" s="286"/>
    </row>
    <row r="12" spans="1:22" ht="12.75" customHeight="1">
      <c r="A12" s="454"/>
      <c r="B12" s="463"/>
      <c r="C12" s="294"/>
      <c r="D12" s="296"/>
      <c r="E12" s="297"/>
      <c r="F12" s="298"/>
      <c r="G12" s="299"/>
      <c r="H12" s="293"/>
      <c r="I12" s="300"/>
      <c r="J12" s="300"/>
      <c r="K12" s="301"/>
      <c r="M12" s="302"/>
      <c r="N12" s="286"/>
      <c r="O12" s="286"/>
      <c r="P12" s="286"/>
      <c r="Q12" s="286"/>
      <c r="R12" s="286"/>
      <c r="S12" s="286"/>
      <c r="T12" s="286"/>
      <c r="U12" s="286"/>
      <c r="V12" s="286"/>
    </row>
    <row r="13" spans="1:22" ht="12.75" customHeight="1">
      <c r="A13" s="454"/>
      <c r="B13" s="463"/>
      <c r="C13" s="294"/>
      <c r="D13" s="296"/>
      <c r="E13" s="297"/>
      <c r="F13" s="298"/>
      <c r="G13" s="299"/>
      <c r="H13" s="293"/>
      <c r="I13" s="300"/>
      <c r="J13" s="300"/>
      <c r="K13" s="301"/>
      <c r="M13" s="302"/>
      <c r="N13" s="286"/>
      <c r="O13" s="286"/>
      <c r="P13" s="286"/>
      <c r="Q13" s="286"/>
      <c r="R13" s="286"/>
      <c r="S13" s="286"/>
      <c r="T13" s="286"/>
      <c r="U13" s="286"/>
      <c r="V13" s="286"/>
    </row>
    <row r="14" spans="1:22" ht="12.75" customHeight="1">
      <c r="A14" s="454"/>
      <c r="B14" s="463"/>
      <c r="C14" s="294"/>
      <c r="D14" s="296"/>
      <c r="E14" s="297"/>
      <c r="F14" s="298"/>
      <c r="G14" s="299"/>
      <c r="H14" s="293"/>
      <c r="I14" s="300"/>
      <c r="J14" s="300"/>
      <c r="K14" s="301"/>
      <c r="M14" s="302"/>
      <c r="N14" s="286"/>
      <c r="O14" s="286"/>
      <c r="P14" s="286"/>
      <c r="Q14" s="286"/>
      <c r="R14" s="286"/>
      <c r="S14" s="286"/>
      <c r="T14" s="286"/>
      <c r="U14" s="286"/>
      <c r="V14" s="286"/>
    </row>
    <row r="15" spans="1:22" ht="12.75" customHeight="1">
      <c r="A15" s="499"/>
      <c r="B15" s="500"/>
      <c r="C15" s="294"/>
      <c r="D15" s="303"/>
      <c r="E15" s="297"/>
      <c r="F15" s="298"/>
      <c r="G15" s="299"/>
      <c r="H15" s="293"/>
      <c r="I15" s="300"/>
      <c r="J15" s="300"/>
      <c r="K15" s="301"/>
      <c r="M15" s="302"/>
      <c r="N15" s="286"/>
      <c r="O15" s="286"/>
      <c r="P15" s="286"/>
      <c r="Q15" s="286"/>
      <c r="R15" s="286"/>
      <c r="S15" s="286"/>
      <c r="T15" s="286"/>
      <c r="U15" s="286"/>
      <c r="V15" s="286"/>
    </row>
    <row r="16" spans="1:22" ht="12.75" customHeight="1">
      <c r="A16" s="501"/>
      <c r="B16" s="501"/>
      <c r="C16" s="305"/>
      <c r="D16" s="304"/>
      <c r="E16" s="306"/>
      <c r="F16" s="307"/>
      <c r="G16" s="299"/>
      <c r="H16" s="300"/>
      <c r="I16" s="300"/>
      <c r="J16" s="300"/>
      <c r="K16" s="301"/>
      <c r="L16" s="286"/>
      <c r="M16" s="286"/>
      <c r="N16" s="286"/>
      <c r="O16" s="286"/>
      <c r="P16" s="286"/>
      <c r="Q16" s="286"/>
      <c r="R16" s="286"/>
      <c r="S16" s="286"/>
      <c r="T16" s="286"/>
      <c r="U16" s="286"/>
      <c r="V16" s="286"/>
    </row>
    <row r="17" spans="1:22" ht="12.75" customHeight="1" thickBot="1">
      <c r="A17" s="502" t="s">
        <v>13</v>
      </c>
      <c r="B17" s="477"/>
      <c r="C17" s="477"/>
      <c r="D17" s="477"/>
      <c r="E17" s="477"/>
      <c r="F17" s="473"/>
      <c r="G17" s="308">
        <f>ROUNDUP((SUM(G8:G16)),0)</f>
        <v>76</v>
      </c>
      <c r="H17" s="292"/>
      <c r="I17" s="309"/>
      <c r="J17" s="309"/>
      <c r="K17" s="310"/>
      <c r="L17" s="286"/>
      <c r="N17" s="286"/>
      <c r="O17" s="286"/>
      <c r="P17" s="286"/>
      <c r="Q17" s="286"/>
      <c r="R17" s="286"/>
      <c r="S17" s="286"/>
      <c r="T17" s="286"/>
      <c r="U17" s="286"/>
      <c r="V17" s="286"/>
    </row>
    <row r="18" spans="1:22" ht="12.75" customHeight="1" thickBot="1">
      <c r="A18" s="495"/>
      <c r="B18" s="496"/>
      <c r="C18" s="496"/>
      <c r="D18" s="496"/>
      <c r="E18" s="496"/>
      <c r="F18" s="496"/>
      <c r="G18" s="496"/>
      <c r="H18" s="496"/>
      <c r="I18" s="496"/>
      <c r="J18" s="496"/>
      <c r="K18" s="497"/>
      <c r="L18" s="286"/>
      <c r="M18" s="286"/>
      <c r="N18" s="286"/>
      <c r="O18" s="286"/>
      <c r="P18" s="286"/>
      <c r="Q18" s="286"/>
      <c r="R18" s="286"/>
      <c r="S18" s="286"/>
      <c r="T18" s="286"/>
      <c r="U18" s="286"/>
      <c r="V18" s="286"/>
    </row>
    <row r="19" spans="1:22" ht="12.75" customHeight="1">
      <c r="A19" s="311"/>
      <c r="B19" s="312"/>
      <c r="C19" s="312"/>
      <c r="D19" s="312"/>
      <c r="E19" s="312"/>
      <c r="F19" s="312"/>
      <c r="G19" s="312"/>
      <c r="H19" s="312"/>
      <c r="I19" s="312"/>
      <c r="J19" s="312"/>
      <c r="K19" s="313"/>
      <c r="L19" s="286"/>
      <c r="M19" s="286"/>
      <c r="N19" s="286"/>
      <c r="O19" s="286"/>
      <c r="P19" s="286"/>
      <c r="Q19" s="286"/>
      <c r="R19" s="286"/>
      <c r="S19" s="286"/>
      <c r="T19" s="286"/>
      <c r="U19" s="286"/>
      <c r="V19" s="286"/>
    </row>
    <row r="20" spans="1:22" ht="50.25" customHeight="1">
      <c r="A20" s="459"/>
      <c r="B20" s="460"/>
      <c r="C20" s="460"/>
      <c r="D20" s="460"/>
      <c r="E20" s="460"/>
      <c r="F20" s="460"/>
      <c r="G20" s="460"/>
      <c r="H20" s="460"/>
      <c r="I20" s="460"/>
      <c r="J20" s="286"/>
      <c r="K20" s="314"/>
      <c r="L20" s="286"/>
      <c r="M20" s="286"/>
      <c r="N20" s="286"/>
      <c r="O20" s="286"/>
      <c r="P20" s="286"/>
      <c r="Q20" s="286"/>
      <c r="R20" s="286"/>
      <c r="S20" s="286"/>
      <c r="T20" s="286"/>
      <c r="U20" s="286"/>
      <c r="V20" s="286"/>
    </row>
    <row r="21" spans="1:22" ht="12.75" customHeight="1">
      <c r="A21" s="461" t="s">
        <v>315</v>
      </c>
      <c r="B21" s="460"/>
      <c r="C21" s="460"/>
      <c r="D21" s="316"/>
      <c r="E21" s="316"/>
      <c r="F21" s="462" t="s">
        <v>315</v>
      </c>
      <c r="G21" s="460"/>
      <c r="H21" s="460"/>
      <c r="I21" s="316"/>
      <c r="J21" s="286"/>
      <c r="K21" s="314"/>
      <c r="L21" s="286"/>
      <c r="M21" s="286"/>
      <c r="N21" s="286"/>
      <c r="O21" s="286"/>
      <c r="P21" s="286"/>
      <c r="Q21" s="286"/>
      <c r="R21" s="286"/>
      <c r="S21" s="286"/>
      <c r="T21" s="286"/>
      <c r="U21" s="286"/>
      <c r="V21" s="286"/>
    </row>
    <row r="22" spans="1:22" ht="12.75" customHeight="1" thickBot="1">
      <c r="A22" s="451" t="s">
        <v>316</v>
      </c>
      <c r="B22" s="452"/>
      <c r="C22" s="452"/>
      <c r="D22" s="317"/>
      <c r="E22" s="317"/>
      <c r="F22" s="453" t="s">
        <v>316</v>
      </c>
      <c r="G22" s="452"/>
      <c r="H22" s="452"/>
      <c r="I22" s="317"/>
      <c r="J22" s="318"/>
      <c r="K22" s="319"/>
      <c r="L22" s="286"/>
      <c r="M22" s="286"/>
      <c r="N22" s="286"/>
      <c r="O22" s="286"/>
      <c r="P22" s="286"/>
      <c r="Q22" s="286"/>
      <c r="R22" s="286"/>
      <c r="S22" s="286"/>
      <c r="T22" s="286"/>
      <c r="U22" s="286"/>
      <c r="V22" s="286"/>
    </row>
    <row r="23" spans="1:22" ht="12.75" customHeight="1">
      <c r="A23" s="492" t="s">
        <v>302</v>
      </c>
      <c r="B23" s="493"/>
      <c r="C23" s="493"/>
      <c r="D23" s="493"/>
      <c r="E23" s="493"/>
      <c r="F23" s="493"/>
      <c r="G23" s="493"/>
      <c r="H23" s="493"/>
      <c r="I23" s="493"/>
      <c r="J23" s="493"/>
      <c r="K23" s="494"/>
      <c r="L23" s="286"/>
      <c r="M23" s="286"/>
      <c r="N23" s="286"/>
      <c r="O23" s="286"/>
      <c r="P23" s="286"/>
      <c r="Q23" s="286"/>
      <c r="R23" s="286"/>
      <c r="S23" s="286"/>
      <c r="T23" s="286"/>
      <c r="U23" s="286"/>
      <c r="V23" s="286"/>
    </row>
    <row r="24" spans="1:22" ht="12.75" customHeight="1" thickBot="1">
      <c r="A24" s="483"/>
      <c r="B24" s="479"/>
      <c r="C24" s="479"/>
      <c r="D24" s="479"/>
      <c r="E24" s="479"/>
      <c r="F24" s="479"/>
      <c r="G24" s="479"/>
      <c r="H24" s="479"/>
      <c r="I24" s="479"/>
      <c r="J24" s="479"/>
      <c r="K24" s="480"/>
      <c r="L24" s="286"/>
      <c r="M24" s="286"/>
      <c r="N24" s="286"/>
      <c r="O24" s="286"/>
      <c r="P24" s="286"/>
      <c r="Q24" s="286"/>
      <c r="R24" s="286"/>
      <c r="S24" s="286"/>
      <c r="T24" s="286"/>
      <c r="U24" s="286"/>
      <c r="V24" s="286"/>
    </row>
    <row r="25" spans="1:22" ht="49.5" customHeight="1">
      <c r="A25" s="288" t="s">
        <v>303</v>
      </c>
      <c r="B25" s="484" t="str">
        <f>B3</f>
        <v>CONSTRUCCION DE LOS SISTEMAS DE ALCANTARILLADO PLUVIAL DE LOS BARRIOS EL DORADO, PRADOS DE SAN LUIS, SANTA CATALINA, PATRIOTAS, VILLA BACHUE y PRADOS DEL NORTE DE LA CIUDAD DE TUNJA.</v>
      </c>
      <c r="C25" s="485"/>
      <c r="D25" s="485"/>
      <c r="E25" s="485"/>
      <c r="F25" s="485"/>
      <c r="G25" s="485"/>
      <c r="H25" s="485"/>
      <c r="I25" s="485"/>
      <c r="J25" s="485"/>
      <c r="K25" s="486"/>
      <c r="L25" s="286"/>
      <c r="M25" s="286"/>
      <c r="N25" s="286"/>
      <c r="O25" s="320"/>
      <c r="P25" s="320"/>
      <c r="Q25" s="286"/>
      <c r="R25" s="286"/>
      <c r="S25" s="286"/>
      <c r="T25" s="286"/>
      <c r="U25" s="286"/>
      <c r="V25" s="286"/>
    </row>
    <row r="26" spans="1:22" ht="12.75" customHeight="1">
      <c r="A26" s="487" t="s">
        <v>305</v>
      </c>
      <c r="B26" s="455"/>
      <c r="C26" s="488"/>
      <c r="D26" s="489"/>
      <c r="E26" s="489"/>
      <c r="F26" s="455"/>
      <c r="G26" s="490" t="s">
        <v>306</v>
      </c>
      <c r="H26" s="455"/>
      <c r="I26" s="490"/>
      <c r="J26" s="489"/>
      <c r="K26" s="491"/>
      <c r="L26" s="286"/>
      <c r="M26" s="286"/>
      <c r="N26" s="286"/>
      <c r="O26" s="286"/>
      <c r="P26" s="286"/>
      <c r="Q26" s="286"/>
      <c r="R26" s="286"/>
      <c r="S26" s="286"/>
      <c r="T26" s="286"/>
      <c r="U26" s="286"/>
      <c r="V26" s="286"/>
    </row>
    <row r="27" spans="1:22" ht="61.5" customHeight="1" thickBot="1">
      <c r="A27" s="289" t="s">
        <v>8</v>
      </c>
      <c r="B27" s="465">
        <v>1.2</v>
      </c>
      <c r="C27" s="466"/>
      <c r="D27" s="467" t="s">
        <v>10</v>
      </c>
      <c r="E27" s="468"/>
      <c r="F27" s="466"/>
      <c r="G27" s="498" t="str">
        <f>'PRESUPUESTO OFICIAL'!C11</f>
        <v>CORTE DE PAVIMENTO ASFÁLTICO</v>
      </c>
      <c r="H27" s="468"/>
      <c r="I27" s="466"/>
      <c r="J27" s="290" t="s">
        <v>9</v>
      </c>
      <c r="K27" s="291" t="s">
        <v>14</v>
      </c>
      <c r="L27" s="286"/>
      <c r="M27" s="286"/>
      <c r="N27" s="286"/>
      <c r="O27" s="286"/>
      <c r="P27" s="286"/>
      <c r="Q27" s="286"/>
      <c r="R27" s="286"/>
      <c r="S27" s="286"/>
      <c r="T27" s="286"/>
      <c r="U27" s="286"/>
      <c r="V27" s="286"/>
    </row>
    <row r="28" spans="1:22" ht="12.75" customHeight="1">
      <c r="A28" s="470" t="s">
        <v>307</v>
      </c>
      <c r="B28" s="471"/>
      <c r="C28" s="474" t="s">
        <v>5</v>
      </c>
      <c r="D28" s="476" t="s">
        <v>308</v>
      </c>
      <c r="E28" s="477"/>
      <c r="F28" s="473"/>
      <c r="G28" s="474" t="s">
        <v>13</v>
      </c>
      <c r="H28" s="478" t="s">
        <v>309</v>
      </c>
      <c r="I28" s="479"/>
      <c r="J28" s="479"/>
      <c r="K28" s="480"/>
      <c r="L28" s="286"/>
      <c r="M28" s="286"/>
      <c r="N28" s="286"/>
      <c r="O28" s="286"/>
      <c r="P28" s="462"/>
      <c r="Q28" s="286"/>
      <c r="R28" s="321"/>
      <c r="S28" s="286"/>
      <c r="T28" s="286"/>
      <c r="U28" s="286"/>
      <c r="V28" s="286"/>
    </row>
    <row r="29" spans="1:22" ht="12.75" customHeight="1">
      <c r="A29" s="472"/>
      <c r="B29" s="473"/>
      <c r="C29" s="475"/>
      <c r="D29" s="294" t="s">
        <v>310</v>
      </c>
      <c r="E29" s="294" t="s">
        <v>311</v>
      </c>
      <c r="F29" s="294" t="s">
        <v>312</v>
      </c>
      <c r="G29" s="475"/>
      <c r="H29" s="481"/>
      <c r="I29" s="477"/>
      <c r="J29" s="477"/>
      <c r="K29" s="482"/>
      <c r="L29" s="286"/>
      <c r="M29" s="286"/>
      <c r="N29" s="286"/>
      <c r="O29" s="286"/>
      <c r="P29" s="479"/>
      <c r="Q29" s="286"/>
      <c r="R29" s="321"/>
      <c r="S29" s="286"/>
      <c r="T29" s="286"/>
      <c r="U29" s="286"/>
      <c r="V29" s="286"/>
    </row>
    <row r="30" spans="1:22" ht="12.75" customHeight="1">
      <c r="A30" s="454" t="s">
        <v>317</v>
      </c>
      <c r="B30" s="463" t="s">
        <v>313</v>
      </c>
      <c r="C30" s="294">
        <v>2</v>
      </c>
      <c r="D30" s="296">
        <v>14</v>
      </c>
      <c r="E30" s="322"/>
      <c r="F30" s="298"/>
      <c r="G30" s="299">
        <f>D30*C30</f>
        <v>28</v>
      </c>
      <c r="H30" s="293"/>
      <c r="I30" s="300"/>
      <c r="J30" s="300"/>
      <c r="K30" s="301"/>
      <c r="L30" s="286"/>
      <c r="M30" s="286"/>
      <c r="N30" s="286"/>
      <c r="O30" s="286"/>
      <c r="P30" s="479"/>
      <c r="Q30" s="286"/>
      <c r="R30" s="321"/>
      <c r="S30" s="286"/>
      <c r="T30" s="286"/>
      <c r="U30" s="286"/>
      <c r="V30" s="286"/>
    </row>
    <row r="31" spans="1:22" ht="12.75" customHeight="1">
      <c r="A31" s="454" t="s">
        <v>318</v>
      </c>
      <c r="B31" s="463" t="s">
        <v>314</v>
      </c>
      <c r="C31" s="323">
        <v>4</v>
      </c>
      <c r="D31" s="296">
        <v>2.5</v>
      </c>
      <c r="E31" s="324"/>
      <c r="F31" s="325"/>
      <c r="G31" s="299">
        <f t="shared" ref="G31:G32" si="1">D31*C31</f>
        <v>10</v>
      </c>
      <c r="H31" s="293"/>
      <c r="I31" s="300"/>
      <c r="J31" s="300"/>
      <c r="K31" s="301"/>
      <c r="L31" s="286"/>
      <c r="M31" s="286"/>
      <c r="N31" s="286"/>
      <c r="O31" s="462"/>
      <c r="P31" s="286"/>
      <c r="Q31" s="286"/>
      <c r="R31" s="286"/>
      <c r="S31" s="286"/>
      <c r="T31" s="286"/>
      <c r="U31" s="286"/>
      <c r="V31" s="286"/>
    </row>
    <row r="32" spans="1:22" ht="12.75" customHeight="1">
      <c r="A32" s="454" t="s">
        <v>319</v>
      </c>
      <c r="B32" s="463" t="s">
        <v>313</v>
      </c>
      <c r="C32" s="305">
        <v>4</v>
      </c>
      <c r="D32" s="296">
        <v>3.5</v>
      </c>
      <c r="E32" s="322"/>
      <c r="F32" s="325"/>
      <c r="G32" s="299">
        <f t="shared" si="1"/>
        <v>14</v>
      </c>
      <c r="H32" s="293"/>
      <c r="I32" s="300"/>
      <c r="J32" s="300"/>
      <c r="K32" s="301"/>
      <c r="L32" s="286"/>
      <c r="M32" s="286"/>
      <c r="N32" s="286"/>
      <c r="O32" s="479"/>
      <c r="P32" s="286"/>
      <c r="Q32" s="286"/>
      <c r="R32" s="286"/>
      <c r="S32" s="286"/>
      <c r="T32" s="286"/>
      <c r="U32" s="286"/>
      <c r="V32" s="286"/>
    </row>
    <row r="33" spans="1:22" ht="12.75" customHeight="1">
      <c r="A33" s="454"/>
      <c r="B33" s="464"/>
      <c r="C33" s="305"/>
      <c r="D33" s="296"/>
      <c r="E33" s="322"/>
      <c r="F33" s="307"/>
      <c r="G33" s="326"/>
      <c r="H33" s="293"/>
      <c r="I33" s="300"/>
      <c r="J33" s="300"/>
      <c r="K33" s="301"/>
      <c r="L33" s="286"/>
      <c r="M33" s="286"/>
      <c r="N33" s="286"/>
      <c r="O33" s="479"/>
      <c r="P33" s="286"/>
      <c r="Q33" s="286"/>
      <c r="R33" s="286"/>
      <c r="S33" s="286"/>
      <c r="T33" s="286"/>
      <c r="U33" s="286"/>
      <c r="V33" s="286"/>
    </row>
    <row r="34" spans="1:22" ht="12.75" customHeight="1">
      <c r="A34" s="454"/>
      <c r="B34" s="464"/>
      <c r="C34" s="305"/>
      <c r="D34" s="296"/>
      <c r="E34" s="322"/>
      <c r="F34" s="307"/>
      <c r="G34" s="326"/>
      <c r="H34" s="293"/>
      <c r="I34" s="300"/>
      <c r="J34" s="300"/>
      <c r="K34" s="301"/>
      <c r="L34" s="286"/>
      <c r="M34" s="286"/>
      <c r="N34" s="286"/>
      <c r="O34" s="286"/>
      <c r="P34" s="286"/>
      <c r="Q34" s="286"/>
      <c r="R34" s="286"/>
      <c r="S34" s="286"/>
      <c r="T34" s="286"/>
      <c r="U34" s="286"/>
      <c r="V34" s="286"/>
    </row>
    <row r="35" spans="1:22" ht="12.75" customHeight="1">
      <c r="A35" s="454"/>
      <c r="B35" s="489"/>
      <c r="C35" s="305"/>
      <c r="D35" s="327"/>
      <c r="E35" s="306"/>
      <c r="F35" s="307"/>
      <c r="G35" s="326"/>
      <c r="H35" s="293"/>
      <c r="I35" s="300"/>
      <c r="J35" s="300"/>
      <c r="K35" s="301"/>
      <c r="L35" s="286"/>
      <c r="M35" s="286"/>
      <c r="N35" s="286"/>
      <c r="O35" s="286"/>
      <c r="P35" s="286"/>
      <c r="Q35" s="286"/>
      <c r="R35" s="286"/>
      <c r="S35" s="286"/>
      <c r="T35" s="286"/>
      <c r="U35" s="286"/>
      <c r="V35" s="286"/>
    </row>
    <row r="36" spans="1:22">
      <c r="A36" s="454"/>
      <c r="B36" s="464"/>
      <c r="C36" s="305"/>
      <c r="D36" s="328"/>
      <c r="E36" s="322"/>
      <c r="F36" s="307"/>
      <c r="G36" s="326"/>
      <c r="H36" s="293"/>
      <c r="I36" s="300"/>
      <c r="J36" s="300"/>
      <c r="K36" s="301"/>
      <c r="L36" s="286"/>
      <c r="M36" s="286"/>
      <c r="N36" s="286"/>
      <c r="O36" s="286"/>
      <c r="P36" s="286"/>
      <c r="Q36" s="286"/>
      <c r="R36" s="286"/>
      <c r="S36" s="286"/>
      <c r="T36" s="286"/>
      <c r="U36" s="286"/>
      <c r="V36" s="286"/>
    </row>
    <row r="37" spans="1:22" ht="12.75" customHeight="1">
      <c r="A37" s="518"/>
      <c r="B37" s="518"/>
      <c r="C37" s="329"/>
      <c r="D37" s="330"/>
      <c r="E37" s="330"/>
      <c r="F37" s="307"/>
      <c r="G37" s="326"/>
      <c r="H37" s="293"/>
      <c r="I37" s="300"/>
      <c r="J37" s="300"/>
      <c r="K37" s="301"/>
      <c r="L37" s="286"/>
      <c r="M37" s="286"/>
      <c r="N37" s="286"/>
      <c r="O37" s="286"/>
      <c r="P37" s="286"/>
      <c r="Q37" s="286"/>
      <c r="R37" s="286"/>
      <c r="S37" s="286"/>
      <c r="T37" s="286"/>
      <c r="U37" s="286"/>
      <c r="V37" s="286"/>
    </row>
    <row r="38" spans="1:22">
      <c r="A38" s="454"/>
      <c r="B38" s="464"/>
      <c r="C38" s="305"/>
      <c r="D38" s="327"/>
      <c r="E38" s="306"/>
      <c r="F38" s="307"/>
      <c r="G38" s="326"/>
      <c r="H38" s="293"/>
      <c r="I38" s="300"/>
      <c r="J38" s="300"/>
      <c r="K38" s="301"/>
      <c r="L38" s="286"/>
      <c r="M38" s="286"/>
      <c r="N38" s="286"/>
      <c r="O38" s="286"/>
      <c r="P38" s="286"/>
      <c r="Q38" s="286"/>
      <c r="R38" s="286"/>
      <c r="S38" s="286"/>
      <c r="T38" s="286"/>
      <c r="U38" s="286"/>
      <c r="V38" s="286"/>
    </row>
    <row r="39" spans="1:22" ht="12.75" customHeight="1">
      <c r="A39" s="454"/>
      <c r="B39" s="464"/>
      <c r="C39" s="305"/>
      <c r="D39" s="327"/>
      <c r="E39" s="306"/>
      <c r="F39" s="307"/>
      <c r="G39" s="326"/>
      <c r="H39" s="293"/>
      <c r="I39" s="300"/>
      <c r="J39" s="300"/>
      <c r="K39" s="301"/>
      <c r="L39" s="286"/>
      <c r="M39" s="286"/>
      <c r="N39" s="286"/>
      <c r="O39" s="286"/>
      <c r="P39" s="286"/>
      <c r="Q39" s="286"/>
      <c r="R39" s="286"/>
      <c r="S39" s="286"/>
      <c r="T39" s="286"/>
      <c r="U39" s="286"/>
      <c r="V39" s="286"/>
    </row>
    <row r="40" spans="1:22" ht="12.75" customHeight="1">
      <c r="A40" s="454"/>
      <c r="B40" s="464"/>
      <c r="C40" s="305"/>
      <c r="D40" s="304"/>
      <c r="E40" s="306"/>
      <c r="F40" s="307"/>
      <c r="G40" s="326"/>
      <c r="H40" s="293"/>
      <c r="I40" s="300"/>
      <c r="J40" s="300"/>
      <c r="K40" s="301"/>
      <c r="L40" s="286"/>
      <c r="M40" s="286"/>
      <c r="N40" s="286"/>
      <c r="O40" s="286"/>
      <c r="P40" s="286"/>
      <c r="Q40" s="286"/>
      <c r="R40" s="286"/>
      <c r="S40" s="286"/>
      <c r="T40" s="286"/>
      <c r="U40" s="286"/>
      <c r="V40" s="286"/>
    </row>
    <row r="41" spans="1:22" ht="12.75" customHeight="1">
      <c r="A41" s="504"/>
      <c r="B41" s="544"/>
      <c r="C41" s="305"/>
      <c r="D41" s="328"/>
      <c r="E41" s="328"/>
      <c r="F41" s="307"/>
      <c r="G41" s="326"/>
      <c r="H41" s="293"/>
      <c r="I41" s="300"/>
      <c r="J41" s="300"/>
      <c r="K41" s="301"/>
      <c r="L41" s="286"/>
      <c r="M41" s="286"/>
      <c r="N41" s="286"/>
      <c r="O41" s="286"/>
      <c r="P41" s="286"/>
      <c r="Q41" s="286"/>
      <c r="R41" s="286"/>
      <c r="S41" s="286"/>
      <c r="T41" s="286"/>
      <c r="U41" s="286"/>
      <c r="V41" s="286"/>
    </row>
    <row r="42" spans="1:22" ht="12.75" customHeight="1">
      <c r="A42" s="501"/>
      <c r="B42" s="501"/>
      <c r="C42" s="305"/>
      <c r="D42" s="304"/>
      <c r="E42" s="306"/>
      <c r="F42" s="307"/>
      <c r="G42" s="331"/>
      <c r="H42" s="300"/>
      <c r="I42" s="300"/>
      <c r="J42" s="300"/>
      <c r="K42" s="301"/>
      <c r="L42" s="286"/>
      <c r="M42" s="286"/>
      <c r="N42" s="286"/>
      <c r="O42" s="286"/>
      <c r="P42" s="286"/>
      <c r="Q42" s="286"/>
      <c r="R42" s="286"/>
      <c r="S42" s="286"/>
      <c r="T42" s="286"/>
      <c r="U42" s="286"/>
      <c r="V42" s="286"/>
    </row>
    <row r="43" spans="1:22" ht="12.75" customHeight="1">
      <c r="A43" s="501"/>
      <c r="B43" s="501"/>
      <c r="C43" s="305"/>
      <c r="D43" s="304"/>
      <c r="E43" s="306"/>
      <c r="F43" s="307"/>
      <c r="G43" s="331"/>
      <c r="H43" s="300"/>
      <c r="I43" s="300"/>
      <c r="J43" s="300"/>
      <c r="K43" s="301"/>
      <c r="L43" s="286"/>
      <c r="T43" s="286"/>
      <c r="U43" s="286"/>
      <c r="V43" s="286"/>
    </row>
    <row r="44" spans="1:22" ht="12.75" customHeight="1">
      <c r="A44" s="501"/>
      <c r="B44" s="501"/>
      <c r="C44" s="305"/>
      <c r="D44" s="304"/>
      <c r="E44" s="306"/>
      <c r="F44" s="307"/>
      <c r="G44" s="331"/>
      <c r="H44" s="300"/>
      <c r="I44" s="300"/>
      <c r="J44" s="300"/>
      <c r="K44" s="301"/>
      <c r="L44" s="286"/>
      <c r="T44" s="286"/>
      <c r="U44" s="286"/>
      <c r="V44" s="286"/>
    </row>
    <row r="45" spans="1:22" ht="12.75" customHeight="1">
      <c r="H45" s="300"/>
      <c r="I45" s="300"/>
      <c r="J45" s="300"/>
      <c r="K45" s="301"/>
      <c r="L45" s="286"/>
      <c r="T45" s="286"/>
      <c r="U45" s="286"/>
      <c r="V45" s="286"/>
    </row>
    <row r="46" spans="1:22" ht="12.75" customHeight="1">
      <c r="A46" s="501"/>
      <c r="B46" s="501"/>
      <c r="C46" s="329"/>
      <c r="D46" s="329"/>
      <c r="E46" s="329"/>
      <c r="F46" s="329"/>
      <c r="G46" s="329"/>
      <c r="H46" s="300"/>
      <c r="I46" s="300"/>
      <c r="J46" s="300"/>
      <c r="K46" s="301"/>
      <c r="L46" s="286"/>
      <c r="T46" s="286"/>
      <c r="U46" s="286"/>
      <c r="V46" s="286"/>
    </row>
    <row r="47" spans="1:22" ht="12.75" customHeight="1">
      <c r="A47" s="501"/>
      <c r="B47" s="501"/>
      <c r="C47" s="305"/>
      <c r="D47" s="304"/>
      <c r="E47" s="306"/>
      <c r="F47" s="307"/>
      <c r="G47" s="331"/>
      <c r="H47" s="300"/>
      <c r="I47" s="300"/>
      <c r="J47" s="300"/>
      <c r="K47" s="301"/>
      <c r="L47" s="286"/>
      <c r="T47" s="286"/>
      <c r="U47" s="286"/>
      <c r="V47" s="286"/>
    </row>
    <row r="48" spans="1:22" ht="12.75" customHeight="1">
      <c r="A48" s="516"/>
      <c r="B48" s="517"/>
      <c r="C48" s="332"/>
      <c r="D48" s="333"/>
      <c r="E48" s="334"/>
      <c r="F48" s="335"/>
      <c r="G48" s="336"/>
      <c r="H48" s="293"/>
      <c r="I48" s="300"/>
      <c r="J48" s="300"/>
      <c r="K48" s="301"/>
      <c r="L48" s="286"/>
      <c r="T48" s="286"/>
      <c r="U48" s="286"/>
      <c r="V48" s="286"/>
    </row>
    <row r="49" spans="1:22" ht="12.75" customHeight="1">
      <c r="A49" s="454"/>
      <c r="B49" s="455"/>
      <c r="C49" s="323"/>
      <c r="D49" s="303"/>
      <c r="E49" s="297"/>
      <c r="F49" s="298"/>
      <c r="G49" s="299"/>
      <c r="H49" s="293"/>
      <c r="I49" s="300"/>
      <c r="J49" s="300"/>
      <c r="K49" s="301"/>
      <c r="L49" s="286"/>
      <c r="T49" s="286"/>
      <c r="U49" s="286"/>
      <c r="V49" s="286"/>
    </row>
    <row r="50" spans="1:22" ht="15" customHeight="1">
      <c r="A50" s="454"/>
      <c r="B50" s="455"/>
      <c r="C50" s="305"/>
      <c r="D50" s="304"/>
      <c r="E50" s="306"/>
      <c r="F50" s="307"/>
      <c r="G50" s="299"/>
      <c r="H50" s="300"/>
      <c r="I50" s="300"/>
      <c r="J50" s="300"/>
      <c r="K50" s="301"/>
      <c r="L50" s="286"/>
      <c r="M50" s="286"/>
      <c r="N50" s="286"/>
      <c r="O50" s="286"/>
      <c r="P50" s="286"/>
      <c r="Q50" s="286"/>
      <c r="R50" s="286"/>
      <c r="S50" s="286"/>
      <c r="T50" s="286"/>
      <c r="U50" s="286"/>
      <c r="V50" s="286"/>
    </row>
    <row r="51" spans="1:22" ht="12.75" customHeight="1" thickBot="1">
      <c r="A51" s="487" t="s">
        <v>13</v>
      </c>
      <c r="B51" s="489"/>
      <c r="C51" s="489"/>
      <c r="D51" s="489"/>
      <c r="E51" s="489"/>
      <c r="F51" s="455"/>
      <c r="G51" s="299">
        <f>ROUNDUP(SUM(G30:G50),0)</f>
        <v>52</v>
      </c>
      <c r="H51" s="292"/>
      <c r="I51" s="309"/>
      <c r="J51" s="309"/>
      <c r="K51" s="310"/>
      <c r="L51" s="286"/>
      <c r="M51" s="286"/>
      <c r="N51" s="286"/>
      <c r="O51" s="286"/>
      <c r="P51" s="286"/>
      <c r="Q51" s="286"/>
      <c r="R51" s="286"/>
      <c r="S51" s="286"/>
      <c r="T51" s="286"/>
      <c r="U51" s="286"/>
      <c r="V51" s="286"/>
    </row>
    <row r="52" spans="1:22" ht="12.75" customHeight="1" thickBot="1">
      <c r="A52" s="495"/>
      <c r="B52" s="496"/>
      <c r="C52" s="496"/>
      <c r="D52" s="496"/>
      <c r="E52" s="496"/>
      <c r="F52" s="496"/>
      <c r="G52" s="496"/>
      <c r="H52" s="496"/>
      <c r="I52" s="496"/>
      <c r="J52" s="496"/>
      <c r="K52" s="497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</row>
    <row r="53" spans="1:22" ht="12.75" customHeight="1">
      <c r="A53" s="311"/>
      <c r="B53" s="312"/>
      <c r="C53" s="312"/>
      <c r="D53" s="312"/>
      <c r="E53" s="312"/>
      <c r="F53" s="312"/>
      <c r="G53" s="312"/>
      <c r="H53" s="312"/>
      <c r="I53" s="312"/>
      <c r="J53" s="312"/>
      <c r="K53" s="313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</row>
    <row r="54" spans="1:22" ht="47.25" customHeight="1">
      <c r="A54" s="459"/>
      <c r="B54" s="460"/>
      <c r="C54" s="460"/>
      <c r="D54" s="460"/>
      <c r="E54" s="460"/>
      <c r="F54" s="460"/>
      <c r="G54" s="460"/>
      <c r="H54" s="460"/>
      <c r="I54" s="460"/>
      <c r="J54" s="286"/>
      <c r="K54" s="314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</row>
    <row r="55" spans="1:22" ht="12.75" customHeight="1">
      <c r="A55" s="461" t="s">
        <v>315</v>
      </c>
      <c r="B55" s="460"/>
      <c r="C55" s="460"/>
      <c r="D55" s="316"/>
      <c r="E55" s="316"/>
      <c r="F55" s="462" t="s">
        <v>315</v>
      </c>
      <c r="G55" s="460"/>
      <c r="H55" s="460"/>
      <c r="I55" s="316"/>
      <c r="J55" s="286"/>
      <c r="K55" s="314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</row>
    <row r="56" spans="1:22" ht="12.75" customHeight="1" thickBot="1">
      <c r="A56" s="451" t="s">
        <v>316</v>
      </c>
      <c r="B56" s="452"/>
      <c r="C56" s="452"/>
      <c r="D56" s="317"/>
      <c r="E56" s="317"/>
      <c r="F56" s="453" t="s">
        <v>316</v>
      </c>
      <c r="G56" s="452"/>
      <c r="H56" s="452"/>
      <c r="I56" s="317"/>
      <c r="J56" s="318"/>
      <c r="K56" s="319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</row>
    <row r="57" spans="1:22" ht="12.75" customHeight="1">
      <c r="A57" s="492" t="s">
        <v>302</v>
      </c>
      <c r="B57" s="493"/>
      <c r="C57" s="493"/>
      <c r="D57" s="493"/>
      <c r="E57" s="493"/>
      <c r="F57" s="493"/>
      <c r="G57" s="493"/>
      <c r="H57" s="493"/>
      <c r="I57" s="493"/>
      <c r="J57" s="493"/>
      <c r="K57" s="494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</row>
    <row r="58" spans="1:22" ht="12.75" customHeight="1" thickBot="1">
      <c r="A58" s="483"/>
      <c r="B58" s="479"/>
      <c r="C58" s="479"/>
      <c r="D58" s="479"/>
      <c r="E58" s="479"/>
      <c r="F58" s="479"/>
      <c r="G58" s="479"/>
      <c r="H58" s="479"/>
      <c r="I58" s="479"/>
      <c r="J58" s="479"/>
      <c r="K58" s="480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</row>
    <row r="59" spans="1:22" ht="55.5" customHeight="1">
      <c r="A59" s="288" t="s">
        <v>303</v>
      </c>
      <c r="B59" s="484" t="str">
        <f>B3</f>
        <v>CONSTRUCCION DE LOS SISTEMAS DE ALCANTARILLADO PLUVIAL DE LOS BARRIOS EL DORADO, PRADOS DE SAN LUIS, SANTA CATALINA, PATRIOTAS, VILLA BACHUE y PRADOS DEL NORTE DE LA CIUDAD DE TUNJA.</v>
      </c>
      <c r="C59" s="485"/>
      <c r="D59" s="485"/>
      <c r="E59" s="485"/>
      <c r="F59" s="485"/>
      <c r="G59" s="485"/>
      <c r="H59" s="485"/>
      <c r="I59" s="485"/>
      <c r="J59" s="485"/>
      <c r="K59" s="4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</row>
    <row r="60" spans="1:22" ht="12.75" customHeight="1">
      <c r="A60" s="487" t="s">
        <v>305</v>
      </c>
      <c r="B60" s="455"/>
      <c r="C60" s="488"/>
      <c r="D60" s="489"/>
      <c r="E60" s="489"/>
      <c r="F60" s="455"/>
      <c r="G60" s="490" t="s">
        <v>306</v>
      </c>
      <c r="H60" s="455"/>
      <c r="I60" s="490"/>
      <c r="J60" s="489"/>
      <c r="K60" s="491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</row>
    <row r="61" spans="1:22" ht="54.75" customHeight="1" thickBot="1">
      <c r="A61" s="289" t="s">
        <v>8</v>
      </c>
      <c r="B61" s="465">
        <v>1.3</v>
      </c>
      <c r="C61" s="466"/>
      <c r="D61" s="467" t="s">
        <v>10</v>
      </c>
      <c r="E61" s="468"/>
      <c r="F61" s="466"/>
      <c r="G61" s="469" t="str">
        <f>'PRESUPUESTO OFICIAL'!C12</f>
        <v>EXCAVACIÓNES MECANICAS VARIAS EN MATERIAL COMUN SECO. (INCLUYE ACARREO LIBRE HASTA 5 KM.)</v>
      </c>
      <c r="H61" s="468"/>
      <c r="I61" s="468"/>
      <c r="J61" s="290" t="s">
        <v>9</v>
      </c>
      <c r="K61" s="291" t="s">
        <v>14</v>
      </c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</row>
    <row r="62" spans="1:22" ht="12.75" customHeight="1">
      <c r="A62" s="470" t="s">
        <v>307</v>
      </c>
      <c r="B62" s="471"/>
      <c r="C62" s="474" t="s">
        <v>5</v>
      </c>
      <c r="D62" s="476" t="s">
        <v>308</v>
      </c>
      <c r="E62" s="477"/>
      <c r="F62" s="473"/>
      <c r="G62" s="474" t="s">
        <v>13</v>
      </c>
      <c r="H62" s="478" t="s">
        <v>309</v>
      </c>
      <c r="I62" s="479"/>
      <c r="J62" s="479"/>
      <c r="K62" s="480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</row>
    <row r="63" spans="1:22" ht="12.75" customHeight="1">
      <c r="A63" s="472"/>
      <c r="B63" s="473"/>
      <c r="C63" s="475"/>
      <c r="D63" s="294" t="s">
        <v>310</v>
      </c>
      <c r="E63" s="294" t="s">
        <v>311</v>
      </c>
      <c r="F63" s="294" t="s">
        <v>312</v>
      </c>
      <c r="G63" s="475"/>
      <c r="H63" s="481"/>
      <c r="I63" s="477"/>
      <c r="J63" s="477"/>
      <c r="K63" s="482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</row>
    <row r="64" spans="1:22" ht="12.75" customHeight="1">
      <c r="A64" s="454" t="s">
        <v>313</v>
      </c>
      <c r="B64" s="463" t="s">
        <v>313</v>
      </c>
      <c r="C64" s="294"/>
      <c r="D64" s="296">
        <v>10.055999999999999</v>
      </c>
      <c r="E64" s="322">
        <v>1.03</v>
      </c>
      <c r="F64" s="337">
        <v>1.74</v>
      </c>
      <c r="G64" s="338">
        <f>D64*E64*F64</f>
        <v>18.022363200000001</v>
      </c>
      <c r="H64" s="293"/>
      <c r="I64" s="300"/>
      <c r="J64" s="300"/>
      <c r="K64" s="301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</row>
    <row r="65" spans="1:22" ht="12.75" customHeight="1">
      <c r="A65" s="454" t="s">
        <v>314</v>
      </c>
      <c r="B65" s="463" t="s">
        <v>314</v>
      </c>
      <c r="C65" s="294"/>
      <c r="D65" s="296">
        <v>65.938999999999993</v>
      </c>
      <c r="E65" s="322">
        <v>1.03</v>
      </c>
      <c r="F65" s="337">
        <v>1.87</v>
      </c>
      <c r="G65" s="338">
        <f t="shared" ref="G65:G67" si="2">D65*E65*F65</f>
        <v>127.0051079</v>
      </c>
      <c r="H65" s="293"/>
      <c r="I65" s="300"/>
      <c r="J65" s="300"/>
      <c r="K65" s="301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</row>
    <row r="66" spans="1:22" ht="12.75" customHeight="1">
      <c r="A66" s="454" t="s">
        <v>318</v>
      </c>
      <c r="B66" s="463" t="s">
        <v>314</v>
      </c>
      <c r="C66" s="294"/>
      <c r="D66" s="296">
        <v>2.5</v>
      </c>
      <c r="E66" s="322">
        <v>2.5</v>
      </c>
      <c r="F66" s="337">
        <v>2.0399999999998726</v>
      </c>
      <c r="G66" s="338">
        <f t="shared" si="2"/>
        <v>12.749999999999204</v>
      </c>
      <c r="H66" s="293"/>
      <c r="I66" s="300"/>
      <c r="J66" s="300"/>
      <c r="K66" s="301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</row>
    <row r="67" spans="1:22" ht="12.75" customHeight="1">
      <c r="A67" s="454" t="s">
        <v>319</v>
      </c>
      <c r="B67" s="463" t="s">
        <v>313</v>
      </c>
      <c r="C67" s="294"/>
      <c r="D67" s="296">
        <v>3.5</v>
      </c>
      <c r="E67" s="322">
        <v>3.5</v>
      </c>
      <c r="F67" s="337">
        <v>2.2099999999999453</v>
      </c>
      <c r="G67" s="338">
        <f t="shared" si="2"/>
        <v>27.07249999999933</v>
      </c>
      <c r="H67" s="293"/>
      <c r="I67" s="300"/>
      <c r="J67" s="300"/>
      <c r="K67" s="301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</row>
    <row r="68" spans="1:22" ht="12.75" customHeight="1">
      <c r="A68" s="454"/>
      <c r="B68" s="464"/>
      <c r="C68" s="294"/>
      <c r="D68" s="296"/>
      <c r="E68" s="322"/>
      <c r="F68" s="337"/>
      <c r="G68" s="338"/>
      <c r="H68" s="293"/>
      <c r="I68" s="300"/>
      <c r="J68" s="300"/>
      <c r="K68" s="301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</row>
    <row r="69" spans="1:22" ht="12.75" customHeight="1">
      <c r="A69" s="454"/>
      <c r="B69" s="464"/>
      <c r="C69" s="294"/>
      <c r="D69" s="296"/>
      <c r="E69" s="322"/>
      <c r="F69" s="337"/>
      <c r="G69" s="338"/>
      <c r="H69" s="293"/>
      <c r="I69" s="300"/>
      <c r="J69" s="300"/>
      <c r="K69" s="301"/>
      <c r="L69" s="286"/>
      <c r="M69" s="286"/>
      <c r="N69" s="286"/>
      <c r="O69" s="286"/>
      <c r="P69" s="286"/>
      <c r="Q69" s="286"/>
      <c r="R69" s="286"/>
      <c r="S69" s="286"/>
      <c r="T69" s="286"/>
      <c r="U69" s="286"/>
      <c r="V69" s="286"/>
    </row>
    <row r="70" spans="1:22" ht="12.75" customHeight="1">
      <c r="A70" s="518"/>
      <c r="B70" s="518"/>
      <c r="C70" s="294"/>
      <c r="D70" s="296"/>
      <c r="E70" s="322"/>
      <c r="F70" s="337"/>
      <c r="G70" s="338"/>
      <c r="H70" s="293"/>
      <c r="I70" s="300"/>
      <c r="J70" s="300"/>
      <c r="K70" s="301"/>
      <c r="L70" s="286"/>
      <c r="M70" s="286"/>
      <c r="N70" s="286"/>
      <c r="O70" s="286"/>
      <c r="P70" s="286"/>
      <c r="Q70" s="286"/>
      <c r="R70" s="286"/>
      <c r="S70" s="286"/>
      <c r="T70" s="286"/>
      <c r="U70" s="286"/>
      <c r="V70" s="286"/>
    </row>
    <row r="71" spans="1:22" ht="12.75" customHeight="1">
      <c r="A71" s="454"/>
      <c r="B71" s="464"/>
      <c r="C71" s="294"/>
      <c r="D71" s="296"/>
      <c r="E71" s="322"/>
      <c r="F71" s="337"/>
      <c r="G71" s="338"/>
      <c r="H71" s="293"/>
      <c r="I71" s="300"/>
      <c r="J71" s="300"/>
      <c r="K71" s="301"/>
      <c r="L71" s="286"/>
      <c r="M71" s="286"/>
      <c r="N71" s="286"/>
      <c r="O71" s="286"/>
      <c r="P71" s="286"/>
      <c r="Q71" s="286"/>
      <c r="R71" s="286"/>
      <c r="S71" s="286"/>
      <c r="T71" s="286"/>
      <c r="U71" s="286"/>
      <c r="V71" s="286"/>
    </row>
    <row r="72" spans="1:22" ht="12.75" customHeight="1">
      <c r="A72" s="454"/>
      <c r="B72" s="464"/>
      <c r="C72" s="294"/>
      <c r="D72" s="303"/>
      <c r="E72" s="322"/>
      <c r="F72" s="298"/>
      <c r="G72" s="338"/>
      <c r="H72" s="339"/>
      <c r="I72" s="300"/>
      <c r="J72" s="300"/>
      <c r="K72" s="301"/>
      <c r="L72" s="286"/>
      <c r="M72" s="286"/>
      <c r="N72" s="286"/>
      <c r="O72" s="286"/>
      <c r="P72" s="286"/>
      <c r="Q72" s="286"/>
      <c r="R72" s="286"/>
      <c r="S72" s="286"/>
      <c r="T72" s="286"/>
      <c r="U72" s="286"/>
      <c r="V72" s="286"/>
    </row>
    <row r="73" spans="1:22" ht="12.75" customHeight="1">
      <c r="A73" s="507"/>
      <c r="B73" s="519"/>
      <c r="C73" s="323"/>
      <c r="D73" s="340"/>
      <c r="E73" s="322"/>
      <c r="F73" s="325"/>
      <c r="G73" s="341"/>
      <c r="H73" s="293"/>
      <c r="I73" s="300"/>
      <c r="J73" s="300"/>
      <c r="K73" s="301"/>
      <c r="L73" s="286"/>
      <c r="M73" s="286"/>
      <c r="N73" s="286"/>
      <c r="O73" s="286"/>
      <c r="P73" s="286"/>
      <c r="Q73" s="286"/>
      <c r="R73" s="286"/>
      <c r="S73" s="286"/>
      <c r="T73" s="286"/>
      <c r="U73" s="286"/>
      <c r="V73" s="286"/>
    </row>
    <row r="74" spans="1:22" ht="12.75" customHeight="1">
      <c r="A74" s="456"/>
      <c r="B74" s="456"/>
      <c r="C74" s="329"/>
      <c r="D74" s="329"/>
      <c r="E74" s="329"/>
      <c r="F74" s="329"/>
      <c r="G74" s="329"/>
      <c r="H74" s="300"/>
      <c r="I74" s="300"/>
      <c r="J74" s="300"/>
      <c r="K74" s="301"/>
      <c r="L74" s="286"/>
      <c r="M74" s="286"/>
      <c r="N74" s="286"/>
      <c r="O74" s="286"/>
      <c r="P74" s="286"/>
      <c r="Q74" s="286"/>
      <c r="R74" s="286"/>
      <c r="S74" s="286"/>
      <c r="T74" s="286"/>
      <c r="U74" s="286"/>
      <c r="V74" s="286"/>
    </row>
    <row r="75" spans="1:22" ht="12.75" customHeight="1">
      <c r="A75" s="456"/>
      <c r="B75" s="456"/>
      <c r="C75" s="329"/>
      <c r="D75" s="329"/>
      <c r="E75" s="329"/>
      <c r="F75" s="329"/>
      <c r="G75" s="329"/>
      <c r="H75" s="300"/>
      <c r="I75" s="300"/>
      <c r="J75" s="300"/>
      <c r="K75" s="301"/>
      <c r="L75" s="286"/>
      <c r="M75" s="286"/>
      <c r="N75" s="286"/>
      <c r="O75" s="286"/>
      <c r="P75" s="286"/>
      <c r="Q75" s="286"/>
      <c r="R75" s="286"/>
      <c r="S75" s="286"/>
      <c r="T75" s="286"/>
      <c r="U75" s="286"/>
      <c r="V75" s="286"/>
    </row>
    <row r="76" spans="1:22" ht="12.75" customHeight="1">
      <c r="A76" s="456"/>
      <c r="B76" s="456"/>
      <c r="C76" s="329"/>
      <c r="D76" s="329"/>
      <c r="E76" s="329"/>
      <c r="F76" s="329"/>
      <c r="G76" s="329"/>
      <c r="H76" s="300"/>
      <c r="I76" s="300"/>
      <c r="J76" s="300"/>
      <c r="K76" s="301"/>
      <c r="L76" s="286"/>
      <c r="M76" s="286"/>
      <c r="N76" s="286"/>
      <c r="O76" s="286"/>
      <c r="P76" s="286"/>
      <c r="Q76" s="286"/>
      <c r="R76" s="286"/>
      <c r="S76" s="286"/>
      <c r="T76" s="286"/>
      <c r="U76" s="286"/>
      <c r="V76" s="286"/>
    </row>
    <row r="77" spans="1:22" ht="12.75" customHeight="1">
      <c r="A77" s="456"/>
      <c r="B77" s="456"/>
      <c r="C77" s="329"/>
      <c r="D77" s="329"/>
      <c r="E77" s="329"/>
      <c r="F77" s="329"/>
      <c r="G77" s="329"/>
      <c r="H77" s="300"/>
      <c r="I77" s="300"/>
      <c r="J77" s="300"/>
      <c r="K77" s="301"/>
      <c r="L77" s="286"/>
      <c r="M77" s="286"/>
      <c r="N77" s="286"/>
      <c r="O77" s="286"/>
      <c r="P77" s="286"/>
      <c r="Q77" s="286"/>
      <c r="R77" s="286"/>
      <c r="S77" s="286"/>
      <c r="T77" s="286"/>
      <c r="U77" s="286"/>
      <c r="V77" s="286"/>
    </row>
    <row r="78" spans="1:22" ht="12.75" customHeight="1">
      <c r="A78" s="456"/>
      <c r="B78" s="456"/>
      <c r="C78" s="329"/>
      <c r="D78" s="329"/>
      <c r="E78" s="329"/>
      <c r="F78" s="329"/>
      <c r="G78" s="329"/>
      <c r="H78" s="300"/>
      <c r="I78" s="300"/>
      <c r="J78" s="300"/>
      <c r="K78" s="301"/>
      <c r="L78" s="286"/>
      <c r="M78" s="286"/>
      <c r="N78" s="286"/>
      <c r="O78" s="286"/>
      <c r="P78" s="286"/>
      <c r="Q78" s="286"/>
      <c r="R78" s="286"/>
      <c r="S78" s="286"/>
      <c r="T78" s="286"/>
      <c r="U78" s="286"/>
      <c r="V78" s="286"/>
    </row>
    <row r="79" spans="1:22" ht="12.75" customHeight="1">
      <c r="A79" s="456"/>
      <c r="B79" s="456"/>
      <c r="C79" s="329"/>
      <c r="D79" s="329"/>
      <c r="E79" s="329"/>
      <c r="F79" s="329"/>
      <c r="G79" s="329"/>
      <c r="H79" s="300"/>
      <c r="I79" s="300"/>
      <c r="J79" s="300"/>
      <c r="K79" s="301"/>
      <c r="L79" s="286"/>
      <c r="M79" s="286"/>
      <c r="N79" s="286"/>
      <c r="O79" s="286"/>
      <c r="P79" s="286"/>
      <c r="Q79" s="286"/>
      <c r="R79" s="286"/>
      <c r="S79" s="286"/>
      <c r="T79" s="286"/>
      <c r="U79" s="286"/>
      <c r="V79" s="286"/>
    </row>
    <row r="80" spans="1:22" ht="12.75" customHeight="1">
      <c r="A80" s="516"/>
      <c r="B80" s="517"/>
      <c r="C80" s="332"/>
      <c r="D80" s="333"/>
      <c r="E80" s="334"/>
      <c r="F80" s="335"/>
      <c r="G80" s="342"/>
      <c r="H80" s="293"/>
      <c r="I80" s="300"/>
      <c r="J80" s="300"/>
      <c r="K80" s="301"/>
      <c r="L80" s="286"/>
      <c r="M80" s="286"/>
      <c r="N80" s="286"/>
      <c r="O80" s="286"/>
      <c r="P80" s="286"/>
      <c r="Q80" s="286"/>
      <c r="R80" s="286"/>
      <c r="S80" s="286"/>
      <c r="T80" s="286"/>
      <c r="U80" s="286"/>
      <c r="V80" s="286"/>
    </row>
    <row r="81" spans="1:22" ht="12.75" customHeight="1">
      <c r="A81" s="454"/>
      <c r="B81" s="463"/>
      <c r="C81" s="294"/>
      <c r="D81" s="303"/>
      <c r="E81" s="297"/>
      <c r="F81" s="298"/>
      <c r="G81" s="338"/>
      <c r="H81" s="293"/>
      <c r="I81" s="300"/>
      <c r="J81" s="300"/>
      <c r="K81" s="301"/>
      <c r="L81" s="286"/>
      <c r="M81" s="286"/>
      <c r="N81" s="286"/>
      <c r="O81" s="286"/>
      <c r="P81" s="286"/>
      <c r="Q81" s="286"/>
      <c r="R81" s="286"/>
      <c r="S81" s="286"/>
      <c r="T81" s="286"/>
      <c r="U81" s="286"/>
      <c r="V81" s="286"/>
    </row>
    <row r="82" spans="1:22" ht="12.75" customHeight="1">
      <c r="A82" s="454"/>
      <c r="B82" s="455"/>
      <c r="C82" s="323"/>
      <c r="D82" s="303"/>
      <c r="E82" s="297"/>
      <c r="F82" s="298"/>
      <c r="G82" s="338"/>
      <c r="H82" s="339"/>
      <c r="I82" s="300"/>
      <c r="J82" s="300"/>
      <c r="K82" s="301"/>
      <c r="L82" s="286"/>
      <c r="M82" s="286"/>
      <c r="N82" s="286"/>
      <c r="O82" s="286"/>
      <c r="P82" s="286"/>
      <c r="Q82" s="286"/>
      <c r="R82" s="286"/>
      <c r="S82" s="286"/>
      <c r="T82" s="286"/>
      <c r="U82" s="286"/>
      <c r="V82" s="286"/>
    </row>
    <row r="83" spans="1:22" ht="12.75" customHeight="1">
      <c r="A83" s="456"/>
      <c r="B83" s="456"/>
      <c r="C83" s="329"/>
      <c r="D83" s="329"/>
      <c r="E83" s="329"/>
      <c r="F83" s="329"/>
      <c r="G83" s="329"/>
      <c r="H83" s="300"/>
      <c r="I83" s="300"/>
      <c r="J83" s="300"/>
      <c r="K83" s="301"/>
      <c r="L83" s="286"/>
      <c r="M83" s="286"/>
      <c r="N83" s="286"/>
      <c r="O83" s="286"/>
      <c r="P83" s="286"/>
      <c r="Q83" s="286"/>
      <c r="R83" s="286"/>
      <c r="S83" s="286"/>
      <c r="T83" s="286"/>
      <c r="U83" s="286"/>
      <c r="V83" s="286"/>
    </row>
    <row r="84" spans="1:22" ht="12.75" customHeight="1" thickBot="1">
      <c r="A84" s="457" t="s">
        <v>13</v>
      </c>
      <c r="B84" s="458"/>
      <c r="C84" s="458"/>
      <c r="D84" s="458"/>
      <c r="E84" s="458"/>
      <c r="F84" s="458"/>
      <c r="G84" s="343">
        <f>ROUNDUP((SUM(G64:G82)*0.7),0)</f>
        <v>130</v>
      </c>
      <c r="H84" s="309"/>
      <c r="I84" s="344"/>
      <c r="J84" s="309"/>
      <c r="K84" s="310"/>
      <c r="L84" s="286"/>
      <c r="N84" s="286"/>
      <c r="O84" s="286"/>
      <c r="P84" s="286"/>
      <c r="Q84" s="286"/>
      <c r="R84" s="286"/>
      <c r="S84" s="286"/>
      <c r="T84" s="286"/>
      <c r="U84" s="286"/>
      <c r="V84" s="286"/>
    </row>
    <row r="85" spans="1:22" ht="12.75" customHeight="1">
      <c r="A85" s="315"/>
      <c r="B85" s="286"/>
      <c r="C85" s="286"/>
      <c r="D85" s="286"/>
      <c r="E85" s="286"/>
      <c r="F85" s="286"/>
      <c r="G85" s="286"/>
      <c r="H85" s="312"/>
      <c r="I85" s="312"/>
      <c r="J85" s="312"/>
      <c r="K85" s="313"/>
      <c r="L85" s="286"/>
      <c r="M85" s="286"/>
      <c r="N85" s="286"/>
      <c r="O85" s="286"/>
      <c r="P85" s="286"/>
      <c r="Q85" s="286"/>
      <c r="R85" s="286"/>
      <c r="S85" s="286"/>
      <c r="T85" s="286"/>
      <c r="U85" s="286"/>
      <c r="V85" s="286"/>
    </row>
    <row r="86" spans="1:22" ht="47.25" customHeight="1">
      <c r="A86" s="459"/>
      <c r="B86" s="460"/>
      <c r="C86" s="460"/>
      <c r="D86" s="460"/>
      <c r="E86" s="460"/>
      <c r="F86" s="460"/>
      <c r="G86" s="460"/>
      <c r="H86" s="460"/>
      <c r="I86" s="460"/>
      <c r="J86" s="286"/>
      <c r="K86" s="314"/>
      <c r="L86" s="286"/>
      <c r="M86" s="286"/>
      <c r="N86" s="286"/>
      <c r="O86" s="286"/>
      <c r="P86" s="286"/>
      <c r="Q86" s="286"/>
      <c r="R86" s="286"/>
      <c r="S86" s="286"/>
      <c r="T86" s="286"/>
      <c r="U86" s="286"/>
      <c r="V86" s="286"/>
    </row>
    <row r="87" spans="1:22" ht="12.75" customHeight="1">
      <c r="A87" s="461" t="s">
        <v>315</v>
      </c>
      <c r="B87" s="460"/>
      <c r="C87" s="460"/>
      <c r="D87" s="316"/>
      <c r="E87" s="316"/>
      <c r="F87" s="462" t="s">
        <v>315</v>
      </c>
      <c r="G87" s="460"/>
      <c r="H87" s="460"/>
      <c r="I87" s="316"/>
      <c r="J87" s="286"/>
      <c r="K87" s="314"/>
      <c r="L87" s="286"/>
      <c r="M87" s="286"/>
      <c r="N87" s="286"/>
      <c r="O87" s="286"/>
      <c r="P87" s="286"/>
      <c r="Q87" s="286"/>
      <c r="R87" s="286"/>
      <c r="S87" s="286"/>
      <c r="T87" s="286"/>
      <c r="U87" s="286"/>
      <c r="V87" s="286"/>
    </row>
    <row r="88" spans="1:22" ht="15.75" customHeight="1" thickBot="1">
      <c r="A88" s="451" t="s">
        <v>316</v>
      </c>
      <c r="B88" s="452"/>
      <c r="C88" s="452"/>
      <c r="D88" s="317"/>
      <c r="E88" s="317"/>
      <c r="F88" s="453" t="s">
        <v>316</v>
      </c>
      <c r="G88" s="452"/>
      <c r="H88" s="452"/>
      <c r="I88" s="317"/>
      <c r="J88" s="318"/>
      <c r="K88" s="319"/>
      <c r="L88" s="286"/>
      <c r="M88" s="286"/>
      <c r="N88" s="286"/>
      <c r="O88" s="286"/>
      <c r="P88" s="286"/>
      <c r="Q88" s="286"/>
      <c r="R88" s="286"/>
      <c r="S88" s="286"/>
      <c r="T88" s="286"/>
      <c r="U88" s="286"/>
      <c r="V88" s="286"/>
    </row>
    <row r="89" spans="1:22" ht="30.75" customHeight="1">
      <c r="A89" s="470" t="s">
        <v>302</v>
      </c>
      <c r="B89" s="479"/>
      <c r="C89" s="479"/>
      <c r="D89" s="479"/>
      <c r="E89" s="479"/>
      <c r="F89" s="479"/>
      <c r="G89" s="479"/>
      <c r="H89" s="479"/>
      <c r="I89" s="479"/>
      <c r="J89" s="479"/>
      <c r="K89" s="480"/>
      <c r="L89" s="286"/>
      <c r="M89" s="286"/>
      <c r="N89" s="286"/>
      <c r="O89" s="286"/>
      <c r="P89" s="286"/>
      <c r="Q89" s="286"/>
      <c r="R89" s="286"/>
      <c r="S89" s="286"/>
      <c r="T89" s="286"/>
      <c r="U89" s="286"/>
      <c r="V89" s="286"/>
    </row>
    <row r="90" spans="1:22" ht="12.75" customHeight="1" thickBot="1">
      <c r="A90" s="483"/>
      <c r="B90" s="479"/>
      <c r="C90" s="479"/>
      <c r="D90" s="479"/>
      <c r="E90" s="479"/>
      <c r="F90" s="479"/>
      <c r="G90" s="479"/>
      <c r="H90" s="479"/>
      <c r="I90" s="479"/>
      <c r="J90" s="479"/>
      <c r="K90" s="480"/>
      <c r="L90" s="286"/>
      <c r="M90" s="286"/>
      <c r="N90" s="286"/>
      <c r="O90" s="286"/>
      <c r="P90" s="286"/>
      <c r="Q90" s="286"/>
      <c r="R90" s="286"/>
      <c r="S90" s="286"/>
      <c r="T90" s="286"/>
      <c r="U90" s="286"/>
      <c r="V90" s="286"/>
    </row>
    <row r="91" spans="1:22" ht="52.5" customHeight="1">
      <c r="A91" s="288" t="s">
        <v>303</v>
      </c>
      <c r="B91" s="484" t="str">
        <f>B3</f>
        <v>CONSTRUCCION DE LOS SISTEMAS DE ALCANTARILLADO PLUVIAL DE LOS BARRIOS EL DORADO, PRADOS DE SAN LUIS, SANTA CATALINA, PATRIOTAS, VILLA BACHUE y PRADOS DEL NORTE DE LA CIUDAD DE TUNJA.</v>
      </c>
      <c r="C91" s="485"/>
      <c r="D91" s="485"/>
      <c r="E91" s="485"/>
      <c r="F91" s="485"/>
      <c r="G91" s="485"/>
      <c r="H91" s="485"/>
      <c r="I91" s="485"/>
      <c r="J91" s="485"/>
      <c r="K91" s="486"/>
      <c r="L91" s="286"/>
      <c r="M91" s="286"/>
      <c r="N91" s="286"/>
      <c r="O91" s="286"/>
      <c r="P91" s="286"/>
      <c r="Q91" s="286"/>
      <c r="R91" s="286"/>
      <c r="S91" s="286"/>
      <c r="T91" s="286"/>
      <c r="U91" s="286"/>
      <c r="V91" s="286"/>
    </row>
    <row r="92" spans="1:22" ht="12.75" customHeight="1">
      <c r="A92" s="487" t="s">
        <v>305</v>
      </c>
      <c r="B92" s="455"/>
      <c r="C92" s="488"/>
      <c r="D92" s="489"/>
      <c r="E92" s="489"/>
      <c r="F92" s="455"/>
      <c r="G92" s="490" t="s">
        <v>306</v>
      </c>
      <c r="H92" s="455"/>
      <c r="I92" s="490"/>
      <c r="J92" s="489"/>
      <c r="K92" s="491"/>
      <c r="L92" s="286"/>
      <c r="M92" s="286"/>
      <c r="N92" s="286"/>
      <c r="O92" s="286"/>
      <c r="P92" s="286"/>
      <c r="Q92" s="286"/>
      <c r="R92" s="286"/>
      <c r="S92" s="286"/>
      <c r="T92" s="286"/>
      <c r="U92" s="286"/>
      <c r="V92" s="286"/>
    </row>
    <row r="93" spans="1:22" ht="45.75" customHeight="1" thickBot="1">
      <c r="A93" s="289" t="s">
        <v>8</v>
      </c>
      <c r="B93" s="465" t="s">
        <v>32</v>
      </c>
      <c r="C93" s="466"/>
      <c r="D93" s="467" t="s">
        <v>10</v>
      </c>
      <c r="E93" s="468"/>
      <c r="F93" s="466"/>
      <c r="G93" s="469" t="str">
        <f>'PRESUPUESTO OFICIAL'!C13</f>
        <v>EXCAVACIÓNES MECANICAS Y CORTES EN MATERIAL CONGLOMERADO SIN EXPLOSIVOS, (INCLUYE CARGUE Y ACARREO LIBRE HASTA 5 KM.)</v>
      </c>
      <c r="H93" s="468"/>
      <c r="I93" s="468"/>
      <c r="J93" s="290" t="s">
        <v>9</v>
      </c>
      <c r="K93" s="291" t="s">
        <v>14</v>
      </c>
      <c r="L93" s="286"/>
      <c r="M93" s="286"/>
      <c r="N93" s="286"/>
      <c r="O93" s="286"/>
      <c r="P93" s="286"/>
      <c r="Q93" s="286"/>
      <c r="R93" s="286"/>
      <c r="S93" s="286"/>
      <c r="T93" s="286"/>
      <c r="U93" s="286"/>
      <c r="V93" s="286"/>
    </row>
    <row r="94" spans="1:22" ht="12.75" customHeight="1">
      <c r="A94" s="470" t="s">
        <v>307</v>
      </c>
      <c r="B94" s="471"/>
      <c r="C94" s="474" t="s">
        <v>5</v>
      </c>
      <c r="D94" s="476" t="s">
        <v>308</v>
      </c>
      <c r="E94" s="477"/>
      <c r="F94" s="473"/>
      <c r="G94" s="474" t="s">
        <v>13</v>
      </c>
      <c r="H94" s="478" t="s">
        <v>309</v>
      </c>
      <c r="I94" s="479"/>
      <c r="J94" s="479"/>
      <c r="K94" s="480"/>
      <c r="L94" s="286"/>
      <c r="M94" s="286"/>
      <c r="N94" s="286"/>
      <c r="O94" s="286"/>
      <c r="P94" s="286"/>
      <c r="Q94" s="286"/>
      <c r="R94" s="286"/>
      <c r="S94" s="286"/>
      <c r="T94" s="286"/>
      <c r="U94" s="286"/>
      <c r="V94" s="286"/>
    </row>
    <row r="95" spans="1:22" ht="12.75" customHeight="1">
      <c r="A95" s="472"/>
      <c r="B95" s="473"/>
      <c r="C95" s="475"/>
      <c r="D95" s="294" t="s">
        <v>310</v>
      </c>
      <c r="E95" s="294" t="s">
        <v>311</v>
      </c>
      <c r="F95" s="294" t="s">
        <v>312</v>
      </c>
      <c r="G95" s="475"/>
      <c r="H95" s="481"/>
      <c r="I95" s="477"/>
      <c r="J95" s="477"/>
      <c r="K95" s="482"/>
      <c r="L95" s="286"/>
      <c r="M95" s="286"/>
      <c r="N95" s="286"/>
      <c r="O95" s="286"/>
      <c r="P95" s="286"/>
      <c r="Q95" s="286"/>
      <c r="R95" s="286"/>
      <c r="S95" s="286"/>
      <c r="T95" s="286"/>
      <c r="U95" s="286"/>
      <c r="V95" s="286"/>
    </row>
    <row r="96" spans="1:22" ht="12.75" customHeight="1">
      <c r="A96" s="454" t="s">
        <v>313</v>
      </c>
      <c r="B96" s="463" t="s">
        <v>313</v>
      </c>
      <c r="C96" s="294"/>
      <c r="D96" s="296">
        <v>10.055999999999999</v>
      </c>
      <c r="E96" s="337">
        <v>1.034</v>
      </c>
      <c r="F96" s="337">
        <v>1.74</v>
      </c>
      <c r="G96" s="299">
        <f>D96*E96*F96</f>
        <v>18.092352959999996</v>
      </c>
      <c r="H96" s="293"/>
      <c r="I96" s="300"/>
      <c r="J96" s="300"/>
      <c r="K96" s="301"/>
      <c r="L96" s="286"/>
      <c r="M96" s="286"/>
      <c r="N96" s="286"/>
      <c r="O96" s="286"/>
      <c r="P96" s="286"/>
      <c r="Q96" s="286"/>
      <c r="R96" s="286"/>
      <c r="S96" s="286"/>
      <c r="T96" s="286"/>
      <c r="U96" s="286"/>
      <c r="V96" s="286"/>
    </row>
    <row r="97" spans="1:22" ht="12.75" customHeight="1">
      <c r="A97" s="454" t="s">
        <v>314</v>
      </c>
      <c r="B97" s="463" t="s">
        <v>314</v>
      </c>
      <c r="C97" s="294"/>
      <c r="D97" s="296">
        <v>65.938999999999993</v>
      </c>
      <c r="E97" s="337">
        <v>1.034</v>
      </c>
      <c r="F97" s="337">
        <v>1.87</v>
      </c>
      <c r="G97" s="299">
        <f t="shared" ref="G97:G99" si="3">D97*E97*F97</f>
        <v>127.49833162</v>
      </c>
      <c r="H97" s="293"/>
      <c r="I97" s="300"/>
      <c r="J97" s="300"/>
      <c r="K97" s="301"/>
      <c r="L97" s="286"/>
      <c r="M97" s="286"/>
      <c r="N97" s="286"/>
      <c r="O97" s="286"/>
      <c r="P97" s="286"/>
      <c r="Q97" s="286"/>
      <c r="R97" s="286"/>
      <c r="S97" s="286"/>
      <c r="T97" s="286"/>
      <c r="U97" s="286"/>
      <c r="V97" s="286"/>
    </row>
    <row r="98" spans="1:22" ht="12.75" customHeight="1">
      <c r="A98" s="454" t="s">
        <v>318</v>
      </c>
      <c r="B98" s="463" t="s">
        <v>314</v>
      </c>
      <c r="C98" s="294"/>
      <c r="D98" s="296">
        <v>2.5</v>
      </c>
      <c r="E98" s="322">
        <v>2.5</v>
      </c>
      <c r="F98" s="337">
        <v>2.0399999999998726</v>
      </c>
      <c r="G98" s="299">
        <f t="shared" si="3"/>
        <v>12.749999999999204</v>
      </c>
      <c r="H98" s="293"/>
      <c r="I98" s="300"/>
      <c r="J98" s="300"/>
      <c r="K98" s="301"/>
      <c r="L98" s="286"/>
      <c r="M98" s="286"/>
      <c r="N98" s="286"/>
      <c r="O98" s="286"/>
      <c r="P98" s="286"/>
      <c r="Q98" s="286"/>
      <c r="R98" s="286"/>
      <c r="S98" s="286"/>
      <c r="T98" s="286"/>
      <c r="U98" s="286"/>
      <c r="V98" s="286"/>
    </row>
    <row r="99" spans="1:22" ht="12.75" customHeight="1">
      <c r="A99" s="454" t="s">
        <v>319</v>
      </c>
      <c r="B99" s="463" t="s">
        <v>313</v>
      </c>
      <c r="C99" s="294"/>
      <c r="D99" s="296">
        <v>3.5</v>
      </c>
      <c r="E99" s="322">
        <v>3.5</v>
      </c>
      <c r="F99" s="337">
        <v>2.2099999999999453</v>
      </c>
      <c r="G99" s="299">
        <f t="shared" si="3"/>
        <v>27.07249999999933</v>
      </c>
      <c r="H99" s="293"/>
      <c r="I99" s="300"/>
      <c r="J99" s="300"/>
      <c r="K99" s="301"/>
      <c r="L99" s="286"/>
      <c r="M99" s="286"/>
      <c r="N99" s="286"/>
      <c r="O99" s="286"/>
      <c r="P99" s="286"/>
      <c r="Q99" s="286"/>
      <c r="R99" s="286"/>
      <c r="S99" s="286"/>
      <c r="T99" s="286"/>
      <c r="U99" s="286"/>
      <c r="V99" s="286"/>
    </row>
    <row r="100" spans="1:22" ht="12.75" customHeight="1">
      <c r="A100" s="454"/>
      <c r="B100" s="464"/>
      <c r="C100" s="294"/>
      <c r="D100" s="296"/>
      <c r="E100" s="322"/>
      <c r="F100" s="337"/>
      <c r="G100" s="299"/>
      <c r="H100" s="293"/>
      <c r="I100" s="300"/>
      <c r="J100" s="300"/>
      <c r="K100" s="301"/>
      <c r="L100" s="286"/>
      <c r="M100" s="286"/>
      <c r="N100" s="286"/>
      <c r="O100" s="286"/>
      <c r="P100" s="286"/>
      <c r="Q100" s="286"/>
      <c r="R100" s="286"/>
      <c r="S100" s="286"/>
      <c r="T100" s="286"/>
      <c r="U100" s="286"/>
      <c r="V100" s="286"/>
    </row>
    <row r="101" spans="1:22" ht="12.75" customHeight="1">
      <c r="A101" s="454"/>
      <c r="B101" s="464"/>
      <c r="C101" s="294"/>
      <c r="D101" s="296"/>
      <c r="E101" s="322"/>
      <c r="F101" s="337"/>
      <c r="G101" s="299"/>
      <c r="H101" s="293"/>
      <c r="I101" s="300"/>
      <c r="J101" s="300"/>
      <c r="K101" s="301"/>
      <c r="L101" s="286"/>
      <c r="M101" s="286"/>
      <c r="N101" s="286"/>
      <c r="O101" s="286"/>
      <c r="P101" s="286"/>
      <c r="Q101" s="286"/>
      <c r="R101" s="286"/>
      <c r="S101" s="286"/>
      <c r="T101" s="286"/>
      <c r="U101" s="286"/>
      <c r="V101" s="286"/>
    </row>
    <row r="102" spans="1:22" ht="12.75" customHeight="1">
      <c r="A102" s="518"/>
      <c r="B102" s="518"/>
      <c r="C102" s="294"/>
      <c r="D102" s="296"/>
      <c r="E102" s="322"/>
      <c r="F102" s="337"/>
      <c r="G102" s="299"/>
      <c r="H102" s="293"/>
      <c r="I102" s="300"/>
      <c r="J102" s="300"/>
      <c r="K102" s="301"/>
      <c r="L102" s="286"/>
      <c r="M102" s="286"/>
      <c r="N102" s="286"/>
      <c r="O102" s="286"/>
      <c r="P102" s="286"/>
      <c r="Q102" s="286"/>
      <c r="R102" s="286"/>
      <c r="S102" s="286"/>
      <c r="T102" s="286"/>
      <c r="U102" s="286"/>
      <c r="V102" s="286"/>
    </row>
    <row r="103" spans="1:22" ht="12.75" customHeight="1">
      <c r="A103" s="454"/>
      <c r="B103" s="464"/>
      <c r="C103" s="294"/>
      <c r="D103" s="296"/>
      <c r="E103" s="322"/>
      <c r="F103" s="337"/>
      <c r="G103" s="299"/>
      <c r="H103" s="293"/>
      <c r="I103" s="300"/>
      <c r="J103" s="300"/>
      <c r="K103" s="301"/>
      <c r="L103" s="286"/>
      <c r="M103" s="286"/>
      <c r="N103" s="286"/>
      <c r="O103" s="286"/>
      <c r="P103" s="286"/>
      <c r="Q103" s="286"/>
      <c r="R103" s="286"/>
      <c r="S103" s="286"/>
      <c r="T103" s="286"/>
      <c r="U103" s="286"/>
      <c r="V103" s="286"/>
    </row>
    <row r="104" spans="1:22" ht="12.75" customHeight="1">
      <c r="A104" s="454"/>
      <c r="B104" s="464"/>
      <c r="C104" s="294"/>
      <c r="D104" s="303"/>
      <c r="E104" s="322"/>
      <c r="F104" s="298"/>
      <c r="G104" s="299"/>
      <c r="H104" s="293"/>
      <c r="I104" s="300"/>
      <c r="J104" s="300"/>
      <c r="K104" s="301"/>
      <c r="L104" s="286"/>
      <c r="M104" s="286"/>
      <c r="N104" s="286"/>
      <c r="O104" s="286"/>
      <c r="P104" s="286"/>
      <c r="Q104" s="286"/>
      <c r="R104" s="286"/>
      <c r="S104" s="286"/>
      <c r="T104" s="286"/>
      <c r="U104" s="286"/>
      <c r="V104" s="286"/>
    </row>
    <row r="105" spans="1:22" ht="12.75" customHeight="1">
      <c r="A105" s="507"/>
      <c r="B105" s="519"/>
      <c r="C105" s="323"/>
      <c r="D105" s="340"/>
      <c r="E105" s="322"/>
      <c r="F105" s="325"/>
      <c r="G105" s="299"/>
      <c r="H105" s="293"/>
      <c r="I105" s="300"/>
      <c r="J105" s="300"/>
      <c r="K105" s="301"/>
      <c r="L105" s="286"/>
      <c r="M105" s="286"/>
      <c r="N105" s="286"/>
      <c r="O105" s="286"/>
      <c r="P105" s="286"/>
      <c r="Q105" s="286"/>
      <c r="R105" s="286"/>
      <c r="S105" s="286"/>
      <c r="T105" s="286"/>
      <c r="U105" s="286"/>
      <c r="V105" s="286"/>
    </row>
    <row r="106" spans="1:22" ht="12.75" customHeight="1">
      <c r="A106" s="507"/>
      <c r="B106" s="508"/>
      <c r="C106" s="294"/>
      <c r="D106" s="303"/>
      <c r="E106" s="297"/>
      <c r="F106" s="298"/>
      <c r="G106" s="299"/>
      <c r="H106" s="293"/>
      <c r="I106" s="300"/>
      <c r="J106" s="300"/>
      <c r="K106" s="301"/>
      <c r="L106" s="286"/>
      <c r="M106" s="286"/>
      <c r="N106" s="286"/>
      <c r="O106" s="286"/>
      <c r="P106" s="286"/>
      <c r="Q106" s="286"/>
      <c r="R106" s="286"/>
      <c r="S106" s="286"/>
      <c r="T106" s="286"/>
      <c r="U106" s="286"/>
      <c r="V106" s="286"/>
    </row>
    <row r="107" spans="1:22" ht="12.75" customHeight="1">
      <c r="A107" s="501"/>
      <c r="B107" s="501"/>
      <c r="C107" s="294"/>
      <c r="D107" s="303"/>
      <c r="E107" s="297"/>
      <c r="F107" s="298"/>
      <c r="G107" s="299"/>
      <c r="H107" s="293"/>
      <c r="I107" s="300"/>
      <c r="J107" s="300"/>
      <c r="K107" s="301"/>
      <c r="L107" s="286"/>
      <c r="M107" s="286"/>
      <c r="N107" s="286"/>
      <c r="O107" s="286"/>
      <c r="P107" s="286"/>
      <c r="Q107" s="286"/>
      <c r="R107" s="286"/>
      <c r="S107" s="286"/>
      <c r="T107" s="286"/>
      <c r="U107" s="286"/>
      <c r="V107" s="286"/>
    </row>
    <row r="108" spans="1:22" ht="12.75" customHeight="1">
      <c r="A108" s="501"/>
      <c r="B108" s="501"/>
      <c r="C108" s="294"/>
      <c r="D108" s="303"/>
      <c r="E108" s="297"/>
      <c r="F108" s="298"/>
      <c r="G108" s="299"/>
      <c r="H108" s="293"/>
      <c r="I108" s="300"/>
      <c r="J108" s="300"/>
      <c r="K108" s="301"/>
      <c r="L108" s="286"/>
      <c r="M108" s="286"/>
      <c r="N108" s="286"/>
      <c r="O108" s="286"/>
      <c r="P108" s="286"/>
      <c r="Q108" s="286"/>
      <c r="R108" s="286"/>
      <c r="S108" s="286"/>
      <c r="T108" s="286"/>
      <c r="U108" s="286"/>
      <c r="V108" s="286"/>
    </row>
    <row r="109" spans="1:22" ht="12.75" customHeight="1">
      <c r="A109" s="501"/>
      <c r="B109" s="501"/>
      <c r="C109" s="294"/>
      <c r="D109" s="303"/>
      <c r="E109" s="297"/>
      <c r="F109" s="298"/>
      <c r="G109" s="299"/>
      <c r="H109" s="293"/>
      <c r="I109" s="300"/>
      <c r="J109" s="300"/>
      <c r="K109" s="301"/>
      <c r="L109" s="286"/>
      <c r="M109" s="286"/>
      <c r="N109" s="286"/>
      <c r="O109" s="286"/>
      <c r="P109" s="286"/>
      <c r="Q109" s="286"/>
      <c r="R109" s="286"/>
      <c r="S109" s="286"/>
      <c r="T109" s="286"/>
      <c r="U109" s="286"/>
      <c r="V109" s="286"/>
    </row>
    <row r="110" spans="1:22" ht="12.75" customHeight="1">
      <c r="A110" s="454"/>
      <c r="B110" s="463"/>
      <c r="C110" s="294"/>
      <c r="D110" s="303"/>
      <c r="E110" s="297"/>
      <c r="F110" s="298"/>
      <c r="G110" s="299"/>
      <c r="H110" s="293"/>
      <c r="I110" s="300"/>
      <c r="J110" s="300"/>
      <c r="K110" s="301"/>
      <c r="L110" s="286"/>
      <c r="M110" s="286"/>
      <c r="N110" s="286"/>
      <c r="O110" s="286"/>
      <c r="P110" s="286"/>
      <c r="Q110" s="286"/>
      <c r="R110" s="286"/>
      <c r="S110" s="286"/>
      <c r="T110" s="286"/>
      <c r="U110" s="286"/>
      <c r="V110" s="286"/>
    </row>
    <row r="111" spans="1:22" ht="12.75" customHeight="1">
      <c r="A111" s="454"/>
      <c r="B111" s="463"/>
      <c r="C111" s="294"/>
      <c r="D111" s="303"/>
      <c r="E111" s="297"/>
      <c r="F111" s="298"/>
      <c r="G111" s="299"/>
      <c r="H111" s="293"/>
      <c r="I111" s="300"/>
      <c r="J111" s="300"/>
      <c r="K111" s="301"/>
      <c r="L111" s="286"/>
      <c r="M111" s="286"/>
      <c r="N111" s="286"/>
      <c r="O111" s="286"/>
      <c r="P111" s="286"/>
      <c r="Q111" s="286"/>
      <c r="R111" s="286"/>
      <c r="S111" s="286"/>
      <c r="T111" s="286"/>
      <c r="U111" s="286"/>
      <c r="V111" s="286"/>
    </row>
    <row r="112" spans="1:22" ht="12.75" customHeight="1">
      <c r="A112" s="454"/>
      <c r="B112" s="463"/>
      <c r="C112" s="294"/>
      <c r="D112" s="303"/>
      <c r="E112" s="297"/>
      <c r="F112" s="298"/>
      <c r="G112" s="299"/>
      <c r="H112" s="293"/>
      <c r="I112" s="300"/>
      <c r="J112" s="300"/>
      <c r="K112" s="301"/>
      <c r="L112" s="286"/>
      <c r="M112" s="286"/>
      <c r="N112" s="286"/>
      <c r="O112" s="286"/>
      <c r="P112" s="286"/>
      <c r="Q112" s="286"/>
      <c r="R112" s="286"/>
      <c r="S112" s="286"/>
      <c r="T112" s="286"/>
      <c r="U112" s="286"/>
      <c r="V112" s="286"/>
    </row>
    <row r="113" spans="1:22" ht="12.75" customHeight="1">
      <c r="A113" s="454"/>
      <c r="B113" s="463"/>
      <c r="C113" s="294"/>
      <c r="D113" s="303"/>
      <c r="E113" s="297"/>
      <c r="F113" s="298"/>
      <c r="G113" s="299"/>
      <c r="H113" s="293"/>
      <c r="I113" s="300"/>
      <c r="J113" s="300"/>
      <c r="K113" s="301"/>
      <c r="L113" s="286"/>
      <c r="M113" s="286"/>
      <c r="N113" s="286"/>
      <c r="O113" s="286"/>
      <c r="P113" s="286"/>
      <c r="Q113" s="286"/>
      <c r="R113" s="286"/>
      <c r="S113" s="286"/>
      <c r="T113" s="286"/>
      <c r="U113" s="286"/>
      <c r="V113" s="286"/>
    </row>
    <row r="114" spans="1:22" ht="12.75" customHeight="1">
      <c r="A114" s="454"/>
      <c r="B114" s="455"/>
      <c r="C114" s="323"/>
      <c r="D114" s="303"/>
      <c r="E114" s="297"/>
      <c r="F114" s="298"/>
      <c r="G114" s="299"/>
      <c r="H114" s="293"/>
      <c r="I114" s="300"/>
      <c r="J114" s="300"/>
      <c r="K114" s="301"/>
      <c r="L114" s="286"/>
      <c r="M114" s="286"/>
      <c r="N114" s="286"/>
      <c r="O114" s="286"/>
      <c r="P114" s="286"/>
      <c r="Q114" s="286"/>
      <c r="R114" s="286"/>
      <c r="S114" s="286"/>
      <c r="T114" s="286"/>
      <c r="U114" s="286"/>
      <c r="V114" s="286"/>
    </row>
    <row r="115" spans="1:22" ht="12.75" customHeight="1">
      <c r="A115" s="456"/>
      <c r="B115" s="456"/>
      <c r="C115" s="329"/>
      <c r="D115" s="329"/>
      <c r="E115" s="329"/>
      <c r="F115" s="329"/>
      <c r="G115" s="329"/>
      <c r="H115" s="300"/>
      <c r="I115" s="300"/>
      <c r="J115" s="300"/>
      <c r="K115" s="301"/>
      <c r="L115" s="286"/>
      <c r="M115" s="286"/>
      <c r="N115" s="286"/>
      <c r="O115" s="286"/>
      <c r="P115" s="286"/>
      <c r="Q115" s="286"/>
      <c r="R115" s="286"/>
      <c r="S115" s="286"/>
      <c r="T115" s="286"/>
      <c r="U115" s="286"/>
      <c r="V115" s="286"/>
    </row>
    <row r="116" spans="1:22" ht="12.75" customHeight="1" thickBot="1">
      <c r="A116" s="457" t="s">
        <v>13</v>
      </c>
      <c r="B116" s="458"/>
      <c r="C116" s="458"/>
      <c r="D116" s="458"/>
      <c r="E116" s="458"/>
      <c r="F116" s="458"/>
      <c r="G116" s="343">
        <f>ROUNDUP(((SUM(G96:G114))*0.2),0)</f>
        <v>38</v>
      </c>
      <c r="H116" s="309"/>
      <c r="I116" s="309"/>
      <c r="J116" s="309"/>
      <c r="K116" s="310"/>
      <c r="L116" s="286"/>
      <c r="N116" s="286"/>
      <c r="O116" s="286"/>
      <c r="P116" s="286"/>
      <c r="Q116" s="286"/>
      <c r="R116" s="286"/>
      <c r="S116" s="286"/>
      <c r="T116" s="286"/>
      <c r="U116" s="286"/>
      <c r="V116" s="286"/>
    </row>
    <row r="117" spans="1:22" ht="12.75" customHeight="1">
      <c r="A117" s="315"/>
      <c r="B117" s="286"/>
      <c r="C117" s="286"/>
      <c r="D117" s="286"/>
      <c r="E117" s="286"/>
      <c r="F117" s="286"/>
      <c r="G117" s="286"/>
      <c r="H117" s="312"/>
      <c r="I117" s="312"/>
      <c r="J117" s="312"/>
      <c r="K117" s="313"/>
      <c r="L117" s="286"/>
      <c r="M117" s="286"/>
      <c r="N117" s="286"/>
      <c r="O117" s="286"/>
      <c r="P117" s="286"/>
      <c r="Q117" s="286"/>
      <c r="R117" s="286"/>
      <c r="S117" s="286"/>
      <c r="T117" s="286"/>
      <c r="U117" s="286"/>
      <c r="V117" s="286"/>
    </row>
    <row r="118" spans="1:22" ht="47.25" customHeight="1">
      <c r="A118" s="459"/>
      <c r="B118" s="460"/>
      <c r="C118" s="460"/>
      <c r="D118" s="460"/>
      <c r="E118" s="460"/>
      <c r="F118" s="460"/>
      <c r="G118" s="460"/>
      <c r="H118" s="460"/>
      <c r="I118" s="460"/>
      <c r="J118" s="286"/>
      <c r="K118" s="314"/>
      <c r="L118" s="286"/>
      <c r="M118" s="286"/>
      <c r="N118" s="286"/>
      <c r="O118" s="286"/>
      <c r="P118" s="286"/>
      <c r="Q118" s="286"/>
      <c r="R118" s="286"/>
      <c r="S118" s="286"/>
      <c r="T118" s="286"/>
      <c r="U118" s="286"/>
      <c r="V118" s="286"/>
    </row>
    <row r="119" spans="1:22" ht="12.75" customHeight="1">
      <c r="A119" s="461" t="s">
        <v>315</v>
      </c>
      <c r="B119" s="460"/>
      <c r="C119" s="460"/>
      <c r="D119" s="316"/>
      <c r="E119" s="316"/>
      <c r="F119" s="462" t="s">
        <v>315</v>
      </c>
      <c r="G119" s="460"/>
      <c r="H119" s="460"/>
      <c r="I119" s="316"/>
      <c r="J119" s="286"/>
      <c r="K119" s="314"/>
      <c r="L119" s="286"/>
      <c r="M119" s="286"/>
      <c r="N119" s="286"/>
      <c r="O119" s="286"/>
      <c r="P119" s="286"/>
      <c r="Q119" s="286"/>
      <c r="R119" s="286"/>
      <c r="S119" s="286"/>
      <c r="T119" s="286"/>
      <c r="U119" s="286"/>
      <c r="V119" s="286"/>
    </row>
    <row r="120" spans="1:22" ht="15.75" customHeight="1" thickBot="1">
      <c r="A120" s="451" t="s">
        <v>316</v>
      </c>
      <c r="B120" s="452"/>
      <c r="C120" s="452"/>
      <c r="D120" s="317"/>
      <c r="E120" s="317"/>
      <c r="F120" s="453" t="s">
        <v>316</v>
      </c>
      <c r="G120" s="452"/>
      <c r="H120" s="452"/>
      <c r="I120" s="317"/>
      <c r="J120" s="318"/>
      <c r="K120" s="319"/>
      <c r="L120" s="286"/>
      <c r="M120" s="286"/>
      <c r="N120" s="286"/>
      <c r="O120" s="286"/>
      <c r="P120" s="286"/>
      <c r="Q120" s="286"/>
      <c r="R120" s="286"/>
      <c r="S120" s="286"/>
      <c r="T120" s="286"/>
      <c r="U120" s="286"/>
      <c r="V120" s="286"/>
    </row>
    <row r="121" spans="1:22" ht="12.75" customHeight="1">
      <c r="A121" s="492" t="s">
        <v>302</v>
      </c>
      <c r="B121" s="493"/>
      <c r="C121" s="493"/>
      <c r="D121" s="493"/>
      <c r="E121" s="493"/>
      <c r="F121" s="493"/>
      <c r="G121" s="493"/>
      <c r="H121" s="493"/>
      <c r="I121" s="493"/>
      <c r="J121" s="493"/>
      <c r="K121" s="494"/>
      <c r="L121" s="286"/>
      <c r="M121" s="286"/>
      <c r="N121" s="286"/>
      <c r="O121" s="286"/>
      <c r="P121" s="286"/>
      <c r="Q121" s="286"/>
      <c r="R121" s="345"/>
      <c r="S121" s="345"/>
      <c r="T121" s="286"/>
      <c r="U121" s="286"/>
      <c r="V121" s="286"/>
    </row>
    <row r="122" spans="1:22" ht="12.75" customHeight="1" thickBot="1">
      <c r="A122" s="483"/>
      <c r="B122" s="479"/>
      <c r="C122" s="479"/>
      <c r="D122" s="479"/>
      <c r="E122" s="479"/>
      <c r="F122" s="479"/>
      <c r="G122" s="479"/>
      <c r="H122" s="479"/>
      <c r="I122" s="479"/>
      <c r="J122" s="479"/>
      <c r="K122" s="480"/>
      <c r="L122" s="286"/>
      <c r="M122" s="286"/>
      <c r="N122" s="346"/>
      <c r="O122" s="286"/>
      <c r="P122" s="286"/>
      <c r="Q122" s="286"/>
      <c r="R122" s="345"/>
      <c r="S122" s="345"/>
      <c r="T122" s="286"/>
      <c r="U122" s="286"/>
      <c r="V122" s="286"/>
    </row>
    <row r="123" spans="1:22" ht="37.5" customHeight="1">
      <c r="A123" s="288" t="s">
        <v>303</v>
      </c>
      <c r="B123" s="484" t="str">
        <f>B3</f>
        <v>CONSTRUCCION DE LOS SISTEMAS DE ALCANTARILLADO PLUVIAL DE LOS BARRIOS EL DORADO, PRADOS DE SAN LUIS, SANTA CATALINA, PATRIOTAS, VILLA BACHUE y PRADOS DEL NORTE DE LA CIUDAD DE TUNJA.</v>
      </c>
      <c r="C123" s="485"/>
      <c r="D123" s="485"/>
      <c r="E123" s="485"/>
      <c r="F123" s="485"/>
      <c r="G123" s="485"/>
      <c r="H123" s="485"/>
      <c r="I123" s="485"/>
      <c r="J123" s="485"/>
      <c r="K123" s="486"/>
      <c r="L123" s="286"/>
      <c r="M123" s="286"/>
      <c r="N123" s="286"/>
      <c r="O123" s="286"/>
      <c r="P123" s="286"/>
      <c r="Q123" s="286"/>
      <c r="R123" s="286"/>
      <c r="S123" s="286"/>
      <c r="T123" s="286"/>
      <c r="U123" s="286"/>
      <c r="V123" s="286"/>
    </row>
    <row r="124" spans="1:22" ht="12.75" customHeight="1">
      <c r="A124" s="487" t="s">
        <v>305</v>
      </c>
      <c r="B124" s="455"/>
      <c r="C124" s="488"/>
      <c r="D124" s="489"/>
      <c r="E124" s="489"/>
      <c r="F124" s="455"/>
      <c r="G124" s="490" t="s">
        <v>306</v>
      </c>
      <c r="H124" s="455"/>
      <c r="I124" s="490"/>
      <c r="J124" s="489"/>
      <c r="K124" s="491"/>
      <c r="L124" s="286"/>
      <c r="M124" s="286"/>
      <c r="N124" s="286"/>
      <c r="O124" s="286"/>
      <c r="P124" s="286"/>
      <c r="Q124" s="286"/>
      <c r="R124" s="286"/>
      <c r="S124" s="286"/>
      <c r="T124" s="286"/>
      <c r="U124" s="286"/>
      <c r="V124" s="286"/>
    </row>
    <row r="125" spans="1:22" ht="45.75" customHeight="1" thickBot="1">
      <c r="A125" s="289" t="s">
        <v>8</v>
      </c>
      <c r="B125" s="465" t="s">
        <v>33</v>
      </c>
      <c r="C125" s="466"/>
      <c r="D125" s="467" t="s">
        <v>10</v>
      </c>
      <c r="E125" s="468"/>
      <c r="F125" s="466"/>
      <c r="G125" s="469" t="str">
        <f>'PRESUPUESTO OFICIAL'!C14</f>
        <v>EXCAVACIÓNES MECANICAS Y CORTES EN MATERIAL DE ROCA SIN EXPLOSIVOS, (INCLUYE CARGUE Y ACARREO LIBRE HASTA 5 KM.)</v>
      </c>
      <c r="H125" s="468"/>
      <c r="I125" s="468"/>
      <c r="J125" s="290" t="s">
        <v>9</v>
      </c>
      <c r="K125" s="291" t="s">
        <v>14</v>
      </c>
      <c r="L125" s="286"/>
      <c r="M125" s="286"/>
      <c r="N125" s="286"/>
      <c r="O125" s="286"/>
      <c r="P125" s="286"/>
      <c r="Q125" s="286"/>
      <c r="R125" s="286"/>
      <c r="S125" s="286"/>
      <c r="T125" s="286"/>
      <c r="U125" s="286"/>
      <c r="V125" s="286"/>
    </row>
    <row r="126" spans="1:22" ht="12.75" customHeight="1">
      <c r="A126" s="470" t="s">
        <v>307</v>
      </c>
      <c r="B126" s="471"/>
      <c r="C126" s="474" t="s">
        <v>5</v>
      </c>
      <c r="D126" s="476" t="s">
        <v>308</v>
      </c>
      <c r="E126" s="477"/>
      <c r="F126" s="473"/>
      <c r="G126" s="474" t="s">
        <v>13</v>
      </c>
      <c r="H126" s="478" t="s">
        <v>309</v>
      </c>
      <c r="I126" s="479"/>
      <c r="J126" s="479"/>
      <c r="K126" s="480"/>
      <c r="L126" s="286"/>
      <c r="M126" s="286"/>
      <c r="N126" s="286"/>
      <c r="O126" s="286"/>
      <c r="P126" s="286"/>
      <c r="Q126" s="286"/>
      <c r="R126" s="286"/>
      <c r="S126" s="286"/>
      <c r="T126" s="286"/>
      <c r="U126" s="286"/>
      <c r="V126" s="286"/>
    </row>
    <row r="127" spans="1:22" ht="12.75" customHeight="1">
      <c r="A127" s="472"/>
      <c r="B127" s="473"/>
      <c r="C127" s="475"/>
      <c r="D127" s="294" t="s">
        <v>310</v>
      </c>
      <c r="E127" s="294" t="s">
        <v>311</v>
      </c>
      <c r="F127" s="294" t="s">
        <v>312</v>
      </c>
      <c r="G127" s="475"/>
      <c r="H127" s="481"/>
      <c r="I127" s="477"/>
      <c r="J127" s="477"/>
      <c r="K127" s="482"/>
      <c r="L127" s="286"/>
      <c r="M127" s="286"/>
      <c r="N127" s="286"/>
      <c r="O127" s="286"/>
      <c r="P127" s="286"/>
      <c r="Q127" s="286"/>
      <c r="R127" s="286"/>
      <c r="S127" s="286"/>
      <c r="T127" s="286"/>
      <c r="U127" s="286"/>
      <c r="V127" s="286"/>
    </row>
    <row r="128" spans="1:22" ht="12.75" customHeight="1">
      <c r="A128" s="454" t="s">
        <v>313</v>
      </c>
      <c r="B128" s="463" t="s">
        <v>313</v>
      </c>
      <c r="C128" s="294"/>
      <c r="D128" s="296">
        <v>10.055999999999999</v>
      </c>
      <c r="E128" s="337">
        <v>1.034</v>
      </c>
      <c r="F128" s="337">
        <v>1.74</v>
      </c>
      <c r="G128" s="299">
        <f>D128*E128*F128</f>
        <v>18.092352959999996</v>
      </c>
      <c r="H128" s="293"/>
      <c r="I128" s="300"/>
      <c r="J128" s="300"/>
      <c r="K128" s="301"/>
      <c r="L128" s="286"/>
      <c r="M128" s="286"/>
      <c r="N128" s="286"/>
      <c r="O128" s="286"/>
      <c r="P128" s="286"/>
      <c r="Q128" s="286"/>
      <c r="R128" s="286"/>
      <c r="S128" s="286"/>
      <c r="T128" s="286"/>
      <c r="U128" s="286"/>
      <c r="V128" s="286"/>
    </row>
    <row r="129" spans="1:22" ht="12.75" customHeight="1">
      <c r="A129" s="454" t="s">
        <v>314</v>
      </c>
      <c r="B129" s="463" t="s">
        <v>314</v>
      </c>
      <c r="C129" s="294"/>
      <c r="D129" s="296">
        <v>65.938999999999993</v>
      </c>
      <c r="E129" s="337">
        <v>1.034</v>
      </c>
      <c r="F129" s="337">
        <v>1.87</v>
      </c>
      <c r="G129" s="299">
        <f t="shared" ref="G129:G131" si="4">D129*E129*F129</f>
        <v>127.49833162</v>
      </c>
      <c r="H129" s="293"/>
      <c r="I129" s="300"/>
      <c r="J129" s="300"/>
      <c r="K129" s="301"/>
      <c r="L129" s="286"/>
      <c r="M129" s="286"/>
      <c r="N129" s="286"/>
      <c r="O129" s="286"/>
      <c r="P129" s="286"/>
      <c r="Q129" s="286"/>
      <c r="R129" s="286"/>
      <c r="S129" s="286"/>
      <c r="T129" s="286"/>
      <c r="U129" s="286"/>
      <c r="V129" s="286"/>
    </row>
    <row r="130" spans="1:22" ht="12.75" customHeight="1">
      <c r="A130" s="454" t="s">
        <v>318</v>
      </c>
      <c r="B130" s="463" t="s">
        <v>314</v>
      </c>
      <c r="C130" s="294"/>
      <c r="D130" s="296">
        <v>2.5</v>
      </c>
      <c r="E130" s="322">
        <v>2.5</v>
      </c>
      <c r="F130" s="337">
        <v>2.0399999999998726</v>
      </c>
      <c r="G130" s="299">
        <f t="shared" si="4"/>
        <v>12.749999999999204</v>
      </c>
      <c r="H130" s="293"/>
      <c r="I130" s="300"/>
      <c r="J130" s="300"/>
      <c r="K130" s="301"/>
      <c r="L130" s="286"/>
      <c r="M130" s="286"/>
      <c r="N130" s="286"/>
      <c r="O130" s="286"/>
      <c r="P130" s="286"/>
      <c r="Q130" s="286"/>
      <c r="R130" s="286"/>
      <c r="S130" s="286"/>
      <c r="T130" s="286"/>
      <c r="U130" s="286"/>
      <c r="V130" s="286"/>
    </row>
    <row r="131" spans="1:22" ht="12.75" customHeight="1">
      <c r="A131" s="454" t="s">
        <v>319</v>
      </c>
      <c r="B131" s="463" t="s">
        <v>313</v>
      </c>
      <c r="C131" s="294"/>
      <c r="D131" s="296">
        <v>3.5</v>
      </c>
      <c r="E131" s="322">
        <v>3.5</v>
      </c>
      <c r="F131" s="337">
        <v>2.2099999999999453</v>
      </c>
      <c r="G131" s="299">
        <f t="shared" si="4"/>
        <v>27.07249999999933</v>
      </c>
      <c r="H131" s="293"/>
      <c r="I131" s="300"/>
      <c r="J131" s="300"/>
      <c r="K131" s="301"/>
      <c r="L131" s="286"/>
      <c r="M131" s="286"/>
      <c r="N131" s="286"/>
      <c r="O131" s="286"/>
      <c r="P131" s="286"/>
      <c r="Q131" s="286"/>
      <c r="R131" s="286"/>
      <c r="S131" s="286"/>
      <c r="T131" s="286"/>
      <c r="U131" s="286"/>
      <c r="V131" s="286"/>
    </row>
    <row r="132" spans="1:22" ht="12.75" customHeight="1">
      <c r="A132" s="454"/>
      <c r="B132" s="464"/>
      <c r="C132" s="294"/>
      <c r="D132" s="296"/>
      <c r="E132" s="322"/>
      <c r="F132" s="337"/>
      <c r="G132" s="299"/>
      <c r="H132" s="293"/>
      <c r="I132" s="300"/>
      <c r="J132" s="300"/>
      <c r="K132" s="301"/>
      <c r="L132" s="286"/>
      <c r="M132" s="286"/>
      <c r="N132" s="286"/>
      <c r="O132" s="286"/>
      <c r="P132" s="286"/>
      <c r="Q132" s="286"/>
      <c r="R132" s="286"/>
      <c r="S132" s="286"/>
      <c r="T132" s="286"/>
      <c r="U132" s="286"/>
      <c r="V132" s="286"/>
    </row>
    <row r="133" spans="1:22" ht="12.75" customHeight="1">
      <c r="A133" s="454"/>
      <c r="B133" s="464"/>
      <c r="C133" s="294"/>
      <c r="D133" s="296"/>
      <c r="E133" s="322"/>
      <c r="F133" s="337"/>
      <c r="G133" s="299"/>
      <c r="H133" s="293"/>
      <c r="I133" s="300"/>
      <c r="J133" s="300"/>
      <c r="K133" s="301"/>
      <c r="L133" s="286"/>
      <c r="M133" s="286"/>
      <c r="N133" s="286"/>
      <c r="O133" s="286"/>
      <c r="P133" s="286"/>
      <c r="Q133" s="286"/>
      <c r="R133" s="286"/>
      <c r="S133" s="286"/>
      <c r="T133" s="286"/>
      <c r="U133" s="286"/>
      <c r="V133" s="286"/>
    </row>
    <row r="134" spans="1:22" ht="12.75" customHeight="1">
      <c r="A134" s="518"/>
      <c r="B134" s="518"/>
      <c r="C134" s="294"/>
      <c r="D134" s="296"/>
      <c r="E134" s="322"/>
      <c r="F134" s="337"/>
      <c r="G134" s="299"/>
      <c r="H134" s="293"/>
      <c r="I134" s="300"/>
      <c r="J134" s="300"/>
      <c r="K134" s="301"/>
      <c r="L134" s="286"/>
      <c r="M134" s="286"/>
      <c r="N134" s="286"/>
      <c r="O134" s="286"/>
      <c r="P134" s="286"/>
      <c r="Q134" s="286"/>
      <c r="R134" s="286"/>
      <c r="S134" s="286"/>
      <c r="T134" s="286"/>
      <c r="U134" s="286"/>
      <c r="V134" s="286"/>
    </row>
    <row r="135" spans="1:22" ht="12.75" customHeight="1">
      <c r="A135" s="454"/>
      <c r="B135" s="464"/>
      <c r="C135" s="294"/>
      <c r="D135" s="296"/>
      <c r="E135" s="322"/>
      <c r="F135" s="337"/>
      <c r="G135" s="299"/>
      <c r="H135" s="293"/>
      <c r="I135" s="300"/>
      <c r="J135" s="300"/>
      <c r="K135" s="301"/>
      <c r="L135" s="286"/>
      <c r="M135" s="286"/>
      <c r="N135" s="286"/>
      <c r="O135" s="286"/>
      <c r="P135" s="286"/>
      <c r="Q135" s="286"/>
      <c r="R135" s="286"/>
      <c r="S135" s="286"/>
      <c r="T135" s="286"/>
      <c r="U135" s="286"/>
      <c r="V135" s="286"/>
    </row>
    <row r="136" spans="1:22" ht="12.75" customHeight="1">
      <c r="A136" s="454"/>
      <c r="B136" s="464"/>
      <c r="C136" s="294"/>
      <c r="D136" s="303"/>
      <c r="E136" s="322"/>
      <c r="F136" s="298"/>
      <c r="G136" s="299"/>
      <c r="H136" s="293"/>
      <c r="I136" s="300"/>
      <c r="J136" s="300"/>
      <c r="K136" s="301"/>
      <c r="L136" s="286"/>
      <c r="M136" s="286"/>
      <c r="N136" s="286"/>
      <c r="O136" s="286"/>
      <c r="P136" s="286"/>
      <c r="Q136" s="286"/>
      <c r="R136" s="286"/>
      <c r="S136" s="286"/>
      <c r="T136" s="286"/>
      <c r="U136" s="286"/>
      <c r="V136" s="286"/>
    </row>
    <row r="137" spans="1:22" ht="12.75" customHeight="1">
      <c r="A137" s="507"/>
      <c r="B137" s="519"/>
      <c r="C137" s="323"/>
      <c r="D137" s="340"/>
      <c r="E137" s="322"/>
      <c r="F137" s="325"/>
      <c r="G137" s="299"/>
      <c r="H137" s="293"/>
      <c r="I137" s="300"/>
      <c r="J137" s="300"/>
      <c r="K137" s="301"/>
      <c r="L137" s="286"/>
      <c r="M137" s="286"/>
      <c r="N137" s="286"/>
      <c r="O137" s="286"/>
      <c r="P137" s="286"/>
      <c r="Q137" s="286"/>
      <c r="R137" s="286"/>
      <c r="S137" s="286"/>
      <c r="T137" s="286"/>
      <c r="U137" s="286"/>
      <c r="V137" s="286"/>
    </row>
    <row r="138" spans="1:22" ht="12.75" customHeight="1">
      <c r="A138" s="507"/>
      <c r="B138" s="508"/>
      <c r="C138" s="294"/>
      <c r="D138" s="303"/>
      <c r="E138" s="297"/>
      <c r="F138" s="298"/>
      <c r="G138" s="299"/>
      <c r="H138" s="293"/>
      <c r="I138" s="300"/>
      <c r="J138" s="300"/>
      <c r="K138" s="301"/>
      <c r="L138" s="286"/>
      <c r="M138" s="286"/>
      <c r="N138" s="286"/>
      <c r="O138" s="286"/>
      <c r="P138" s="286"/>
      <c r="Q138" s="286"/>
      <c r="R138" s="286"/>
      <c r="S138" s="286"/>
      <c r="T138" s="286"/>
      <c r="U138" s="286"/>
      <c r="V138" s="286"/>
    </row>
    <row r="139" spans="1:22" ht="12.75" customHeight="1">
      <c r="A139" s="501"/>
      <c r="B139" s="501"/>
      <c r="C139" s="294"/>
      <c r="D139" s="303"/>
      <c r="E139" s="297"/>
      <c r="F139" s="298"/>
      <c r="G139" s="299"/>
      <c r="H139" s="293"/>
      <c r="I139" s="300"/>
      <c r="J139" s="300"/>
      <c r="K139" s="301"/>
      <c r="L139" s="286"/>
      <c r="M139" s="286"/>
      <c r="N139" s="286"/>
      <c r="O139" s="286"/>
      <c r="P139" s="286"/>
      <c r="Q139" s="286"/>
      <c r="R139" s="286"/>
      <c r="S139" s="286"/>
      <c r="T139" s="286"/>
      <c r="U139" s="286"/>
      <c r="V139" s="286"/>
    </row>
    <row r="140" spans="1:22" ht="12.75" customHeight="1">
      <c r="A140" s="501"/>
      <c r="B140" s="501"/>
      <c r="C140" s="294"/>
      <c r="D140" s="303"/>
      <c r="E140" s="297"/>
      <c r="F140" s="298"/>
      <c r="G140" s="299"/>
      <c r="H140" s="293"/>
      <c r="I140" s="300"/>
      <c r="J140" s="300"/>
      <c r="K140" s="301"/>
      <c r="L140" s="286"/>
      <c r="M140" s="286"/>
      <c r="N140" s="286"/>
      <c r="O140" s="286"/>
      <c r="P140" s="286"/>
      <c r="Q140" s="286"/>
      <c r="R140" s="286"/>
      <c r="S140" s="286"/>
      <c r="T140" s="286"/>
      <c r="U140" s="286"/>
      <c r="V140" s="286"/>
    </row>
    <row r="141" spans="1:22" ht="12.75" customHeight="1">
      <c r="A141" s="501"/>
      <c r="B141" s="501"/>
      <c r="C141" s="294"/>
      <c r="D141" s="303"/>
      <c r="E141" s="297"/>
      <c r="F141" s="298"/>
      <c r="G141" s="299"/>
      <c r="H141" s="293"/>
      <c r="I141" s="300"/>
      <c r="J141" s="300"/>
      <c r="K141" s="301"/>
      <c r="L141" s="286"/>
      <c r="M141" s="286"/>
      <c r="N141" s="286"/>
      <c r="O141" s="286"/>
      <c r="P141" s="286"/>
      <c r="Q141" s="286"/>
      <c r="R141" s="286"/>
      <c r="S141" s="286"/>
      <c r="T141" s="286"/>
      <c r="U141" s="286"/>
      <c r="V141" s="286"/>
    </row>
    <row r="142" spans="1:22" ht="12.75" customHeight="1">
      <c r="A142" s="454"/>
      <c r="B142" s="463"/>
      <c r="C142" s="294"/>
      <c r="D142" s="303"/>
      <c r="E142" s="297"/>
      <c r="F142" s="298"/>
      <c r="G142" s="299"/>
      <c r="H142" s="293"/>
      <c r="I142" s="300"/>
      <c r="J142" s="300"/>
      <c r="K142" s="301"/>
      <c r="L142" s="286"/>
      <c r="M142" s="286"/>
      <c r="N142" s="286"/>
      <c r="O142" s="286"/>
      <c r="P142" s="286"/>
      <c r="Q142" s="286"/>
      <c r="R142" s="286"/>
      <c r="S142" s="286"/>
      <c r="T142" s="286"/>
      <c r="U142" s="286"/>
      <c r="V142" s="286"/>
    </row>
    <row r="143" spans="1:22" ht="12.75" customHeight="1">
      <c r="A143" s="454"/>
      <c r="B143" s="463"/>
      <c r="C143" s="294"/>
      <c r="D143" s="303"/>
      <c r="E143" s="297"/>
      <c r="F143" s="298"/>
      <c r="G143" s="299"/>
      <c r="H143" s="293"/>
      <c r="I143" s="300"/>
      <c r="J143" s="300"/>
      <c r="K143" s="301"/>
      <c r="L143" s="286"/>
      <c r="M143" s="286"/>
      <c r="N143" s="286"/>
      <c r="O143" s="286"/>
      <c r="P143" s="286"/>
      <c r="Q143" s="286"/>
      <c r="R143" s="286"/>
      <c r="S143" s="286"/>
      <c r="T143" s="286"/>
      <c r="U143" s="286"/>
      <c r="V143" s="286"/>
    </row>
    <row r="144" spans="1:22" ht="12.75" customHeight="1">
      <c r="A144" s="454"/>
      <c r="B144" s="463"/>
      <c r="C144" s="294"/>
      <c r="D144" s="303"/>
      <c r="E144" s="297"/>
      <c r="F144" s="298"/>
      <c r="G144" s="299"/>
      <c r="H144" s="293"/>
      <c r="I144" s="300"/>
      <c r="J144" s="300"/>
      <c r="K144" s="301"/>
      <c r="L144" s="286"/>
      <c r="M144" s="286"/>
      <c r="N144" s="286"/>
      <c r="O144" s="286"/>
      <c r="P144" s="286"/>
      <c r="Q144" s="286"/>
      <c r="R144" s="286"/>
      <c r="S144" s="286"/>
      <c r="T144" s="286"/>
      <c r="U144" s="286"/>
      <c r="V144" s="286"/>
    </row>
    <row r="145" spans="1:22" ht="12.75" customHeight="1">
      <c r="A145" s="454"/>
      <c r="B145" s="463"/>
      <c r="C145" s="294"/>
      <c r="D145" s="303"/>
      <c r="E145" s="297"/>
      <c r="F145" s="298"/>
      <c r="G145" s="299"/>
      <c r="H145" s="293"/>
      <c r="I145" s="300"/>
      <c r="J145" s="300"/>
      <c r="K145" s="301"/>
      <c r="L145" s="286"/>
      <c r="M145" s="286"/>
      <c r="N145" s="286"/>
      <c r="O145" s="286"/>
      <c r="P145" s="286"/>
      <c r="Q145" s="286"/>
      <c r="R145" s="286"/>
      <c r="S145" s="286"/>
      <c r="T145" s="286"/>
      <c r="U145" s="286"/>
      <c r="V145" s="286"/>
    </row>
    <row r="146" spans="1:22" ht="12.75" customHeight="1">
      <c r="A146" s="454"/>
      <c r="B146" s="455"/>
      <c r="C146" s="323"/>
      <c r="D146" s="303"/>
      <c r="E146" s="297"/>
      <c r="F146" s="298"/>
      <c r="G146" s="299"/>
      <c r="H146" s="293"/>
      <c r="I146" s="300"/>
      <c r="J146" s="300"/>
      <c r="K146" s="301"/>
      <c r="L146" s="286"/>
      <c r="M146" s="286"/>
      <c r="N146" s="286"/>
      <c r="O146" s="286"/>
      <c r="P146" s="286"/>
      <c r="Q146" s="286"/>
      <c r="R146" s="286"/>
      <c r="S146" s="286"/>
      <c r="T146" s="286"/>
      <c r="U146" s="286"/>
      <c r="V146" s="286"/>
    </row>
    <row r="147" spans="1:22" ht="12.75" customHeight="1">
      <c r="A147" s="456"/>
      <c r="B147" s="456"/>
      <c r="C147" s="329"/>
      <c r="D147" s="329"/>
      <c r="E147" s="329"/>
      <c r="F147" s="329"/>
      <c r="G147" s="329"/>
      <c r="H147" s="300"/>
      <c r="I147" s="300"/>
      <c r="J147" s="300"/>
      <c r="K147" s="301"/>
      <c r="L147" s="286"/>
      <c r="M147" s="286"/>
      <c r="N147" s="286"/>
      <c r="O147" s="286"/>
      <c r="P147" s="286"/>
      <c r="Q147" s="286"/>
      <c r="R147" s="286"/>
      <c r="S147" s="286"/>
      <c r="T147" s="286"/>
      <c r="U147" s="286"/>
      <c r="V147" s="286"/>
    </row>
    <row r="148" spans="1:22" ht="12.75" customHeight="1" thickBot="1">
      <c r="A148" s="457" t="s">
        <v>13</v>
      </c>
      <c r="B148" s="458"/>
      <c r="C148" s="458"/>
      <c r="D148" s="458"/>
      <c r="E148" s="458"/>
      <c r="F148" s="458"/>
      <c r="G148" s="343">
        <f>ROUNDUP((SUM(G128:G146)*0.1),0)</f>
        <v>19</v>
      </c>
      <c r="H148" s="309"/>
      <c r="I148" s="309"/>
      <c r="J148" s="309"/>
      <c r="K148" s="310"/>
      <c r="L148" s="286"/>
      <c r="N148" s="286"/>
      <c r="O148" s="286"/>
      <c r="P148" s="286"/>
      <c r="Q148" s="286"/>
      <c r="R148" s="286"/>
      <c r="S148" s="286"/>
      <c r="T148" s="286"/>
      <c r="U148" s="286"/>
      <c r="V148" s="286"/>
    </row>
    <row r="149" spans="1:22" ht="12.75" customHeight="1">
      <c r="A149" s="315"/>
      <c r="B149" s="286"/>
      <c r="C149" s="286"/>
      <c r="D149" s="286"/>
      <c r="E149" s="286"/>
      <c r="F149" s="286"/>
      <c r="G149" s="286"/>
      <c r="H149" s="312"/>
      <c r="I149" s="312"/>
      <c r="J149" s="312"/>
      <c r="K149" s="313"/>
      <c r="L149" s="286"/>
      <c r="M149" s="286"/>
      <c r="N149" s="286"/>
      <c r="O149" s="286"/>
      <c r="P149" s="286"/>
      <c r="Q149" s="286"/>
      <c r="R149" s="286"/>
      <c r="S149" s="286"/>
      <c r="T149" s="286"/>
      <c r="U149" s="286"/>
      <c r="V149" s="286"/>
    </row>
    <row r="150" spans="1:22" ht="47.25" customHeight="1">
      <c r="A150" s="459"/>
      <c r="B150" s="515"/>
      <c r="C150" s="515"/>
      <c r="D150" s="515"/>
      <c r="E150" s="515"/>
      <c r="F150" s="515"/>
      <c r="G150" s="515"/>
      <c r="H150" s="515"/>
      <c r="I150" s="515"/>
      <c r="J150" s="286"/>
      <c r="K150" s="314"/>
      <c r="L150" s="286"/>
      <c r="M150" s="286"/>
      <c r="N150" s="286"/>
      <c r="O150" s="286"/>
      <c r="P150" s="286"/>
      <c r="Q150" s="286"/>
      <c r="R150" s="286"/>
      <c r="S150" s="286"/>
      <c r="T150" s="286"/>
      <c r="U150" s="286"/>
      <c r="V150" s="286"/>
    </row>
    <row r="151" spans="1:22" ht="12.75" customHeight="1">
      <c r="A151" s="461" t="s">
        <v>315</v>
      </c>
      <c r="B151" s="462"/>
      <c r="C151" s="462"/>
      <c r="D151" s="316"/>
      <c r="E151" s="316"/>
      <c r="F151" s="462" t="s">
        <v>315</v>
      </c>
      <c r="G151" s="462"/>
      <c r="H151" s="462"/>
      <c r="I151" s="316"/>
      <c r="J151" s="286"/>
      <c r="K151" s="314"/>
      <c r="L151" s="286"/>
      <c r="M151" s="286"/>
      <c r="N151" s="286"/>
      <c r="O151" s="286"/>
      <c r="P151" s="286"/>
      <c r="Q151" s="286"/>
      <c r="R151" s="286"/>
      <c r="S151" s="286"/>
      <c r="T151" s="286"/>
      <c r="U151" s="286"/>
      <c r="V151" s="286"/>
    </row>
    <row r="152" spans="1:22" ht="15.75" customHeight="1" thickBot="1">
      <c r="A152" s="451" t="s">
        <v>316</v>
      </c>
      <c r="B152" s="452"/>
      <c r="C152" s="452"/>
      <c r="D152" s="317"/>
      <c r="E152" s="317"/>
      <c r="F152" s="453" t="s">
        <v>316</v>
      </c>
      <c r="G152" s="452"/>
      <c r="H152" s="452"/>
      <c r="I152" s="317"/>
      <c r="J152" s="318"/>
      <c r="K152" s="319"/>
      <c r="L152" s="286"/>
      <c r="M152" s="286"/>
      <c r="N152" s="286"/>
      <c r="O152" s="286"/>
      <c r="P152" s="286"/>
      <c r="Q152" s="286"/>
      <c r="R152" s="286"/>
      <c r="S152" s="286"/>
      <c r="T152" s="286"/>
      <c r="U152" s="286"/>
      <c r="V152" s="286"/>
    </row>
    <row r="153" spans="1:22" ht="12.75" customHeight="1" thickBot="1">
      <c r="A153" s="487" t="s">
        <v>305</v>
      </c>
      <c r="B153" s="455"/>
      <c r="C153" s="488"/>
      <c r="D153" s="489"/>
      <c r="E153" s="489"/>
      <c r="F153" s="455"/>
      <c r="G153" s="490" t="s">
        <v>306</v>
      </c>
      <c r="H153" s="455"/>
      <c r="I153" s="490"/>
      <c r="J153" s="489"/>
      <c r="K153" s="491"/>
      <c r="L153" s="286"/>
      <c r="M153" s="286"/>
      <c r="N153" s="286"/>
      <c r="O153" s="286"/>
      <c r="P153" s="286"/>
      <c r="Q153" s="286"/>
      <c r="R153" s="286"/>
      <c r="S153" s="286"/>
      <c r="T153" s="286"/>
      <c r="U153" s="286"/>
      <c r="V153" s="286"/>
    </row>
    <row r="154" spans="1:22" ht="12.75" customHeight="1">
      <c r="A154" s="492" t="s">
        <v>302</v>
      </c>
      <c r="B154" s="493"/>
      <c r="C154" s="493"/>
      <c r="D154" s="493"/>
      <c r="E154" s="493"/>
      <c r="F154" s="493"/>
      <c r="G154" s="493"/>
      <c r="H154" s="493"/>
      <c r="I154" s="493"/>
      <c r="J154" s="493"/>
      <c r="K154" s="494"/>
      <c r="L154" s="286"/>
      <c r="M154" s="286"/>
      <c r="N154" s="286"/>
      <c r="O154" s="286"/>
      <c r="P154" s="286"/>
      <c r="Q154" s="286"/>
      <c r="R154" s="345"/>
      <c r="S154" s="345"/>
      <c r="T154" s="286"/>
      <c r="U154" s="286"/>
      <c r="V154" s="286"/>
    </row>
    <row r="155" spans="1:22" ht="12.75" customHeight="1" thickBot="1">
      <c r="A155" s="483"/>
      <c r="B155" s="479"/>
      <c r="C155" s="479"/>
      <c r="D155" s="479"/>
      <c r="E155" s="479"/>
      <c r="F155" s="479"/>
      <c r="G155" s="479"/>
      <c r="H155" s="479"/>
      <c r="I155" s="479"/>
      <c r="J155" s="479"/>
      <c r="K155" s="480"/>
      <c r="L155" s="286"/>
      <c r="M155" s="286"/>
      <c r="N155" s="346"/>
      <c r="O155" s="286"/>
      <c r="P155" s="286"/>
      <c r="Q155" s="286"/>
      <c r="R155" s="345"/>
      <c r="S155" s="345"/>
      <c r="T155" s="286"/>
      <c r="U155" s="286"/>
      <c r="V155" s="286"/>
    </row>
    <row r="156" spans="1:22" ht="37.5" customHeight="1">
      <c r="A156" s="288" t="s">
        <v>303</v>
      </c>
      <c r="B156" s="484" t="str">
        <f>B3</f>
        <v>CONSTRUCCION DE LOS SISTEMAS DE ALCANTARILLADO PLUVIAL DE LOS BARRIOS EL DORADO, PRADOS DE SAN LUIS, SANTA CATALINA, PATRIOTAS, VILLA BACHUE y PRADOS DEL NORTE DE LA CIUDAD DE TUNJA.</v>
      </c>
      <c r="C156" s="485"/>
      <c r="D156" s="485"/>
      <c r="E156" s="485"/>
      <c r="F156" s="485"/>
      <c r="G156" s="485"/>
      <c r="H156" s="485"/>
      <c r="I156" s="485"/>
      <c r="J156" s="485"/>
      <c r="K156" s="486"/>
      <c r="L156" s="286"/>
      <c r="M156" s="286"/>
      <c r="N156" s="286"/>
      <c r="O156" s="286"/>
      <c r="P156" s="286"/>
      <c r="Q156" s="286"/>
      <c r="R156" s="286"/>
      <c r="S156" s="286"/>
      <c r="T156" s="286"/>
      <c r="U156" s="286"/>
      <c r="V156" s="286"/>
    </row>
    <row r="157" spans="1:22" ht="86.25" customHeight="1" thickBot="1">
      <c r="A157" s="289" t="s">
        <v>8</v>
      </c>
      <c r="B157" s="465" t="s">
        <v>34</v>
      </c>
      <c r="C157" s="466"/>
      <c r="D157" s="467" t="s">
        <v>10</v>
      </c>
      <c r="E157" s="468"/>
      <c r="F157" s="466"/>
      <c r="G157" s="469" t="str">
        <f>'PRESUPUESTO OFICIAL'!C15</f>
        <v>DEMOLICIÓN DE PISOS Y/O ANDENES EN CONCRETO HASTA E = 12 CM.( INCLUYE CARGUE Y RETIRO CON ACARREO LIBRE HASTA 5KM.)</v>
      </c>
      <c r="H157" s="468"/>
      <c r="I157" s="468"/>
      <c r="J157" s="290" t="s">
        <v>9</v>
      </c>
      <c r="K157" s="291" t="s">
        <v>14</v>
      </c>
      <c r="L157" s="286"/>
      <c r="M157" s="286"/>
      <c r="N157" s="286"/>
      <c r="O157" s="286"/>
      <c r="P157" s="286"/>
      <c r="Q157" s="286"/>
      <c r="R157" s="286"/>
      <c r="S157" s="286"/>
      <c r="T157" s="286"/>
      <c r="U157" s="286"/>
      <c r="V157" s="286"/>
    </row>
    <row r="158" spans="1:22" ht="12.75" customHeight="1">
      <c r="A158" s="470" t="s">
        <v>307</v>
      </c>
      <c r="B158" s="471"/>
      <c r="C158" s="474" t="s">
        <v>5</v>
      </c>
      <c r="D158" s="476" t="s">
        <v>308</v>
      </c>
      <c r="E158" s="477"/>
      <c r="F158" s="473"/>
      <c r="G158" s="474" t="s">
        <v>13</v>
      </c>
      <c r="H158" s="478" t="s">
        <v>309</v>
      </c>
      <c r="I158" s="479"/>
      <c r="J158" s="479"/>
      <c r="K158" s="480"/>
      <c r="L158" s="286"/>
      <c r="M158" s="286"/>
      <c r="N158" s="286"/>
      <c r="O158" s="286"/>
      <c r="P158" s="286"/>
      <c r="Q158" s="286"/>
      <c r="R158" s="286"/>
      <c r="S158" s="286"/>
      <c r="T158" s="286"/>
      <c r="U158" s="286"/>
      <c r="V158" s="286"/>
    </row>
    <row r="159" spans="1:22" ht="12.75" customHeight="1">
      <c r="A159" s="472"/>
      <c r="B159" s="473"/>
      <c r="C159" s="475"/>
      <c r="D159" s="294" t="s">
        <v>310</v>
      </c>
      <c r="E159" s="294" t="s">
        <v>311</v>
      </c>
      <c r="F159" s="294" t="s">
        <v>312</v>
      </c>
      <c r="G159" s="475"/>
      <c r="H159" s="481"/>
      <c r="I159" s="477"/>
      <c r="J159" s="477"/>
      <c r="K159" s="482"/>
      <c r="L159" s="286"/>
      <c r="M159" s="286"/>
      <c r="N159" s="286"/>
      <c r="O159" s="286"/>
      <c r="P159" s="286"/>
      <c r="Q159" s="286"/>
      <c r="R159" s="286"/>
      <c r="S159" s="286"/>
      <c r="T159" s="286"/>
      <c r="U159" s="286"/>
      <c r="V159" s="286"/>
    </row>
    <row r="160" spans="1:22" ht="12.75" customHeight="1">
      <c r="A160" s="454" t="s">
        <v>320</v>
      </c>
      <c r="B160" s="455" t="s">
        <v>321</v>
      </c>
      <c r="C160" s="294"/>
      <c r="D160" s="296">
        <v>2.5</v>
      </c>
      <c r="E160" s="296">
        <v>1.03</v>
      </c>
      <c r="F160" s="296"/>
      <c r="G160" s="299">
        <f>D160*E160</f>
        <v>2.5750000000000002</v>
      </c>
      <c r="H160" s="293"/>
      <c r="I160" s="300"/>
      <c r="J160" s="300"/>
      <c r="K160" s="301"/>
      <c r="L160" s="286"/>
      <c r="M160" s="286"/>
      <c r="N160" s="286"/>
      <c r="O160" s="286"/>
      <c r="P160" s="286"/>
      <c r="Q160" s="286"/>
      <c r="R160" s="286"/>
      <c r="S160" s="286"/>
      <c r="T160" s="286"/>
      <c r="U160" s="286"/>
      <c r="V160" s="286"/>
    </row>
    <row r="161" spans="1:22" ht="12.75" customHeight="1">
      <c r="A161" s="454"/>
      <c r="B161" s="455"/>
      <c r="C161" s="294"/>
      <c r="D161" s="296"/>
      <c r="E161" s="296"/>
      <c r="F161" s="296"/>
      <c r="G161" s="299"/>
      <c r="H161" s="293"/>
      <c r="I161" s="300"/>
      <c r="J161" s="300"/>
      <c r="K161" s="301"/>
      <c r="L161" s="286"/>
      <c r="M161" s="286"/>
      <c r="N161" s="286"/>
      <c r="O161" s="286"/>
      <c r="P161" s="286"/>
      <c r="Q161" s="286"/>
      <c r="R161" s="286"/>
      <c r="S161" s="286"/>
      <c r="T161" s="286"/>
      <c r="U161" s="286"/>
      <c r="V161" s="286"/>
    </row>
    <row r="162" spans="1:22" ht="12.75" customHeight="1">
      <c r="A162" s="454"/>
      <c r="B162" s="463"/>
      <c r="C162" s="294"/>
      <c r="D162" s="296"/>
      <c r="E162" s="297"/>
      <c r="F162" s="298"/>
      <c r="G162" s="299"/>
      <c r="H162" s="293"/>
      <c r="I162" s="300"/>
      <c r="J162" s="300"/>
      <c r="K162" s="301"/>
      <c r="L162" s="286"/>
      <c r="M162" s="286"/>
      <c r="N162" s="286"/>
      <c r="O162" s="286"/>
      <c r="P162" s="286"/>
      <c r="Q162" s="286"/>
      <c r="R162" s="286"/>
      <c r="S162" s="286"/>
      <c r="T162" s="286"/>
      <c r="U162" s="286"/>
      <c r="V162" s="286"/>
    </row>
    <row r="163" spans="1:22" ht="12.75" customHeight="1">
      <c r="A163" s="454"/>
      <c r="B163" s="463"/>
      <c r="C163" s="294"/>
      <c r="D163" s="296"/>
      <c r="E163" s="297"/>
      <c r="F163" s="298"/>
      <c r="G163" s="299"/>
      <c r="H163" s="293"/>
      <c r="I163" s="300"/>
      <c r="J163" s="300"/>
      <c r="K163" s="301"/>
      <c r="L163" s="286"/>
      <c r="M163" s="286"/>
      <c r="N163" s="286"/>
      <c r="O163" s="286"/>
      <c r="P163" s="286"/>
      <c r="Q163" s="286"/>
      <c r="R163" s="286"/>
      <c r="S163" s="286"/>
      <c r="T163" s="286"/>
      <c r="U163" s="286"/>
      <c r="V163" s="286"/>
    </row>
    <row r="164" spans="1:22" ht="12.75" customHeight="1">
      <c r="A164" s="454"/>
      <c r="B164" s="463"/>
      <c r="C164" s="294"/>
      <c r="D164" s="296"/>
      <c r="E164" s="297"/>
      <c r="F164" s="298"/>
      <c r="G164" s="299"/>
      <c r="H164" s="293"/>
      <c r="I164" s="300"/>
      <c r="J164" s="300"/>
      <c r="K164" s="301"/>
      <c r="L164" s="286"/>
      <c r="M164" s="286"/>
      <c r="N164" s="286"/>
      <c r="O164" s="286"/>
      <c r="P164" s="286"/>
      <c r="Q164" s="286"/>
      <c r="R164" s="286"/>
      <c r="S164" s="286"/>
      <c r="T164" s="286"/>
      <c r="U164" s="286"/>
      <c r="V164" s="286"/>
    </row>
    <row r="165" spans="1:22" ht="12.75" customHeight="1">
      <c r="A165" s="454"/>
      <c r="B165" s="463"/>
      <c r="C165" s="294"/>
      <c r="D165" s="296"/>
      <c r="E165" s="297"/>
      <c r="F165" s="298"/>
      <c r="G165" s="299"/>
      <c r="H165" s="293"/>
      <c r="I165" s="300"/>
      <c r="J165" s="300"/>
      <c r="K165" s="301"/>
      <c r="L165" s="286"/>
      <c r="M165" s="286"/>
      <c r="N165" s="286"/>
      <c r="O165" s="286"/>
      <c r="P165" s="286"/>
      <c r="Q165" s="286"/>
      <c r="R165" s="286"/>
      <c r="S165" s="286"/>
      <c r="T165" s="286"/>
      <c r="U165" s="286"/>
      <c r="V165" s="286"/>
    </row>
    <row r="166" spans="1:22" ht="12.75" customHeight="1">
      <c r="A166" s="454"/>
      <c r="B166" s="463"/>
      <c r="C166" s="294"/>
      <c r="D166" s="296"/>
      <c r="E166" s="297"/>
      <c r="F166" s="298"/>
      <c r="G166" s="299"/>
      <c r="H166" s="293"/>
      <c r="I166" s="300"/>
      <c r="J166" s="300"/>
      <c r="K166" s="301"/>
      <c r="L166" s="286"/>
      <c r="M166" s="286"/>
      <c r="N166" s="286"/>
      <c r="O166" s="286"/>
      <c r="P166" s="286"/>
      <c r="Q166" s="286"/>
      <c r="R166" s="286"/>
      <c r="S166" s="286"/>
      <c r="T166" s="286"/>
      <c r="U166" s="286"/>
      <c r="V166" s="286"/>
    </row>
    <row r="167" spans="1:22" ht="12.75" customHeight="1">
      <c r="A167" s="454"/>
      <c r="B167" s="463"/>
      <c r="C167" s="294"/>
      <c r="D167" s="296"/>
      <c r="E167" s="297"/>
      <c r="F167" s="298"/>
      <c r="G167" s="299"/>
      <c r="H167" s="293"/>
      <c r="I167" s="300"/>
      <c r="J167" s="300"/>
      <c r="K167" s="301"/>
      <c r="L167" s="286"/>
      <c r="M167" s="286"/>
      <c r="N167" s="286"/>
      <c r="O167" s="286"/>
      <c r="P167" s="286"/>
      <c r="Q167" s="286"/>
      <c r="R167" s="286"/>
      <c r="S167" s="286"/>
      <c r="T167" s="286"/>
      <c r="U167" s="286"/>
      <c r="V167" s="286"/>
    </row>
    <row r="168" spans="1:22" ht="12.75" customHeight="1">
      <c r="A168" s="454"/>
      <c r="B168" s="463"/>
      <c r="C168" s="294"/>
      <c r="D168" s="296"/>
      <c r="E168" s="297"/>
      <c r="F168" s="298"/>
      <c r="G168" s="299"/>
      <c r="H168" s="293"/>
      <c r="I168" s="300"/>
      <c r="J168" s="300"/>
      <c r="K168" s="301"/>
      <c r="L168" s="286"/>
      <c r="M168" s="286"/>
      <c r="N168" s="286"/>
      <c r="O168" s="286"/>
      <c r="P168" s="286"/>
      <c r="Q168" s="286"/>
      <c r="R168" s="286"/>
      <c r="S168" s="286"/>
      <c r="T168" s="286"/>
      <c r="U168" s="286"/>
      <c r="V168" s="286"/>
    </row>
    <row r="169" spans="1:22" ht="12.75" customHeight="1">
      <c r="A169" s="454"/>
      <c r="B169" s="463"/>
      <c r="C169" s="294"/>
      <c r="D169" s="296"/>
      <c r="E169" s="297"/>
      <c r="F169" s="298"/>
      <c r="G169" s="299"/>
      <c r="H169" s="293"/>
      <c r="I169" s="300"/>
      <c r="J169" s="300"/>
      <c r="K169" s="301"/>
      <c r="L169" s="286"/>
      <c r="M169" s="286"/>
      <c r="N169" s="286"/>
      <c r="O169" s="286"/>
      <c r="P169" s="286"/>
      <c r="Q169" s="286"/>
      <c r="R169" s="286"/>
      <c r="S169" s="286"/>
      <c r="T169" s="286"/>
      <c r="U169" s="286"/>
      <c r="V169" s="286"/>
    </row>
    <row r="170" spans="1:22" ht="12.75" customHeight="1">
      <c r="A170" s="454"/>
      <c r="B170" s="463"/>
      <c r="C170" s="294"/>
      <c r="D170" s="296"/>
      <c r="E170" s="297"/>
      <c r="F170" s="298"/>
      <c r="G170" s="299"/>
      <c r="H170" s="293"/>
      <c r="I170" s="300"/>
      <c r="J170" s="300"/>
      <c r="K170" s="301"/>
      <c r="L170" s="286"/>
      <c r="M170" s="286"/>
      <c r="N170" s="286"/>
      <c r="O170" s="286"/>
      <c r="P170" s="286"/>
      <c r="Q170" s="286"/>
      <c r="R170" s="286"/>
      <c r="S170" s="286"/>
      <c r="T170" s="286"/>
      <c r="U170" s="286"/>
      <c r="V170" s="286"/>
    </row>
    <row r="171" spans="1:22" ht="12.75" customHeight="1">
      <c r="A171" s="456"/>
      <c r="B171" s="456"/>
      <c r="C171" s="329"/>
      <c r="D171" s="329"/>
      <c r="E171" s="329"/>
      <c r="F171" s="329"/>
      <c r="G171" s="329"/>
      <c r="H171" s="300"/>
      <c r="I171" s="300"/>
      <c r="J171" s="300"/>
      <c r="K171" s="301"/>
      <c r="L171" s="286"/>
      <c r="M171" s="286"/>
      <c r="N171" s="286"/>
      <c r="O171" s="286"/>
      <c r="P171" s="286"/>
      <c r="Q171" s="286"/>
      <c r="R171" s="286"/>
      <c r="S171" s="286"/>
      <c r="T171" s="286"/>
      <c r="U171" s="286"/>
      <c r="V171" s="286"/>
    </row>
    <row r="172" spans="1:22" ht="12.75" customHeight="1">
      <c r="A172" s="456"/>
      <c r="B172" s="456"/>
      <c r="C172" s="329"/>
      <c r="D172" s="329"/>
      <c r="E172" s="329"/>
      <c r="F172" s="329"/>
      <c r="G172" s="329"/>
      <c r="H172" s="300"/>
      <c r="I172" s="300"/>
      <c r="J172" s="300"/>
      <c r="K172" s="301"/>
      <c r="L172" s="286"/>
      <c r="M172" s="286"/>
      <c r="N172" s="286"/>
      <c r="O172" s="286"/>
      <c r="P172" s="286"/>
      <c r="Q172" s="286"/>
      <c r="R172" s="286"/>
      <c r="S172" s="286"/>
      <c r="T172" s="286"/>
      <c r="U172" s="286"/>
      <c r="V172" s="286"/>
    </row>
    <row r="173" spans="1:22" ht="12.75" customHeight="1" thickBot="1">
      <c r="A173" s="457" t="s">
        <v>13</v>
      </c>
      <c r="B173" s="458"/>
      <c r="C173" s="458"/>
      <c r="D173" s="458"/>
      <c r="E173" s="458"/>
      <c r="F173" s="458"/>
      <c r="G173" s="343">
        <f>ROUNDUP((SUM(G160:G170)),0)</f>
        <v>3</v>
      </c>
      <c r="H173" s="309"/>
      <c r="I173" s="309"/>
      <c r="J173" s="309"/>
      <c r="K173" s="310"/>
      <c r="L173" s="286"/>
      <c r="N173" s="286"/>
      <c r="O173" s="286"/>
      <c r="P173" s="286"/>
      <c r="Q173" s="286"/>
      <c r="R173" s="286"/>
      <c r="S173" s="286"/>
      <c r="T173" s="286"/>
      <c r="U173" s="286"/>
      <c r="V173" s="286"/>
    </row>
    <row r="174" spans="1:22" ht="12.75" customHeight="1">
      <c r="A174" s="315"/>
      <c r="B174" s="286"/>
      <c r="C174" s="286"/>
      <c r="D174" s="286"/>
      <c r="E174" s="286"/>
      <c r="F174" s="286"/>
      <c r="G174" s="286"/>
      <c r="H174" s="312"/>
      <c r="I174" s="312"/>
      <c r="J174" s="312"/>
      <c r="K174" s="313"/>
      <c r="L174" s="286"/>
      <c r="M174" s="286"/>
      <c r="N174" s="286"/>
      <c r="O174" s="286"/>
      <c r="P174" s="286"/>
      <c r="Q174" s="286"/>
      <c r="R174" s="286"/>
      <c r="S174" s="286"/>
      <c r="T174" s="286"/>
      <c r="U174" s="286"/>
      <c r="V174" s="286"/>
    </row>
    <row r="175" spans="1:22" ht="47.25" customHeight="1">
      <c r="A175" s="459"/>
      <c r="B175" s="515"/>
      <c r="C175" s="515"/>
      <c r="D175" s="515"/>
      <c r="E175" s="515"/>
      <c r="F175" s="515"/>
      <c r="G175" s="515"/>
      <c r="H175" s="515"/>
      <c r="I175" s="515"/>
      <c r="J175" s="286"/>
      <c r="K175" s="314"/>
      <c r="L175" s="286"/>
      <c r="M175" s="286"/>
      <c r="N175" s="286"/>
      <c r="O175" s="286"/>
      <c r="P175" s="286"/>
      <c r="Q175" s="286"/>
      <c r="R175" s="286"/>
      <c r="S175" s="286"/>
      <c r="T175" s="286"/>
      <c r="U175" s="286"/>
      <c r="V175" s="286"/>
    </row>
    <row r="176" spans="1:22" ht="12.75" customHeight="1">
      <c r="A176" s="461" t="s">
        <v>315</v>
      </c>
      <c r="B176" s="462"/>
      <c r="C176" s="462"/>
      <c r="D176" s="316"/>
      <c r="E176" s="316"/>
      <c r="F176" s="462" t="s">
        <v>315</v>
      </c>
      <c r="G176" s="462"/>
      <c r="H176" s="462"/>
      <c r="I176" s="316"/>
      <c r="J176" s="286"/>
      <c r="K176" s="314"/>
      <c r="L176" s="286"/>
      <c r="M176" s="286"/>
      <c r="N176" s="286"/>
      <c r="O176" s="286"/>
      <c r="P176" s="286"/>
      <c r="Q176" s="286"/>
      <c r="R176" s="286"/>
      <c r="S176" s="286"/>
      <c r="T176" s="286"/>
      <c r="U176" s="286"/>
      <c r="V176" s="286"/>
    </row>
    <row r="177" spans="1:22" ht="15.75" customHeight="1" thickBot="1">
      <c r="A177" s="451" t="s">
        <v>316</v>
      </c>
      <c r="B177" s="452"/>
      <c r="C177" s="452"/>
      <c r="D177" s="317"/>
      <c r="E177" s="317"/>
      <c r="F177" s="453" t="s">
        <v>316</v>
      </c>
      <c r="G177" s="452"/>
      <c r="H177" s="452"/>
      <c r="I177" s="317"/>
      <c r="J177" s="318"/>
      <c r="K177" s="319"/>
      <c r="L177" s="286"/>
      <c r="M177" s="286"/>
      <c r="N177" s="286"/>
      <c r="O177" s="286"/>
      <c r="P177" s="286"/>
      <c r="Q177" s="286"/>
      <c r="R177" s="286"/>
      <c r="S177" s="286"/>
      <c r="T177" s="286"/>
      <c r="U177" s="286"/>
      <c r="V177" s="286"/>
    </row>
    <row r="178" spans="1:22" ht="12.75" customHeight="1" thickBot="1">
      <c r="A178" s="487" t="s">
        <v>305</v>
      </c>
      <c r="B178" s="455"/>
      <c r="C178" s="488"/>
      <c r="D178" s="489"/>
      <c r="E178" s="489"/>
      <c r="F178" s="455"/>
      <c r="G178" s="490" t="s">
        <v>306</v>
      </c>
      <c r="H178" s="455"/>
      <c r="I178" s="490"/>
      <c r="J178" s="489"/>
      <c r="K178" s="491"/>
      <c r="L178" s="286"/>
      <c r="M178" s="286"/>
      <c r="N178" s="286"/>
      <c r="O178" s="286"/>
      <c r="P178" s="286"/>
      <c r="Q178" s="286"/>
      <c r="R178" s="286"/>
      <c r="S178" s="286"/>
      <c r="T178" s="286"/>
      <c r="U178" s="286"/>
      <c r="V178" s="286"/>
    </row>
    <row r="179" spans="1:22" ht="12.75" customHeight="1">
      <c r="A179" s="492" t="s">
        <v>302</v>
      </c>
      <c r="B179" s="493"/>
      <c r="C179" s="493"/>
      <c r="D179" s="493"/>
      <c r="E179" s="493"/>
      <c r="F179" s="493"/>
      <c r="G179" s="493"/>
      <c r="H179" s="493"/>
      <c r="I179" s="493"/>
      <c r="J179" s="493"/>
      <c r="K179" s="494"/>
      <c r="L179" s="286"/>
      <c r="M179" s="286"/>
      <c r="N179" s="286"/>
      <c r="O179" s="286"/>
      <c r="P179" s="286"/>
      <c r="Q179" s="286"/>
      <c r="R179" s="286"/>
      <c r="S179" s="286"/>
      <c r="T179" s="286"/>
      <c r="U179" s="286"/>
      <c r="V179" s="286"/>
    </row>
    <row r="180" spans="1:22" ht="12.75" customHeight="1" thickBot="1">
      <c r="A180" s="483"/>
      <c r="B180" s="479"/>
      <c r="C180" s="479"/>
      <c r="D180" s="479"/>
      <c r="E180" s="479"/>
      <c r="F180" s="479"/>
      <c r="G180" s="479"/>
      <c r="H180" s="479"/>
      <c r="I180" s="479"/>
      <c r="J180" s="479"/>
      <c r="K180" s="480"/>
      <c r="L180" s="286"/>
      <c r="M180" s="286"/>
      <c r="N180" s="286"/>
      <c r="O180" s="286"/>
      <c r="P180" s="286"/>
      <c r="Q180" s="286"/>
      <c r="R180" s="286"/>
      <c r="S180" s="286"/>
      <c r="T180" s="286"/>
      <c r="U180" s="286"/>
      <c r="V180" s="286"/>
    </row>
    <row r="181" spans="1:22" ht="42" customHeight="1">
      <c r="A181" s="288" t="s">
        <v>303</v>
      </c>
      <c r="B181" s="484" t="str">
        <f>B3</f>
        <v>CONSTRUCCION DE LOS SISTEMAS DE ALCANTARILLADO PLUVIAL DE LOS BARRIOS EL DORADO, PRADOS DE SAN LUIS, SANTA CATALINA, PATRIOTAS, VILLA BACHUE y PRADOS DEL NORTE DE LA CIUDAD DE TUNJA.</v>
      </c>
      <c r="C181" s="485"/>
      <c r="D181" s="485"/>
      <c r="E181" s="485"/>
      <c r="F181" s="485"/>
      <c r="G181" s="485"/>
      <c r="H181" s="485"/>
      <c r="I181" s="485"/>
      <c r="J181" s="485"/>
      <c r="K181" s="486"/>
      <c r="L181" s="286"/>
      <c r="M181" s="286"/>
      <c r="N181" s="286"/>
      <c r="O181" s="286"/>
      <c r="P181" s="286"/>
      <c r="Q181" s="286"/>
      <c r="R181" s="286"/>
      <c r="S181" s="286"/>
      <c r="T181" s="286"/>
      <c r="U181" s="286"/>
      <c r="V181" s="286"/>
    </row>
    <row r="182" spans="1:22" ht="12.75" customHeight="1">
      <c r="A182" s="487" t="s">
        <v>305</v>
      </c>
      <c r="B182" s="455"/>
      <c r="C182" s="488"/>
      <c r="D182" s="489"/>
      <c r="E182" s="489"/>
      <c r="F182" s="455"/>
      <c r="G182" s="490" t="s">
        <v>306</v>
      </c>
      <c r="H182" s="455"/>
      <c r="I182" s="490"/>
      <c r="J182" s="489"/>
      <c r="K182" s="491"/>
      <c r="L182" s="286"/>
      <c r="M182" s="286"/>
      <c r="N182" s="286"/>
      <c r="O182" s="286"/>
      <c r="P182" s="286"/>
      <c r="Q182" s="286"/>
      <c r="R182" s="286"/>
      <c r="S182" s="286"/>
      <c r="T182" s="286"/>
      <c r="U182" s="286"/>
      <c r="V182" s="286"/>
    </row>
    <row r="183" spans="1:22" ht="39.75" customHeight="1" thickBot="1">
      <c r="A183" s="289" t="s">
        <v>8</v>
      </c>
      <c r="B183" s="465">
        <v>1.7</v>
      </c>
      <c r="C183" s="466"/>
      <c r="D183" s="467" t="s">
        <v>10</v>
      </c>
      <c r="E183" s="468"/>
      <c r="F183" s="466"/>
      <c r="G183" s="469" t="str">
        <f>'PRESUPUESTO OFICIAL'!C16</f>
        <v>CONSTRUCCION DE ANDENES E=0.10 M., EN CONCRETO DE 17.5 MPa - (2500 PSI)</v>
      </c>
      <c r="H183" s="468"/>
      <c r="I183" s="468"/>
      <c r="J183" s="290" t="s">
        <v>9</v>
      </c>
      <c r="K183" s="291" t="s">
        <v>15</v>
      </c>
      <c r="L183" s="286"/>
      <c r="M183" s="286"/>
      <c r="N183" s="286"/>
      <c r="O183" s="286"/>
      <c r="P183" s="286"/>
      <c r="Q183" s="286"/>
      <c r="R183" s="286"/>
      <c r="S183" s="286"/>
      <c r="T183" s="286"/>
      <c r="U183" s="286"/>
      <c r="V183" s="286"/>
    </row>
    <row r="184" spans="1:22" ht="12.75" customHeight="1">
      <c r="A184" s="470" t="s">
        <v>307</v>
      </c>
      <c r="B184" s="471"/>
      <c r="C184" s="474" t="s">
        <v>5</v>
      </c>
      <c r="D184" s="476" t="s">
        <v>308</v>
      </c>
      <c r="E184" s="477"/>
      <c r="F184" s="473"/>
      <c r="G184" s="474" t="s">
        <v>13</v>
      </c>
      <c r="H184" s="478" t="s">
        <v>309</v>
      </c>
      <c r="I184" s="479"/>
      <c r="J184" s="479"/>
      <c r="K184" s="480"/>
      <c r="L184" s="286"/>
      <c r="M184" s="286"/>
      <c r="N184" s="286"/>
      <c r="O184" s="286"/>
      <c r="P184" s="286"/>
      <c r="Q184" s="286"/>
      <c r="R184" s="286"/>
      <c r="S184" s="286"/>
      <c r="T184" s="286"/>
      <c r="U184" s="286"/>
      <c r="V184" s="286"/>
    </row>
    <row r="185" spans="1:22" ht="12.75" customHeight="1">
      <c r="A185" s="472"/>
      <c r="B185" s="473"/>
      <c r="C185" s="475"/>
      <c r="D185" s="294" t="s">
        <v>310</v>
      </c>
      <c r="E185" s="294" t="s">
        <v>311</v>
      </c>
      <c r="F185" s="294" t="s">
        <v>312</v>
      </c>
      <c r="G185" s="475"/>
      <c r="H185" s="481"/>
      <c r="I185" s="477"/>
      <c r="J185" s="477"/>
      <c r="K185" s="482"/>
      <c r="L185" s="286"/>
      <c r="M185" s="286"/>
      <c r="N185" s="286"/>
      <c r="O185" s="286"/>
      <c r="P185" s="286"/>
      <c r="Q185" s="286"/>
      <c r="R185" s="286"/>
      <c r="S185" s="286"/>
      <c r="T185" s="286"/>
      <c r="U185" s="286"/>
      <c r="V185" s="286"/>
    </row>
    <row r="186" spans="1:22" ht="12.75" customHeight="1">
      <c r="A186" s="454" t="s">
        <v>320</v>
      </c>
      <c r="B186" s="455" t="s">
        <v>321</v>
      </c>
      <c r="C186" s="294"/>
      <c r="D186" s="296">
        <v>2.5</v>
      </c>
      <c r="E186" s="296">
        <v>1.03</v>
      </c>
      <c r="F186" s="337"/>
      <c r="G186" s="299">
        <f>D186*E186</f>
        <v>2.5750000000000002</v>
      </c>
      <c r="H186" s="293"/>
      <c r="I186" s="300"/>
      <c r="J186" s="300"/>
      <c r="K186" s="301"/>
      <c r="L186" s="286"/>
      <c r="M186" s="286"/>
      <c r="N186" s="286"/>
      <c r="O186" s="286"/>
      <c r="P186" s="286"/>
      <c r="Q186" s="286"/>
      <c r="R186" s="286"/>
      <c r="S186" s="286"/>
      <c r="T186" s="286"/>
      <c r="U186" s="286"/>
      <c r="V186" s="286"/>
    </row>
    <row r="187" spans="1:22" ht="12.75" customHeight="1">
      <c r="A187" s="454"/>
      <c r="B187" s="463"/>
      <c r="C187" s="294"/>
      <c r="D187" s="296"/>
      <c r="E187" s="297"/>
      <c r="F187" s="337"/>
      <c r="G187" s="299"/>
      <c r="H187" s="293"/>
      <c r="I187" s="300"/>
      <c r="J187" s="300"/>
      <c r="K187" s="301"/>
      <c r="L187" s="286"/>
      <c r="M187" s="286"/>
      <c r="N187" s="286"/>
      <c r="O187" s="286"/>
      <c r="P187" s="286"/>
      <c r="Q187" s="286"/>
      <c r="R187" s="286"/>
      <c r="S187" s="286"/>
      <c r="T187" s="286"/>
      <c r="U187" s="286"/>
      <c r="V187" s="286"/>
    </row>
    <row r="188" spans="1:22" ht="12.75" customHeight="1">
      <c r="A188" s="454"/>
      <c r="B188" s="464"/>
      <c r="C188" s="294"/>
      <c r="D188" s="296"/>
      <c r="E188" s="297"/>
      <c r="F188" s="337"/>
      <c r="G188" s="299"/>
      <c r="H188" s="293"/>
      <c r="I188" s="300"/>
      <c r="J188" s="300"/>
      <c r="K188" s="301"/>
      <c r="L188" s="286"/>
      <c r="M188" s="286"/>
      <c r="N188" s="286"/>
      <c r="O188" s="286"/>
      <c r="P188" s="286"/>
      <c r="Q188" s="286"/>
      <c r="R188" s="286"/>
      <c r="S188" s="286"/>
      <c r="T188" s="286"/>
      <c r="U188" s="286"/>
      <c r="V188" s="286"/>
    </row>
    <row r="189" spans="1:22" ht="12.75" customHeight="1">
      <c r="A189" s="454"/>
      <c r="B189" s="464"/>
      <c r="C189" s="294"/>
      <c r="D189" s="296"/>
      <c r="E189" s="297"/>
      <c r="F189" s="337"/>
      <c r="G189" s="299"/>
      <c r="H189" s="293"/>
      <c r="I189" s="300"/>
      <c r="J189" s="300"/>
      <c r="K189" s="301"/>
      <c r="L189" s="286"/>
      <c r="M189" s="286"/>
      <c r="N189" s="286"/>
      <c r="O189" s="286"/>
      <c r="P189" s="286"/>
      <c r="Q189" s="286"/>
      <c r="R189" s="286"/>
      <c r="S189" s="286"/>
      <c r="T189" s="286"/>
      <c r="U189" s="286"/>
      <c r="V189" s="286"/>
    </row>
    <row r="190" spans="1:22" ht="12.75" customHeight="1">
      <c r="A190" s="454"/>
      <c r="B190" s="464"/>
      <c r="C190" s="294"/>
      <c r="D190" s="296"/>
      <c r="E190" s="297"/>
      <c r="F190" s="337"/>
      <c r="G190" s="299"/>
      <c r="H190" s="293"/>
      <c r="I190" s="300"/>
      <c r="J190" s="300"/>
      <c r="K190" s="301"/>
      <c r="L190" s="286"/>
      <c r="M190" s="286"/>
      <c r="N190" s="286"/>
      <c r="O190" s="286"/>
      <c r="P190" s="286"/>
      <c r="Q190" s="286"/>
      <c r="R190" s="286"/>
      <c r="S190" s="286"/>
      <c r="T190" s="286"/>
      <c r="U190" s="286"/>
      <c r="V190" s="286"/>
    </row>
    <row r="191" spans="1:22" ht="12.75" customHeight="1">
      <c r="A191" s="454"/>
      <c r="B191" s="464"/>
      <c r="C191" s="294"/>
      <c r="D191" s="296"/>
      <c r="E191" s="297"/>
      <c r="F191" s="337"/>
      <c r="G191" s="299"/>
      <c r="H191" s="293"/>
      <c r="I191" s="300"/>
      <c r="J191" s="300"/>
      <c r="K191" s="301"/>
      <c r="L191" s="286"/>
      <c r="M191" s="286"/>
      <c r="N191" s="286"/>
      <c r="O191" s="286"/>
      <c r="P191" s="286"/>
      <c r="Q191" s="286"/>
      <c r="R191" s="286"/>
      <c r="S191" s="286"/>
      <c r="T191" s="286"/>
      <c r="U191" s="286"/>
      <c r="V191" s="286"/>
    </row>
    <row r="192" spans="1:22" ht="12.75" customHeight="1">
      <c r="A192" s="518"/>
      <c r="B192" s="518"/>
      <c r="C192" s="294"/>
      <c r="D192" s="296"/>
      <c r="E192" s="297"/>
      <c r="F192" s="337"/>
      <c r="G192" s="299"/>
      <c r="H192" s="293"/>
      <c r="I192" s="300"/>
      <c r="J192" s="300"/>
      <c r="K192" s="301"/>
      <c r="L192" s="286"/>
      <c r="M192" s="286"/>
      <c r="N192" s="286"/>
      <c r="O192" s="286"/>
      <c r="P192" s="286"/>
      <c r="Q192" s="286"/>
      <c r="R192" s="286"/>
      <c r="S192" s="286"/>
      <c r="T192" s="286"/>
      <c r="U192" s="286"/>
      <c r="V192" s="286"/>
    </row>
    <row r="193" spans="1:22" ht="12.75" customHeight="1">
      <c r="A193" s="454"/>
      <c r="B193" s="464"/>
      <c r="C193" s="294"/>
      <c r="D193" s="296"/>
      <c r="E193" s="297"/>
      <c r="F193" s="337"/>
      <c r="G193" s="299"/>
      <c r="H193" s="293"/>
      <c r="I193" s="300"/>
      <c r="J193" s="300"/>
      <c r="K193" s="301"/>
      <c r="L193" s="286"/>
      <c r="M193" s="286"/>
      <c r="N193" s="286"/>
      <c r="O193" s="286"/>
      <c r="P193" s="286"/>
      <c r="Q193" s="286"/>
      <c r="R193" s="286"/>
      <c r="S193" s="286"/>
      <c r="T193" s="286"/>
      <c r="U193" s="286"/>
      <c r="V193" s="286"/>
    </row>
    <row r="194" spans="1:22" ht="12.75" customHeight="1">
      <c r="A194" s="454"/>
      <c r="B194" s="464"/>
      <c r="C194" s="294"/>
      <c r="D194" s="296"/>
      <c r="E194" s="297"/>
      <c r="F194" s="298"/>
      <c r="G194" s="299"/>
      <c r="H194" s="293"/>
      <c r="I194" s="300"/>
      <c r="J194" s="300"/>
      <c r="K194" s="301"/>
      <c r="L194" s="286"/>
      <c r="M194" s="286"/>
      <c r="N194" s="286"/>
      <c r="O194" s="286"/>
      <c r="P194" s="286"/>
      <c r="Q194" s="286"/>
      <c r="R194" s="286"/>
      <c r="S194" s="286"/>
      <c r="T194" s="286"/>
      <c r="U194" s="286"/>
      <c r="V194" s="286"/>
    </row>
    <row r="195" spans="1:22" ht="12.75" customHeight="1">
      <c r="A195" s="507"/>
      <c r="B195" s="519"/>
      <c r="C195" s="294"/>
      <c r="D195" s="303"/>
      <c r="E195" s="297"/>
      <c r="F195" s="325"/>
      <c r="G195" s="299"/>
      <c r="H195" s="293"/>
      <c r="I195" s="300"/>
      <c r="J195" s="300"/>
      <c r="K195" s="301"/>
      <c r="L195" s="286"/>
      <c r="M195" s="286"/>
      <c r="N195" s="286"/>
      <c r="O195" s="286"/>
      <c r="P195" s="286"/>
      <c r="Q195" s="286"/>
      <c r="R195" s="286"/>
      <c r="S195" s="286"/>
      <c r="T195" s="286"/>
      <c r="U195" s="286"/>
      <c r="V195" s="286"/>
    </row>
    <row r="196" spans="1:22" ht="12.75" customHeight="1">
      <c r="A196" s="507"/>
      <c r="B196" s="508"/>
      <c r="C196" s="294"/>
      <c r="D196" s="303"/>
      <c r="E196" s="297"/>
      <c r="F196" s="298"/>
      <c r="G196" s="299"/>
      <c r="H196" s="293"/>
      <c r="I196" s="300"/>
      <c r="J196" s="300"/>
      <c r="K196" s="301"/>
      <c r="L196" s="286"/>
      <c r="M196" s="286"/>
      <c r="N196" s="286"/>
      <c r="O196" s="286"/>
      <c r="P196" s="286"/>
      <c r="Q196" s="286"/>
      <c r="R196" s="286"/>
      <c r="S196" s="286"/>
      <c r="T196" s="286"/>
      <c r="U196" s="286"/>
      <c r="V196" s="286"/>
    </row>
    <row r="197" spans="1:22" ht="12.75" customHeight="1">
      <c r="A197" s="501"/>
      <c r="B197" s="501"/>
      <c r="C197" s="294"/>
      <c r="D197" s="303"/>
      <c r="E197" s="297"/>
      <c r="F197" s="298"/>
      <c r="G197" s="299"/>
      <c r="H197" s="293"/>
      <c r="I197" s="300"/>
      <c r="J197" s="300"/>
      <c r="K197" s="301"/>
      <c r="L197" s="286"/>
      <c r="M197" s="286"/>
      <c r="N197" s="286"/>
      <c r="O197" s="286"/>
      <c r="P197" s="286"/>
      <c r="Q197" s="286"/>
      <c r="R197" s="286"/>
      <c r="S197" s="286"/>
      <c r="T197" s="286"/>
      <c r="U197" s="286"/>
      <c r="V197" s="286"/>
    </row>
    <row r="198" spans="1:22" ht="12.75" customHeight="1">
      <c r="A198" s="501"/>
      <c r="B198" s="501"/>
      <c r="C198" s="294"/>
      <c r="D198" s="303"/>
      <c r="E198" s="297"/>
      <c r="F198" s="298"/>
      <c r="G198" s="299"/>
      <c r="H198" s="293"/>
      <c r="I198" s="300"/>
      <c r="J198" s="300"/>
      <c r="K198" s="301"/>
      <c r="L198" s="286"/>
      <c r="M198" s="286"/>
      <c r="N198" s="286"/>
      <c r="O198" s="286"/>
      <c r="P198" s="286"/>
      <c r="Q198" s="286"/>
      <c r="R198" s="286"/>
      <c r="S198" s="286"/>
      <c r="T198" s="286"/>
      <c r="U198" s="286"/>
      <c r="V198" s="286"/>
    </row>
    <row r="199" spans="1:22" ht="12.75" customHeight="1">
      <c r="A199" s="501"/>
      <c r="B199" s="501"/>
      <c r="C199" s="294"/>
      <c r="D199" s="303"/>
      <c r="E199" s="297"/>
      <c r="F199" s="298"/>
      <c r="G199" s="299"/>
      <c r="H199" s="293"/>
      <c r="I199" s="300"/>
      <c r="J199" s="300"/>
      <c r="K199" s="301"/>
      <c r="L199" s="286"/>
      <c r="M199" s="286"/>
      <c r="N199" s="286"/>
      <c r="O199" s="286"/>
      <c r="P199" s="286"/>
      <c r="Q199" s="286"/>
      <c r="R199" s="286"/>
      <c r="S199" s="286"/>
      <c r="T199" s="286"/>
      <c r="U199" s="286"/>
      <c r="V199" s="286"/>
    </row>
    <row r="200" spans="1:22" ht="12.75" customHeight="1">
      <c r="A200" s="454"/>
      <c r="B200" s="463"/>
      <c r="C200" s="294"/>
      <c r="D200" s="303"/>
      <c r="E200" s="297"/>
      <c r="F200" s="298"/>
      <c r="G200" s="299"/>
      <c r="H200" s="293"/>
      <c r="I200" s="300"/>
      <c r="J200" s="300"/>
      <c r="K200" s="301"/>
      <c r="L200" s="286"/>
      <c r="M200" s="286"/>
      <c r="N200" s="286"/>
      <c r="O200" s="286"/>
      <c r="P200" s="286"/>
      <c r="Q200" s="286"/>
      <c r="R200" s="286"/>
      <c r="S200" s="286"/>
      <c r="T200" s="286"/>
      <c r="U200" s="286"/>
      <c r="V200" s="286"/>
    </row>
    <row r="201" spans="1:22" ht="12.75" customHeight="1">
      <c r="A201" s="454"/>
      <c r="B201" s="463"/>
      <c r="C201" s="294"/>
      <c r="D201" s="303"/>
      <c r="E201" s="297"/>
      <c r="F201" s="298"/>
      <c r="G201" s="299"/>
      <c r="H201" s="293"/>
      <c r="I201" s="300"/>
      <c r="J201" s="300"/>
      <c r="K201" s="301"/>
      <c r="L201" s="286"/>
      <c r="M201" s="286"/>
      <c r="N201" s="286"/>
      <c r="O201" s="286"/>
      <c r="P201" s="286"/>
      <c r="Q201" s="286"/>
      <c r="R201" s="286"/>
      <c r="S201" s="286"/>
      <c r="T201" s="286"/>
      <c r="U201" s="286"/>
      <c r="V201" s="286"/>
    </row>
    <row r="202" spans="1:22" ht="12.75" customHeight="1">
      <c r="A202" s="454"/>
      <c r="B202" s="463"/>
      <c r="C202" s="294"/>
      <c r="D202" s="303"/>
      <c r="E202" s="297"/>
      <c r="F202" s="298"/>
      <c r="G202" s="299"/>
      <c r="H202" s="293"/>
      <c r="I202" s="300"/>
      <c r="J202" s="300"/>
      <c r="K202" s="301"/>
      <c r="L202" s="286"/>
      <c r="M202" s="286"/>
      <c r="N202" s="286"/>
      <c r="O202" s="286"/>
      <c r="P202" s="286"/>
      <c r="Q202" s="286"/>
      <c r="R202" s="286"/>
      <c r="S202" s="286"/>
      <c r="T202" s="286"/>
      <c r="U202" s="286"/>
      <c r="V202" s="286"/>
    </row>
    <row r="203" spans="1:22" ht="12.75" customHeight="1">
      <c r="A203" s="454"/>
      <c r="B203" s="463"/>
      <c r="C203" s="294"/>
      <c r="D203" s="303"/>
      <c r="E203" s="297"/>
      <c r="F203" s="298"/>
      <c r="G203" s="299"/>
      <c r="H203" s="293"/>
      <c r="I203" s="300"/>
      <c r="J203" s="300"/>
      <c r="K203" s="301"/>
      <c r="L203" s="286"/>
      <c r="M203" s="286"/>
      <c r="N203" s="286"/>
      <c r="O203" s="286"/>
      <c r="P203" s="286"/>
      <c r="Q203" s="286"/>
      <c r="R203" s="286"/>
      <c r="S203" s="286"/>
      <c r="T203" s="286"/>
      <c r="U203" s="286"/>
      <c r="V203" s="286"/>
    </row>
    <row r="204" spans="1:22" ht="12.75" customHeight="1">
      <c r="A204" s="454"/>
      <c r="B204" s="455"/>
      <c r="C204" s="294"/>
      <c r="D204" s="303"/>
      <c r="E204" s="297"/>
      <c r="F204" s="298"/>
      <c r="G204" s="299"/>
      <c r="H204" s="293"/>
      <c r="I204" s="300"/>
      <c r="J204" s="300"/>
      <c r="K204" s="301"/>
      <c r="L204" s="286"/>
      <c r="M204" s="286"/>
      <c r="N204" s="286"/>
      <c r="O204" s="286"/>
      <c r="P204" s="286"/>
      <c r="Q204" s="286"/>
      <c r="R204" s="286"/>
      <c r="S204" s="286"/>
      <c r="T204" s="286"/>
      <c r="U204" s="286"/>
      <c r="V204" s="286"/>
    </row>
    <row r="205" spans="1:22" ht="12.75" customHeight="1" thickBot="1">
      <c r="A205" s="502" t="s">
        <v>13</v>
      </c>
      <c r="B205" s="477"/>
      <c r="C205" s="477"/>
      <c r="D205" s="477"/>
      <c r="E205" s="477"/>
      <c r="F205" s="473"/>
      <c r="G205" s="308">
        <f>ROUNDUP((SUM(G186:G204)),0)</f>
        <v>3</v>
      </c>
      <c r="H205" s="292"/>
      <c r="I205" s="309"/>
      <c r="J205" s="309"/>
      <c r="K205" s="310"/>
      <c r="L205" s="286"/>
      <c r="N205" s="286"/>
      <c r="O205" s="286"/>
      <c r="P205" s="286"/>
      <c r="Q205" s="286"/>
      <c r="R205" s="286"/>
      <c r="S205" s="286"/>
      <c r="T205" s="286"/>
      <c r="U205" s="286"/>
      <c r="V205" s="286"/>
    </row>
    <row r="206" spans="1:22" ht="12.75" customHeight="1" thickBot="1">
      <c r="A206" s="495"/>
      <c r="B206" s="496"/>
      <c r="C206" s="496"/>
      <c r="D206" s="496"/>
      <c r="E206" s="496"/>
      <c r="F206" s="496"/>
      <c r="G206" s="496"/>
      <c r="H206" s="496"/>
      <c r="I206" s="496"/>
      <c r="J206" s="496"/>
      <c r="K206" s="497"/>
      <c r="L206" s="286"/>
      <c r="M206" s="286"/>
      <c r="N206" s="286"/>
      <c r="O206" s="286"/>
      <c r="P206" s="286"/>
      <c r="Q206" s="286"/>
      <c r="R206" s="286"/>
      <c r="S206" s="286"/>
      <c r="T206" s="286"/>
      <c r="U206" s="286"/>
      <c r="V206" s="286"/>
    </row>
    <row r="207" spans="1:22" ht="12.75" customHeight="1">
      <c r="A207" s="311"/>
      <c r="B207" s="312"/>
      <c r="C207" s="312"/>
      <c r="D207" s="312"/>
      <c r="E207" s="312"/>
      <c r="F207" s="312"/>
      <c r="G207" s="312"/>
      <c r="H207" s="312"/>
      <c r="I207" s="312"/>
      <c r="J207" s="312"/>
      <c r="K207" s="313"/>
      <c r="L207" s="286"/>
      <c r="M207" s="286"/>
      <c r="N207" s="286"/>
      <c r="O207" s="286"/>
      <c r="P207" s="286"/>
      <c r="Q207" s="286"/>
      <c r="R207" s="286"/>
      <c r="S207" s="286"/>
      <c r="T207" s="286"/>
      <c r="U207" s="286"/>
      <c r="V207" s="286"/>
    </row>
    <row r="208" spans="1:22" ht="50.25" customHeight="1">
      <c r="A208" s="459"/>
      <c r="B208" s="460"/>
      <c r="C208" s="460"/>
      <c r="D208" s="460"/>
      <c r="E208" s="460"/>
      <c r="F208" s="460"/>
      <c r="G208" s="460"/>
      <c r="H208" s="460"/>
      <c r="I208" s="460"/>
      <c r="J208" s="286"/>
      <c r="K208" s="314"/>
      <c r="L208" s="286"/>
      <c r="M208" s="286"/>
      <c r="N208" s="286"/>
      <c r="O208" s="286"/>
      <c r="P208" s="286"/>
      <c r="Q208" s="286"/>
      <c r="R208" s="286"/>
      <c r="S208" s="286"/>
      <c r="T208" s="286"/>
      <c r="U208" s="286"/>
      <c r="V208" s="286"/>
    </row>
    <row r="209" spans="1:22" ht="12.75" customHeight="1">
      <c r="A209" s="461" t="s">
        <v>315</v>
      </c>
      <c r="B209" s="460"/>
      <c r="C209" s="460"/>
      <c r="D209" s="316"/>
      <c r="E209" s="316"/>
      <c r="F209" s="462" t="s">
        <v>315</v>
      </c>
      <c r="G209" s="460"/>
      <c r="H209" s="460"/>
      <c r="I209" s="316"/>
      <c r="J209" s="286"/>
      <c r="K209" s="314"/>
      <c r="L209" s="286"/>
      <c r="M209" s="286"/>
      <c r="N209" s="286"/>
      <c r="O209" s="286"/>
      <c r="P209" s="286"/>
      <c r="Q209" s="286"/>
      <c r="R209" s="286"/>
      <c r="S209" s="286"/>
      <c r="T209" s="286"/>
      <c r="U209" s="286"/>
      <c r="V209" s="286"/>
    </row>
    <row r="210" spans="1:22" ht="12.75" customHeight="1" thickBot="1">
      <c r="A210" s="451" t="s">
        <v>316</v>
      </c>
      <c r="B210" s="452"/>
      <c r="C210" s="452"/>
      <c r="D210" s="317"/>
      <c r="E210" s="317"/>
      <c r="F210" s="453" t="s">
        <v>316</v>
      </c>
      <c r="G210" s="452"/>
      <c r="H210" s="452"/>
      <c r="I210" s="317"/>
      <c r="J210" s="318"/>
      <c r="K210" s="319"/>
      <c r="L210" s="286"/>
      <c r="M210" s="286"/>
      <c r="N210" s="286"/>
      <c r="O210" s="286"/>
      <c r="P210" s="286"/>
      <c r="Q210" s="286"/>
      <c r="R210" s="286"/>
      <c r="S210" s="286"/>
      <c r="T210" s="286"/>
      <c r="U210" s="286"/>
      <c r="V210" s="286"/>
    </row>
    <row r="211" spans="1:22" ht="12.75" customHeight="1">
      <c r="A211" s="492" t="s">
        <v>302</v>
      </c>
      <c r="B211" s="493"/>
      <c r="C211" s="493"/>
      <c r="D211" s="493"/>
      <c r="E211" s="493"/>
      <c r="F211" s="493"/>
      <c r="G211" s="493"/>
      <c r="H211" s="493"/>
      <c r="I211" s="493"/>
      <c r="J211" s="493"/>
      <c r="K211" s="494"/>
      <c r="L211" s="286"/>
      <c r="M211" s="286"/>
      <c r="N211" s="286"/>
      <c r="O211" s="286"/>
      <c r="P211" s="286"/>
      <c r="Q211" s="286"/>
      <c r="R211" s="286"/>
      <c r="S211" s="286"/>
      <c r="T211" s="286"/>
      <c r="U211" s="286"/>
      <c r="V211" s="286"/>
    </row>
    <row r="212" spans="1:22" ht="12.75" customHeight="1" thickBot="1">
      <c r="A212" s="483"/>
      <c r="B212" s="479"/>
      <c r="C212" s="479"/>
      <c r="D212" s="479"/>
      <c r="E212" s="479"/>
      <c r="F212" s="479"/>
      <c r="G212" s="479"/>
      <c r="H212" s="479"/>
      <c r="I212" s="479"/>
      <c r="J212" s="479"/>
      <c r="K212" s="480"/>
      <c r="L212" s="286"/>
      <c r="M212" s="286"/>
      <c r="N212" s="286"/>
      <c r="O212" s="286"/>
      <c r="P212" s="286"/>
      <c r="Q212" s="286"/>
      <c r="R212" s="286"/>
      <c r="S212" s="286"/>
      <c r="T212" s="286"/>
      <c r="U212" s="286"/>
      <c r="V212" s="286"/>
    </row>
    <row r="213" spans="1:22" ht="42" customHeight="1">
      <c r="A213" s="288" t="s">
        <v>303</v>
      </c>
      <c r="B213" s="484" t="str">
        <f>B3</f>
        <v>CONSTRUCCION DE LOS SISTEMAS DE ALCANTARILLADO PLUVIAL DE LOS BARRIOS EL DORADO, PRADOS DE SAN LUIS, SANTA CATALINA, PATRIOTAS, VILLA BACHUE y PRADOS DEL NORTE DE LA CIUDAD DE TUNJA.</v>
      </c>
      <c r="C213" s="485"/>
      <c r="D213" s="485"/>
      <c r="E213" s="485"/>
      <c r="F213" s="485"/>
      <c r="G213" s="485"/>
      <c r="H213" s="485"/>
      <c r="I213" s="485"/>
      <c r="J213" s="485"/>
      <c r="K213" s="486"/>
      <c r="L213" s="286"/>
      <c r="M213" s="286"/>
      <c r="N213" s="286"/>
      <c r="O213" s="286"/>
      <c r="P213" s="286"/>
      <c r="Q213" s="286"/>
      <c r="R213" s="286"/>
      <c r="S213" s="286"/>
      <c r="T213" s="286"/>
      <c r="U213" s="286"/>
      <c r="V213" s="286"/>
    </row>
    <row r="214" spans="1:22" ht="12.75" customHeight="1">
      <c r="A214" s="487" t="s">
        <v>305</v>
      </c>
      <c r="B214" s="455"/>
      <c r="C214" s="488"/>
      <c r="D214" s="489"/>
      <c r="E214" s="489"/>
      <c r="F214" s="455"/>
      <c r="G214" s="490" t="s">
        <v>306</v>
      </c>
      <c r="H214" s="455"/>
      <c r="I214" s="490"/>
      <c r="J214" s="489"/>
      <c r="K214" s="491"/>
      <c r="L214" s="286"/>
      <c r="M214" s="286"/>
      <c r="N214" s="286"/>
      <c r="O214" s="286"/>
      <c r="P214" s="286"/>
      <c r="Q214" s="286"/>
      <c r="R214" s="286"/>
      <c r="S214" s="286"/>
      <c r="T214" s="286"/>
      <c r="U214" s="286"/>
      <c r="V214" s="286"/>
    </row>
    <row r="215" spans="1:22" ht="39.75" customHeight="1" thickBot="1">
      <c r="A215" s="289" t="s">
        <v>8</v>
      </c>
      <c r="B215" s="465">
        <v>1.8</v>
      </c>
      <c r="C215" s="466"/>
      <c r="D215" s="467" t="s">
        <v>10</v>
      </c>
      <c r="E215" s="468"/>
      <c r="F215" s="466"/>
      <c r="G215" s="469" t="str">
        <f>'PRESUPUESTO OFICIAL'!C17</f>
        <v>ENTIBADOS EN MADERA PARA EXCAVACIÓNES 1 A 7 USOS</v>
      </c>
      <c r="H215" s="468"/>
      <c r="I215" s="468"/>
      <c r="J215" s="290" t="s">
        <v>9</v>
      </c>
      <c r="K215" s="291" t="s">
        <v>15</v>
      </c>
      <c r="L215" s="286"/>
      <c r="M215" s="286"/>
      <c r="N215" s="286"/>
      <c r="O215" s="286"/>
      <c r="P215" s="286"/>
      <c r="Q215" s="286"/>
      <c r="R215" s="286"/>
      <c r="S215" s="286"/>
      <c r="T215" s="286"/>
      <c r="U215" s="286"/>
      <c r="V215" s="286"/>
    </row>
    <row r="216" spans="1:22" ht="12.75" customHeight="1">
      <c r="A216" s="470" t="s">
        <v>307</v>
      </c>
      <c r="B216" s="471"/>
      <c r="C216" s="474" t="s">
        <v>5</v>
      </c>
      <c r="D216" s="476" t="s">
        <v>308</v>
      </c>
      <c r="E216" s="477"/>
      <c r="F216" s="473"/>
      <c r="G216" s="474" t="s">
        <v>13</v>
      </c>
      <c r="H216" s="478" t="s">
        <v>309</v>
      </c>
      <c r="I216" s="479"/>
      <c r="J216" s="479"/>
      <c r="K216" s="480"/>
      <c r="L216" s="286"/>
      <c r="M216" s="286"/>
      <c r="N216" s="286"/>
      <c r="O216" s="286"/>
      <c r="P216" s="286"/>
      <c r="Q216" s="286"/>
      <c r="R216" s="286"/>
      <c r="S216" s="286"/>
      <c r="T216" s="286"/>
      <c r="U216" s="286"/>
      <c r="V216" s="286"/>
    </row>
    <row r="217" spans="1:22" ht="12.75" customHeight="1">
      <c r="A217" s="472"/>
      <c r="B217" s="473"/>
      <c r="C217" s="475"/>
      <c r="D217" s="294" t="s">
        <v>310</v>
      </c>
      <c r="E217" s="294" t="s">
        <v>311</v>
      </c>
      <c r="F217" s="294" t="s">
        <v>312</v>
      </c>
      <c r="G217" s="475"/>
      <c r="H217" s="481"/>
      <c r="I217" s="477"/>
      <c r="J217" s="477"/>
      <c r="K217" s="482"/>
      <c r="L217" s="286"/>
      <c r="M217" s="286"/>
      <c r="N217" s="286"/>
      <c r="O217" s="286"/>
      <c r="P217" s="286"/>
      <c r="Q217" s="286"/>
      <c r="R217" s="286"/>
      <c r="S217" s="286"/>
      <c r="T217" s="286"/>
      <c r="U217" s="286"/>
      <c r="V217" s="286"/>
    </row>
    <row r="218" spans="1:22" ht="12.75" customHeight="1">
      <c r="A218" s="454" t="s">
        <v>313</v>
      </c>
      <c r="B218" s="463" t="s">
        <v>313</v>
      </c>
      <c r="C218" s="294">
        <v>2</v>
      </c>
      <c r="D218" s="296">
        <v>10.055999999999999</v>
      </c>
      <c r="E218" s="296"/>
      <c r="F218" s="337">
        <v>1.74</v>
      </c>
      <c r="G218" s="299">
        <f>C218*D218*F218</f>
        <v>34.994879999999995</v>
      </c>
      <c r="H218" s="293"/>
      <c r="I218" s="300"/>
      <c r="J218" s="300"/>
      <c r="K218" s="301"/>
      <c r="L218" s="286"/>
      <c r="M218" s="286"/>
      <c r="N218" s="286"/>
      <c r="O218" s="286"/>
      <c r="P218" s="286"/>
      <c r="Q218" s="286"/>
      <c r="R218" s="286"/>
      <c r="S218" s="286"/>
      <c r="T218" s="286"/>
      <c r="U218" s="286"/>
      <c r="V218" s="286"/>
    </row>
    <row r="219" spans="1:22" ht="12.75" customHeight="1">
      <c r="A219" s="454" t="s">
        <v>314</v>
      </c>
      <c r="B219" s="463" t="s">
        <v>314</v>
      </c>
      <c r="C219" s="294">
        <v>2</v>
      </c>
      <c r="D219" s="296">
        <v>65.938999999999993</v>
      </c>
      <c r="E219" s="297"/>
      <c r="F219" s="337">
        <v>1.87</v>
      </c>
      <c r="G219" s="299">
        <f>C219*D219*F219</f>
        <v>246.61185999999998</v>
      </c>
      <c r="H219" s="293"/>
      <c r="I219" s="300"/>
      <c r="J219" s="300"/>
      <c r="K219" s="301"/>
      <c r="L219" s="286"/>
      <c r="M219" s="286"/>
      <c r="N219" s="286"/>
      <c r="O219" s="286"/>
      <c r="P219" s="286"/>
      <c r="Q219" s="286"/>
      <c r="R219" s="286"/>
      <c r="S219" s="286"/>
      <c r="T219" s="286"/>
      <c r="U219" s="286"/>
      <c r="V219" s="286"/>
    </row>
    <row r="220" spans="1:22" ht="12.75" customHeight="1">
      <c r="A220" s="454" t="s">
        <v>318</v>
      </c>
      <c r="B220" s="463" t="s">
        <v>314</v>
      </c>
      <c r="C220" s="294">
        <v>4</v>
      </c>
      <c r="D220" s="296"/>
      <c r="E220" s="297">
        <v>2</v>
      </c>
      <c r="F220" s="337">
        <v>2.0399999999998726</v>
      </c>
      <c r="G220" s="299">
        <f>C220*E220*F220</f>
        <v>16.319999999998981</v>
      </c>
      <c r="H220" s="293"/>
      <c r="I220" s="300"/>
      <c r="J220" s="300"/>
      <c r="K220" s="301"/>
      <c r="L220" s="286"/>
      <c r="M220" s="286"/>
      <c r="N220" s="286"/>
      <c r="O220" s="286"/>
      <c r="P220" s="286"/>
      <c r="Q220" s="286"/>
      <c r="R220" s="286"/>
      <c r="S220" s="286"/>
      <c r="T220" s="286"/>
      <c r="U220" s="286"/>
      <c r="V220" s="286"/>
    </row>
    <row r="221" spans="1:22" ht="12.75" customHeight="1">
      <c r="A221" s="454" t="s">
        <v>319</v>
      </c>
      <c r="B221" s="463" t="s">
        <v>313</v>
      </c>
      <c r="C221" s="294">
        <v>4</v>
      </c>
      <c r="D221" s="296"/>
      <c r="E221" s="297">
        <v>3</v>
      </c>
      <c r="F221" s="337">
        <v>2.2099999999999453</v>
      </c>
      <c r="G221" s="299">
        <f>C221*E221*F221</f>
        <v>26.519999999999342</v>
      </c>
      <c r="H221" s="293"/>
      <c r="I221" s="300"/>
      <c r="J221" s="300"/>
      <c r="K221" s="301"/>
      <c r="L221" s="286"/>
      <c r="M221" s="286"/>
      <c r="N221" s="286"/>
      <c r="O221" s="286"/>
      <c r="P221" s="286"/>
      <c r="Q221" s="286"/>
      <c r="R221" s="286"/>
      <c r="S221" s="286"/>
      <c r="T221" s="286"/>
      <c r="U221" s="286"/>
      <c r="V221" s="286"/>
    </row>
    <row r="222" spans="1:22" ht="12.75" customHeight="1">
      <c r="A222" s="454"/>
      <c r="B222" s="464"/>
      <c r="C222" s="294"/>
      <c r="D222" s="296"/>
      <c r="E222" s="297"/>
      <c r="F222" s="337"/>
      <c r="G222" s="299"/>
      <c r="H222" s="293"/>
      <c r="I222" s="300"/>
      <c r="J222" s="300"/>
      <c r="K222" s="301"/>
      <c r="L222" s="286"/>
      <c r="M222" s="286"/>
      <c r="N222" s="286"/>
      <c r="O222" s="286"/>
      <c r="P222" s="286"/>
      <c r="Q222" s="286"/>
      <c r="R222" s="286"/>
      <c r="S222" s="286"/>
      <c r="T222" s="286"/>
      <c r="U222" s="286"/>
      <c r="V222" s="286"/>
    </row>
    <row r="223" spans="1:22" ht="12.75" customHeight="1">
      <c r="A223" s="454"/>
      <c r="B223" s="464"/>
      <c r="C223" s="294"/>
      <c r="D223" s="296"/>
      <c r="E223" s="297"/>
      <c r="F223" s="337"/>
      <c r="G223" s="299"/>
      <c r="H223" s="293"/>
      <c r="I223" s="300"/>
      <c r="J223" s="300"/>
      <c r="K223" s="301"/>
      <c r="L223" s="286"/>
      <c r="M223" s="286"/>
      <c r="N223" s="286"/>
      <c r="O223" s="286"/>
      <c r="P223" s="286"/>
      <c r="Q223" s="286"/>
      <c r="R223" s="286"/>
      <c r="S223" s="286"/>
      <c r="T223" s="286"/>
      <c r="U223" s="286"/>
      <c r="V223" s="286"/>
    </row>
    <row r="224" spans="1:22" ht="12.75" customHeight="1">
      <c r="A224" s="518"/>
      <c r="B224" s="518"/>
      <c r="C224" s="294"/>
      <c r="D224" s="296"/>
      <c r="E224" s="297"/>
      <c r="F224" s="337"/>
      <c r="G224" s="299"/>
      <c r="H224" s="293"/>
      <c r="I224" s="300"/>
      <c r="J224" s="300"/>
      <c r="K224" s="301"/>
      <c r="L224" s="286"/>
      <c r="M224" s="286"/>
      <c r="N224" s="286"/>
      <c r="O224" s="286"/>
      <c r="P224" s="286"/>
      <c r="Q224" s="286"/>
      <c r="R224" s="286"/>
      <c r="S224" s="286"/>
      <c r="T224" s="286"/>
      <c r="U224" s="286"/>
      <c r="V224" s="286"/>
    </row>
    <row r="225" spans="1:22" ht="12.75" customHeight="1">
      <c r="A225" s="454"/>
      <c r="B225" s="464"/>
      <c r="C225" s="294"/>
      <c r="D225" s="296"/>
      <c r="E225" s="297"/>
      <c r="F225" s="337"/>
      <c r="G225" s="299"/>
      <c r="H225" s="293"/>
      <c r="I225" s="300"/>
      <c r="J225" s="300"/>
      <c r="K225" s="301"/>
      <c r="L225" s="286"/>
      <c r="M225" s="286"/>
      <c r="N225" s="286"/>
      <c r="O225" s="286"/>
      <c r="P225" s="286"/>
      <c r="Q225" s="286"/>
      <c r="R225" s="286"/>
      <c r="S225" s="286"/>
      <c r="T225" s="286"/>
      <c r="U225" s="286"/>
      <c r="V225" s="286"/>
    </row>
    <row r="226" spans="1:22" ht="12.75" customHeight="1">
      <c r="A226" s="454"/>
      <c r="B226" s="464"/>
      <c r="C226" s="294"/>
      <c r="D226" s="296"/>
      <c r="E226" s="297"/>
      <c r="F226" s="298"/>
      <c r="G226" s="299"/>
      <c r="H226" s="293"/>
      <c r="I226" s="300"/>
      <c r="J226" s="300"/>
      <c r="K226" s="301"/>
      <c r="L226" s="286"/>
      <c r="M226" s="286"/>
      <c r="N226" s="286"/>
      <c r="O226" s="286"/>
      <c r="P226" s="286"/>
      <c r="Q226" s="286"/>
      <c r="R226" s="286"/>
      <c r="S226" s="286"/>
      <c r="T226" s="286"/>
      <c r="U226" s="286"/>
      <c r="V226" s="286"/>
    </row>
    <row r="227" spans="1:22" ht="12.75" customHeight="1">
      <c r="A227" s="507"/>
      <c r="B227" s="519"/>
      <c r="C227" s="294"/>
      <c r="D227" s="303"/>
      <c r="E227" s="297"/>
      <c r="F227" s="325"/>
      <c r="G227" s="299"/>
      <c r="H227" s="293"/>
      <c r="I227" s="300"/>
      <c r="J227" s="300"/>
      <c r="K227" s="301"/>
      <c r="L227" s="286"/>
      <c r="M227" s="286"/>
      <c r="N227" s="286"/>
      <c r="O227" s="286"/>
      <c r="P227" s="286"/>
      <c r="Q227" s="286"/>
      <c r="R227" s="286"/>
      <c r="S227" s="286"/>
      <c r="T227" s="286"/>
      <c r="U227" s="286"/>
      <c r="V227" s="286"/>
    </row>
    <row r="228" spans="1:22" ht="12.75" customHeight="1">
      <c r="A228" s="507"/>
      <c r="B228" s="508"/>
      <c r="C228" s="294"/>
      <c r="D228" s="303"/>
      <c r="E228" s="297"/>
      <c r="F228" s="298"/>
      <c r="G228" s="299"/>
      <c r="H228" s="293"/>
      <c r="I228" s="300"/>
      <c r="J228" s="300"/>
      <c r="K228" s="301"/>
      <c r="L228" s="286"/>
      <c r="M228" s="286"/>
      <c r="N228" s="286"/>
      <c r="O228" s="286"/>
      <c r="P228" s="286"/>
      <c r="Q228" s="286"/>
      <c r="R228" s="286"/>
      <c r="S228" s="286"/>
      <c r="T228" s="286"/>
      <c r="U228" s="286"/>
      <c r="V228" s="286"/>
    </row>
    <row r="229" spans="1:22" ht="12.75" customHeight="1">
      <c r="A229" s="501"/>
      <c r="B229" s="501"/>
      <c r="C229" s="294"/>
      <c r="D229" s="303"/>
      <c r="E229" s="297"/>
      <c r="F229" s="298"/>
      <c r="G229" s="299"/>
      <c r="H229" s="293"/>
      <c r="I229" s="300"/>
      <c r="J229" s="300"/>
      <c r="K229" s="301"/>
      <c r="L229" s="286"/>
      <c r="M229" s="286"/>
      <c r="N229" s="286"/>
      <c r="O229" s="286"/>
      <c r="P229" s="286"/>
      <c r="Q229" s="286"/>
      <c r="R229" s="286"/>
      <c r="S229" s="286"/>
      <c r="T229" s="286"/>
      <c r="U229" s="286"/>
      <c r="V229" s="286"/>
    </row>
    <row r="230" spans="1:22" ht="12.75" customHeight="1">
      <c r="A230" s="501"/>
      <c r="B230" s="501"/>
      <c r="C230" s="294"/>
      <c r="D230" s="303"/>
      <c r="E230" s="297"/>
      <c r="F230" s="298"/>
      <c r="G230" s="299"/>
      <c r="H230" s="293"/>
      <c r="I230" s="300"/>
      <c r="J230" s="300"/>
      <c r="K230" s="301"/>
      <c r="L230" s="286"/>
      <c r="M230" s="286"/>
      <c r="N230" s="286"/>
      <c r="O230" s="286"/>
      <c r="P230" s="286"/>
      <c r="Q230" s="286"/>
      <c r="R230" s="286"/>
      <c r="S230" s="286"/>
      <c r="T230" s="286"/>
      <c r="U230" s="286"/>
      <c r="V230" s="286"/>
    </row>
    <row r="231" spans="1:22" ht="12.75" customHeight="1">
      <c r="A231" s="501"/>
      <c r="B231" s="501"/>
      <c r="C231" s="294"/>
      <c r="D231" s="303"/>
      <c r="E231" s="297"/>
      <c r="F231" s="298"/>
      <c r="G231" s="299"/>
      <c r="H231" s="293"/>
      <c r="I231" s="300"/>
      <c r="J231" s="300"/>
      <c r="K231" s="301"/>
      <c r="L231" s="286"/>
      <c r="M231" s="286"/>
      <c r="N231" s="286"/>
      <c r="O231" s="286"/>
      <c r="P231" s="286"/>
      <c r="Q231" s="286"/>
      <c r="R231" s="286"/>
      <c r="S231" s="286"/>
      <c r="T231" s="286"/>
      <c r="U231" s="286"/>
      <c r="V231" s="286"/>
    </row>
    <row r="232" spans="1:22" ht="12.75" customHeight="1">
      <c r="A232" s="454"/>
      <c r="B232" s="463"/>
      <c r="C232" s="294"/>
      <c r="D232" s="303"/>
      <c r="E232" s="297"/>
      <c r="F232" s="298"/>
      <c r="G232" s="299"/>
      <c r="H232" s="293"/>
      <c r="I232" s="300"/>
      <c r="J232" s="300"/>
      <c r="K232" s="301"/>
      <c r="L232" s="286"/>
      <c r="M232" s="286"/>
      <c r="N232" s="286"/>
      <c r="O232" s="286"/>
      <c r="P232" s="286"/>
      <c r="Q232" s="286"/>
      <c r="R232" s="286"/>
      <c r="S232" s="286"/>
      <c r="T232" s="286"/>
      <c r="U232" s="286"/>
      <c r="V232" s="286"/>
    </row>
    <row r="233" spans="1:22" ht="12.75" customHeight="1">
      <c r="A233" s="454"/>
      <c r="B233" s="463"/>
      <c r="C233" s="294"/>
      <c r="D233" s="303"/>
      <c r="E233" s="297"/>
      <c r="F233" s="298"/>
      <c r="G233" s="299"/>
      <c r="H233" s="293"/>
      <c r="I233" s="300"/>
      <c r="J233" s="300"/>
      <c r="K233" s="301"/>
      <c r="L233" s="286"/>
      <c r="M233" s="286"/>
      <c r="N233" s="286"/>
      <c r="O233" s="286"/>
      <c r="P233" s="286"/>
      <c r="Q233" s="286"/>
      <c r="R233" s="286"/>
      <c r="S233" s="286"/>
      <c r="T233" s="286"/>
      <c r="U233" s="286"/>
      <c r="V233" s="286"/>
    </row>
    <row r="234" spans="1:22" ht="12.75" customHeight="1">
      <c r="A234" s="454"/>
      <c r="B234" s="463"/>
      <c r="C234" s="294"/>
      <c r="D234" s="303"/>
      <c r="E234" s="297"/>
      <c r="F234" s="298"/>
      <c r="G234" s="299"/>
      <c r="H234" s="293"/>
      <c r="I234" s="300"/>
      <c r="J234" s="300"/>
      <c r="K234" s="301"/>
      <c r="L234" s="286"/>
      <c r="M234" s="286"/>
      <c r="N234" s="286"/>
      <c r="O234" s="286"/>
      <c r="P234" s="286"/>
      <c r="Q234" s="286"/>
      <c r="R234" s="286"/>
      <c r="S234" s="286"/>
      <c r="T234" s="286"/>
      <c r="U234" s="286"/>
      <c r="V234" s="286"/>
    </row>
    <row r="235" spans="1:22" ht="12.75" customHeight="1">
      <c r="A235" s="454"/>
      <c r="B235" s="463"/>
      <c r="C235" s="294"/>
      <c r="D235" s="303"/>
      <c r="E235" s="297"/>
      <c r="F235" s="298"/>
      <c r="G235" s="299"/>
      <c r="H235" s="293"/>
      <c r="I235" s="300"/>
      <c r="J235" s="300"/>
      <c r="K235" s="301"/>
      <c r="L235" s="286"/>
      <c r="M235" s="286"/>
      <c r="N235" s="286"/>
      <c r="O235" s="286"/>
      <c r="P235" s="286"/>
      <c r="Q235" s="286"/>
      <c r="R235" s="286"/>
      <c r="S235" s="286"/>
      <c r="T235" s="286"/>
      <c r="U235" s="286"/>
      <c r="V235" s="286"/>
    </row>
    <row r="236" spans="1:22" ht="12.75" customHeight="1">
      <c r="A236" s="454"/>
      <c r="B236" s="455"/>
      <c r="C236" s="294"/>
      <c r="D236" s="303"/>
      <c r="E236" s="297"/>
      <c r="F236" s="298"/>
      <c r="G236" s="299"/>
      <c r="H236" s="293"/>
      <c r="I236" s="300"/>
      <c r="J236" s="300"/>
      <c r="K236" s="301"/>
      <c r="L236" s="286"/>
      <c r="M236" s="286"/>
      <c r="N236" s="286"/>
      <c r="O236" s="286"/>
      <c r="P236" s="286"/>
      <c r="Q236" s="286"/>
      <c r="R236" s="286"/>
      <c r="S236" s="286"/>
      <c r="T236" s="286"/>
      <c r="U236" s="286"/>
      <c r="V236" s="286"/>
    </row>
    <row r="237" spans="1:22" ht="12.75" customHeight="1" thickBot="1">
      <c r="A237" s="502" t="s">
        <v>13</v>
      </c>
      <c r="B237" s="477"/>
      <c r="C237" s="477"/>
      <c r="D237" s="477"/>
      <c r="E237" s="477"/>
      <c r="F237" s="473"/>
      <c r="G237" s="308">
        <f>ROUNDUP((SUM(G218:G236)/7),0)</f>
        <v>47</v>
      </c>
      <c r="H237" s="292"/>
      <c r="I237" s="309"/>
      <c r="J237" s="309"/>
      <c r="K237" s="310"/>
      <c r="L237" s="286"/>
      <c r="N237" s="286"/>
      <c r="O237" s="286"/>
      <c r="P237" s="286"/>
      <c r="Q237" s="286"/>
      <c r="R237" s="286"/>
      <c r="S237" s="286"/>
      <c r="T237" s="286"/>
      <c r="U237" s="286"/>
      <c r="V237" s="286"/>
    </row>
    <row r="238" spans="1:22" ht="12.75" customHeight="1" thickBot="1">
      <c r="A238" s="495"/>
      <c r="B238" s="496"/>
      <c r="C238" s="496"/>
      <c r="D238" s="496"/>
      <c r="E238" s="496"/>
      <c r="F238" s="496"/>
      <c r="G238" s="496"/>
      <c r="H238" s="496"/>
      <c r="I238" s="496"/>
      <c r="J238" s="496"/>
      <c r="K238" s="497"/>
      <c r="L238" s="286"/>
      <c r="M238" s="286"/>
      <c r="N238" s="286"/>
      <c r="O238" s="286"/>
      <c r="P238" s="286"/>
      <c r="Q238" s="286"/>
      <c r="R238" s="286"/>
      <c r="S238" s="286"/>
      <c r="T238" s="286"/>
      <c r="U238" s="286"/>
      <c r="V238" s="286"/>
    </row>
    <row r="239" spans="1:22" ht="12.75" customHeight="1">
      <c r="A239" s="311"/>
      <c r="B239" s="312"/>
      <c r="C239" s="312"/>
      <c r="D239" s="312"/>
      <c r="E239" s="312"/>
      <c r="F239" s="312"/>
      <c r="G239" s="312"/>
      <c r="H239" s="312"/>
      <c r="I239" s="312"/>
      <c r="J239" s="312"/>
      <c r="K239" s="313"/>
      <c r="L239" s="286"/>
      <c r="M239" s="286"/>
      <c r="N239" s="286"/>
      <c r="O239" s="286"/>
      <c r="P239" s="286"/>
      <c r="Q239" s="286"/>
      <c r="R239" s="286"/>
      <c r="S239" s="286"/>
      <c r="T239" s="286"/>
      <c r="U239" s="286"/>
      <c r="V239" s="286"/>
    </row>
    <row r="240" spans="1:22" ht="50.25" customHeight="1">
      <c r="A240" s="459"/>
      <c r="B240" s="460"/>
      <c r="C240" s="460"/>
      <c r="D240" s="460"/>
      <c r="E240" s="460"/>
      <c r="F240" s="460"/>
      <c r="G240" s="460"/>
      <c r="H240" s="460"/>
      <c r="I240" s="460"/>
      <c r="J240" s="286"/>
      <c r="K240" s="314"/>
      <c r="L240" s="286"/>
      <c r="M240" s="286"/>
      <c r="N240" s="286"/>
      <c r="O240" s="286"/>
      <c r="P240" s="286"/>
      <c r="Q240" s="286"/>
      <c r="R240" s="286"/>
      <c r="S240" s="286"/>
      <c r="T240" s="286"/>
      <c r="U240" s="286"/>
      <c r="V240" s="286"/>
    </row>
    <row r="241" spans="1:22" ht="12.75" customHeight="1">
      <c r="A241" s="461" t="s">
        <v>315</v>
      </c>
      <c r="B241" s="460"/>
      <c r="C241" s="460"/>
      <c r="D241" s="316"/>
      <c r="E241" s="316"/>
      <c r="F241" s="462" t="s">
        <v>315</v>
      </c>
      <c r="G241" s="460"/>
      <c r="H241" s="460"/>
      <c r="I241" s="316"/>
      <c r="J241" s="286"/>
      <c r="K241" s="314"/>
      <c r="L241" s="286"/>
      <c r="M241" s="286"/>
      <c r="N241" s="286"/>
      <c r="O241" s="286"/>
      <c r="P241" s="286"/>
      <c r="Q241" s="286"/>
      <c r="R241" s="286"/>
      <c r="S241" s="286"/>
      <c r="T241" s="286"/>
      <c r="U241" s="286"/>
      <c r="V241" s="286"/>
    </row>
    <row r="242" spans="1:22" ht="12.75" customHeight="1" thickBot="1">
      <c r="A242" s="451" t="s">
        <v>316</v>
      </c>
      <c r="B242" s="452"/>
      <c r="C242" s="452"/>
      <c r="D242" s="317"/>
      <c r="E242" s="317"/>
      <c r="F242" s="453" t="s">
        <v>316</v>
      </c>
      <c r="G242" s="452"/>
      <c r="H242" s="452"/>
      <c r="I242" s="317"/>
      <c r="J242" s="318"/>
      <c r="K242" s="319"/>
      <c r="L242" s="286"/>
      <c r="M242" s="286"/>
      <c r="N242" s="286"/>
      <c r="O242" s="286"/>
      <c r="P242" s="286"/>
      <c r="Q242" s="286"/>
      <c r="R242" s="286"/>
      <c r="S242" s="286"/>
      <c r="T242" s="286"/>
      <c r="U242" s="286"/>
      <c r="V242" s="286"/>
    </row>
    <row r="243" spans="1:22" ht="12.75" customHeight="1">
      <c r="A243" s="492" t="s">
        <v>302</v>
      </c>
      <c r="B243" s="493"/>
      <c r="C243" s="493"/>
      <c r="D243" s="493"/>
      <c r="E243" s="493"/>
      <c r="F243" s="493"/>
      <c r="G243" s="493"/>
      <c r="H243" s="493"/>
      <c r="I243" s="493"/>
      <c r="J243" s="493"/>
      <c r="K243" s="494"/>
      <c r="L243" s="286"/>
      <c r="M243" s="286"/>
      <c r="N243" s="286"/>
      <c r="O243" s="286"/>
      <c r="P243" s="286"/>
      <c r="Q243" s="286"/>
      <c r="R243" s="286"/>
      <c r="S243" s="286"/>
      <c r="T243" s="286"/>
      <c r="U243" s="286"/>
      <c r="V243" s="286"/>
    </row>
    <row r="244" spans="1:22" ht="12.75" customHeight="1" thickBot="1">
      <c r="A244" s="483"/>
      <c r="B244" s="479"/>
      <c r="C244" s="479"/>
      <c r="D244" s="479"/>
      <c r="E244" s="479"/>
      <c r="F244" s="479"/>
      <c r="G244" s="479"/>
      <c r="H244" s="479"/>
      <c r="I244" s="479"/>
      <c r="J244" s="479"/>
      <c r="K244" s="480"/>
      <c r="L244" s="286"/>
      <c r="M244" s="286"/>
      <c r="N244" s="286"/>
      <c r="O244" s="286"/>
      <c r="P244" s="286"/>
      <c r="Q244" s="286"/>
      <c r="R244" s="286"/>
      <c r="S244" s="286"/>
      <c r="T244" s="286"/>
      <c r="U244" s="286"/>
      <c r="V244" s="286"/>
    </row>
    <row r="245" spans="1:22" ht="42" customHeight="1">
      <c r="A245" s="288" t="s">
        <v>303</v>
      </c>
      <c r="B245" s="484" t="str">
        <f>B3</f>
        <v>CONSTRUCCION DE LOS SISTEMAS DE ALCANTARILLADO PLUVIAL DE LOS BARRIOS EL DORADO, PRADOS DE SAN LUIS, SANTA CATALINA, PATRIOTAS, VILLA BACHUE y PRADOS DEL NORTE DE LA CIUDAD DE TUNJA.</v>
      </c>
      <c r="C245" s="485"/>
      <c r="D245" s="485"/>
      <c r="E245" s="485"/>
      <c r="F245" s="485"/>
      <c r="G245" s="485"/>
      <c r="H245" s="485"/>
      <c r="I245" s="485"/>
      <c r="J245" s="485"/>
      <c r="K245" s="486"/>
      <c r="L245" s="286"/>
      <c r="M245" s="286"/>
      <c r="N245" s="286"/>
      <c r="O245" s="286"/>
      <c r="P245" s="286"/>
      <c r="Q245" s="286"/>
      <c r="R245" s="286"/>
      <c r="S245" s="286"/>
      <c r="T245" s="286"/>
      <c r="U245" s="286"/>
      <c r="V245" s="286"/>
    </row>
    <row r="246" spans="1:22" ht="12.75" customHeight="1">
      <c r="A246" s="487" t="s">
        <v>305</v>
      </c>
      <c r="B246" s="455"/>
      <c r="C246" s="488"/>
      <c r="D246" s="489"/>
      <c r="E246" s="489"/>
      <c r="F246" s="455"/>
      <c r="G246" s="490" t="s">
        <v>306</v>
      </c>
      <c r="H246" s="455"/>
      <c r="I246" s="490"/>
      <c r="J246" s="489"/>
      <c r="K246" s="491"/>
      <c r="L246" s="286"/>
      <c r="M246" s="286"/>
      <c r="N246" s="286"/>
      <c r="O246" s="286"/>
      <c r="P246" s="286"/>
      <c r="Q246" s="286"/>
      <c r="R246" s="286"/>
      <c r="S246" s="286"/>
      <c r="T246" s="286"/>
      <c r="U246" s="286"/>
      <c r="V246" s="286"/>
    </row>
    <row r="247" spans="1:22" ht="39.75" customHeight="1" thickBot="1">
      <c r="A247" s="289" t="s">
        <v>8</v>
      </c>
      <c r="B247" s="465" t="s">
        <v>51</v>
      </c>
      <c r="C247" s="466"/>
      <c r="D247" s="467" t="s">
        <v>10</v>
      </c>
      <c r="E247" s="468"/>
      <c r="F247" s="466"/>
      <c r="G247" s="503" t="str">
        <f>'PRESUPUESTO OFICIAL'!C18</f>
        <v>SUMINISTRO, FIGURADA Y AMARRE DE ACERO DE 420 MPa (60000 PSI)</v>
      </c>
      <c r="H247" s="468"/>
      <c r="I247" s="468"/>
      <c r="J247" s="290" t="s">
        <v>9</v>
      </c>
      <c r="K247" s="291" t="s">
        <v>16</v>
      </c>
      <c r="L247" s="286"/>
      <c r="M247" s="286"/>
      <c r="N247" s="286"/>
      <c r="O247" s="286"/>
      <c r="P247" s="286"/>
      <c r="Q247" s="286"/>
      <c r="R247" s="286"/>
      <c r="S247" s="286"/>
      <c r="T247" s="286"/>
      <c r="U247" s="286"/>
      <c r="V247" s="286"/>
    </row>
    <row r="248" spans="1:22" ht="12.75" customHeight="1">
      <c r="A248" s="470" t="s">
        <v>307</v>
      </c>
      <c r="B248" s="471"/>
      <c r="C248" s="474" t="s">
        <v>5</v>
      </c>
      <c r="D248" s="476" t="s">
        <v>308</v>
      </c>
      <c r="E248" s="477"/>
      <c r="F248" s="473"/>
      <c r="G248" s="474" t="s">
        <v>13</v>
      </c>
      <c r="H248" s="478" t="s">
        <v>309</v>
      </c>
      <c r="I248" s="479"/>
      <c r="J248" s="479"/>
      <c r="K248" s="480"/>
      <c r="L248" s="286"/>
      <c r="M248" s="286"/>
      <c r="N248" s="286"/>
      <c r="O248" s="286"/>
      <c r="P248" s="286"/>
      <c r="Q248" s="286"/>
      <c r="R248" s="286"/>
      <c r="S248" s="286"/>
      <c r="T248" s="286"/>
      <c r="U248" s="286"/>
      <c r="V248" s="286"/>
    </row>
    <row r="249" spans="1:22" ht="12.75" customHeight="1">
      <c r="A249" s="483"/>
      <c r="B249" s="471"/>
      <c r="C249" s="506"/>
      <c r="D249" s="323" t="s">
        <v>310</v>
      </c>
      <c r="E249" s="323" t="s">
        <v>322</v>
      </c>
      <c r="F249" s="323" t="s">
        <v>312</v>
      </c>
      <c r="G249" s="506"/>
      <c r="H249" s="481"/>
      <c r="I249" s="477"/>
      <c r="J249" s="477"/>
      <c r="K249" s="482"/>
      <c r="L249" s="286"/>
      <c r="M249" s="286"/>
      <c r="N249" s="286"/>
      <c r="O249" s="286"/>
      <c r="P249" s="286"/>
      <c r="Q249" s="286"/>
      <c r="R249" s="286"/>
      <c r="S249" s="286"/>
      <c r="T249" s="286"/>
      <c r="U249" s="286"/>
      <c r="V249" s="286"/>
    </row>
    <row r="250" spans="1:22" ht="12.6" customHeight="1">
      <c r="A250" s="501" t="s">
        <v>323</v>
      </c>
      <c r="B250" s="509" t="s">
        <v>324</v>
      </c>
      <c r="C250" s="305"/>
      <c r="D250" s="304"/>
      <c r="E250" s="306"/>
      <c r="F250" s="307"/>
      <c r="G250" s="331"/>
      <c r="H250" s="300"/>
      <c r="I250" s="300"/>
      <c r="J250" s="300"/>
      <c r="K250" s="301"/>
      <c r="L250" s="286"/>
      <c r="M250" s="286"/>
      <c r="N250" s="286"/>
      <c r="O250" s="286"/>
      <c r="P250" s="286"/>
      <c r="Q250" s="286"/>
      <c r="R250" s="286"/>
      <c r="S250" s="286"/>
      <c r="T250" s="286"/>
      <c r="U250" s="286"/>
      <c r="V250" s="286"/>
    </row>
    <row r="251" spans="1:22" ht="12.75" customHeight="1">
      <c r="A251" s="501" t="s">
        <v>325</v>
      </c>
      <c r="B251" s="509" t="s">
        <v>326</v>
      </c>
      <c r="C251" s="305">
        <v>1</v>
      </c>
      <c r="D251" s="347">
        <v>5.6</v>
      </c>
      <c r="E251" s="348">
        <v>0.99399999999999999</v>
      </c>
      <c r="F251" s="307"/>
      <c r="G251" s="331">
        <f>C251*D251*E251</f>
        <v>5.5663999999999998</v>
      </c>
      <c r="H251" s="300"/>
      <c r="I251" s="300"/>
      <c r="J251" s="300"/>
      <c r="K251" s="301"/>
      <c r="L251" s="286"/>
      <c r="M251" s="286"/>
      <c r="N251" s="286"/>
      <c r="O251" s="286"/>
      <c r="P251" s="286"/>
      <c r="Q251" s="286"/>
      <c r="R251" s="286"/>
      <c r="S251" s="286"/>
      <c r="T251" s="286"/>
      <c r="U251" s="286"/>
      <c r="V251" s="286"/>
    </row>
    <row r="252" spans="1:22" ht="12.75" customHeight="1">
      <c r="A252" s="501"/>
      <c r="B252" s="509"/>
      <c r="C252" s="305">
        <v>1</v>
      </c>
      <c r="D252" s="347">
        <v>4.68</v>
      </c>
      <c r="E252" s="348">
        <v>0.99399999999999999</v>
      </c>
      <c r="F252" s="307"/>
      <c r="G252" s="331">
        <f>C252*D252*E252</f>
        <v>4.6519199999999996</v>
      </c>
      <c r="H252" s="300"/>
      <c r="I252" s="300"/>
      <c r="J252" s="300"/>
      <c r="K252" s="301"/>
      <c r="L252" s="286"/>
      <c r="M252" s="286"/>
      <c r="N252" s="286"/>
      <c r="O252" s="286"/>
      <c r="P252" s="286"/>
      <c r="Q252" s="286"/>
      <c r="R252" s="286"/>
      <c r="S252" s="286"/>
      <c r="T252" s="286"/>
      <c r="U252" s="286"/>
      <c r="V252" s="286"/>
    </row>
    <row r="253" spans="1:22" ht="12.75" customHeight="1">
      <c r="A253" s="501"/>
      <c r="B253" s="509"/>
      <c r="C253" s="305">
        <v>1</v>
      </c>
      <c r="D253" s="347">
        <v>5.6</v>
      </c>
      <c r="E253" s="306">
        <v>0.56000000000000005</v>
      </c>
      <c r="F253" s="307"/>
      <c r="G253" s="331">
        <f>C253*D253*E253</f>
        <v>3.1360000000000001</v>
      </c>
      <c r="H253" s="300"/>
      <c r="I253" s="300"/>
      <c r="J253" s="300"/>
      <c r="K253" s="301"/>
      <c r="L253" s="286"/>
      <c r="M253" s="286"/>
      <c r="N253" s="286"/>
      <c r="O253" s="286"/>
      <c r="P253" s="286"/>
      <c r="Q253" s="286"/>
      <c r="R253" s="286"/>
      <c r="S253" s="286"/>
      <c r="T253" s="286"/>
      <c r="U253" s="286"/>
      <c r="V253" s="286"/>
    </row>
    <row r="254" spans="1:22" ht="12.75" customHeight="1">
      <c r="A254" s="501"/>
      <c r="B254" s="509"/>
      <c r="C254" s="305">
        <v>1</v>
      </c>
      <c r="D254" s="347">
        <v>4.68</v>
      </c>
      <c r="E254" s="306">
        <v>0.56000000000000005</v>
      </c>
      <c r="F254" s="307"/>
      <c r="G254" s="331">
        <f>C254*D254*E254</f>
        <v>2.6208</v>
      </c>
      <c r="H254" s="300"/>
      <c r="I254" s="300"/>
      <c r="J254" s="300"/>
      <c r="K254" s="301"/>
      <c r="L254" s="286"/>
      <c r="M254" s="286"/>
      <c r="N254" s="286"/>
      <c r="O254" s="286"/>
      <c r="P254" s="286"/>
      <c r="Q254" s="286"/>
      <c r="R254" s="286"/>
      <c r="S254" s="286"/>
      <c r="T254" s="286"/>
      <c r="U254" s="286"/>
      <c r="V254" s="286"/>
    </row>
    <row r="255" spans="1:22" ht="12.75" customHeight="1">
      <c r="A255" s="501" t="s">
        <v>327</v>
      </c>
      <c r="B255" s="509" t="s">
        <v>328</v>
      </c>
      <c r="C255" s="305">
        <f>25*1</f>
        <v>25</v>
      </c>
      <c r="D255" s="347">
        <v>0.9</v>
      </c>
      <c r="E255" s="347">
        <v>0.56000000000000005</v>
      </c>
      <c r="F255" s="347"/>
      <c r="G255" s="331">
        <f>C255*D255*E255</f>
        <v>12.600000000000001</v>
      </c>
      <c r="H255" s="300"/>
      <c r="I255" s="300"/>
      <c r="J255" s="300"/>
      <c r="K255" s="301"/>
      <c r="L255" s="286"/>
      <c r="M255" s="286"/>
      <c r="N255" s="286"/>
      <c r="O255" s="286"/>
      <c r="P255" s="286"/>
      <c r="Q255" s="286"/>
      <c r="R255" s="286"/>
      <c r="S255" s="286"/>
      <c r="T255" s="286"/>
      <c r="U255" s="286"/>
      <c r="V255" s="286"/>
    </row>
    <row r="256" spans="1:22" ht="12.75" customHeight="1">
      <c r="A256" s="501" t="s">
        <v>329</v>
      </c>
      <c r="B256" s="509" t="s">
        <v>330</v>
      </c>
      <c r="C256" s="305"/>
      <c r="D256" s="347"/>
      <c r="E256" s="347"/>
      <c r="F256" s="347"/>
      <c r="G256" s="331"/>
      <c r="H256" s="300"/>
      <c r="I256" s="300"/>
      <c r="J256" s="300"/>
      <c r="K256" s="301"/>
      <c r="L256" s="286"/>
      <c r="M256" s="286"/>
      <c r="N256" s="286"/>
      <c r="O256" s="286"/>
      <c r="P256" s="286"/>
      <c r="Q256" s="286"/>
      <c r="R256" s="286"/>
      <c r="S256" s="286"/>
      <c r="T256" s="286"/>
      <c r="U256" s="286"/>
      <c r="V256" s="286"/>
    </row>
    <row r="257" spans="1:22" ht="15" customHeight="1">
      <c r="A257" s="501"/>
      <c r="B257" s="509"/>
      <c r="C257" s="305">
        <v>1</v>
      </c>
      <c r="D257" s="347">
        <v>1.77</v>
      </c>
      <c r="E257" s="347">
        <v>0.99399999999999999</v>
      </c>
      <c r="F257" s="347"/>
      <c r="G257" s="331">
        <f>C257*D257*E257</f>
        <v>1.7593799999999999</v>
      </c>
      <c r="K257" s="301"/>
    </row>
    <row r="258" spans="1:22" ht="15" customHeight="1">
      <c r="A258" s="501" t="s">
        <v>331</v>
      </c>
      <c r="B258" s="509" t="s">
        <v>332</v>
      </c>
      <c r="C258" s="305">
        <v>1</v>
      </c>
      <c r="D258" s="347">
        <v>1.84</v>
      </c>
      <c r="E258" s="347">
        <v>0.99399999999999999</v>
      </c>
      <c r="F258" s="347"/>
      <c r="G258" s="331">
        <f>C258*D258*E258</f>
        <v>1.8289600000000001</v>
      </c>
      <c r="K258" s="301"/>
    </row>
    <row r="259" spans="1:22" ht="15" customHeight="1">
      <c r="A259" s="501"/>
      <c r="B259" s="509"/>
      <c r="C259" s="305">
        <v>1</v>
      </c>
      <c r="D259" s="347">
        <v>1.77</v>
      </c>
      <c r="E259" s="347">
        <v>0.56000000000000005</v>
      </c>
      <c r="F259" s="347"/>
      <c r="G259" s="331">
        <f>C259*D259*E259</f>
        <v>0.99120000000000008</v>
      </c>
      <c r="K259" s="301"/>
    </row>
    <row r="260" spans="1:22" ht="12.75" customHeight="1">
      <c r="A260" s="501"/>
      <c r="B260" s="509"/>
      <c r="C260" s="305">
        <v>1</v>
      </c>
      <c r="D260" s="347">
        <v>1.84</v>
      </c>
      <c r="E260" s="347">
        <v>0.56000000000000005</v>
      </c>
      <c r="F260" s="347"/>
      <c r="G260" s="331">
        <f>C260*D260*E260</f>
        <v>1.0304000000000002</v>
      </c>
      <c r="H260" s="300"/>
      <c r="I260" s="300"/>
      <c r="J260" s="300"/>
      <c r="K260" s="301"/>
      <c r="L260" s="286"/>
      <c r="M260" s="286"/>
      <c r="N260" s="286"/>
      <c r="O260" s="286"/>
      <c r="P260" s="286"/>
      <c r="Q260" s="286"/>
      <c r="R260" s="286"/>
      <c r="S260" s="286"/>
      <c r="T260" s="286"/>
      <c r="U260" s="286"/>
      <c r="V260" s="286"/>
    </row>
    <row r="261" spans="1:22" ht="12.75" customHeight="1">
      <c r="A261" s="501" t="s">
        <v>327</v>
      </c>
      <c r="B261" s="509" t="s">
        <v>328</v>
      </c>
      <c r="C261" s="305">
        <f>8*1</f>
        <v>8</v>
      </c>
      <c r="D261" s="347">
        <v>0.8</v>
      </c>
      <c r="E261" s="347">
        <v>0.56000000000000005</v>
      </c>
      <c r="F261" s="307"/>
      <c r="G261" s="331">
        <f>C261*D261*E261</f>
        <v>3.5840000000000005</v>
      </c>
      <c r="H261" s="300"/>
      <c r="I261" s="300"/>
      <c r="J261" s="300"/>
      <c r="K261" s="301"/>
      <c r="L261" s="286"/>
      <c r="M261" s="286"/>
      <c r="N261" s="286"/>
      <c r="O261" s="286"/>
      <c r="P261" s="286"/>
      <c r="Q261" s="286"/>
      <c r="R261" s="286"/>
      <c r="S261" s="286"/>
      <c r="T261" s="286"/>
      <c r="U261" s="286"/>
      <c r="V261" s="286"/>
    </row>
    <row r="262" spans="1:22" ht="12.75" customHeight="1">
      <c r="A262" s="501" t="s">
        <v>333</v>
      </c>
      <c r="B262" s="509" t="s">
        <v>334</v>
      </c>
      <c r="C262" s="305"/>
      <c r="D262" s="304"/>
      <c r="E262" s="306"/>
      <c r="F262" s="307"/>
      <c r="G262" s="331"/>
      <c r="H262" s="300"/>
      <c r="I262" s="300"/>
      <c r="J262" s="300"/>
      <c r="K262" s="301"/>
      <c r="L262" s="286"/>
      <c r="M262" s="286"/>
      <c r="N262" s="286"/>
      <c r="O262" s="286"/>
      <c r="P262" s="286"/>
      <c r="Q262" s="286"/>
      <c r="R262" s="286"/>
      <c r="S262" s="286"/>
      <c r="T262" s="286"/>
      <c r="U262" s="286"/>
      <c r="V262" s="286"/>
    </row>
    <row r="263" spans="1:22" ht="12.75" customHeight="1">
      <c r="A263" s="501" t="s">
        <v>331</v>
      </c>
      <c r="B263" s="509" t="s">
        <v>335</v>
      </c>
      <c r="C263" s="305">
        <v>1</v>
      </c>
      <c r="D263" s="347">
        <v>1.53</v>
      </c>
      <c r="E263" s="347">
        <v>0.99399999999999999</v>
      </c>
      <c r="F263" s="307"/>
      <c r="G263" s="331">
        <f>C263*D263*E263</f>
        <v>1.5208200000000001</v>
      </c>
      <c r="H263" s="300"/>
      <c r="I263" s="300"/>
      <c r="J263" s="300"/>
      <c r="K263" s="301"/>
      <c r="L263" s="286"/>
      <c r="M263" s="286"/>
      <c r="N263" s="286"/>
      <c r="O263" s="286"/>
      <c r="P263" s="286"/>
      <c r="Q263" s="286"/>
      <c r="R263" s="286"/>
      <c r="S263" s="286"/>
      <c r="T263" s="286"/>
      <c r="U263" s="286"/>
      <c r="V263" s="286"/>
    </row>
    <row r="264" spans="1:22" ht="12.75" customHeight="1">
      <c r="A264" s="501"/>
      <c r="B264" s="509"/>
      <c r="C264" s="305">
        <v>1</v>
      </c>
      <c r="D264" s="347">
        <v>1.67</v>
      </c>
      <c r="E264" s="347">
        <v>0.99399999999999999</v>
      </c>
      <c r="F264" s="307"/>
      <c r="G264" s="331">
        <f t="shared" ref="G264:G285" si="5">C264*D264*E264</f>
        <v>1.65998</v>
      </c>
      <c r="H264" s="300"/>
      <c r="I264" s="300"/>
      <c r="J264" s="300"/>
      <c r="K264" s="301"/>
      <c r="L264" s="286"/>
      <c r="M264" s="286"/>
      <c r="N264" s="286"/>
      <c r="O264" s="286"/>
      <c r="P264" s="286"/>
      <c r="Q264" s="286"/>
      <c r="R264" s="286"/>
      <c r="S264" s="286"/>
      <c r="T264" s="286"/>
      <c r="U264" s="286"/>
      <c r="V264" s="286"/>
    </row>
    <row r="265" spans="1:22" ht="12.75" customHeight="1">
      <c r="A265" s="501"/>
      <c r="B265" s="509"/>
      <c r="C265" s="305">
        <v>1</v>
      </c>
      <c r="D265" s="347">
        <v>1.53</v>
      </c>
      <c r="E265" s="347">
        <v>0.56000000000000005</v>
      </c>
      <c r="F265" s="307"/>
      <c r="G265" s="331">
        <f t="shared" si="5"/>
        <v>0.85680000000000012</v>
      </c>
      <c r="H265" s="300"/>
      <c r="I265" s="300"/>
      <c r="J265" s="300"/>
      <c r="K265" s="301"/>
      <c r="L265" s="286"/>
      <c r="M265" s="286"/>
      <c r="N265" s="286"/>
      <c r="O265" s="286"/>
      <c r="P265" s="286"/>
      <c r="Q265" s="286"/>
      <c r="R265" s="286"/>
      <c r="S265" s="286"/>
      <c r="T265" s="286"/>
      <c r="U265" s="286"/>
      <c r="V265" s="286"/>
    </row>
    <row r="266" spans="1:22" ht="12.75" customHeight="1">
      <c r="A266" s="501"/>
      <c r="B266" s="509"/>
      <c r="C266" s="305">
        <v>1</v>
      </c>
      <c r="D266" s="347">
        <v>1.67</v>
      </c>
      <c r="E266" s="347">
        <v>0.56000000000000005</v>
      </c>
      <c r="F266" s="307"/>
      <c r="G266" s="331">
        <f t="shared" si="5"/>
        <v>0.93520000000000003</v>
      </c>
      <c r="H266" s="300"/>
      <c r="I266" s="300"/>
      <c r="J266" s="300"/>
      <c r="K266" s="301"/>
      <c r="L266" s="286"/>
      <c r="M266" s="286"/>
      <c r="N266" s="286"/>
      <c r="O266" s="286"/>
      <c r="P266" s="286"/>
      <c r="Q266" s="286"/>
      <c r="R266" s="286"/>
      <c r="S266" s="286"/>
      <c r="T266" s="286"/>
      <c r="U266" s="286"/>
      <c r="V266" s="286"/>
    </row>
    <row r="267" spans="1:22" ht="12.75" customHeight="1">
      <c r="A267" s="501" t="s">
        <v>327</v>
      </c>
      <c r="B267" s="509" t="s">
        <v>334</v>
      </c>
      <c r="C267" s="305">
        <f>7*1</f>
        <v>7</v>
      </c>
      <c r="D267" s="347">
        <v>0.8</v>
      </c>
      <c r="E267" s="347">
        <v>0.56000000000000005</v>
      </c>
      <c r="F267" s="307"/>
      <c r="G267" s="331">
        <f>C267*D267*E267</f>
        <v>3.1360000000000006</v>
      </c>
      <c r="H267" s="300"/>
      <c r="I267" s="300"/>
      <c r="J267" s="300"/>
      <c r="K267" s="301"/>
      <c r="L267" s="286"/>
      <c r="M267" s="286"/>
      <c r="N267" s="286"/>
      <c r="O267" s="286"/>
      <c r="P267" s="286"/>
      <c r="Q267" s="286"/>
      <c r="R267" s="286"/>
      <c r="S267" s="286"/>
      <c r="T267" s="286"/>
      <c r="U267" s="286"/>
      <c r="V267" s="286"/>
    </row>
    <row r="268" spans="1:22" ht="12.75" customHeight="1">
      <c r="A268" s="501" t="s">
        <v>336</v>
      </c>
      <c r="B268" s="509" t="s">
        <v>335</v>
      </c>
      <c r="C268" s="305"/>
      <c r="D268" s="304"/>
      <c r="E268" s="306"/>
      <c r="F268" s="307"/>
      <c r="G268" s="331"/>
      <c r="H268" s="300"/>
      <c r="I268" s="300"/>
      <c r="J268" s="300"/>
      <c r="K268" s="301"/>
      <c r="L268" s="286"/>
      <c r="M268" s="286"/>
      <c r="N268" s="286"/>
      <c r="O268" s="286"/>
      <c r="P268" s="286"/>
      <c r="Q268" s="286"/>
      <c r="R268" s="286"/>
      <c r="S268" s="286"/>
      <c r="T268" s="286"/>
      <c r="U268" s="286"/>
      <c r="V268" s="286"/>
    </row>
    <row r="269" spans="1:22" ht="12.75" customHeight="1">
      <c r="A269" s="501" t="s">
        <v>331</v>
      </c>
      <c r="B269" s="509" t="s">
        <v>337</v>
      </c>
      <c r="C269" s="305">
        <v>1</v>
      </c>
      <c r="D269" s="347">
        <v>1.53</v>
      </c>
      <c r="E269" s="347">
        <v>0.99399999999999999</v>
      </c>
      <c r="F269" s="307"/>
      <c r="G269" s="331">
        <f t="shared" si="5"/>
        <v>1.5208200000000001</v>
      </c>
      <c r="H269" s="300"/>
      <c r="I269" s="300"/>
      <c r="J269" s="300"/>
      <c r="K269" s="301"/>
      <c r="L269" s="286"/>
      <c r="M269" s="286"/>
      <c r="N269" s="286"/>
      <c r="O269" s="286"/>
      <c r="P269" s="286"/>
      <c r="Q269" s="286"/>
      <c r="R269" s="286"/>
      <c r="S269" s="286"/>
      <c r="T269" s="286"/>
      <c r="U269" s="286"/>
      <c r="V269" s="286"/>
    </row>
    <row r="270" spans="1:22" ht="12.75" customHeight="1">
      <c r="A270" s="501"/>
      <c r="B270" s="509"/>
      <c r="C270" s="305">
        <v>1</v>
      </c>
      <c r="D270" s="347">
        <v>1.67</v>
      </c>
      <c r="E270" s="347">
        <v>0.99399999999999999</v>
      </c>
      <c r="F270" s="307"/>
      <c r="G270" s="331">
        <f t="shared" si="5"/>
        <v>1.65998</v>
      </c>
      <c r="H270" s="300"/>
      <c r="I270" s="300"/>
      <c r="J270" s="300"/>
      <c r="K270" s="301"/>
      <c r="L270" s="286"/>
      <c r="M270" s="286"/>
      <c r="N270" s="286"/>
      <c r="O270" s="286"/>
      <c r="P270" s="286"/>
      <c r="Q270" s="286"/>
      <c r="R270" s="286"/>
      <c r="S270" s="286"/>
      <c r="T270" s="286"/>
      <c r="U270" s="286"/>
      <c r="V270" s="286"/>
    </row>
    <row r="271" spans="1:22" ht="15" customHeight="1">
      <c r="A271" s="501"/>
      <c r="B271" s="509"/>
      <c r="C271" s="305">
        <v>1</v>
      </c>
      <c r="D271" s="347">
        <v>1.53</v>
      </c>
      <c r="E271" s="347">
        <v>0.56000000000000005</v>
      </c>
      <c r="F271" s="349"/>
      <c r="G271" s="331">
        <f t="shared" si="5"/>
        <v>0.85680000000000012</v>
      </c>
      <c r="K271" s="301"/>
    </row>
    <row r="272" spans="1:22" ht="15" customHeight="1">
      <c r="A272" s="501"/>
      <c r="B272" s="509"/>
      <c r="C272" s="305">
        <v>1</v>
      </c>
      <c r="D272" s="347">
        <v>1.67</v>
      </c>
      <c r="E272" s="347">
        <v>0.56000000000000005</v>
      </c>
      <c r="F272" s="349"/>
      <c r="G272" s="331">
        <f t="shared" si="5"/>
        <v>0.93520000000000003</v>
      </c>
      <c r="K272" s="301"/>
    </row>
    <row r="273" spans="1:22" ht="12.6" customHeight="1">
      <c r="A273" s="501" t="s">
        <v>327</v>
      </c>
      <c r="B273" s="509" t="s">
        <v>324</v>
      </c>
      <c r="C273" s="305">
        <f>7*1</f>
        <v>7</v>
      </c>
      <c r="D273" s="347">
        <v>0.8</v>
      </c>
      <c r="E273" s="347">
        <v>0.56000000000000005</v>
      </c>
      <c r="F273" s="307"/>
      <c r="G273" s="331">
        <f t="shared" si="5"/>
        <v>3.1360000000000006</v>
      </c>
      <c r="H273" s="300"/>
      <c r="I273" s="300"/>
      <c r="J273" s="300"/>
      <c r="K273" s="301"/>
      <c r="L273" s="286"/>
      <c r="M273" s="286"/>
      <c r="N273" s="286"/>
      <c r="O273" s="286"/>
      <c r="P273" s="286"/>
      <c r="Q273" s="286"/>
      <c r="R273" s="286"/>
      <c r="S273" s="286"/>
      <c r="T273" s="286"/>
      <c r="U273" s="286"/>
      <c r="V273" s="286"/>
    </row>
    <row r="274" spans="1:22" ht="12.75" customHeight="1">
      <c r="A274" s="501" t="s">
        <v>338</v>
      </c>
      <c r="B274" s="509" t="s">
        <v>326</v>
      </c>
      <c r="C274" s="305">
        <f>8*1</f>
        <v>8</v>
      </c>
      <c r="D274" s="347">
        <v>1.36</v>
      </c>
      <c r="E274" s="347">
        <v>0.56000000000000005</v>
      </c>
      <c r="F274" s="307"/>
      <c r="G274" s="331">
        <f t="shared" si="5"/>
        <v>6.0928000000000013</v>
      </c>
      <c r="H274" s="300"/>
      <c r="I274" s="300"/>
      <c r="J274" s="300"/>
      <c r="K274" s="301"/>
      <c r="L274" s="286"/>
      <c r="M274" s="286"/>
      <c r="N274" s="286"/>
      <c r="O274" s="286"/>
      <c r="P274" s="286"/>
      <c r="Q274" s="286"/>
      <c r="R274" s="286"/>
      <c r="S274" s="286"/>
      <c r="T274" s="286"/>
      <c r="U274" s="286"/>
      <c r="V274" s="286"/>
    </row>
    <row r="275" spans="1:22" ht="12.75" customHeight="1">
      <c r="A275" s="501"/>
      <c r="B275" s="509"/>
      <c r="C275" s="305">
        <f>2*1</f>
        <v>2</v>
      </c>
      <c r="D275" s="347">
        <v>1.78</v>
      </c>
      <c r="E275" s="347">
        <v>0.56000000000000005</v>
      </c>
      <c r="F275" s="307"/>
      <c r="G275" s="331">
        <f t="shared" si="5"/>
        <v>1.9936000000000003</v>
      </c>
      <c r="H275" s="300"/>
      <c r="I275" s="300"/>
      <c r="J275" s="300"/>
      <c r="K275" s="301"/>
      <c r="L275" s="286"/>
      <c r="M275" s="286"/>
      <c r="N275" s="286"/>
      <c r="O275" s="286"/>
      <c r="P275" s="286"/>
      <c r="Q275" s="286"/>
      <c r="R275" s="286"/>
      <c r="S275" s="286"/>
      <c r="T275" s="286"/>
      <c r="U275" s="286"/>
      <c r="V275" s="286"/>
    </row>
    <row r="276" spans="1:22" ht="12.75" customHeight="1">
      <c r="A276" s="501"/>
      <c r="B276" s="509"/>
      <c r="C276" s="305">
        <f>4*1</f>
        <v>4</v>
      </c>
      <c r="D276" s="347">
        <v>0.59</v>
      </c>
      <c r="E276" s="347">
        <v>0.56000000000000005</v>
      </c>
      <c r="F276" s="307"/>
      <c r="G276" s="331">
        <f t="shared" si="5"/>
        <v>1.3216000000000001</v>
      </c>
      <c r="H276" s="300"/>
      <c r="I276" s="300"/>
      <c r="J276" s="300"/>
      <c r="K276" s="301"/>
      <c r="L276" s="286"/>
      <c r="M276" s="286"/>
      <c r="N276" s="286"/>
      <c r="O276" s="286"/>
      <c r="P276" s="286"/>
      <c r="Q276" s="286"/>
      <c r="R276" s="286"/>
      <c r="S276" s="286"/>
      <c r="T276" s="286"/>
      <c r="U276" s="286"/>
      <c r="V276" s="286"/>
    </row>
    <row r="277" spans="1:22" ht="12.75" customHeight="1">
      <c r="A277" s="501"/>
      <c r="B277" s="509"/>
      <c r="C277" s="305">
        <f>4*1</f>
        <v>4</v>
      </c>
      <c r="D277" s="347">
        <v>0.5</v>
      </c>
      <c r="E277" s="347">
        <v>0.56000000000000005</v>
      </c>
      <c r="F277" s="307"/>
      <c r="G277" s="331">
        <f t="shared" si="5"/>
        <v>1.1200000000000001</v>
      </c>
      <c r="H277" s="300"/>
      <c r="I277" s="300"/>
      <c r="J277" s="300"/>
      <c r="K277" s="301"/>
      <c r="L277" s="286"/>
      <c r="M277" s="286"/>
      <c r="N277" s="286"/>
      <c r="O277" s="286"/>
      <c r="P277" s="286"/>
      <c r="Q277" s="286"/>
      <c r="R277" s="286"/>
      <c r="S277" s="286"/>
      <c r="T277" s="286"/>
      <c r="U277" s="286"/>
      <c r="V277" s="286"/>
    </row>
    <row r="278" spans="1:22" ht="12.75" customHeight="1">
      <c r="A278" s="501"/>
      <c r="B278" s="509"/>
      <c r="C278" s="305">
        <f>4*1</f>
        <v>4</v>
      </c>
      <c r="D278" s="347">
        <v>0.8</v>
      </c>
      <c r="E278" s="347">
        <v>0.56000000000000005</v>
      </c>
      <c r="F278" s="307"/>
      <c r="G278" s="331">
        <f t="shared" si="5"/>
        <v>1.7920000000000003</v>
      </c>
      <c r="H278" s="300"/>
      <c r="I278" s="300"/>
      <c r="J278" s="300"/>
      <c r="K278" s="301"/>
      <c r="L278" s="286"/>
      <c r="M278" s="286"/>
      <c r="N278" s="286"/>
      <c r="O278" s="286"/>
      <c r="P278" s="286"/>
      <c r="Q278" s="286"/>
      <c r="R278" s="286"/>
      <c r="S278" s="286"/>
      <c r="T278" s="286"/>
      <c r="U278" s="286"/>
      <c r="V278" s="286"/>
    </row>
    <row r="279" spans="1:22" ht="15" customHeight="1">
      <c r="A279" s="501"/>
      <c r="B279" s="509"/>
      <c r="C279" s="305">
        <f>4*1</f>
        <v>4</v>
      </c>
      <c r="D279" s="347">
        <v>0.42</v>
      </c>
      <c r="E279" s="347">
        <v>0.56000000000000005</v>
      </c>
      <c r="F279" s="349"/>
      <c r="G279" s="331">
        <f t="shared" si="5"/>
        <v>0.94080000000000008</v>
      </c>
      <c r="K279" s="301"/>
    </row>
    <row r="280" spans="1:22" ht="15" customHeight="1">
      <c r="A280" s="501"/>
      <c r="B280" s="509"/>
      <c r="C280" s="305">
        <f>2*1</f>
        <v>2</v>
      </c>
      <c r="D280" s="347">
        <v>0.73</v>
      </c>
      <c r="E280" s="347">
        <v>0.56000000000000005</v>
      </c>
      <c r="F280" s="349"/>
      <c r="G280" s="331">
        <f t="shared" si="5"/>
        <v>0.8176000000000001</v>
      </c>
      <c r="K280" s="301"/>
    </row>
    <row r="281" spans="1:22" ht="15" customHeight="1">
      <c r="A281" s="501"/>
      <c r="B281" s="509"/>
      <c r="C281" s="305">
        <f>2*1</f>
        <v>2</v>
      </c>
      <c r="D281" s="347">
        <v>0.35</v>
      </c>
      <c r="E281" s="347">
        <v>0.56000000000000005</v>
      </c>
      <c r="F281" s="349"/>
      <c r="G281" s="331">
        <f t="shared" si="5"/>
        <v>0.39200000000000002</v>
      </c>
      <c r="I281" s="350"/>
      <c r="K281" s="301"/>
    </row>
    <row r="282" spans="1:22" ht="12.75" customHeight="1">
      <c r="A282" s="501" t="s">
        <v>339</v>
      </c>
      <c r="B282" s="509"/>
      <c r="C282" s="305"/>
      <c r="D282" s="304"/>
      <c r="E282" s="306"/>
      <c r="F282" s="307"/>
      <c r="G282" s="331"/>
      <c r="H282" s="300"/>
      <c r="I282" s="300"/>
      <c r="J282" s="300"/>
      <c r="K282" s="301"/>
      <c r="L282" s="286"/>
      <c r="M282" s="286"/>
      <c r="N282" s="286"/>
      <c r="O282" s="286"/>
      <c r="P282" s="286"/>
      <c r="Q282" s="286"/>
      <c r="R282" s="286"/>
      <c r="S282" s="286"/>
      <c r="T282" s="286"/>
      <c r="U282" s="286"/>
      <c r="V282" s="286"/>
    </row>
    <row r="283" spans="1:22" ht="12.75" customHeight="1">
      <c r="A283" s="501"/>
      <c r="B283" s="509"/>
      <c r="C283" s="305">
        <f>2*1</f>
        <v>2</v>
      </c>
      <c r="D283" s="347">
        <v>1.6</v>
      </c>
      <c r="E283" s="347">
        <v>0.56000000000000005</v>
      </c>
      <c r="F283" s="307"/>
      <c r="G283" s="331">
        <f>C283*D283*E283</f>
        <v>1.7920000000000003</v>
      </c>
      <c r="H283" s="300"/>
      <c r="I283" s="300"/>
      <c r="J283" s="300"/>
      <c r="K283" s="301"/>
      <c r="L283" s="286"/>
      <c r="M283" s="286"/>
      <c r="N283" s="286"/>
      <c r="O283" s="286"/>
      <c r="P283" s="286"/>
      <c r="Q283" s="286"/>
      <c r="R283" s="286"/>
      <c r="S283" s="286"/>
      <c r="T283" s="286"/>
      <c r="U283" s="286"/>
      <c r="V283" s="286"/>
    </row>
    <row r="284" spans="1:22" ht="12.75" customHeight="1">
      <c r="A284" s="501"/>
      <c r="B284" s="509"/>
      <c r="C284" s="305">
        <f>4*1</f>
        <v>4</v>
      </c>
      <c r="D284" s="347">
        <v>1.55</v>
      </c>
      <c r="E284" s="347">
        <v>0.56000000000000005</v>
      </c>
      <c r="F284" s="307"/>
      <c r="G284" s="331">
        <f t="shared" si="5"/>
        <v>3.4720000000000004</v>
      </c>
      <c r="H284" s="300"/>
      <c r="I284" s="300"/>
      <c r="J284" s="300"/>
      <c r="K284" s="301"/>
      <c r="L284" s="286"/>
      <c r="M284" s="286"/>
      <c r="N284" s="286"/>
      <c r="O284" s="286"/>
      <c r="P284" s="286"/>
      <c r="Q284" s="286"/>
      <c r="R284" s="286"/>
      <c r="S284" s="286"/>
      <c r="T284" s="286"/>
      <c r="U284" s="286"/>
      <c r="V284" s="286"/>
    </row>
    <row r="285" spans="1:22" ht="12.75" customHeight="1">
      <c r="A285" s="501"/>
      <c r="B285" s="509"/>
      <c r="C285" s="305">
        <f>4*1</f>
        <v>4</v>
      </c>
      <c r="D285" s="347">
        <v>1.39</v>
      </c>
      <c r="E285" s="347">
        <v>0.56000000000000005</v>
      </c>
      <c r="F285" s="307"/>
      <c r="G285" s="331">
        <f t="shared" si="5"/>
        <v>3.1135999999999999</v>
      </c>
      <c r="H285" s="300"/>
      <c r="I285" s="300"/>
      <c r="J285" s="300"/>
      <c r="K285" s="301"/>
      <c r="L285" s="286"/>
      <c r="M285" s="286"/>
      <c r="N285" s="286"/>
      <c r="O285" s="286"/>
      <c r="P285" s="286"/>
      <c r="Q285" s="286"/>
      <c r="R285" s="286"/>
      <c r="S285" s="286"/>
      <c r="T285" s="286"/>
      <c r="U285" s="286"/>
      <c r="V285" s="286"/>
    </row>
    <row r="286" spans="1:22" ht="12.75" customHeight="1">
      <c r="A286" s="501"/>
      <c r="B286" s="509"/>
      <c r="C286" s="305">
        <f>4*1</f>
        <v>4</v>
      </c>
      <c r="D286" s="347">
        <v>1.06</v>
      </c>
      <c r="E286" s="347">
        <v>0.56000000000000005</v>
      </c>
      <c r="F286" s="307"/>
      <c r="G286" s="331">
        <f>C286*D286*E286</f>
        <v>2.3744000000000005</v>
      </c>
      <c r="H286" s="300"/>
      <c r="I286" s="300"/>
      <c r="J286" s="300"/>
      <c r="K286" s="301"/>
      <c r="L286" s="286"/>
      <c r="M286" s="286"/>
      <c r="N286" s="286"/>
      <c r="O286" s="286"/>
      <c r="P286" s="286"/>
      <c r="Q286" s="286"/>
      <c r="R286" s="286"/>
      <c r="S286" s="286"/>
      <c r="T286" s="286"/>
      <c r="U286" s="286"/>
      <c r="V286" s="286"/>
    </row>
    <row r="287" spans="1:22" ht="12.75" customHeight="1">
      <c r="A287" s="501" t="s">
        <v>340</v>
      </c>
      <c r="B287" s="509"/>
      <c r="C287" s="305"/>
      <c r="D287" s="304"/>
      <c r="E287" s="306"/>
      <c r="F287" s="307"/>
      <c r="G287" s="331"/>
      <c r="H287" s="300"/>
      <c r="I287" s="300"/>
      <c r="J287" s="300"/>
      <c r="K287" s="301"/>
      <c r="L287" s="286"/>
      <c r="M287" s="286"/>
      <c r="N287" s="286"/>
      <c r="O287" s="286"/>
      <c r="P287" s="286"/>
      <c r="Q287" s="286"/>
      <c r="R287" s="286"/>
      <c r="S287" s="286"/>
      <c r="T287" s="286"/>
      <c r="U287" s="286"/>
      <c r="V287" s="286"/>
    </row>
    <row r="288" spans="1:22" ht="15" customHeight="1">
      <c r="A288" s="512"/>
      <c r="B288" s="512"/>
      <c r="C288" s="305">
        <v>36</v>
      </c>
      <c r="D288" s="351">
        <v>3.03</v>
      </c>
      <c r="E288" s="349">
        <v>0.995</v>
      </c>
      <c r="F288" s="349"/>
      <c r="G288" s="331">
        <f t="shared" ref="G288:G289" si="6">C288*D288*E288</f>
        <v>108.5346</v>
      </c>
      <c r="K288" s="301"/>
    </row>
    <row r="289" spans="1:22" ht="12.75" customHeight="1">
      <c r="A289" s="501"/>
      <c r="B289" s="509"/>
      <c r="C289" s="305">
        <v>64</v>
      </c>
      <c r="D289" s="304">
        <v>1.9</v>
      </c>
      <c r="E289" s="306">
        <v>0.995</v>
      </c>
      <c r="F289" s="307"/>
      <c r="G289" s="331">
        <f t="shared" si="6"/>
        <v>120.99199999999999</v>
      </c>
      <c r="H289" s="300"/>
      <c r="I289" s="300"/>
      <c r="J289" s="300"/>
      <c r="K289" s="301"/>
      <c r="L289" s="286"/>
      <c r="M289" s="286"/>
      <c r="N289" s="286"/>
      <c r="O289" s="286"/>
      <c r="P289" s="286"/>
      <c r="Q289" s="286"/>
      <c r="R289" s="286"/>
      <c r="S289" s="286"/>
      <c r="T289" s="286"/>
      <c r="U289" s="286"/>
      <c r="V289" s="286"/>
    </row>
    <row r="290" spans="1:22" ht="15" customHeight="1">
      <c r="A290" s="512"/>
      <c r="B290" s="512"/>
      <c r="C290" s="349"/>
      <c r="D290" s="349"/>
      <c r="E290" s="349"/>
      <c r="F290" s="349"/>
      <c r="G290" s="349"/>
      <c r="K290" s="301"/>
    </row>
    <row r="291" spans="1:22" ht="12.75" customHeight="1">
      <c r="A291" s="501"/>
      <c r="B291" s="509"/>
      <c r="C291" s="305"/>
      <c r="D291" s="304"/>
      <c r="E291" s="306"/>
      <c r="F291" s="307"/>
      <c r="G291" s="331"/>
      <c r="H291" s="300"/>
      <c r="I291" s="300"/>
      <c r="J291" s="300"/>
      <c r="K291" s="301"/>
      <c r="L291" s="286"/>
      <c r="M291" s="286"/>
      <c r="N291" s="286"/>
      <c r="O291" s="286"/>
      <c r="P291" s="286"/>
      <c r="Q291" s="286"/>
      <c r="R291" s="286"/>
      <c r="S291" s="286"/>
      <c r="T291" s="286"/>
      <c r="U291" s="286"/>
      <c r="V291" s="286"/>
    </row>
    <row r="292" spans="1:22" ht="15" customHeight="1">
      <c r="A292" s="512"/>
      <c r="B292" s="512"/>
      <c r="C292" s="349"/>
      <c r="D292" s="349"/>
      <c r="E292" s="349"/>
      <c r="F292" s="349"/>
      <c r="G292" s="349"/>
      <c r="K292" s="301"/>
    </row>
    <row r="293" spans="1:22" ht="12.75" customHeight="1" thickBot="1">
      <c r="A293" s="502" t="s">
        <v>13</v>
      </c>
      <c r="B293" s="477"/>
      <c r="C293" s="477"/>
      <c r="D293" s="477"/>
      <c r="E293" s="477"/>
      <c r="F293" s="473"/>
      <c r="G293" s="308">
        <f>ROUNDUP((SUM(G251:G292)),0)</f>
        <v>309</v>
      </c>
      <c r="H293" s="292"/>
      <c r="I293" s="309"/>
      <c r="J293" s="309"/>
      <c r="K293" s="310"/>
      <c r="L293" s="286"/>
      <c r="N293" s="286"/>
      <c r="O293" s="286"/>
      <c r="P293" s="286"/>
      <c r="Q293" s="286"/>
      <c r="R293" s="286"/>
      <c r="S293" s="286"/>
      <c r="T293" s="286"/>
      <c r="U293" s="286"/>
      <c r="V293" s="286"/>
    </row>
    <row r="294" spans="1:22" ht="12.75" customHeight="1" thickBot="1">
      <c r="A294" s="495"/>
      <c r="B294" s="496"/>
      <c r="C294" s="496"/>
      <c r="D294" s="496"/>
      <c r="E294" s="496"/>
      <c r="F294" s="496"/>
      <c r="G294" s="496"/>
      <c r="H294" s="496"/>
      <c r="I294" s="496"/>
      <c r="J294" s="496"/>
      <c r="K294" s="497"/>
      <c r="L294" s="286"/>
      <c r="M294" s="286"/>
      <c r="N294" s="286"/>
      <c r="O294" s="286"/>
      <c r="P294" s="286"/>
      <c r="Q294" s="286"/>
      <c r="R294" s="286"/>
      <c r="S294" s="286"/>
      <c r="T294" s="286"/>
      <c r="U294" s="286"/>
      <c r="V294" s="286"/>
    </row>
    <row r="295" spans="1:22" ht="12.75" customHeight="1">
      <c r="A295" s="311"/>
      <c r="B295" s="312"/>
      <c r="C295" s="312"/>
      <c r="D295" s="312"/>
      <c r="E295" s="312"/>
      <c r="F295" s="312"/>
      <c r="G295" s="312"/>
      <c r="H295" s="312"/>
      <c r="I295" s="312"/>
      <c r="J295" s="312"/>
      <c r="K295" s="313"/>
      <c r="L295" s="286"/>
      <c r="M295" s="286"/>
      <c r="N295" s="286"/>
      <c r="O295" s="286"/>
      <c r="P295" s="286"/>
      <c r="Q295" s="286"/>
      <c r="R295" s="286"/>
      <c r="S295" s="286"/>
      <c r="T295" s="286"/>
      <c r="U295" s="286"/>
      <c r="V295" s="286"/>
    </row>
    <row r="296" spans="1:22" ht="50.25" customHeight="1">
      <c r="A296" s="459"/>
      <c r="B296" s="460"/>
      <c r="C296" s="460"/>
      <c r="D296" s="460"/>
      <c r="E296" s="460"/>
      <c r="F296" s="460"/>
      <c r="G296" s="460"/>
      <c r="H296" s="460"/>
      <c r="I296" s="460"/>
      <c r="J296" s="286"/>
      <c r="K296" s="314"/>
      <c r="L296" s="286"/>
      <c r="M296" s="286"/>
      <c r="N296" s="286"/>
      <c r="O296" s="286"/>
      <c r="P296" s="286"/>
      <c r="Q296" s="286"/>
      <c r="R296" s="286"/>
      <c r="S296" s="286"/>
      <c r="T296" s="286"/>
      <c r="U296" s="286"/>
      <c r="V296" s="286"/>
    </row>
    <row r="297" spans="1:22" ht="12.75" customHeight="1">
      <c r="A297" s="461" t="s">
        <v>315</v>
      </c>
      <c r="B297" s="460"/>
      <c r="C297" s="460"/>
      <c r="D297" s="316"/>
      <c r="E297" s="316"/>
      <c r="F297" s="462" t="s">
        <v>315</v>
      </c>
      <c r="G297" s="460"/>
      <c r="H297" s="460"/>
      <c r="I297" s="316"/>
      <c r="J297" s="286"/>
      <c r="K297" s="314"/>
      <c r="L297" s="286"/>
      <c r="M297" s="286"/>
      <c r="N297" s="286"/>
      <c r="O297" s="286"/>
      <c r="P297" s="286"/>
      <c r="Q297" s="286"/>
      <c r="R297" s="286"/>
      <c r="S297" s="286"/>
      <c r="T297" s="286"/>
      <c r="U297" s="286"/>
      <c r="V297" s="286"/>
    </row>
    <row r="298" spans="1:22" ht="12.75" customHeight="1" thickBot="1">
      <c r="A298" s="451" t="s">
        <v>316</v>
      </c>
      <c r="B298" s="452"/>
      <c r="C298" s="452"/>
      <c r="D298" s="317"/>
      <c r="E298" s="317"/>
      <c r="F298" s="453" t="s">
        <v>316</v>
      </c>
      <c r="G298" s="452"/>
      <c r="H298" s="452"/>
      <c r="I298" s="317"/>
      <c r="J298" s="318"/>
      <c r="K298" s="319"/>
      <c r="L298" s="286"/>
      <c r="M298" s="286"/>
      <c r="N298" s="286"/>
      <c r="O298" s="286"/>
      <c r="P298" s="286"/>
      <c r="Q298" s="286"/>
      <c r="R298" s="286"/>
      <c r="S298" s="286"/>
      <c r="T298" s="286"/>
      <c r="U298" s="286"/>
      <c r="V298" s="286"/>
    </row>
    <row r="299" spans="1:22" ht="12.75" customHeight="1">
      <c r="A299" s="492" t="s">
        <v>302</v>
      </c>
      <c r="B299" s="493"/>
      <c r="C299" s="493"/>
      <c r="D299" s="493"/>
      <c r="E299" s="493"/>
      <c r="F299" s="493"/>
      <c r="G299" s="493"/>
      <c r="H299" s="493"/>
      <c r="I299" s="493"/>
      <c r="J299" s="493"/>
      <c r="K299" s="494"/>
      <c r="L299" s="286"/>
      <c r="M299" s="286"/>
      <c r="N299" s="286"/>
      <c r="O299" s="286"/>
      <c r="P299" s="286"/>
      <c r="Q299" s="286"/>
      <c r="R299" s="286"/>
      <c r="S299" s="286"/>
      <c r="T299" s="286"/>
      <c r="U299" s="286"/>
      <c r="V299" s="286"/>
    </row>
    <row r="300" spans="1:22" ht="12.75" customHeight="1" thickBot="1">
      <c r="A300" s="483"/>
      <c r="B300" s="479"/>
      <c r="C300" s="479"/>
      <c r="D300" s="479"/>
      <c r="E300" s="479"/>
      <c r="F300" s="479"/>
      <c r="G300" s="479"/>
      <c r="H300" s="479"/>
      <c r="I300" s="479"/>
      <c r="J300" s="479"/>
      <c r="K300" s="480"/>
      <c r="L300" s="286"/>
      <c r="M300" s="286"/>
      <c r="N300" s="286"/>
      <c r="O300" s="286"/>
      <c r="P300" s="286"/>
      <c r="Q300" s="286"/>
      <c r="R300" s="286"/>
      <c r="S300" s="286"/>
      <c r="T300" s="286"/>
      <c r="U300" s="286"/>
      <c r="V300" s="286"/>
    </row>
    <row r="301" spans="1:22" ht="42" customHeight="1">
      <c r="A301" s="288" t="s">
        <v>303</v>
      </c>
      <c r="B301" s="484" t="str">
        <f>B3</f>
        <v>CONSTRUCCION DE LOS SISTEMAS DE ALCANTARILLADO PLUVIAL DE LOS BARRIOS EL DORADO, PRADOS DE SAN LUIS, SANTA CATALINA, PATRIOTAS, VILLA BACHUE y PRADOS DEL NORTE DE LA CIUDAD DE TUNJA.</v>
      </c>
      <c r="C301" s="485"/>
      <c r="D301" s="485"/>
      <c r="E301" s="485"/>
      <c r="F301" s="485"/>
      <c r="G301" s="485"/>
      <c r="H301" s="485"/>
      <c r="I301" s="485"/>
      <c r="J301" s="485"/>
      <c r="K301" s="486"/>
      <c r="L301" s="286"/>
      <c r="M301" s="286"/>
      <c r="N301" s="286"/>
      <c r="O301" s="286"/>
      <c r="P301" s="286"/>
      <c r="Q301" s="286"/>
      <c r="R301" s="286"/>
      <c r="S301" s="286"/>
      <c r="T301" s="286"/>
      <c r="U301" s="286"/>
      <c r="V301" s="286"/>
    </row>
    <row r="302" spans="1:22" ht="12.75" customHeight="1">
      <c r="A302" s="487" t="s">
        <v>305</v>
      </c>
      <c r="B302" s="455"/>
      <c r="C302" s="488"/>
      <c r="D302" s="489"/>
      <c r="E302" s="489"/>
      <c r="F302" s="455"/>
      <c r="G302" s="490" t="s">
        <v>306</v>
      </c>
      <c r="H302" s="455"/>
      <c r="I302" s="490"/>
      <c r="J302" s="489"/>
      <c r="K302" s="491"/>
      <c r="L302" s="286"/>
      <c r="M302" s="286"/>
      <c r="N302" s="286"/>
      <c r="O302" s="286"/>
      <c r="P302" s="286"/>
      <c r="Q302" s="286"/>
      <c r="R302" s="286"/>
      <c r="S302" s="286"/>
      <c r="T302" s="286"/>
      <c r="U302" s="286"/>
      <c r="V302" s="286"/>
    </row>
    <row r="303" spans="1:22" ht="39.75" customHeight="1" thickBot="1">
      <c r="A303" s="289" t="s">
        <v>8</v>
      </c>
      <c r="B303" s="465" t="s">
        <v>18</v>
      </c>
      <c r="C303" s="466"/>
      <c r="D303" s="467" t="s">
        <v>10</v>
      </c>
      <c r="E303" s="468"/>
      <c r="F303" s="466"/>
      <c r="G303" s="503" t="str">
        <f>'PRESUPUESTO OFICIAL'!C20</f>
        <v>SUMINISTRO E INSTALACIÓN TUBERÍA DE ALCANTARILLADO PVC D= 24"</v>
      </c>
      <c r="H303" s="468"/>
      <c r="I303" s="468"/>
      <c r="J303" s="290" t="s">
        <v>9</v>
      </c>
      <c r="K303" s="291" t="s">
        <v>7</v>
      </c>
      <c r="L303" s="286"/>
      <c r="M303" s="286"/>
      <c r="N303" s="286"/>
      <c r="O303" s="286"/>
      <c r="P303" s="286"/>
      <c r="Q303" s="286"/>
      <c r="R303" s="286"/>
      <c r="S303" s="286"/>
      <c r="T303" s="286"/>
      <c r="U303" s="286"/>
      <c r="V303" s="286"/>
    </row>
    <row r="304" spans="1:22" ht="12.75" customHeight="1">
      <c r="A304" s="470" t="s">
        <v>307</v>
      </c>
      <c r="B304" s="471"/>
      <c r="C304" s="474" t="s">
        <v>5</v>
      </c>
      <c r="D304" s="476" t="s">
        <v>308</v>
      </c>
      <c r="E304" s="477"/>
      <c r="F304" s="473"/>
      <c r="G304" s="474" t="s">
        <v>13</v>
      </c>
      <c r="H304" s="478" t="s">
        <v>309</v>
      </c>
      <c r="I304" s="479"/>
      <c r="J304" s="479"/>
      <c r="K304" s="480"/>
      <c r="L304" s="286"/>
      <c r="M304" s="286"/>
      <c r="N304" s="286"/>
      <c r="O304" s="286"/>
      <c r="P304" s="286"/>
      <c r="Q304" s="286"/>
      <c r="R304" s="286"/>
      <c r="S304" s="286"/>
      <c r="T304" s="286"/>
      <c r="U304" s="286"/>
      <c r="V304" s="286"/>
    </row>
    <row r="305" spans="1:22" ht="12.75" customHeight="1">
      <c r="A305" s="483"/>
      <c r="B305" s="471"/>
      <c r="C305" s="506"/>
      <c r="D305" s="323" t="s">
        <v>310</v>
      </c>
      <c r="E305" s="323" t="s">
        <v>311</v>
      </c>
      <c r="F305" s="323" t="s">
        <v>312</v>
      </c>
      <c r="G305" s="506"/>
      <c r="H305" s="481"/>
      <c r="I305" s="477"/>
      <c r="J305" s="477"/>
      <c r="K305" s="482"/>
      <c r="L305" s="286"/>
      <c r="M305" s="286"/>
      <c r="N305" s="286"/>
      <c r="O305" s="286"/>
      <c r="P305" s="286"/>
      <c r="Q305" s="286"/>
      <c r="R305" s="286"/>
      <c r="S305" s="286"/>
      <c r="T305" s="286"/>
      <c r="U305" s="286"/>
      <c r="V305" s="286"/>
    </row>
    <row r="306" spans="1:22" ht="12.75" customHeight="1">
      <c r="A306" s="454" t="s">
        <v>313</v>
      </c>
      <c r="B306" s="463" t="s">
        <v>313</v>
      </c>
      <c r="C306" s="294"/>
      <c r="D306" s="296">
        <v>10.055999999999999</v>
      </c>
      <c r="E306" s="306"/>
      <c r="F306" s="307"/>
      <c r="G306" s="331">
        <f>D306</f>
        <v>10.055999999999999</v>
      </c>
      <c r="H306" s="300"/>
      <c r="I306" s="300"/>
      <c r="J306" s="300"/>
      <c r="K306" s="301"/>
      <c r="L306" s="286"/>
      <c r="M306" s="286"/>
      <c r="N306" s="286"/>
      <c r="O306" s="286"/>
      <c r="P306" s="286"/>
      <c r="Q306" s="286"/>
      <c r="R306" s="286"/>
      <c r="S306" s="286"/>
      <c r="T306" s="286"/>
      <c r="U306" s="286"/>
      <c r="V306" s="286"/>
    </row>
    <row r="307" spans="1:22" ht="12.75" customHeight="1">
      <c r="A307" s="454" t="s">
        <v>314</v>
      </c>
      <c r="B307" s="463" t="s">
        <v>314</v>
      </c>
      <c r="C307" s="294"/>
      <c r="D307" s="296">
        <v>65.938999999999993</v>
      </c>
      <c r="E307" s="306"/>
      <c r="F307" s="307"/>
      <c r="G307" s="331">
        <f>D307</f>
        <v>65.938999999999993</v>
      </c>
      <c r="H307" s="300"/>
      <c r="I307" s="300"/>
      <c r="J307" s="300"/>
      <c r="K307" s="301"/>
      <c r="L307" s="286"/>
      <c r="M307" s="286"/>
      <c r="N307" s="286"/>
      <c r="O307" s="286"/>
      <c r="P307" s="286"/>
      <c r="Q307" s="286"/>
      <c r="R307" s="286"/>
      <c r="S307" s="286"/>
      <c r="T307" s="286"/>
      <c r="U307" s="286"/>
      <c r="V307" s="286"/>
    </row>
    <row r="308" spans="1:22" ht="15" customHeight="1">
      <c r="A308" s="454"/>
      <c r="B308" s="464"/>
      <c r="C308" s="294"/>
      <c r="D308" s="296"/>
      <c r="E308" s="349"/>
      <c r="F308" s="349"/>
      <c r="G308" s="331"/>
      <c r="K308" s="301"/>
    </row>
    <row r="309" spans="1:22" ht="15" customHeight="1">
      <c r="A309" s="454"/>
      <c r="B309" s="464"/>
      <c r="C309" s="294"/>
      <c r="D309" s="296"/>
      <c r="E309" s="349"/>
      <c r="F309" s="349"/>
      <c r="G309" s="331"/>
      <c r="K309" s="301"/>
    </row>
    <row r="310" spans="1:22" ht="15" customHeight="1">
      <c r="A310" s="454"/>
      <c r="B310" s="464"/>
      <c r="C310" s="294"/>
      <c r="D310" s="296"/>
      <c r="E310" s="349"/>
      <c r="F310" s="349"/>
      <c r="G310" s="331"/>
      <c r="K310" s="301"/>
    </row>
    <row r="311" spans="1:22" ht="15" customHeight="1">
      <c r="A311" s="513"/>
      <c r="B311" s="514"/>
      <c r="C311" s="305"/>
      <c r="D311" s="349"/>
      <c r="E311" s="349"/>
      <c r="F311" s="349"/>
      <c r="G311" s="331"/>
      <c r="K311" s="301"/>
    </row>
    <row r="312" spans="1:22" ht="15" customHeight="1">
      <c r="A312" s="504"/>
      <c r="B312" s="505"/>
      <c r="C312" s="305"/>
      <c r="D312" s="349"/>
      <c r="E312" s="349"/>
      <c r="F312" s="349"/>
      <c r="G312" s="331"/>
      <c r="K312" s="301"/>
    </row>
    <row r="313" spans="1:22" ht="15" customHeight="1">
      <c r="A313" s="501"/>
      <c r="B313" s="509"/>
      <c r="C313" s="305"/>
      <c r="D313" s="349"/>
      <c r="E313" s="349"/>
      <c r="F313" s="349"/>
      <c r="G313" s="331"/>
      <c r="K313" s="301"/>
    </row>
    <row r="314" spans="1:22" ht="15" customHeight="1">
      <c r="A314" s="512"/>
      <c r="B314" s="512"/>
      <c r="C314" s="349"/>
      <c r="D314" s="349"/>
      <c r="E314" s="349"/>
      <c r="F314" s="349"/>
      <c r="G314" s="349"/>
      <c r="K314" s="301"/>
    </row>
    <row r="315" spans="1:22" ht="12.75" customHeight="1" thickBot="1">
      <c r="A315" s="502" t="s">
        <v>13</v>
      </c>
      <c r="B315" s="477"/>
      <c r="C315" s="477"/>
      <c r="D315" s="477"/>
      <c r="E315" s="477"/>
      <c r="F315" s="473"/>
      <c r="G315" s="308">
        <f>ROUNDUP((SUM(G306:G314)),0)</f>
        <v>76</v>
      </c>
      <c r="H315" s="292"/>
      <c r="I315" s="309"/>
      <c r="J315" s="309"/>
      <c r="K315" s="310"/>
      <c r="L315" s="286"/>
      <c r="N315" s="286"/>
      <c r="O315" s="286"/>
      <c r="P315" s="286"/>
      <c r="Q315" s="286"/>
      <c r="R315" s="286"/>
      <c r="S315" s="286"/>
      <c r="T315" s="286"/>
      <c r="U315" s="286"/>
      <c r="V315" s="286"/>
    </row>
    <row r="316" spans="1:22" ht="12.75" customHeight="1" thickBot="1">
      <c r="A316" s="495"/>
      <c r="B316" s="496"/>
      <c r="C316" s="496"/>
      <c r="D316" s="496"/>
      <c r="E316" s="496"/>
      <c r="F316" s="496"/>
      <c r="G316" s="496"/>
      <c r="H316" s="496"/>
      <c r="I316" s="496"/>
      <c r="J316" s="496"/>
      <c r="K316" s="497"/>
      <c r="L316" s="286"/>
      <c r="M316" s="286"/>
      <c r="N316" s="286"/>
      <c r="O316" s="286"/>
      <c r="P316" s="286"/>
      <c r="Q316" s="286"/>
      <c r="R316" s="286"/>
      <c r="S316" s="286"/>
      <c r="T316" s="286"/>
      <c r="U316" s="286"/>
      <c r="V316" s="286"/>
    </row>
    <row r="317" spans="1:22" ht="12.75" customHeight="1">
      <c r="A317" s="311"/>
      <c r="B317" s="312"/>
      <c r="C317" s="312"/>
      <c r="D317" s="312"/>
      <c r="E317" s="312"/>
      <c r="F317" s="312"/>
      <c r="G317" s="312"/>
      <c r="H317" s="312"/>
      <c r="I317" s="312"/>
      <c r="J317" s="312"/>
      <c r="K317" s="313"/>
      <c r="L317" s="286"/>
      <c r="M317" s="286"/>
      <c r="N317" s="286"/>
      <c r="O317" s="286"/>
      <c r="P317" s="286"/>
      <c r="Q317" s="286"/>
      <c r="R317" s="286"/>
      <c r="S317" s="286"/>
      <c r="T317" s="286"/>
      <c r="U317" s="286"/>
      <c r="V317" s="286"/>
    </row>
    <row r="318" spans="1:22" ht="50.25" customHeight="1">
      <c r="A318" s="459"/>
      <c r="B318" s="460"/>
      <c r="C318" s="460"/>
      <c r="D318" s="460"/>
      <c r="E318" s="460"/>
      <c r="F318" s="460"/>
      <c r="G318" s="460"/>
      <c r="H318" s="460"/>
      <c r="I318" s="460"/>
      <c r="J318" s="286"/>
      <c r="K318" s="314"/>
      <c r="L318" s="286"/>
      <c r="M318" s="286"/>
      <c r="N318" s="286"/>
      <c r="O318" s="286"/>
      <c r="P318" s="286"/>
      <c r="Q318" s="286"/>
      <c r="R318" s="286"/>
      <c r="S318" s="286"/>
      <c r="T318" s="286"/>
      <c r="U318" s="286"/>
      <c r="V318" s="286"/>
    </row>
    <row r="319" spans="1:22" ht="12.75" customHeight="1">
      <c r="A319" s="461" t="s">
        <v>315</v>
      </c>
      <c r="B319" s="460"/>
      <c r="C319" s="460"/>
      <c r="D319" s="316"/>
      <c r="E319" s="316"/>
      <c r="F319" s="462" t="s">
        <v>315</v>
      </c>
      <c r="G319" s="460"/>
      <c r="H319" s="460"/>
      <c r="I319" s="316"/>
      <c r="J319" s="286"/>
      <c r="K319" s="314"/>
      <c r="L319" s="286"/>
      <c r="M319" s="286"/>
      <c r="N319" s="286"/>
      <c r="O319" s="286"/>
      <c r="P319" s="286"/>
      <c r="Q319" s="286"/>
      <c r="R319" s="286"/>
      <c r="S319" s="286"/>
      <c r="T319" s="286"/>
      <c r="U319" s="286"/>
      <c r="V319" s="286"/>
    </row>
    <row r="320" spans="1:22" ht="12.75" customHeight="1" thickBot="1">
      <c r="A320" s="451" t="s">
        <v>316</v>
      </c>
      <c r="B320" s="452"/>
      <c r="C320" s="452"/>
      <c r="D320" s="317"/>
      <c r="E320" s="317"/>
      <c r="F320" s="453" t="s">
        <v>316</v>
      </c>
      <c r="G320" s="452"/>
      <c r="H320" s="452"/>
      <c r="I320" s="317"/>
      <c r="J320" s="318"/>
      <c r="K320" s="319"/>
      <c r="L320" s="286"/>
      <c r="M320" s="286"/>
      <c r="N320" s="286"/>
      <c r="O320" s="286"/>
      <c r="P320" s="286"/>
      <c r="Q320" s="286"/>
      <c r="R320" s="286"/>
      <c r="S320" s="286"/>
      <c r="T320" s="286"/>
      <c r="U320" s="286"/>
      <c r="V320" s="286"/>
    </row>
    <row r="321" spans="1:22" ht="12.75" customHeight="1">
      <c r="A321" s="492" t="s">
        <v>302</v>
      </c>
      <c r="B321" s="493"/>
      <c r="C321" s="493"/>
      <c r="D321" s="493"/>
      <c r="E321" s="493"/>
      <c r="F321" s="493"/>
      <c r="G321" s="493"/>
      <c r="H321" s="493"/>
      <c r="I321" s="493"/>
      <c r="J321" s="493"/>
      <c r="K321" s="494"/>
      <c r="L321" s="286"/>
      <c r="M321" s="286"/>
      <c r="N321" s="286"/>
      <c r="O321" s="286"/>
      <c r="P321" s="286"/>
      <c r="Q321" s="286"/>
      <c r="R321" s="286"/>
      <c r="S321" s="286"/>
      <c r="T321" s="286"/>
      <c r="U321" s="286"/>
      <c r="V321" s="286"/>
    </row>
    <row r="322" spans="1:22" ht="12.75" customHeight="1" thickBot="1">
      <c r="A322" s="483"/>
      <c r="B322" s="479"/>
      <c r="C322" s="479"/>
      <c r="D322" s="479"/>
      <c r="E322" s="479"/>
      <c r="F322" s="479"/>
      <c r="G322" s="479"/>
      <c r="H322" s="479"/>
      <c r="I322" s="479"/>
      <c r="J322" s="479"/>
      <c r="K322" s="480"/>
      <c r="L322" s="286"/>
      <c r="M322" s="286"/>
      <c r="N322" s="286"/>
      <c r="O322" s="286"/>
      <c r="P322" s="286"/>
      <c r="Q322" s="286"/>
      <c r="R322" s="286"/>
      <c r="S322" s="286"/>
      <c r="T322" s="286"/>
      <c r="U322" s="286"/>
      <c r="V322" s="286"/>
    </row>
    <row r="323" spans="1:22" ht="42" customHeight="1">
      <c r="A323" s="288" t="s">
        <v>303</v>
      </c>
      <c r="B323" s="484" t="str">
        <f>B3</f>
        <v>CONSTRUCCION DE LOS SISTEMAS DE ALCANTARILLADO PLUVIAL DE LOS BARRIOS EL DORADO, PRADOS DE SAN LUIS, SANTA CATALINA, PATRIOTAS, VILLA BACHUE y PRADOS DEL NORTE DE LA CIUDAD DE TUNJA.</v>
      </c>
      <c r="C323" s="485"/>
      <c r="D323" s="485"/>
      <c r="E323" s="485"/>
      <c r="F323" s="485"/>
      <c r="G323" s="485"/>
      <c r="H323" s="485"/>
      <c r="I323" s="485"/>
      <c r="J323" s="485"/>
      <c r="K323" s="486"/>
      <c r="L323" s="286"/>
      <c r="M323" s="286"/>
      <c r="N323" s="286"/>
      <c r="O323" s="286"/>
      <c r="P323" s="286"/>
      <c r="Q323" s="286"/>
      <c r="R323" s="286"/>
      <c r="S323" s="286"/>
      <c r="T323" s="286"/>
      <c r="U323" s="286"/>
      <c r="V323" s="286"/>
    </row>
    <row r="324" spans="1:22" ht="12.75" customHeight="1">
      <c r="A324" s="487" t="s">
        <v>305</v>
      </c>
      <c r="B324" s="455"/>
      <c r="C324" s="488"/>
      <c r="D324" s="489"/>
      <c r="E324" s="489"/>
      <c r="F324" s="455"/>
      <c r="G324" s="490" t="s">
        <v>306</v>
      </c>
      <c r="H324" s="455"/>
      <c r="I324" s="490"/>
      <c r="J324" s="489"/>
      <c r="K324" s="491"/>
      <c r="L324" s="286"/>
      <c r="M324" s="286"/>
      <c r="N324" s="286"/>
      <c r="O324" s="286"/>
      <c r="P324" s="286"/>
      <c r="Q324" s="286"/>
      <c r="R324" s="286"/>
      <c r="S324" s="286"/>
      <c r="T324" s="286"/>
      <c r="U324" s="286"/>
      <c r="V324" s="286"/>
    </row>
    <row r="325" spans="1:22" ht="39.75" customHeight="1" thickBot="1">
      <c r="A325" s="289" t="s">
        <v>8</v>
      </c>
      <c r="B325" s="465" t="s">
        <v>45</v>
      </c>
      <c r="C325" s="466"/>
      <c r="D325" s="467" t="s">
        <v>10</v>
      </c>
      <c r="E325" s="468"/>
      <c r="F325" s="466"/>
      <c r="G325" s="503" t="str">
        <f>'PRESUPUESTO OFICIAL'!C21</f>
        <v>CONCRETO SIMPLE DE 21 Mpa. (3000 PSI)</v>
      </c>
      <c r="H325" s="468"/>
      <c r="I325" s="468"/>
      <c r="J325" s="290" t="s">
        <v>9</v>
      </c>
      <c r="K325" s="291" t="s">
        <v>14</v>
      </c>
      <c r="L325" s="286"/>
      <c r="M325" s="286"/>
      <c r="N325" s="286"/>
      <c r="O325" s="286"/>
      <c r="P325" s="286"/>
      <c r="Q325" s="286"/>
      <c r="R325" s="286"/>
      <c r="S325" s="286"/>
      <c r="T325" s="286"/>
      <c r="U325" s="286"/>
      <c r="V325" s="286"/>
    </row>
    <row r="326" spans="1:22" ht="12.75" customHeight="1">
      <c r="A326" s="470" t="s">
        <v>307</v>
      </c>
      <c r="B326" s="471"/>
      <c r="C326" s="474" t="s">
        <v>5</v>
      </c>
      <c r="D326" s="476" t="s">
        <v>308</v>
      </c>
      <c r="E326" s="477"/>
      <c r="F326" s="473"/>
      <c r="G326" s="474" t="s">
        <v>13</v>
      </c>
      <c r="H326" s="478" t="s">
        <v>309</v>
      </c>
      <c r="I326" s="479"/>
      <c r="J326" s="479"/>
      <c r="K326" s="480"/>
      <c r="L326" s="286"/>
      <c r="M326" s="286"/>
      <c r="N326" s="286"/>
      <c r="O326" s="286"/>
      <c r="P326" s="286"/>
      <c r="Q326" s="286"/>
      <c r="R326" s="286"/>
      <c r="S326" s="286"/>
      <c r="T326" s="286"/>
      <c r="U326" s="286"/>
      <c r="V326" s="286"/>
    </row>
    <row r="327" spans="1:22" ht="12.75" customHeight="1">
      <c r="A327" s="483"/>
      <c r="B327" s="471"/>
      <c r="C327" s="506"/>
      <c r="D327" s="323" t="s">
        <v>310</v>
      </c>
      <c r="E327" s="323" t="s">
        <v>311</v>
      </c>
      <c r="F327" s="323" t="s">
        <v>312</v>
      </c>
      <c r="G327" s="506"/>
      <c r="H327" s="481"/>
      <c r="I327" s="477"/>
      <c r="J327" s="477"/>
      <c r="K327" s="482"/>
      <c r="L327" s="286"/>
      <c r="M327" s="286"/>
      <c r="N327" s="286"/>
      <c r="O327" s="286"/>
      <c r="P327" s="286"/>
      <c r="Q327" s="286"/>
      <c r="R327" s="286"/>
      <c r="S327" s="286"/>
      <c r="T327" s="286"/>
      <c r="U327" s="286"/>
      <c r="V327" s="286"/>
    </row>
    <row r="328" spans="1:22" ht="12.75" customHeight="1">
      <c r="A328" s="501" t="s">
        <v>341</v>
      </c>
      <c r="B328" s="509" t="s">
        <v>342</v>
      </c>
      <c r="C328" s="305"/>
      <c r="D328" s="304">
        <v>3</v>
      </c>
      <c r="E328" s="306">
        <v>3</v>
      </c>
      <c r="F328" s="337">
        <v>1.9</v>
      </c>
      <c r="G328" s="331">
        <f>D328*E328*F328</f>
        <v>17.099999999999998</v>
      </c>
      <c r="H328" s="300"/>
      <c r="I328" s="300"/>
      <c r="J328" s="300"/>
      <c r="K328" s="301"/>
      <c r="L328" s="286"/>
      <c r="M328" s="286"/>
      <c r="N328" s="286"/>
      <c r="O328" s="286"/>
      <c r="P328" s="286"/>
      <c r="Q328" s="286"/>
      <c r="R328" s="286"/>
      <c r="S328" s="286"/>
      <c r="T328" s="286"/>
      <c r="U328" s="286"/>
      <c r="V328" s="286"/>
    </row>
    <row r="329" spans="1:22" ht="12.75" customHeight="1">
      <c r="A329" s="501"/>
      <c r="B329" s="509"/>
      <c r="C329" s="305"/>
      <c r="D329" s="304">
        <v>-2.5</v>
      </c>
      <c r="E329" s="306">
        <v>2.5</v>
      </c>
      <c r="F329" s="307">
        <v>1.9</v>
      </c>
      <c r="G329" s="331">
        <f>D329*E329*F329</f>
        <v>-11.875</v>
      </c>
      <c r="H329" s="300"/>
      <c r="I329" s="300"/>
      <c r="J329" s="300"/>
      <c r="K329" s="301"/>
      <c r="L329" s="286"/>
      <c r="M329" s="286"/>
      <c r="N329" s="286"/>
      <c r="O329" s="286"/>
      <c r="P329" s="286"/>
      <c r="Q329" s="286"/>
      <c r="R329" s="286"/>
      <c r="S329" s="286"/>
      <c r="T329" s="286"/>
      <c r="U329" s="286"/>
      <c r="V329" s="286"/>
    </row>
    <row r="330" spans="1:22" ht="12.75" customHeight="1">
      <c r="A330" s="501"/>
      <c r="B330" s="509"/>
      <c r="C330" s="305"/>
      <c r="D330" s="304"/>
      <c r="E330" s="306"/>
      <c r="F330" s="307"/>
      <c r="G330" s="331"/>
      <c r="H330" s="300"/>
      <c r="I330" s="300"/>
      <c r="J330" s="300"/>
      <c r="K330" s="301"/>
      <c r="L330" s="286"/>
      <c r="M330" s="286"/>
      <c r="N330" s="286"/>
      <c r="O330" s="286"/>
      <c r="P330" s="286"/>
      <c r="Q330" s="286"/>
      <c r="R330" s="286"/>
      <c r="S330" s="286"/>
      <c r="T330" s="286"/>
      <c r="U330" s="286"/>
      <c r="V330" s="286"/>
    </row>
    <row r="331" spans="1:22" ht="12.75" customHeight="1">
      <c r="A331" s="501"/>
      <c r="B331" s="509"/>
      <c r="C331" s="305"/>
      <c r="D331" s="304"/>
      <c r="E331" s="306"/>
      <c r="F331" s="307"/>
      <c r="G331" s="331"/>
      <c r="H331" s="300"/>
      <c r="I331" s="300"/>
      <c r="J331" s="300"/>
      <c r="K331" s="301"/>
      <c r="L331" s="286"/>
      <c r="M331" s="286"/>
      <c r="N331" s="286"/>
      <c r="O331" s="286"/>
      <c r="P331" s="286"/>
      <c r="Q331" s="286"/>
      <c r="R331" s="286"/>
      <c r="S331" s="286"/>
      <c r="T331" s="286"/>
      <c r="U331" s="286"/>
      <c r="V331" s="286"/>
    </row>
    <row r="332" spans="1:22" ht="12.75" customHeight="1">
      <c r="A332" s="501"/>
      <c r="B332" s="509"/>
      <c r="C332" s="305"/>
      <c r="D332" s="304"/>
      <c r="E332" s="306"/>
      <c r="F332" s="307"/>
      <c r="G332" s="331"/>
      <c r="H332" s="300"/>
      <c r="I332" s="300"/>
      <c r="J332" s="300"/>
      <c r="K332" s="301"/>
      <c r="L332" s="286"/>
      <c r="M332" s="286"/>
      <c r="N332" s="286"/>
      <c r="O332" s="286"/>
      <c r="P332" s="286"/>
      <c r="Q332" s="286"/>
      <c r="R332" s="286"/>
      <c r="S332" s="286"/>
      <c r="T332" s="286"/>
      <c r="U332" s="286"/>
      <c r="V332" s="286"/>
    </row>
    <row r="333" spans="1:22" ht="12.75" customHeight="1">
      <c r="A333" s="501"/>
      <c r="B333" s="509"/>
      <c r="C333" s="305"/>
      <c r="D333" s="304"/>
      <c r="E333" s="306"/>
      <c r="F333" s="307"/>
      <c r="G333" s="331"/>
      <c r="H333" s="300"/>
      <c r="I333" s="300"/>
      <c r="J333" s="300"/>
      <c r="K333" s="301"/>
      <c r="L333" s="286"/>
      <c r="M333" s="286"/>
      <c r="N333" s="286"/>
      <c r="O333" s="286"/>
      <c r="P333" s="286"/>
      <c r="Q333" s="286"/>
      <c r="R333" s="286"/>
      <c r="S333" s="286"/>
      <c r="T333" s="286"/>
      <c r="U333" s="286"/>
      <c r="V333" s="286"/>
    </row>
    <row r="334" spans="1:22" ht="15" customHeight="1">
      <c r="A334" s="501"/>
      <c r="B334" s="509"/>
      <c r="C334" s="305"/>
      <c r="D334" s="349"/>
      <c r="E334" s="349"/>
      <c r="F334" s="349"/>
      <c r="G334" s="331"/>
      <c r="K334" s="301"/>
    </row>
    <row r="335" spans="1:22" ht="15" customHeight="1">
      <c r="A335" s="501"/>
      <c r="B335" s="509"/>
      <c r="C335" s="305"/>
      <c r="D335" s="349"/>
      <c r="E335" s="349"/>
      <c r="F335" s="349"/>
      <c r="G335" s="331"/>
      <c r="K335" s="301"/>
    </row>
    <row r="336" spans="1:22" ht="12.75" customHeight="1" thickBot="1">
      <c r="A336" s="502" t="s">
        <v>13</v>
      </c>
      <c r="B336" s="477"/>
      <c r="C336" s="477"/>
      <c r="D336" s="477"/>
      <c r="E336" s="477"/>
      <c r="F336" s="473"/>
      <c r="G336" s="308">
        <f>ROUNDUP((SUM(G328:G335)),0)</f>
        <v>6</v>
      </c>
      <c r="H336" s="292"/>
      <c r="I336" s="309"/>
      <c r="J336" s="309"/>
      <c r="K336" s="310"/>
      <c r="L336" s="286"/>
      <c r="N336" s="286"/>
      <c r="O336" s="286"/>
      <c r="P336" s="286"/>
      <c r="Q336" s="286"/>
      <c r="R336" s="286"/>
      <c r="S336" s="286"/>
      <c r="T336" s="286"/>
      <c r="U336" s="286"/>
      <c r="V336" s="286"/>
    </row>
    <row r="337" spans="1:22" ht="12.75" customHeight="1" thickBot="1">
      <c r="A337" s="495"/>
      <c r="B337" s="496"/>
      <c r="C337" s="496"/>
      <c r="D337" s="496"/>
      <c r="E337" s="496"/>
      <c r="F337" s="496"/>
      <c r="G337" s="496"/>
      <c r="H337" s="496"/>
      <c r="I337" s="496"/>
      <c r="J337" s="496"/>
      <c r="K337" s="497"/>
      <c r="L337" s="286"/>
      <c r="M337" s="286"/>
      <c r="N337" s="286"/>
      <c r="O337" s="286"/>
      <c r="P337" s="286"/>
      <c r="Q337" s="286"/>
      <c r="R337" s="286"/>
      <c r="S337" s="286"/>
      <c r="T337" s="286"/>
      <c r="U337" s="286"/>
      <c r="V337" s="286"/>
    </row>
    <row r="338" spans="1:22" ht="12.75" customHeight="1">
      <c r="A338" s="311"/>
      <c r="B338" s="312"/>
      <c r="C338" s="312"/>
      <c r="D338" s="312"/>
      <c r="E338" s="312"/>
      <c r="F338" s="312"/>
      <c r="G338" s="312"/>
      <c r="H338" s="312"/>
      <c r="I338" s="312"/>
      <c r="J338" s="312"/>
      <c r="K338" s="313"/>
      <c r="L338" s="286"/>
      <c r="M338" s="286"/>
      <c r="N338" s="286"/>
      <c r="O338" s="286"/>
      <c r="P338" s="286"/>
      <c r="Q338" s="286"/>
      <c r="R338" s="286"/>
      <c r="S338" s="286"/>
      <c r="T338" s="286"/>
      <c r="U338" s="286"/>
      <c r="V338" s="286"/>
    </row>
    <row r="339" spans="1:22" ht="50.25" customHeight="1">
      <c r="A339" s="459"/>
      <c r="B339" s="460"/>
      <c r="C339" s="460"/>
      <c r="D339" s="460"/>
      <c r="E339" s="460"/>
      <c r="F339" s="460"/>
      <c r="G339" s="460"/>
      <c r="H339" s="460"/>
      <c r="I339" s="460"/>
      <c r="J339" s="286"/>
      <c r="K339" s="314"/>
      <c r="L339" s="286"/>
      <c r="M339" s="286"/>
      <c r="N339" s="286"/>
      <c r="O339" s="286"/>
      <c r="P339" s="286"/>
      <c r="Q339" s="286"/>
      <c r="R339" s="286"/>
      <c r="S339" s="286"/>
      <c r="T339" s="286"/>
      <c r="U339" s="286"/>
      <c r="V339" s="286"/>
    </row>
    <row r="340" spans="1:22" ht="12.75" customHeight="1">
      <c r="A340" s="461" t="s">
        <v>315</v>
      </c>
      <c r="B340" s="460"/>
      <c r="C340" s="460"/>
      <c r="D340" s="316"/>
      <c r="E340" s="316"/>
      <c r="F340" s="462" t="s">
        <v>315</v>
      </c>
      <c r="G340" s="460"/>
      <c r="H340" s="460"/>
      <c r="I340" s="316"/>
      <c r="J340" s="286"/>
      <c r="K340" s="314"/>
      <c r="L340" s="286"/>
      <c r="M340" s="286"/>
      <c r="N340" s="286"/>
      <c r="O340" s="286"/>
      <c r="P340" s="286"/>
      <c r="Q340" s="286"/>
      <c r="R340" s="286"/>
      <c r="S340" s="286"/>
      <c r="T340" s="286"/>
      <c r="U340" s="286"/>
      <c r="V340" s="286"/>
    </row>
    <row r="341" spans="1:22" ht="12.75" customHeight="1" thickBot="1">
      <c r="A341" s="451" t="s">
        <v>316</v>
      </c>
      <c r="B341" s="452"/>
      <c r="C341" s="452"/>
      <c r="D341" s="317"/>
      <c r="E341" s="317"/>
      <c r="F341" s="453" t="s">
        <v>316</v>
      </c>
      <c r="G341" s="452"/>
      <c r="H341" s="452"/>
      <c r="I341" s="317"/>
      <c r="J341" s="318"/>
      <c r="K341" s="319"/>
      <c r="L341" s="286"/>
      <c r="M341" s="286"/>
      <c r="N341" s="286"/>
      <c r="O341" s="286"/>
      <c r="P341" s="286"/>
      <c r="Q341" s="286"/>
      <c r="R341" s="286"/>
      <c r="S341" s="286"/>
      <c r="T341" s="286"/>
      <c r="U341" s="286"/>
      <c r="V341" s="286"/>
    </row>
    <row r="342" spans="1:22" ht="12.75" customHeight="1">
      <c r="A342" s="492" t="s">
        <v>302</v>
      </c>
      <c r="B342" s="493"/>
      <c r="C342" s="493"/>
      <c r="D342" s="493"/>
      <c r="E342" s="493"/>
      <c r="F342" s="493"/>
      <c r="G342" s="493"/>
      <c r="H342" s="493"/>
      <c r="I342" s="493"/>
      <c r="J342" s="493"/>
      <c r="K342" s="494"/>
      <c r="L342" s="286"/>
      <c r="M342" s="286"/>
      <c r="N342" s="286"/>
      <c r="O342" s="286"/>
      <c r="P342" s="286"/>
      <c r="Q342" s="286"/>
      <c r="R342" s="286"/>
      <c r="S342" s="286"/>
      <c r="T342" s="286"/>
      <c r="U342" s="286"/>
      <c r="V342" s="286"/>
    </row>
    <row r="343" spans="1:22" ht="12.75" customHeight="1" thickBot="1">
      <c r="A343" s="483"/>
      <c r="B343" s="479"/>
      <c r="C343" s="479"/>
      <c r="D343" s="479"/>
      <c r="E343" s="479"/>
      <c r="F343" s="479"/>
      <c r="G343" s="479"/>
      <c r="H343" s="479"/>
      <c r="I343" s="479"/>
      <c r="J343" s="479"/>
      <c r="K343" s="480"/>
      <c r="L343" s="286"/>
      <c r="M343" s="286"/>
      <c r="N343" s="286"/>
      <c r="O343" s="286"/>
      <c r="P343" s="286"/>
      <c r="Q343" s="286"/>
      <c r="R343" s="286"/>
      <c r="S343" s="286"/>
      <c r="T343" s="286"/>
      <c r="U343" s="286"/>
      <c r="V343" s="286"/>
    </row>
    <row r="344" spans="1:22" ht="42" customHeight="1">
      <c r="A344" s="288" t="s">
        <v>303</v>
      </c>
      <c r="B344" s="484" t="str">
        <f>B3</f>
        <v>CONSTRUCCION DE LOS SISTEMAS DE ALCANTARILLADO PLUVIAL DE LOS BARRIOS EL DORADO, PRADOS DE SAN LUIS, SANTA CATALINA, PATRIOTAS, VILLA BACHUE y PRADOS DEL NORTE DE LA CIUDAD DE TUNJA.</v>
      </c>
      <c r="C344" s="485"/>
      <c r="D344" s="485"/>
      <c r="E344" s="485"/>
      <c r="F344" s="485"/>
      <c r="G344" s="485"/>
      <c r="H344" s="485"/>
      <c r="I344" s="485"/>
      <c r="J344" s="485"/>
      <c r="K344" s="486"/>
      <c r="L344" s="286"/>
      <c r="M344" s="286"/>
      <c r="N344" s="286"/>
      <c r="O344" s="286"/>
      <c r="P344" s="286"/>
      <c r="Q344" s="286"/>
      <c r="R344" s="286"/>
      <c r="S344" s="286"/>
      <c r="T344" s="286"/>
      <c r="U344" s="286"/>
      <c r="V344" s="286"/>
    </row>
    <row r="345" spans="1:22" ht="12.75" customHeight="1">
      <c r="A345" s="487" t="s">
        <v>305</v>
      </c>
      <c r="B345" s="455"/>
      <c r="C345" s="488"/>
      <c r="D345" s="489"/>
      <c r="E345" s="489"/>
      <c r="F345" s="455"/>
      <c r="G345" s="490" t="s">
        <v>306</v>
      </c>
      <c r="H345" s="455"/>
      <c r="I345" s="490"/>
      <c r="J345" s="489"/>
      <c r="K345" s="491"/>
      <c r="L345" s="286"/>
      <c r="M345" s="286"/>
      <c r="N345" s="286"/>
      <c r="O345" s="286"/>
      <c r="P345" s="286"/>
      <c r="Q345" s="286"/>
      <c r="R345" s="286"/>
      <c r="S345" s="286"/>
      <c r="T345" s="286"/>
      <c r="U345" s="286"/>
      <c r="V345" s="286"/>
    </row>
    <row r="346" spans="1:22" ht="39.75" customHeight="1" thickBot="1">
      <c r="A346" s="289" t="s">
        <v>8</v>
      </c>
      <c r="B346" s="465" t="s">
        <v>19</v>
      </c>
      <c r="C346" s="466"/>
      <c r="D346" s="467" t="s">
        <v>10</v>
      </c>
      <c r="E346" s="468"/>
      <c r="F346" s="466"/>
      <c r="G346" s="503" t="str">
        <f>'PRESUPUESTO OFICIAL'!C22</f>
        <v>PAÑETE IMPERMEABILIZADO 1:3</v>
      </c>
      <c r="H346" s="468"/>
      <c r="I346" s="468"/>
      <c r="J346" s="290" t="s">
        <v>9</v>
      </c>
      <c r="K346" s="291" t="s">
        <v>15</v>
      </c>
      <c r="L346" s="286"/>
      <c r="M346" s="286"/>
      <c r="N346" s="286"/>
      <c r="O346" s="286"/>
      <c r="P346" s="286"/>
      <c r="Q346" s="286"/>
      <c r="R346" s="286"/>
      <c r="S346" s="286"/>
      <c r="T346" s="286"/>
      <c r="U346" s="286"/>
      <c r="V346" s="286"/>
    </row>
    <row r="347" spans="1:22" ht="12.75" customHeight="1">
      <c r="A347" s="470" t="s">
        <v>307</v>
      </c>
      <c r="B347" s="471"/>
      <c r="C347" s="474" t="s">
        <v>5</v>
      </c>
      <c r="D347" s="476" t="s">
        <v>308</v>
      </c>
      <c r="E347" s="477"/>
      <c r="F347" s="473"/>
      <c r="G347" s="474" t="s">
        <v>13</v>
      </c>
      <c r="H347" s="478" t="s">
        <v>309</v>
      </c>
      <c r="I347" s="479"/>
      <c r="J347" s="479"/>
      <c r="K347" s="480"/>
      <c r="L347" s="286"/>
      <c r="M347" s="286"/>
      <c r="N347" s="286"/>
      <c r="O347" s="286"/>
      <c r="P347" s="286"/>
      <c r="Q347" s="286"/>
      <c r="R347" s="286"/>
      <c r="S347" s="286"/>
      <c r="T347" s="286"/>
      <c r="U347" s="286"/>
      <c r="V347" s="286"/>
    </row>
    <row r="348" spans="1:22" ht="12.75" customHeight="1">
      <c r="A348" s="483"/>
      <c r="B348" s="471"/>
      <c r="C348" s="506"/>
      <c r="D348" s="323" t="s">
        <v>310</v>
      </c>
      <c r="E348" s="323" t="s">
        <v>311</v>
      </c>
      <c r="F348" s="323" t="s">
        <v>312</v>
      </c>
      <c r="G348" s="506"/>
      <c r="H348" s="481"/>
      <c r="I348" s="477"/>
      <c r="J348" s="477"/>
      <c r="K348" s="482"/>
      <c r="L348" s="286"/>
      <c r="M348" s="286"/>
      <c r="N348" s="286"/>
      <c r="O348" s="286"/>
      <c r="P348" s="286"/>
      <c r="Q348" s="286"/>
      <c r="R348" s="286"/>
      <c r="S348" s="286"/>
      <c r="T348" s="286"/>
      <c r="U348" s="286"/>
      <c r="V348" s="286"/>
    </row>
    <row r="349" spans="1:22" ht="12.75" customHeight="1">
      <c r="A349" s="522" t="s">
        <v>343</v>
      </c>
      <c r="B349" s="523"/>
      <c r="C349" s="305">
        <v>4</v>
      </c>
      <c r="D349" s="304">
        <v>2.5</v>
      </c>
      <c r="E349" s="306"/>
      <c r="F349" s="337">
        <v>1.65</v>
      </c>
      <c r="G349" s="331">
        <f>C349*D349*F349</f>
        <v>16.5</v>
      </c>
      <c r="H349" s="300"/>
      <c r="I349" s="300"/>
      <c r="J349" s="300"/>
      <c r="K349" s="301"/>
      <c r="L349" s="286"/>
      <c r="M349" s="286"/>
      <c r="N349" s="286"/>
      <c r="O349" s="286"/>
      <c r="P349" s="286"/>
      <c r="Q349" s="286"/>
      <c r="R349" s="286"/>
      <c r="S349" s="286"/>
      <c r="T349" s="286"/>
      <c r="U349" s="286"/>
      <c r="V349" s="286"/>
    </row>
    <row r="350" spans="1:22" ht="12.75" customHeight="1">
      <c r="A350" s="522"/>
      <c r="B350" s="523"/>
      <c r="C350" s="305"/>
      <c r="D350" s="304"/>
      <c r="E350" s="306"/>
      <c r="F350" s="337"/>
      <c r="G350" s="331"/>
      <c r="H350" s="300"/>
      <c r="I350" s="300"/>
      <c r="J350" s="300"/>
      <c r="K350" s="301"/>
      <c r="L350" s="286"/>
      <c r="M350" s="286"/>
      <c r="N350" s="286"/>
      <c r="O350" s="286"/>
      <c r="P350" s="286"/>
      <c r="Q350" s="286"/>
      <c r="R350" s="286"/>
      <c r="S350" s="286"/>
      <c r="T350" s="286"/>
      <c r="U350" s="286"/>
      <c r="V350" s="286"/>
    </row>
    <row r="351" spans="1:22" ht="12.75" customHeight="1">
      <c r="A351" s="504"/>
      <c r="B351" s="505"/>
      <c r="C351" s="305"/>
      <c r="D351" s="304"/>
      <c r="E351" s="306"/>
      <c r="F351" s="337"/>
      <c r="G351" s="331"/>
      <c r="H351" s="300"/>
      <c r="I351" s="300"/>
      <c r="J351" s="300"/>
      <c r="K351" s="301"/>
      <c r="L351" s="286"/>
      <c r="M351" s="286"/>
      <c r="N351" s="286"/>
      <c r="O351" s="286"/>
      <c r="P351" s="286"/>
      <c r="Q351" s="286"/>
      <c r="R351" s="286"/>
      <c r="S351" s="286"/>
      <c r="T351" s="286"/>
      <c r="U351" s="286"/>
      <c r="V351" s="286"/>
    </row>
    <row r="352" spans="1:22" ht="12.75" customHeight="1">
      <c r="A352" s="504"/>
      <c r="B352" s="505"/>
      <c r="C352" s="305"/>
      <c r="D352" s="304"/>
      <c r="E352" s="306"/>
      <c r="F352" s="337"/>
      <c r="G352" s="331"/>
      <c r="H352" s="300"/>
      <c r="I352" s="300"/>
      <c r="J352" s="300"/>
      <c r="K352" s="301"/>
      <c r="L352" s="286"/>
      <c r="M352" s="286"/>
      <c r="N352" s="286"/>
      <c r="O352" s="286"/>
      <c r="P352" s="286"/>
      <c r="Q352" s="286"/>
      <c r="R352" s="286"/>
      <c r="S352" s="286"/>
      <c r="T352" s="286"/>
      <c r="U352" s="286"/>
      <c r="V352" s="286"/>
    </row>
    <row r="353" spans="1:22" ht="15" customHeight="1">
      <c r="A353" s="504"/>
      <c r="B353" s="505"/>
      <c r="C353" s="305"/>
      <c r="D353" s="349"/>
      <c r="E353" s="349"/>
      <c r="F353" s="337"/>
      <c r="G353" s="331"/>
      <c r="K353" s="301"/>
    </row>
    <row r="354" spans="1:22" ht="12.75" customHeight="1" thickBot="1">
      <c r="A354" s="502" t="s">
        <v>13</v>
      </c>
      <c r="B354" s="477"/>
      <c r="C354" s="477"/>
      <c r="D354" s="477"/>
      <c r="E354" s="477"/>
      <c r="F354" s="473"/>
      <c r="G354" s="308">
        <f>ROUNDUP((SUM(G349:G353)),0)</f>
        <v>17</v>
      </c>
      <c r="H354" s="292"/>
      <c r="I354" s="309"/>
      <c r="J354" s="309"/>
      <c r="K354" s="310"/>
      <c r="L354" s="286"/>
      <c r="N354" s="286"/>
      <c r="O354" s="286"/>
      <c r="P354" s="286"/>
      <c r="Q354" s="286"/>
      <c r="R354" s="286"/>
      <c r="S354" s="286"/>
      <c r="T354" s="286"/>
      <c r="U354" s="286"/>
      <c r="V354" s="286"/>
    </row>
    <row r="355" spans="1:22" ht="12.75" customHeight="1" thickBot="1">
      <c r="A355" s="495"/>
      <c r="B355" s="496"/>
      <c r="C355" s="496"/>
      <c r="D355" s="496"/>
      <c r="E355" s="496"/>
      <c r="F355" s="496"/>
      <c r="G355" s="496"/>
      <c r="H355" s="496"/>
      <c r="I355" s="496"/>
      <c r="J355" s="496"/>
      <c r="K355" s="497"/>
      <c r="L355" s="286"/>
      <c r="M355" s="286"/>
      <c r="N355" s="286"/>
      <c r="O355" s="286"/>
      <c r="P355" s="286"/>
      <c r="Q355" s="286"/>
      <c r="R355" s="286"/>
      <c r="S355" s="286"/>
      <c r="T355" s="286"/>
      <c r="U355" s="286"/>
      <c r="V355" s="286"/>
    </row>
    <row r="356" spans="1:22" ht="12.75" customHeight="1">
      <c r="A356" s="311"/>
      <c r="B356" s="312"/>
      <c r="C356" s="312"/>
      <c r="D356" s="312"/>
      <c r="E356" s="312"/>
      <c r="F356" s="312"/>
      <c r="G356" s="312"/>
      <c r="H356" s="312"/>
      <c r="I356" s="312"/>
      <c r="J356" s="312"/>
      <c r="K356" s="313"/>
      <c r="L356" s="286"/>
      <c r="M356" s="286"/>
      <c r="N356" s="286"/>
      <c r="O356" s="286"/>
      <c r="P356" s="286"/>
      <c r="Q356" s="286"/>
      <c r="R356" s="286"/>
      <c r="S356" s="286"/>
      <c r="T356" s="286"/>
      <c r="U356" s="286"/>
      <c r="V356" s="286"/>
    </row>
    <row r="357" spans="1:22" ht="50.25" customHeight="1">
      <c r="A357" s="459"/>
      <c r="B357" s="460"/>
      <c r="C357" s="460"/>
      <c r="D357" s="460"/>
      <c r="E357" s="460"/>
      <c r="F357" s="460"/>
      <c r="G357" s="460"/>
      <c r="H357" s="460"/>
      <c r="I357" s="460"/>
      <c r="J357" s="286"/>
      <c r="K357" s="314"/>
      <c r="L357" s="286"/>
      <c r="M357" s="286"/>
      <c r="N357" s="286"/>
      <c r="O357" s="286"/>
      <c r="P357" s="286"/>
      <c r="Q357" s="286"/>
      <c r="R357" s="286"/>
      <c r="S357" s="286"/>
      <c r="T357" s="286"/>
      <c r="U357" s="286"/>
      <c r="V357" s="286"/>
    </row>
    <row r="358" spans="1:22" ht="12.75" customHeight="1">
      <c r="A358" s="461" t="s">
        <v>315</v>
      </c>
      <c r="B358" s="460"/>
      <c r="C358" s="460"/>
      <c r="D358" s="316"/>
      <c r="E358" s="316"/>
      <c r="F358" s="462" t="s">
        <v>315</v>
      </c>
      <c r="G358" s="460"/>
      <c r="H358" s="460"/>
      <c r="I358" s="316"/>
      <c r="J358" s="286"/>
      <c r="K358" s="314"/>
      <c r="L358" s="286"/>
      <c r="M358" s="286"/>
      <c r="N358" s="286"/>
      <c r="O358" s="286"/>
      <c r="P358" s="286"/>
      <c r="Q358" s="286"/>
      <c r="R358" s="286"/>
      <c r="S358" s="286"/>
      <c r="T358" s="286"/>
      <c r="U358" s="286"/>
      <c r="V358" s="286"/>
    </row>
    <row r="359" spans="1:22" ht="12.75" customHeight="1" thickBot="1">
      <c r="A359" s="451" t="s">
        <v>316</v>
      </c>
      <c r="B359" s="452"/>
      <c r="C359" s="452"/>
      <c r="D359" s="317"/>
      <c r="E359" s="317"/>
      <c r="F359" s="453" t="s">
        <v>316</v>
      </c>
      <c r="G359" s="452"/>
      <c r="H359" s="452"/>
      <c r="I359" s="317"/>
      <c r="J359" s="318"/>
      <c r="K359" s="319"/>
      <c r="L359" s="286"/>
      <c r="M359" s="286"/>
      <c r="N359" s="286"/>
      <c r="O359" s="286"/>
      <c r="P359" s="286"/>
      <c r="Q359" s="286"/>
      <c r="R359" s="286"/>
      <c r="S359" s="286"/>
      <c r="T359" s="286"/>
      <c r="U359" s="286"/>
      <c r="V359" s="286"/>
    </row>
    <row r="360" spans="1:22" ht="12.75" customHeight="1">
      <c r="A360" s="492" t="s">
        <v>302</v>
      </c>
      <c r="B360" s="493"/>
      <c r="C360" s="493"/>
      <c r="D360" s="493"/>
      <c r="E360" s="493"/>
      <c r="F360" s="493"/>
      <c r="G360" s="493"/>
      <c r="H360" s="493"/>
      <c r="I360" s="493"/>
      <c r="J360" s="493"/>
      <c r="K360" s="494"/>
      <c r="L360" s="286"/>
      <c r="M360" s="286"/>
      <c r="N360" s="286"/>
      <c r="O360" s="286"/>
      <c r="P360" s="286"/>
      <c r="Q360" s="286"/>
      <c r="R360" s="286"/>
      <c r="S360" s="286"/>
      <c r="T360" s="286"/>
      <c r="U360" s="286"/>
      <c r="V360" s="286"/>
    </row>
    <row r="361" spans="1:22" ht="12.75" customHeight="1" thickBot="1">
      <c r="A361" s="483"/>
      <c r="B361" s="479"/>
      <c r="C361" s="479"/>
      <c r="D361" s="479"/>
      <c r="E361" s="479"/>
      <c r="F361" s="479"/>
      <c r="G361" s="479"/>
      <c r="H361" s="479"/>
      <c r="I361" s="479"/>
      <c r="J361" s="479"/>
      <c r="K361" s="480"/>
      <c r="L361" s="286"/>
      <c r="M361" s="286"/>
      <c r="N361" s="286"/>
      <c r="O361" s="286"/>
      <c r="P361" s="286"/>
      <c r="Q361" s="286"/>
      <c r="R361" s="286"/>
      <c r="S361" s="286"/>
      <c r="T361" s="286"/>
      <c r="U361" s="286"/>
      <c r="V361" s="286"/>
    </row>
    <row r="362" spans="1:22" ht="42" customHeight="1">
      <c r="A362" s="288" t="s">
        <v>303</v>
      </c>
      <c r="B362" s="484" t="str">
        <f>B3</f>
        <v>CONSTRUCCION DE LOS SISTEMAS DE ALCANTARILLADO PLUVIAL DE LOS BARRIOS EL DORADO, PRADOS DE SAN LUIS, SANTA CATALINA, PATRIOTAS, VILLA BACHUE y PRADOS DEL NORTE DE LA CIUDAD DE TUNJA.</v>
      </c>
      <c r="C362" s="485"/>
      <c r="D362" s="485"/>
      <c r="E362" s="485"/>
      <c r="F362" s="485"/>
      <c r="G362" s="485"/>
      <c r="H362" s="485"/>
      <c r="I362" s="485"/>
      <c r="J362" s="485"/>
      <c r="K362" s="486"/>
      <c r="L362" s="286"/>
      <c r="M362" s="286"/>
      <c r="N362" s="286"/>
      <c r="O362" s="286"/>
      <c r="P362" s="286"/>
      <c r="Q362" s="286"/>
      <c r="R362" s="286"/>
      <c r="S362" s="286"/>
      <c r="T362" s="286"/>
      <c r="U362" s="286"/>
      <c r="V362" s="286"/>
    </row>
    <row r="363" spans="1:22" ht="12.75" customHeight="1">
      <c r="A363" s="487" t="s">
        <v>305</v>
      </c>
      <c r="B363" s="455"/>
      <c r="C363" s="488"/>
      <c r="D363" s="489"/>
      <c r="E363" s="489"/>
      <c r="F363" s="455"/>
      <c r="G363" s="490" t="s">
        <v>306</v>
      </c>
      <c r="H363" s="455"/>
      <c r="I363" s="490"/>
      <c r="J363" s="489"/>
      <c r="K363" s="491"/>
      <c r="L363" s="286"/>
      <c r="M363" s="286"/>
      <c r="N363" s="286"/>
      <c r="O363" s="286"/>
      <c r="P363" s="286"/>
      <c r="Q363" s="286"/>
      <c r="R363" s="286"/>
      <c r="S363" s="286"/>
      <c r="T363" s="286"/>
      <c r="U363" s="286"/>
      <c r="V363" s="286"/>
    </row>
    <row r="364" spans="1:22" ht="39.75" customHeight="1" thickBot="1">
      <c r="A364" s="289" t="s">
        <v>8</v>
      </c>
      <c r="B364" s="465" t="s">
        <v>20</v>
      </c>
      <c r="C364" s="466"/>
      <c r="D364" s="467" t="s">
        <v>10</v>
      </c>
      <c r="E364" s="468"/>
      <c r="F364" s="466"/>
      <c r="G364" s="503" t="str">
        <f>'PRESUPUESTO OFICIAL'!C23</f>
        <v>POZO DE INSPECCIÓN, DIÁMETRO INTERIOR 1.2 M. (1.50 M. &lt; H &lt; 2.00 M.). ( INCLUYE ARO Y TAPA).</v>
      </c>
      <c r="H364" s="468"/>
      <c r="I364" s="468"/>
      <c r="J364" s="290" t="s">
        <v>9</v>
      </c>
      <c r="K364" s="291" t="s">
        <v>9</v>
      </c>
      <c r="L364" s="286"/>
      <c r="M364" s="286"/>
      <c r="N364" s="286"/>
      <c r="O364" s="286"/>
      <c r="P364" s="286"/>
      <c r="Q364" s="286"/>
      <c r="R364" s="286"/>
      <c r="S364" s="286"/>
      <c r="T364" s="286"/>
      <c r="U364" s="286"/>
      <c r="V364" s="286"/>
    </row>
    <row r="365" spans="1:22" ht="12.75" customHeight="1">
      <c r="A365" s="470" t="s">
        <v>307</v>
      </c>
      <c r="B365" s="471"/>
      <c r="C365" s="474" t="s">
        <v>5</v>
      </c>
      <c r="D365" s="476" t="s">
        <v>308</v>
      </c>
      <c r="E365" s="477"/>
      <c r="F365" s="473"/>
      <c r="G365" s="474" t="s">
        <v>13</v>
      </c>
      <c r="H365" s="478" t="s">
        <v>309</v>
      </c>
      <c r="I365" s="479"/>
      <c r="J365" s="479"/>
      <c r="K365" s="480"/>
      <c r="L365" s="286"/>
      <c r="M365" s="286"/>
      <c r="N365" s="286"/>
      <c r="O365" s="286"/>
      <c r="P365" s="286"/>
      <c r="Q365" s="286"/>
      <c r="R365" s="286"/>
      <c r="S365" s="286"/>
      <c r="T365" s="286"/>
      <c r="U365" s="286"/>
      <c r="V365" s="286"/>
    </row>
    <row r="366" spans="1:22" ht="12.75" customHeight="1">
      <c r="A366" s="483"/>
      <c r="B366" s="471"/>
      <c r="C366" s="506"/>
      <c r="D366" s="323" t="s">
        <v>310</v>
      </c>
      <c r="E366" s="323" t="s">
        <v>311</v>
      </c>
      <c r="F366" s="323" t="s">
        <v>312</v>
      </c>
      <c r="G366" s="506"/>
      <c r="H366" s="481"/>
      <c r="I366" s="477"/>
      <c r="J366" s="477"/>
      <c r="K366" s="482"/>
      <c r="L366" s="286"/>
      <c r="M366" s="286"/>
      <c r="N366" s="286"/>
      <c r="O366" s="286"/>
      <c r="P366" s="286"/>
      <c r="Q366" s="286"/>
      <c r="R366" s="286"/>
      <c r="S366" s="286"/>
      <c r="T366" s="286"/>
      <c r="U366" s="286"/>
      <c r="V366" s="286"/>
    </row>
    <row r="367" spans="1:22" ht="12.75" customHeight="1">
      <c r="A367" s="504" t="s">
        <v>318</v>
      </c>
      <c r="B367" s="505" t="s">
        <v>344</v>
      </c>
      <c r="C367" s="305">
        <v>1</v>
      </c>
      <c r="D367" s="304"/>
      <c r="E367" s="306"/>
      <c r="F367" s="337">
        <v>1.64</v>
      </c>
      <c r="G367" s="331">
        <f>C367</f>
        <v>1</v>
      </c>
      <c r="H367" s="300"/>
      <c r="I367" s="300"/>
      <c r="J367" s="300"/>
      <c r="K367" s="301"/>
      <c r="L367" s="286"/>
      <c r="M367" s="286"/>
      <c r="N367" s="286"/>
      <c r="O367" s="286"/>
      <c r="P367" s="286"/>
      <c r="Q367" s="286"/>
      <c r="R367" s="286"/>
      <c r="S367" s="286"/>
      <c r="T367" s="286"/>
      <c r="U367" s="286"/>
      <c r="V367" s="286"/>
    </row>
    <row r="368" spans="1:22" ht="12.75" customHeight="1">
      <c r="A368" s="522"/>
      <c r="B368" s="523"/>
      <c r="C368" s="305"/>
      <c r="D368" s="304"/>
      <c r="E368" s="306"/>
      <c r="F368" s="337"/>
      <c r="G368" s="331"/>
      <c r="H368" s="300"/>
      <c r="I368" s="300"/>
      <c r="J368" s="300"/>
      <c r="K368" s="301"/>
      <c r="L368" s="286"/>
      <c r="M368" s="286"/>
      <c r="N368" s="286"/>
      <c r="O368" s="286"/>
      <c r="P368" s="286"/>
      <c r="Q368" s="286"/>
      <c r="R368" s="286"/>
      <c r="S368" s="286"/>
      <c r="T368" s="286"/>
      <c r="U368" s="286"/>
      <c r="V368" s="286"/>
    </row>
    <row r="369" spans="1:22" ht="12.75" customHeight="1">
      <c r="A369" s="504"/>
      <c r="B369" s="505"/>
      <c r="C369" s="305"/>
      <c r="D369" s="304"/>
      <c r="E369" s="306"/>
      <c r="F369" s="337"/>
      <c r="G369" s="331"/>
      <c r="H369" s="300"/>
      <c r="I369" s="300"/>
      <c r="J369" s="300"/>
      <c r="K369" s="301"/>
      <c r="L369" s="286"/>
      <c r="M369" s="286"/>
      <c r="N369" s="286"/>
      <c r="O369" s="286"/>
      <c r="P369" s="286"/>
      <c r="Q369" s="286"/>
      <c r="R369" s="286"/>
      <c r="S369" s="286"/>
      <c r="T369" s="286"/>
      <c r="U369" s="286"/>
      <c r="V369" s="286"/>
    </row>
    <row r="370" spans="1:22" ht="12.75" customHeight="1">
      <c r="A370" s="504"/>
      <c r="B370" s="505"/>
      <c r="C370" s="305"/>
      <c r="D370" s="304"/>
      <c r="E370" s="306"/>
      <c r="F370" s="337"/>
      <c r="G370" s="331"/>
      <c r="H370" s="300"/>
      <c r="I370" s="300"/>
      <c r="J370" s="300"/>
      <c r="K370" s="301"/>
      <c r="L370" s="286"/>
      <c r="M370" s="286"/>
      <c r="N370" s="286"/>
      <c r="O370" s="286"/>
      <c r="P370" s="286"/>
      <c r="Q370" s="286"/>
      <c r="R370" s="286"/>
      <c r="S370" s="286"/>
      <c r="T370" s="286"/>
      <c r="U370" s="286"/>
      <c r="V370" s="286"/>
    </row>
    <row r="371" spans="1:22" ht="15" customHeight="1">
      <c r="A371" s="504"/>
      <c r="B371" s="505"/>
      <c r="C371" s="305"/>
      <c r="D371" s="349"/>
      <c r="E371" s="349"/>
      <c r="F371" s="337"/>
      <c r="G371" s="331"/>
      <c r="K371" s="301"/>
    </row>
    <row r="372" spans="1:22" ht="12.75" customHeight="1" thickBot="1">
      <c r="A372" s="502" t="s">
        <v>13</v>
      </c>
      <c r="B372" s="477"/>
      <c r="C372" s="477"/>
      <c r="D372" s="477"/>
      <c r="E372" s="477"/>
      <c r="F372" s="473"/>
      <c r="G372" s="308">
        <f>ROUNDUP((SUM(G367:G371)),0)</f>
        <v>1</v>
      </c>
      <c r="H372" s="292"/>
      <c r="I372" s="309"/>
      <c r="J372" s="309"/>
      <c r="K372" s="310"/>
      <c r="L372" s="286"/>
      <c r="N372" s="286"/>
      <c r="O372" s="286"/>
      <c r="P372" s="286"/>
      <c r="Q372" s="286"/>
      <c r="R372" s="286"/>
      <c r="S372" s="286"/>
      <c r="T372" s="286"/>
      <c r="U372" s="286"/>
      <c r="V372" s="286"/>
    </row>
    <row r="373" spans="1:22" ht="12.75" customHeight="1" thickBot="1">
      <c r="A373" s="495"/>
      <c r="B373" s="496"/>
      <c r="C373" s="496"/>
      <c r="D373" s="496"/>
      <c r="E373" s="496"/>
      <c r="F373" s="496"/>
      <c r="G373" s="496"/>
      <c r="H373" s="496"/>
      <c r="I373" s="496"/>
      <c r="J373" s="496"/>
      <c r="K373" s="497"/>
      <c r="L373" s="286"/>
      <c r="M373" s="286"/>
      <c r="N373" s="286"/>
      <c r="O373" s="286"/>
      <c r="P373" s="286"/>
      <c r="Q373" s="286"/>
      <c r="R373" s="286"/>
      <c r="S373" s="286"/>
      <c r="T373" s="286"/>
      <c r="U373" s="286"/>
      <c r="V373" s="286"/>
    </row>
    <row r="374" spans="1:22" ht="12.75" customHeight="1">
      <c r="A374" s="311"/>
      <c r="B374" s="312"/>
      <c r="C374" s="312"/>
      <c r="D374" s="312"/>
      <c r="E374" s="312"/>
      <c r="F374" s="312"/>
      <c r="G374" s="312"/>
      <c r="H374" s="312"/>
      <c r="I374" s="312"/>
      <c r="J374" s="312"/>
      <c r="K374" s="313"/>
      <c r="L374" s="286"/>
      <c r="M374" s="286"/>
      <c r="N374" s="286"/>
      <c r="O374" s="286"/>
      <c r="P374" s="286"/>
      <c r="Q374" s="286"/>
      <c r="R374" s="286"/>
      <c r="S374" s="286"/>
      <c r="T374" s="286"/>
      <c r="U374" s="286"/>
      <c r="V374" s="286"/>
    </row>
    <row r="375" spans="1:22" ht="50.25" customHeight="1">
      <c r="A375" s="459"/>
      <c r="B375" s="460"/>
      <c r="C375" s="460"/>
      <c r="D375" s="460"/>
      <c r="E375" s="460"/>
      <c r="F375" s="460"/>
      <c r="G375" s="460"/>
      <c r="H375" s="460"/>
      <c r="I375" s="460"/>
      <c r="J375" s="286"/>
      <c r="K375" s="314"/>
      <c r="L375" s="286"/>
      <c r="M375" s="286"/>
      <c r="N375" s="286"/>
      <c r="O375" s="286"/>
      <c r="P375" s="286"/>
      <c r="Q375" s="286"/>
      <c r="R375" s="286"/>
      <c r="S375" s="286"/>
      <c r="T375" s="286"/>
      <c r="U375" s="286"/>
      <c r="V375" s="286"/>
    </row>
    <row r="376" spans="1:22" ht="12.75" customHeight="1">
      <c r="A376" s="461" t="s">
        <v>315</v>
      </c>
      <c r="B376" s="460"/>
      <c r="C376" s="460"/>
      <c r="D376" s="316"/>
      <c r="E376" s="316"/>
      <c r="F376" s="462" t="s">
        <v>315</v>
      </c>
      <c r="G376" s="460"/>
      <c r="H376" s="460"/>
      <c r="I376" s="316"/>
      <c r="J376" s="286"/>
      <c r="K376" s="314"/>
      <c r="L376" s="286"/>
      <c r="M376" s="286"/>
      <c r="N376" s="286"/>
      <c r="O376" s="286"/>
      <c r="P376" s="286"/>
      <c r="Q376" s="286"/>
      <c r="R376" s="286"/>
      <c r="S376" s="286"/>
      <c r="T376" s="286"/>
      <c r="U376" s="286"/>
      <c r="V376" s="286"/>
    </row>
    <row r="377" spans="1:22" ht="12.75" customHeight="1" thickBot="1">
      <c r="A377" s="451" t="s">
        <v>316</v>
      </c>
      <c r="B377" s="452"/>
      <c r="C377" s="452"/>
      <c r="D377" s="317"/>
      <c r="E377" s="317"/>
      <c r="F377" s="453" t="s">
        <v>316</v>
      </c>
      <c r="G377" s="452"/>
      <c r="H377" s="452"/>
      <c r="I377" s="317"/>
      <c r="J377" s="318"/>
      <c r="K377" s="319"/>
      <c r="L377" s="286"/>
      <c r="M377" s="286"/>
      <c r="N377" s="286"/>
      <c r="O377" s="286"/>
      <c r="P377" s="286"/>
      <c r="Q377" s="286"/>
      <c r="R377" s="286"/>
      <c r="S377" s="286"/>
      <c r="T377" s="286"/>
      <c r="U377" s="286"/>
      <c r="V377" s="286"/>
    </row>
    <row r="378" spans="1:22" ht="12.75" customHeight="1">
      <c r="A378" s="492" t="s">
        <v>302</v>
      </c>
      <c r="B378" s="493"/>
      <c r="C378" s="493"/>
      <c r="D378" s="493"/>
      <c r="E378" s="493"/>
      <c r="F378" s="493"/>
      <c r="G378" s="493"/>
      <c r="H378" s="493"/>
      <c r="I378" s="493"/>
      <c r="J378" s="493"/>
      <c r="K378" s="494"/>
      <c r="L378" s="286"/>
      <c r="M378" s="286"/>
      <c r="N378" s="286"/>
      <c r="O378" s="286"/>
      <c r="P378" s="286"/>
      <c r="Q378" s="286"/>
      <c r="R378" s="286"/>
      <c r="S378" s="286"/>
      <c r="T378" s="286"/>
      <c r="U378" s="286"/>
      <c r="V378" s="286"/>
    </row>
    <row r="379" spans="1:22" ht="12.75" customHeight="1" thickBot="1">
      <c r="A379" s="483"/>
      <c r="B379" s="479"/>
      <c r="C379" s="479"/>
      <c r="D379" s="479"/>
      <c r="E379" s="479"/>
      <c r="F379" s="479"/>
      <c r="G379" s="479"/>
      <c r="H379" s="479"/>
      <c r="I379" s="479"/>
      <c r="J379" s="479"/>
      <c r="K379" s="480"/>
      <c r="L379" s="286"/>
      <c r="M379" s="286"/>
      <c r="N379" s="286"/>
      <c r="O379" s="286"/>
      <c r="P379" s="286"/>
      <c r="Q379" s="286"/>
      <c r="R379" s="286"/>
      <c r="S379" s="286"/>
      <c r="T379" s="286"/>
      <c r="U379" s="286"/>
      <c r="V379" s="286"/>
    </row>
    <row r="380" spans="1:22" ht="42" customHeight="1">
      <c r="A380" s="288" t="s">
        <v>303</v>
      </c>
      <c r="B380" s="484" t="str">
        <f>B3</f>
        <v>CONSTRUCCION DE LOS SISTEMAS DE ALCANTARILLADO PLUVIAL DE LOS BARRIOS EL DORADO, PRADOS DE SAN LUIS, SANTA CATALINA, PATRIOTAS, VILLA BACHUE y PRADOS DEL NORTE DE LA CIUDAD DE TUNJA.</v>
      </c>
      <c r="C380" s="485"/>
      <c r="D380" s="485"/>
      <c r="E380" s="485"/>
      <c r="F380" s="485"/>
      <c r="G380" s="485"/>
      <c r="H380" s="485"/>
      <c r="I380" s="485"/>
      <c r="J380" s="485"/>
      <c r="K380" s="486"/>
      <c r="L380" s="286"/>
      <c r="M380" s="286"/>
      <c r="N380" s="286"/>
      <c r="O380" s="286"/>
      <c r="P380" s="286"/>
      <c r="Q380" s="286"/>
      <c r="R380" s="286"/>
      <c r="S380" s="286"/>
      <c r="T380" s="286"/>
      <c r="U380" s="286"/>
      <c r="V380" s="286"/>
    </row>
    <row r="381" spans="1:22" ht="12.75" customHeight="1">
      <c r="A381" s="487" t="s">
        <v>305</v>
      </c>
      <c r="B381" s="455"/>
      <c r="C381" s="488"/>
      <c r="D381" s="489"/>
      <c r="E381" s="489"/>
      <c r="F381" s="455"/>
      <c r="G381" s="490" t="s">
        <v>306</v>
      </c>
      <c r="H381" s="455"/>
      <c r="I381" s="490"/>
      <c r="J381" s="489"/>
      <c r="K381" s="491"/>
      <c r="L381" s="286"/>
      <c r="M381" s="286"/>
      <c r="N381" s="286"/>
      <c r="O381" s="286"/>
      <c r="P381" s="286"/>
      <c r="Q381" s="286"/>
      <c r="R381" s="286"/>
      <c r="S381" s="286"/>
      <c r="T381" s="286"/>
      <c r="U381" s="286"/>
      <c r="V381" s="286"/>
    </row>
    <row r="382" spans="1:22" ht="39.75" customHeight="1" thickBot="1">
      <c r="A382" s="289" t="s">
        <v>8</v>
      </c>
      <c r="B382" s="465" t="s">
        <v>21</v>
      </c>
      <c r="C382" s="466"/>
      <c r="D382" s="467" t="s">
        <v>10</v>
      </c>
      <c r="E382" s="468"/>
      <c r="F382" s="466"/>
      <c r="G382" s="503" t="str">
        <f>'PRESUPUESTO OFICIAL'!C24</f>
        <v>CONCRETO SIMPLE DE 21 MPa - (3000 PSI) IMPERMEABILIZADO PARA PLACAS PISOS</v>
      </c>
      <c r="H382" s="468"/>
      <c r="I382" s="468"/>
      <c r="J382" s="290" t="s">
        <v>9</v>
      </c>
      <c r="K382" s="291" t="s">
        <v>14</v>
      </c>
      <c r="L382" s="286"/>
      <c r="M382" s="286"/>
      <c r="N382" s="286"/>
      <c r="O382" s="286"/>
      <c r="P382" s="286"/>
      <c r="Q382" s="286"/>
      <c r="R382" s="286"/>
      <c r="S382" s="286"/>
      <c r="T382" s="286"/>
      <c r="U382" s="286"/>
      <c r="V382" s="286"/>
    </row>
    <row r="383" spans="1:22" ht="12.75" customHeight="1">
      <c r="A383" s="470" t="s">
        <v>307</v>
      </c>
      <c r="B383" s="471"/>
      <c r="C383" s="474" t="s">
        <v>5</v>
      </c>
      <c r="D383" s="476" t="s">
        <v>308</v>
      </c>
      <c r="E383" s="477"/>
      <c r="F383" s="473"/>
      <c r="G383" s="474" t="s">
        <v>13</v>
      </c>
      <c r="H383" s="478" t="s">
        <v>309</v>
      </c>
      <c r="I383" s="479"/>
      <c r="J383" s="479"/>
      <c r="K383" s="480"/>
      <c r="L383" s="286"/>
      <c r="M383" s="286"/>
      <c r="N383" s="286"/>
      <c r="O383" s="286"/>
      <c r="P383" s="286"/>
      <c r="Q383" s="286"/>
      <c r="R383" s="286"/>
      <c r="S383" s="286"/>
      <c r="T383" s="286"/>
      <c r="U383" s="286"/>
      <c r="V383" s="286"/>
    </row>
    <row r="384" spans="1:22" ht="12.75" customHeight="1">
      <c r="A384" s="483"/>
      <c r="B384" s="471"/>
      <c r="C384" s="506"/>
      <c r="D384" s="323" t="s">
        <v>345</v>
      </c>
      <c r="E384" s="323" t="s">
        <v>311</v>
      </c>
      <c r="F384" s="323" t="s">
        <v>312</v>
      </c>
      <c r="G384" s="506"/>
      <c r="H384" s="481"/>
      <c r="I384" s="477"/>
      <c r="J384" s="477"/>
      <c r="K384" s="482"/>
      <c r="L384" s="286"/>
      <c r="M384" s="286"/>
      <c r="N384" s="286"/>
      <c r="O384" s="286"/>
      <c r="P384" s="286"/>
      <c r="Q384" s="286"/>
      <c r="R384" s="286"/>
      <c r="S384" s="286"/>
      <c r="T384" s="286"/>
      <c r="U384" s="286"/>
      <c r="V384" s="286"/>
    </row>
    <row r="385" spans="1:22" ht="12.75" customHeight="1">
      <c r="A385" s="501" t="s">
        <v>346</v>
      </c>
      <c r="B385" s="509" t="s">
        <v>324</v>
      </c>
      <c r="C385" s="305">
        <v>1</v>
      </c>
      <c r="D385" s="304">
        <f>PI()*(1^2)</f>
        <v>3.1415926535897931</v>
      </c>
      <c r="E385" s="306"/>
      <c r="F385" s="307">
        <v>0.2</v>
      </c>
      <c r="G385" s="331">
        <f>C385*D385*F385</f>
        <v>0.62831853071795862</v>
      </c>
      <c r="H385" s="300"/>
      <c r="I385" s="300"/>
      <c r="J385" s="300"/>
      <c r="K385" s="301"/>
      <c r="L385" s="286"/>
      <c r="M385" s="286"/>
      <c r="N385" s="286"/>
      <c r="O385" s="286"/>
      <c r="P385" s="286"/>
      <c r="Q385" s="286"/>
      <c r="R385" s="286"/>
      <c r="S385" s="286"/>
      <c r="T385" s="286"/>
      <c r="U385" s="286"/>
      <c r="V385" s="286"/>
    </row>
    <row r="386" spans="1:22" ht="12.75" customHeight="1">
      <c r="A386" s="501"/>
      <c r="B386" s="509"/>
      <c r="C386" s="305"/>
      <c r="D386" s="304"/>
      <c r="E386" s="306"/>
      <c r="F386" s="307"/>
      <c r="G386" s="331"/>
      <c r="H386" s="300"/>
      <c r="I386" s="300"/>
      <c r="J386" s="300"/>
      <c r="K386" s="301"/>
      <c r="L386" s="286"/>
      <c r="M386" s="286"/>
      <c r="N386" s="286"/>
      <c r="O386" s="286"/>
      <c r="P386" s="286"/>
      <c r="Q386" s="286"/>
      <c r="R386" s="286"/>
      <c r="S386" s="286"/>
      <c r="T386" s="286"/>
      <c r="U386" s="286"/>
      <c r="V386" s="286"/>
    </row>
    <row r="387" spans="1:22" ht="12.75" customHeight="1">
      <c r="A387" s="501"/>
      <c r="B387" s="509"/>
      <c r="C387" s="305"/>
      <c r="D387" s="304"/>
      <c r="E387" s="306"/>
      <c r="F387" s="307"/>
      <c r="G387" s="331"/>
      <c r="H387" s="300"/>
      <c r="I387" s="300"/>
      <c r="J387" s="300"/>
      <c r="K387" s="301"/>
      <c r="L387" s="286"/>
      <c r="M387" s="286"/>
      <c r="N387" s="286"/>
      <c r="O387" s="286"/>
      <c r="P387" s="286"/>
      <c r="Q387" s="286"/>
      <c r="R387" s="286"/>
      <c r="S387" s="286"/>
      <c r="T387" s="286"/>
      <c r="U387" s="286"/>
      <c r="V387" s="286"/>
    </row>
    <row r="388" spans="1:22" ht="12.75" customHeight="1">
      <c r="A388" s="501"/>
      <c r="B388" s="509"/>
      <c r="C388" s="305"/>
      <c r="D388" s="304"/>
      <c r="E388" s="306"/>
      <c r="F388" s="307"/>
      <c r="G388" s="331"/>
      <c r="H388" s="300"/>
      <c r="I388" s="300"/>
      <c r="J388" s="300"/>
      <c r="K388" s="301"/>
      <c r="L388" s="286"/>
      <c r="M388" s="286"/>
      <c r="N388" s="286"/>
      <c r="O388" s="286"/>
      <c r="P388" s="286"/>
      <c r="Q388" s="286"/>
      <c r="R388" s="286"/>
      <c r="S388" s="286"/>
      <c r="T388" s="286"/>
      <c r="U388" s="286"/>
      <c r="V388" s="286"/>
    </row>
    <row r="389" spans="1:22" ht="15" customHeight="1">
      <c r="A389" s="501"/>
      <c r="B389" s="509"/>
      <c r="C389" s="305"/>
      <c r="D389" s="349"/>
      <c r="E389" s="349"/>
      <c r="F389" s="349"/>
      <c r="G389" s="331"/>
      <c r="K389" s="301"/>
    </row>
    <row r="390" spans="1:22" ht="12.75" customHeight="1" thickBot="1">
      <c r="A390" s="502" t="s">
        <v>13</v>
      </c>
      <c r="B390" s="477"/>
      <c r="C390" s="477"/>
      <c r="D390" s="477"/>
      <c r="E390" s="477"/>
      <c r="F390" s="473"/>
      <c r="G390" s="308">
        <f>ROUNDUP((SUM(G385:G389)),0)</f>
        <v>1</v>
      </c>
      <c r="H390" s="292"/>
      <c r="I390" s="309"/>
      <c r="J390" s="309"/>
      <c r="K390" s="310"/>
      <c r="L390" s="286"/>
      <c r="N390" s="286"/>
      <c r="O390" s="286"/>
      <c r="P390" s="286"/>
      <c r="Q390" s="286"/>
      <c r="R390" s="286"/>
      <c r="S390" s="286"/>
      <c r="T390" s="286"/>
      <c r="U390" s="286"/>
      <c r="V390" s="286"/>
    </row>
    <row r="391" spans="1:22" ht="12.75" customHeight="1" thickBot="1">
      <c r="A391" s="495"/>
      <c r="B391" s="496"/>
      <c r="C391" s="496"/>
      <c r="D391" s="496"/>
      <c r="E391" s="496"/>
      <c r="F391" s="496"/>
      <c r="G391" s="496"/>
      <c r="H391" s="496"/>
      <c r="I391" s="496"/>
      <c r="J391" s="496"/>
      <c r="K391" s="497"/>
      <c r="L391" s="286"/>
      <c r="M391" s="286"/>
      <c r="N391" s="286"/>
      <c r="O391" s="286"/>
      <c r="P391" s="286"/>
      <c r="Q391" s="286"/>
      <c r="R391" s="286"/>
      <c r="S391" s="286"/>
      <c r="T391" s="286"/>
      <c r="U391" s="286"/>
      <c r="V391" s="286"/>
    </row>
    <row r="392" spans="1:22" ht="12.75" customHeight="1">
      <c r="A392" s="311"/>
      <c r="B392" s="312"/>
      <c r="C392" s="312"/>
      <c r="D392" s="312"/>
      <c r="E392" s="312"/>
      <c r="F392" s="312"/>
      <c r="G392" s="312"/>
      <c r="H392" s="312"/>
      <c r="I392" s="312"/>
      <c r="J392" s="312"/>
      <c r="K392" s="313"/>
      <c r="L392" s="286"/>
      <c r="M392" s="286"/>
      <c r="N392" s="286"/>
      <c r="O392" s="286"/>
      <c r="P392" s="286"/>
      <c r="Q392" s="286"/>
      <c r="R392" s="286"/>
      <c r="S392" s="286"/>
      <c r="T392" s="286"/>
      <c r="U392" s="286"/>
      <c r="V392" s="286"/>
    </row>
    <row r="393" spans="1:22" ht="50.25" customHeight="1">
      <c r="A393" s="459"/>
      <c r="B393" s="460"/>
      <c r="C393" s="460"/>
      <c r="D393" s="460"/>
      <c r="E393" s="460"/>
      <c r="F393" s="460"/>
      <c r="G393" s="460"/>
      <c r="H393" s="460"/>
      <c r="I393" s="460"/>
      <c r="J393" s="286"/>
      <c r="K393" s="314"/>
      <c r="L393" s="286"/>
      <c r="M393" s="286"/>
      <c r="N393" s="286"/>
      <c r="O393" s="286"/>
      <c r="P393" s="286"/>
      <c r="Q393" s="286"/>
      <c r="R393" s="286"/>
      <c r="S393" s="286"/>
      <c r="T393" s="286"/>
      <c r="U393" s="286"/>
      <c r="V393" s="286"/>
    </row>
    <row r="394" spans="1:22" ht="12.75" customHeight="1">
      <c r="A394" s="461" t="s">
        <v>315</v>
      </c>
      <c r="B394" s="460"/>
      <c r="C394" s="460"/>
      <c r="D394" s="316"/>
      <c r="E394" s="316"/>
      <c r="F394" s="462" t="s">
        <v>315</v>
      </c>
      <c r="G394" s="460"/>
      <c r="H394" s="460"/>
      <c r="I394" s="316"/>
      <c r="J394" s="286"/>
      <c r="K394" s="314"/>
      <c r="L394" s="286"/>
      <c r="M394" s="286"/>
      <c r="N394" s="286"/>
      <c r="O394" s="286"/>
      <c r="P394" s="286"/>
      <c r="Q394" s="286"/>
      <c r="R394" s="286"/>
      <c r="S394" s="286"/>
      <c r="T394" s="286"/>
      <c r="U394" s="286"/>
      <c r="V394" s="286"/>
    </row>
    <row r="395" spans="1:22" ht="12.75" customHeight="1" thickBot="1">
      <c r="A395" s="451" t="s">
        <v>316</v>
      </c>
      <c r="B395" s="452"/>
      <c r="C395" s="452"/>
      <c r="D395" s="317"/>
      <c r="E395" s="317"/>
      <c r="F395" s="453" t="s">
        <v>316</v>
      </c>
      <c r="G395" s="452"/>
      <c r="H395" s="452"/>
      <c r="I395" s="317"/>
      <c r="J395" s="318"/>
      <c r="K395" s="319"/>
      <c r="L395" s="286"/>
      <c r="M395" s="286"/>
      <c r="N395" s="286"/>
      <c r="O395" s="286"/>
      <c r="P395" s="286"/>
      <c r="Q395" s="286"/>
      <c r="R395" s="286"/>
      <c r="S395" s="286"/>
      <c r="T395" s="286"/>
      <c r="U395" s="286"/>
      <c r="V395" s="286"/>
    </row>
    <row r="396" spans="1:22" ht="12.75" customHeight="1">
      <c r="A396" s="492" t="s">
        <v>302</v>
      </c>
      <c r="B396" s="493"/>
      <c r="C396" s="493"/>
      <c r="D396" s="493"/>
      <c r="E396" s="493"/>
      <c r="F396" s="493"/>
      <c r="G396" s="493"/>
      <c r="H396" s="493"/>
      <c r="I396" s="493"/>
      <c r="J396" s="493"/>
      <c r="K396" s="494"/>
      <c r="L396" s="286"/>
      <c r="M396" s="286"/>
      <c r="N396" s="286"/>
      <c r="O396" s="286"/>
      <c r="P396" s="286"/>
      <c r="Q396" s="286"/>
      <c r="R396" s="286"/>
      <c r="S396" s="286"/>
      <c r="T396" s="286"/>
      <c r="U396" s="286"/>
      <c r="V396" s="286"/>
    </row>
    <row r="397" spans="1:22" ht="12.75" customHeight="1" thickBot="1">
      <c r="A397" s="483"/>
      <c r="B397" s="479"/>
      <c r="C397" s="479"/>
      <c r="D397" s="479"/>
      <c r="E397" s="479"/>
      <c r="F397" s="479"/>
      <c r="G397" s="479"/>
      <c r="H397" s="479"/>
      <c r="I397" s="479"/>
      <c r="J397" s="479"/>
      <c r="K397" s="480"/>
      <c r="L397" s="286"/>
      <c r="M397" s="286"/>
      <c r="N397" s="286"/>
      <c r="O397" s="286"/>
      <c r="P397" s="286"/>
      <c r="Q397" s="286"/>
      <c r="R397" s="286"/>
      <c r="S397" s="286"/>
      <c r="T397" s="286"/>
      <c r="U397" s="286"/>
      <c r="V397" s="286"/>
    </row>
    <row r="398" spans="1:22" ht="42" customHeight="1">
      <c r="A398" s="288" t="s">
        <v>303</v>
      </c>
      <c r="B398" s="484" t="str">
        <f>B3</f>
        <v>CONSTRUCCION DE LOS SISTEMAS DE ALCANTARILLADO PLUVIAL DE LOS BARRIOS EL DORADO, PRADOS DE SAN LUIS, SANTA CATALINA, PATRIOTAS, VILLA BACHUE y PRADOS DEL NORTE DE LA CIUDAD DE TUNJA.</v>
      </c>
      <c r="C398" s="485"/>
      <c r="D398" s="485"/>
      <c r="E398" s="485"/>
      <c r="F398" s="485"/>
      <c r="G398" s="485"/>
      <c r="H398" s="485"/>
      <c r="I398" s="485"/>
      <c r="J398" s="485"/>
      <c r="K398" s="486"/>
      <c r="L398" s="286"/>
      <c r="M398" s="286"/>
      <c r="N398" s="286"/>
      <c r="O398" s="286"/>
      <c r="P398" s="286"/>
      <c r="Q398" s="286"/>
      <c r="R398" s="286"/>
      <c r="S398" s="286"/>
      <c r="T398" s="286"/>
      <c r="U398" s="286"/>
      <c r="V398" s="286"/>
    </row>
    <row r="399" spans="1:22" ht="12.75" customHeight="1">
      <c r="A399" s="487" t="s">
        <v>305</v>
      </c>
      <c r="B399" s="455"/>
      <c r="C399" s="488"/>
      <c r="D399" s="489"/>
      <c r="E399" s="489"/>
      <c r="F399" s="455"/>
      <c r="G399" s="490" t="s">
        <v>306</v>
      </c>
      <c r="H399" s="455"/>
      <c r="I399" s="490"/>
      <c r="J399" s="489"/>
      <c r="K399" s="491"/>
      <c r="L399" s="286"/>
      <c r="M399" s="286"/>
      <c r="N399" s="286"/>
      <c r="O399" s="286"/>
      <c r="P399" s="286"/>
      <c r="Q399" s="286"/>
      <c r="R399" s="286"/>
      <c r="S399" s="286"/>
      <c r="T399" s="286"/>
      <c r="U399" s="286"/>
      <c r="V399" s="286"/>
    </row>
    <row r="400" spans="1:22" ht="39.75" customHeight="1" thickBot="1">
      <c r="A400" s="289" t="s">
        <v>8</v>
      </c>
      <c r="B400" s="465" t="s">
        <v>22</v>
      </c>
      <c r="C400" s="466"/>
      <c r="D400" s="467" t="s">
        <v>10</v>
      </c>
      <c r="E400" s="468"/>
      <c r="F400" s="466"/>
      <c r="G400" s="503" t="str">
        <f>'PRESUPUESTO OFICIAL'!C25</f>
        <v>CONCRETO SIMPLE DE 21 MPa - (3000 PSI) IMPERMEABILIZADO PARA TAPAS</v>
      </c>
      <c r="H400" s="468"/>
      <c r="I400" s="468"/>
      <c r="J400" s="290" t="s">
        <v>9</v>
      </c>
      <c r="K400" s="291" t="s">
        <v>14</v>
      </c>
      <c r="L400" s="286"/>
      <c r="M400" s="286"/>
      <c r="N400" s="286"/>
      <c r="O400" s="286"/>
      <c r="P400" s="286"/>
      <c r="Q400" s="286"/>
      <c r="R400" s="286"/>
      <c r="S400" s="286"/>
      <c r="T400" s="286"/>
      <c r="U400" s="286"/>
      <c r="V400" s="286"/>
    </row>
    <row r="401" spans="1:22" ht="12.75" customHeight="1">
      <c r="A401" s="470" t="s">
        <v>307</v>
      </c>
      <c r="B401" s="471"/>
      <c r="C401" s="474" t="s">
        <v>5</v>
      </c>
      <c r="D401" s="476" t="s">
        <v>308</v>
      </c>
      <c r="E401" s="477"/>
      <c r="F401" s="473"/>
      <c r="G401" s="474" t="s">
        <v>13</v>
      </c>
      <c r="H401" s="478" t="s">
        <v>309</v>
      </c>
      <c r="I401" s="479"/>
      <c r="J401" s="479"/>
      <c r="K401" s="480"/>
      <c r="L401" s="286"/>
      <c r="M401" s="286"/>
      <c r="N401" s="286"/>
      <c r="O401" s="286"/>
      <c r="P401" s="286"/>
      <c r="Q401" s="286"/>
      <c r="R401" s="286"/>
      <c r="S401" s="286"/>
      <c r="T401" s="286"/>
      <c r="U401" s="286"/>
      <c r="V401" s="286"/>
    </row>
    <row r="402" spans="1:22" ht="12.75" customHeight="1">
      <c r="A402" s="483"/>
      <c r="B402" s="471"/>
      <c r="C402" s="506"/>
      <c r="D402" s="323" t="s">
        <v>310</v>
      </c>
      <c r="E402" s="323" t="s">
        <v>311</v>
      </c>
      <c r="F402" s="323" t="s">
        <v>312</v>
      </c>
      <c r="G402" s="506"/>
      <c r="H402" s="481"/>
      <c r="I402" s="477"/>
      <c r="J402" s="477"/>
      <c r="K402" s="482"/>
      <c r="L402" s="286"/>
      <c r="M402" s="286"/>
      <c r="N402" s="286"/>
      <c r="O402" s="286"/>
      <c r="P402" s="286"/>
      <c r="Q402" s="286"/>
      <c r="R402" s="286"/>
      <c r="S402" s="286"/>
      <c r="T402" s="286"/>
      <c r="U402" s="286"/>
      <c r="V402" s="286"/>
    </row>
    <row r="403" spans="1:22" ht="12.75" customHeight="1">
      <c r="A403" s="501" t="s">
        <v>346</v>
      </c>
      <c r="B403" s="509" t="s">
        <v>324</v>
      </c>
      <c r="C403" s="305">
        <v>1</v>
      </c>
      <c r="D403" s="304">
        <f>PI()*(1^2)</f>
        <v>3.1415926535897931</v>
      </c>
      <c r="E403" s="306"/>
      <c r="F403" s="307">
        <v>0.25</v>
      </c>
      <c r="G403" s="331">
        <f>C403*D403*F403</f>
        <v>0.78539816339744828</v>
      </c>
      <c r="H403" s="300"/>
      <c r="I403" s="300"/>
      <c r="J403" s="300"/>
      <c r="K403" s="301"/>
      <c r="L403" s="286"/>
      <c r="M403" s="286"/>
      <c r="N403" s="286"/>
      <c r="O403" s="286"/>
      <c r="P403" s="286"/>
      <c r="Q403" s="286"/>
      <c r="R403" s="286"/>
      <c r="S403" s="286"/>
      <c r="T403" s="286"/>
      <c r="U403" s="286"/>
      <c r="V403" s="286"/>
    </row>
    <row r="404" spans="1:22" ht="12.75" customHeight="1">
      <c r="A404" s="501" t="s">
        <v>347</v>
      </c>
      <c r="B404" s="509" t="s">
        <v>326</v>
      </c>
      <c r="C404" s="305">
        <v>-1</v>
      </c>
      <c r="D404" s="304">
        <f>PI()*(0.35^2)</f>
        <v>0.38484510006474959</v>
      </c>
      <c r="E404" s="306"/>
      <c r="F404" s="307">
        <v>0.2</v>
      </c>
      <c r="G404" s="331">
        <f>C404*D404*F404</f>
        <v>-7.6969020012949918E-2</v>
      </c>
      <c r="H404" s="300"/>
      <c r="I404" s="300"/>
      <c r="J404" s="300"/>
      <c r="K404" s="301"/>
      <c r="L404" s="286"/>
      <c r="M404" s="286"/>
      <c r="N404" s="286"/>
      <c r="O404" s="286"/>
      <c r="P404" s="286"/>
      <c r="Q404" s="286"/>
      <c r="R404" s="286"/>
      <c r="S404" s="286"/>
      <c r="T404" s="286"/>
      <c r="U404" s="286"/>
      <c r="V404" s="286"/>
    </row>
    <row r="405" spans="1:22" ht="12.75" customHeight="1">
      <c r="A405" s="501"/>
      <c r="B405" s="509"/>
      <c r="C405" s="305"/>
      <c r="D405" s="304"/>
      <c r="E405" s="306"/>
      <c r="F405" s="307"/>
      <c r="G405" s="331"/>
      <c r="H405" s="300"/>
      <c r="I405" s="300"/>
      <c r="J405" s="300"/>
      <c r="K405" s="301"/>
      <c r="L405" s="286"/>
      <c r="M405" s="286"/>
      <c r="N405" s="286"/>
      <c r="O405" s="286"/>
      <c r="P405" s="286"/>
      <c r="Q405" s="286"/>
      <c r="R405" s="286"/>
      <c r="S405" s="286"/>
      <c r="T405" s="286"/>
      <c r="U405" s="286"/>
      <c r="V405" s="286"/>
    </row>
    <row r="406" spans="1:22" ht="12.75" customHeight="1">
      <c r="A406" s="501"/>
      <c r="B406" s="509"/>
      <c r="C406" s="305"/>
      <c r="D406" s="304"/>
      <c r="E406" s="306"/>
      <c r="F406" s="307"/>
      <c r="G406" s="331"/>
      <c r="H406" s="300"/>
      <c r="I406" s="300"/>
      <c r="J406" s="300"/>
      <c r="K406" s="301"/>
      <c r="L406" s="286"/>
      <c r="M406" s="286"/>
      <c r="N406" s="286"/>
      <c r="O406" s="286"/>
      <c r="P406" s="286"/>
      <c r="Q406" s="286"/>
      <c r="R406" s="286"/>
      <c r="S406" s="286"/>
      <c r="T406" s="286"/>
      <c r="U406" s="286"/>
      <c r="V406" s="286"/>
    </row>
    <row r="407" spans="1:22" ht="15" customHeight="1">
      <c r="A407" s="501"/>
      <c r="B407" s="509"/>
      <c r="C407" s="305"/>
      <c r="D407" s="349"/>
      <c r="E407" s="349"/>
      <c r="F407" s="349"/>
      <c r="G407" s="331"/>
      <c r="K407" s="301"/>
    </row>
    <row r="408" spans="1:22" ht="12.75" customHeight="1" thickBot="1">
      <c r="A408" s="502" t="s">
        <v>13</v>
      </c>
      <c r="B408" s="477"/>
      <c r="C408" s="477"/>
      <c r="D408" s="477"/>
      <c r="E408" s="477"/>
      <c r="F408" s="473"/>
      <c r="G408" s="308">
        <f>ROUNDUP((SUM(G403:G407)),0)</f>
        <v>1</v>
      </c>
      <c r="H408" s="292"/>
      <c r="I408" s="309"/>
      <c r="J408" s="309"/>
      <c r="K408" s="310"/>
      <c r="L408" s="286"/>
      <c r="N408" s="286"/>
      <c r="O408" s="286"/>
      <c r="P408" s="286"/>
      <c r="Q408" s="286"/>
      <c r="R408" s="286"/>
      <c r="S408" s="286"/>
      <c r="T408" s="286"/>
      <c r="U408" s="286"/>
      <c r="V408" s="286"/>
    </row>
    <row r="409" spans="1:22" ht="12.75" customHeight="1" thickBot="1">
      <c r="A409" s="495"/>
      <c r="B409" s="496"/>
      <c r="C409" s="496"/>
      <c r="D409" s="496"/>
      <c r="E409" s="496"/>
      <c r="F409" s="496"/>
      <c r="G409" s="496"/>
      <c r="H409" s="496"/>
      <c r="I409" s="496"/>
      <c r="J409" s="496"/>
      <c r="K409" s="497"/>
      <c r="L409" s="286"/>
      <c r="M409" s="286"/>
      <c r="N409" s="286"/>
      <c r="O409" s="286"/>
      <c r="P409" s="286"/>
      <c r="Q409" s="286"/>
      <c r="R409" s="286"/>
      <c r="S409" s="286"/>
      <c r="T409" s="286"/>
      <c r="U409" s="286"/>
      <c r="V409" s="286"/>
    </row>
    <row r="410" spans="1:22" ht="12.75" customHeight="1">
      <c r="A410" s="311"/>
      <c r="B410" s="312"/>
      <c r="C410" s="312"/>
      <c r="D410" s="312"/>
      <c r="E410" s="312"/>
      <c r="F410" s="312"/>
      <c r="G410" s="312"/>
      <c r="H410" s="312"/>
      <c r="I410" s="312"/>
      <c r="J410" s="312"/>
      <c r="K410" s="313"/>
      <c r="L410" s="286"/>
      <c r="M410" s="286"/>
      <c r="N410" s="286"/>
      <c r="O410" s="286"/>
      <c r="P410" s="286"/>
      <c r="Q410" s="286"/>
      <c r="R410" s="286"/>
      <c r="S410" s="286"/>
      <c r="T410" s="286"/>
      <c r="U410" s="286"/>
      <c r="V410" s="286"/>
    </row>
    <row r="411" spans="1:22" ht="50.25" customHeight="1">
      <c r="A411" s="459"/>
      <c r="B411" s="460"/>
      <c r="C411" s="460"/>
      <c r="D411" s="460"/>
      <c r="E411" s="460"/>
      <c r="F411" s="460"/>
      <c r="G411" s="460"/>
      <c r="H411" s="460"/>
      <c r="I411" s="460"/>
      <c r="J411" s="286"/>
      <c r="K411" s="314"/>
      <c r="L411" s="286"/>
      <c r="M411" s="286"/>
      <c r="N411" s="286"/>
      <c r="O411" s="286"/>
      <c r="P411" s="286"/>
      <c r="Q411" s="286"/>
      <c r="R411" s="286"/>
      <c r="S411" s="286"/>
      <c r="T411" s="286"/>
      <c r="U411" s="286"/>
      <c r="V411" s="286"/>
    </row>
    <row r="412" spans="1:22" ht="12.75" customHeight="1">
      <c r="A412" s="461" t="s">
        <v>315</v>
      </c>
      <c r="B412" s="460"/>
      <c r="C412" s="460"/>
      <c r="D412" s="316"/>
      <c r="E412" s="316"/>
      <c r="F412" s="462" t="s">
        <v>315</v>
      </c>
      <c r="G412" s="460"/>
      <c r="H412" s="460"/>
      <c r="I412" s="316"/>
      <c r="J412" s="286"/>
      <c r="K412" s="314"/>
      <c r="L412" s="286"/>
      <c r="M412" s="286"/>
      <c r="N412" s="286"/>
      <c r="O412" s="286"/>
      <c r="P412" s="286"/>
      <c r="Q412" s="286"/>
      <c r="R412" s="286"/>
      <c r="S412" s="286"/>
      <c r="T412" s="286"/>
      <c r="U412" s="286"/>
      <c r="V412" s="286"/>
    </row>
    <row r="413" spans="1:22" ht="12.75" customHeight="1" thickBot="1">
      <c r="A413" s="451" t="s">
        <v>316</v>
      </c>
      <c r="B413" s="452"/>
      <c r="C413" s="452"/>
      <c r="D413" s="317"/>
      <c r="E413" s="317"/>
      <c r="F413" s="453" t="s">
        <v>316</v>
      </c>
      <c r="G413" s="452"/>
      <c r="H413" s="452"/>
      <c r="I413" s="317"/>
      <c r="J413" s="318"/>
      <c r="K413" s="319"/>
      <c r="L413" s="286"/>
      <c r="M413" s="286"/>
      <c r="N413" s="286"/>
      <c r="O413" s="286"/>
      <c r="P413" s="286"/>
      <c r="Q413" s="286"/>
      <c r="R413" s="286"/>
      <c r="S413" s="286"/>
      <c r="T413" s="286"/>
      <c r="U413" s="286"/>
      <c r="V413" s="286"/>
    </row>
    <row r="414" spans="1:22" ht="12.75" customHeight="1">
      <c r="A414" s="492" t="s">
        <v>302</v>
      </c>
      <c r="B414" s="493"/>
      <c r="C414" s="493"/>
      <c r="D414" s="493"/>
      <c r="E414" s="493"/>
      <c r="F414" s="493"/>
      <c r="G414" s="493"/>
      <c r="H414" s="493"/>
      <c r="I414" s="493"/>
      <c r="J414" s="493"/>
      <c r="K414" s="494"/>
      <c r="L414" s="286"/>
      <c r="M414" s="286"/>
      <c r="N414" s="286"/>
      <c r="O414" s="286"/>
      <c r="P414" s="286"/>
      <c r="Q414" s="286"/>
      <c r="R414" s="286"/>
      <c r="S414" s="286"/>
      <c r="T414" s="286"/>
      <c r="U414" s="286"/>
      <c r="V414" s="286"/>
    </row>
    <row r="415" spans="1:22" ht="12.75" customHeight="1" thickBot="1">
      <c r="A415" s="483"/>
      <c r="B415" s="479"/>
      <c r="C415" s="479"/>
      <c r="D415" s="479"/>
      <c r="E415" s="479"/>
      <c r="F415" s="479"/>
      <c r="G415" s="479"/>
      <c r="H415" s="479"/>
      <c r="I415" s="479"/>
      <c r="J415" s="479"/>
      <c r="K415" s="480"/>
      <c r="L415" s="286"/>
      <c r="M415" s="286"/>
      <c r="N415" s="286"/>
      <c r="O415" s="286"/>
      <c r="P415" s="286"/>
      <c r="Q415" s="286"/>
      <c r="R415" s="286"/>
      <c r="S415" s="286"/>
      <c r="T415" s="286"/>
      <c r="U415" s="286"/>
      <c r="V415" s="286"/>
    </row>
    <row r="416" spans="1:22" ht="42" customHeight="1">
      <c r="A416" s="288" t="s">
        <v>303</v>
      </c>
      <c r="B416" s="484" t="str">
        <f>B3</f>
        <v>CONSTRUCCION DE LOS SISTEMAS DE ALCANTARILLADO PLUVIAL DE LOS BARRIOS EL DORADO, PRADOS DE SAN LUIS, SANTA CATALINA, PATRIOTAS, VILLA BACHUE y PRADOS DEL NORTE DE LA CIUDAD DE TUNJA.</v>
      </c>
      <c r="C416" s="485"/>
      <c r="D416" s="485"/>
      <c r="E416" s="485"/>
      <c r="F416" s="485"/>
      <c r="G416" s="485"/>
      <c r="H416" s="485"/>
      <c r="I416" s="485"/>
      <c r="J416" s="485"/>
      <c r="K416" s="486"/>
      <c r="L416" s="286"/>
      <c r="M416" s="286"/>
      <c r="N416" s="286"/>
      <c r="O416" s="286"/>
      <c r="P416" s="286"/>
      <c r="Q416" s="286"/>
      <c r="R416" s="286"/>
      <c r="S416" s="286"/>
      <c r="T416" s="286"/>
      <c r="U416" s="286"/>
      <c r="V416" s="286"/>
    </row>
    <row r="417" spans="1:22" ht="12.75" customHeight="1">
      <c r="A417" s="487" t="s">
        <v>305</v>
      </c>
      <c r="B417" s="455"/>
      <c r="C417" s="488"/>
      <c r="D417" s="489"/>
      <c r="E417" s="489"/>
      <c r="F417" s="455"/>
      <c r="G417" s="490" t="s">
        <v>306</v>
      </c>
      <c r="H417" s="455"/>
      <c r="I417" s="490"/>
      <c r="J417" s="489"/>
      <c r="K417" s="491"/>
      <c r="L417" s="286"/>
      <c r="M417" s="286"/>
      <c r="N417" s="286"/>
      <c r="O417" s="286"/>
      <c r="P417" s="286"/>
      <c r="Q417" s="286"/>
      <c r="R417" s="286"/>
      <c r="S417" s="286"/>
      <c r="T417" s="286"/>
      <c r="U417" s="286"/>
      <c r="V417" s="286"/>
    </row>
    <row r="418" spans="1:22" ht="39.75" customHeight="1" thickBot="1">
      <c r="A418" s="289" t="s">
        <v>8</v>
      </c>
      <c r="B418" s="465" t="s">
        <v>23</v>
      </c>
      <c r="C418" s="466"/>
      <c r="D418" s="467" t="s">
        <v>10</v>
      </c>
      <c r="E418" s="468"/>
      <c r="F418" s="466"/>
      <c r="G418" s="503" t="str">
        <f>'PRESUPUESTO OFICIAL'!C26</f>
        <v>PASO DE ESCALERILLA DE GATO CON VARILLA DE 5/8"</v>
      </c>
      <c r="H418" s="468"/>
      <c r="I418" s="468"/>
      <c r="J418" s="290" t="s">
        <v>9</v>
      </c>
      <c r="K418" s="291" t="s">
        <v>9</v>
      </c>
      <c r="L418" s="286"/>
      <c r="M418" s="286"/>
      <c r="N418" s="286"/>
      <c r="O418" s="286"/>
      <c r="P418" s="286"/>
      <c r="Q418" s="286"/>
      <c r="R418" s="286"/>
      <c r="S418" s="286"/>
      <c r="T418" s="286"/>
      <c r="U418" s="286"/>
      <c r="V418" s="286"/>
    </row>
    <row r="419" spans="1:22" ht="12.75" customHeight="1">
      <c r="A419" s="470" t="s">
        <v>307</v>
      </c>
      <c r="B419" s="471"/>
      <c r="C419" s="474" t="s">
        <v>5</v>
      </c>
      <c r="D419" s="476" t="s">
        <v>308</v>
      </c>
      <c r="E419" s="477"/>
      <c r="F419" s="473"/>
      <c r="G419" s="474" t="s">
        <v>13</v>
      </c>
      <c r="H419" s="478" t="s">
        <v>309</v>
      </c>
      <c r="I419" s="479"/>
      <c r="J419" s="479"/>
      <c r="K419" s="480"/>
      <c r="L419" s="286"/>
      <c r="M419" s="286"/>
      <c r="N419" s="286"/>
      <c r="O419" s="286"/>
      <c r="P419" s="286"/>
      <c r="Q419" s="286"/>
      <c r="R419" s="286"/>
      <c r="S419" s="286"/>
      <c r="T419" s="286"/>
      <c r="U419" s="286"/>
      <c r="V419" s="286"/>
    </row>
    <row r="420" spans="1:22" ht="12.75" customHeight="1">
      <c r="A420" s="483"/>
      <c r="B420" s="471"/>
      <c r="C420" s="506"/>
      <c r="D420" s="323" t="s">
        <v>310</v>
      </c>
      <c r="E420" s="323" t="s">
        <v>348</v>
      </c>
      <c r="F420" s="323" t="s">
        <v>349</v>
      </c>
      <c r="G420" s="506"/>
      <c r="H420" s="481"/>
      <c r="I420" s="477"/>
      <c r="J420" s="477"/>
      <c r="K420" s="482"/>
      <c r="L420" s="286"/>
      <c r="M420" s="286"/>
      <c r="N420" s="286"/>
      <c r="O420" s="286"/>
      <c r="P420" s="286"/>
      <c r="Q420" s="286"/>
      <c r="R420" s="286"/>
      <c r="S420" s="286"/>
      <c r="T420" s="286"/>
      <c r="U420" s="286"/>
      <c r="V420" s="286"/>
    </row>
    <row r="421" spans="1:22" ht="12.75" customHeight="1">
      <c r="A421" s="522" t="s">
        <v>318</v>
      </c>
      <c r="B421" s="523"/>
      <c r="C421" s="305">
        <f>ROUND((F421/0.4),0)</f>
        <v>4</v>
      </c>
      <c r="D421" s="304"/>
      <c r="E421" s="306"/>
      <c r="F421" s="337">
        <v>1.64</v>
      </c>
      <c r="G421" s="331">
        <f>C421</f>
        <v>4</v>
      </c>
      <c r="H421" s="300"/>
      <c r="I421" s="300"/>
      <c r="J421" s="300"/>
      <c r="K421" s="301"/>
      <c r="L421" s="286"/>
      <c r="M421" s="286"/>
      <c r="N421" s="286"/>
      <c r="O421" s="286"/>
      <c r="P421" s="286"/>
      <c r="Q421" s="286"/>
      <c r="R421" s="286"/>
      <c r="S421" s="286"/>
      <c r="T421" s="286"/>
      <c r="U421" s="286"/>
      <c r="V421" s="286"/>
    </row>
    <row r="422" spans="1:22" ht="12.75" customHeight="1">
      <c r="A422" s="522"/>
      <c r="B422" s="523"/>
      <c r="C422" s="305"/>
      <c r="D422" s="304"/>
      <c r="E422" s="306"/>
      <c r="F422" s="337"/>
      <c r="G422" s="331"/>
      <c r="H422" s="300"/>
      <c r="I422" s="300"/>
      <c r="J422" s="300"/>
      <c r="K422" s="301"/>
      <c r="L422" s="286"/>
      <c r="M422" s="286"/>
      <c r="N422" s="286"/>
      <c r="O422" s="286"/>
      <c r="P422" s="286"/>
      <c r="Q422" s="286"/>
      <c r="R422" s="286"/>
      <c r="S422" s="286"/>
      <c r="T422" s="286"/>
      <c r="U422" s="286"/>
      <c r="V422" s="286"/>
    </row>
    <row r="423" spans="1:22" ht="12.75" customHeight="1">
      <c r="A423" s="522"/>
      <c r="B423" s="523"/>
      <c r="C423" s="305"/>
      <c r="D423" s="304"/>
      <c r="E423" s="306"/>
      <c r="F423" s="337"/>
      <c r="G423" s="331"/>
      <c r="H423" s="300"/>
      <c r="I423" s="300"/>
      <c r="J423" s="300"/>
      <c r="K423" s="301"/>
      <c r="L423" s="286"/>
      <c r="M423" s="286"/>
      <c r="N423" s="286"/>
      <c r="O423" s="286"/>
      <c r="P423" s="286"/>
      <c r="Q423" s="286"/>
      <c r="R423" s="286"/>
      <c r="S423" s="286"/>
      <c r="T423" s="286"/>
      <c r="U423" s="286"/>
      <c r="V423" s="286"/>
    </row>
    <row r="424" spans="1:22" ht="12.75" customHeight="1">
      <c r="A424" s="522"/>
      <c r="B424" s="523"/>
      <c r="C424" s="305"/>
      <c r="D424" s="304"/>
      <c r="E424" s="306"/>
      <c r="F424" s="337"/>
      <c r="G424" s="331"/>
      <c r="H424" s="300"/>
      <c r="I424" s="300"/>
      <c r="J424" s="300"/>
      <c r="K424" s="301"/>
      <c r="L424" s="286"/>
      <c r="M424" s="286"/>
      <c r="N424" s="286"/>
      <c r="O424" s="286"/>
      <c r="P424" s="286"/>
      <c r="Q424" s="286"/>
      <c r="R424" s="286"/>
      <c r="S424" s="286"/>
      <c r="T424" s="286"/>
      <c r="U424" s="286"/>
      <c r="V424" s="286"/>
    </row>
    <row r="425" spans="1:22" ht="12.75" customHeight="1">
      <c r="A425" s="522"/>
      <c r="B425" s="523"/>
      <c r="C425" s="305"/>
      <c r="D425" s="304"/>
      <c r="E425" s="306"/>
      <c r="F425" s="337"/>
      <c r="G425" s="331"/>
      <c r="H425" s="300"/>
      <c r="I425" s="300"/>
      <c r="J425" s="300"/>
      <c r="K425" s="301"/>
      <c r="L425" s="286"/>
      <c r="M425" s="286"/>
      <c r="N425" s="286"/>
      <c r="O425" s="286"/>
      <c r="P425" s="286"/>
      <c r="Q425" s="286"/>
      <c r="R425" s="286"/>
      <c r="S425" s="286"/>
      <c r="T425" s="286"/>
      <c r="U425" s="286"/>
      <c r="V425" s="286"/>
    </row>
    <row r="426" spans="1:22" ht="12.75" customHeight="1">
      <c r="A426" s="501"/>
      <c r="B426" s="501"/>
      <c r="C426" s="305"/>
      <c r="D426" s="304"/>
      <c r="E426" s="306"/>
      <c r="F426" s="337"/>
      <c r="G426" s="331"/>
      <c r="H426" s="300"/>
      <c r="I426" s="300"/>
      <c r="J426" s="300"/>
      <c r="K426" s="301"/>
      <c r="L426" s="286"/>
      <c r="M426" s="286"/>
      <c r="N426" s="286"/>
      <c r="O426" s="286"/>
      <c r="P426" s="286"/>
      <c r="Q426" s="286"/>
      <c r="R426" s="286"/>
      <c r="S426" s="286"/>
      <c r="T426" s="286"/>
      <c r="U426" s="286"/>
      <c r="V426" s="286"/>
    </row>
    <row r="427" spans="1:22" ht="12.75" customHeight="1">
      <c r="A427" s="501"/>
      <c r="B427" s="501"/>
      <c r="C427" s="305"/>
      <c r="D427" s="304"/>
      <c r="E427" s="306"/>
      <c r="F427" s="337"/>
      <c r="G427" s="331"/>
      <c r="H427" s="300"/>
      <c r="I427" s="300"/>
      <c r="J427" s="300"/>
      <c r="K427" s="301"/>
      <c r="L427" s="286"/>
      <c r="M427" s="286"/>
      <c r="N427" s="286"/>
      <c r="O427" s="286"/>
      <c r="P427" s="286"/>
      <c r="Q427" s="286"/>
      <c r="R427" s="286"/>
      <c r="S427" s="286"/>
      <c r="T427" s="286"/>
      <c r="U427" s="286"/>
      <c r="V427" s="286"/>
    </row>
    <row r="428" spans="1:22" ht="12.75" customHeight="1">
      <c r="A428" s="454"/>
      <c r="B428" s="463"/>
      <c r="C428" s="305"/>
      <c r="D428" s="304"/>
      <c r="E428" s="306"/>
      <c r="F428" s="337"/>
      <c r="G428" s="331"/>
      <c r="H428" s="300"/>
      <c r="I428" s="300"/>
      <c r="J428" s="300"/>
      <c r="K428" s="301"/>
      <c r="L428" s="286"/>
      <c r="M428" s="286"/>
      <c r="N428" s="286"/>
      <c r="O428" s="286"/>
      <c r="P428" s="286"/>
      <c r="Q428" s="286"/>
      <c r="R428" s="286"/>
      <c r="S428" s="286"/>
      <c r="T428" s="286"/>
      <c r="U428" s="286"/>
      <c r="V428" s="286"/>
    </row>
    <row r="429" spans="1:22" ht="12.75" customHeight="1">
      <c r="A429" s="454"/>
      <c r="B429" s="463"/>
      <c r="C429" s="305"/>
      <c r="D429" s="304"/>
      <c r="E429" s="306"/>
      <c r="F429" s="337"/>
      <c r="G429" s="331"/>
      <c r="H429" s="300"/>
      <c r="I429" s="300"/>
      <c r="J429" s="300"/>
      <c r="K429" s="301"/>
      <c r="L429" s="286"/>
      <c r="M429" s="286"/>
      <c r="N429" s="286"/>
      <c r="O429" s="286"/>
      <c r="P429" s="286"/>
      <c r="Q429" s="286"/>
      <c r="R429" s="286"/>
      <c r="S429" s="286"/>
      <c r="T429" s="286"/>
      <c r="U429" s="286"/>
      <c r="V429" s="286"/>
    </row>
    <row r="430" spans="1:22" ht="12.75" customHeight="1">
      <c r="A430" s="454"/>
      <c r="B430" s="455"/>
      <c r="C430" s="305"/>
      <c r="D430" s="304"/>
      <c r="E430" s="306"/>
      <c r="F430" s="337"/>
      <c r="G430" s="331"/>
      <c r="H430" s="300"/>
      <c r="I430" s="300"/>
      <c r="J430" s="300"/>
      <c r="K430" s="301"/>
      <c r="L430" s="286"/>
      <c r="M430" s="286"/>
      <c r="N430" s="286"/>
      <c r="O430" s="286"/>
      <c r="P430" s="286"/>
      <c r="Q430" s="286"/>
      <c r="R430" s="286"/>
      <c r="S430" s="286"/>
      <c r="T430" s="286"/>
      <c r="U430" s="286"/>
      <c r="V430" s="286"/>
    </row>
    <row r="431" spans="1:22" ht="12.75" customHeight="1">
      <c r="A431" s="501"/>
      <c r="B431" s="509"/>
      <c r="C431" s="305"/>
      <c r="D431" s="304"/>
      <c r="E431" s="306"/>
      <c r="F431" s="307"/>
      <c r="G431" s="331"/>
      <c r="H431" s="300"/>
      <c r="I431" s="300"/>
      <c r="J431" s="300"/>
      <c r="K431" s="301"/>
      <c r="L431" s="286"/>
      <c r="M431" s="286"/>
      <c r="N431" s="286"/>
      <c r="O431" s="286"/>
      <c r="P431" s="286"/>
      <c r="Q431" s="286"/>
      <c r="R431" s="286"/>
      <c r="S431" s="286"/>
      <c r="T431" s="286"/>
      <c r="U431" s="286"/>
      <c r="V431" s="286"/>
    </row>
    <row r="432" spans="1:22" ht="12.75" customHeight="1">
      <c r="A432" s="501"/>
      <c r="B432" s="509"/>
      <c r="C432" s="305"/>
      <c r="D432" s="304"/>
      <c r="E432" s="306"/>
      <c r="F432" s="307"/>
      <c r="G432" s="331"/>
      <c r="H432" s="300"/>
      <c r="I432" s="300"/>
      <c r="J432" s="300"/>
      <c r="K432" s="301"/>
      <c r="L432" s="286"/>
      <c r="M432" s="286"/>
      <c r="N432" s="286"/>
      <c r="O432" s="286"/>
      <c r="P432" s="286"/>
      <c r="Q432" s="286"/>
      <c r="R432" s="286"/>
      <c r="S432" s="286"/>
      <c r="T432" s="286"/>
      <c r="U432" s="286"/>
      <c r="V432" s="286"/>
    </row>
    <row r="433" spans="1:22" ht="15" customHeight="1">
      <c r="A433" s="501"/>
      <c r="B433" s="509"/>
      <c r="C433" s="305"/>
      <c r="D433" s="349"/>
      <c r="E433" s="349"/>
      <c r="F433" s="349"/>
      <c r="G433" s="331"/>
      <c r="K433" s="301"/>
    </row>
    <row r="434" spans="1:22" ht="12.75" customHeight="1" thickBot="1">
      <c r="A434" s="502" t="s">
        <v>13</v>
      </c>
      <c r="B434" s="477"/>
      <c r="C434" s="477"/>
      <c r="D434" s="477"/>
      <c r="E434" s="477"/>
      <c r="F434" s="473"/>
      <c r="G434" s="308">
        <f>ROUNDUP((SUM(G421:G433)),0)</f>
        <v>4</v>
      </c>
      <c r="H434" s="292"/>
      <c r="I434" s="309"/>
      <c r="J434" s="309"/>
      <c r="K434" s="310"/>
      <c r="L434" s="286"/>
      <c r="N434" s="286"/>
      <c r="O434" s="286"/>
      <c r="P434" s="286"/>
      <c r="Q434" s="286"/>
      <c r="R434" s="286"/>
      <c r="S434" s="286"/>
      <c r="T434" s="286"/>
      <c r="U434" s="286"/>
      <c r="V434" s="286"/>
    </row>
    <row r="435" spans="1:22" ht="12.75" customHeight="1" thickBot="1">
      <c r="A435" s="495"/>
      <c r="B435" s="496"/>
      <c r="C435" s="496"/>
      <c r="D435" s="496"/>
      <c r="E435" s="496"/>
      <c r="F435" s="496"/>
      <c r="G435" s="496"/>
      <c r="H435" s="496"/>
      <c r="I435" s="496"/>
      <c r="J435" s="496"/>
      <c r="K435" s="497"/>
      <c r="L435" s="286"/>
      <c r="M435" s="286"/>
      <c r="N435" s="286"/>
      <c r="O435" s="286"/>
      <c r="P435" s="286"/>
      <c r="Q435" s="286"/>
      <c r="R435" s="286"/>
      <c r="S435" s="286"/>
      <c r="T435" s="286"/>
      <c r="U435" s="286"/>
      <c r="V435" s="286"/>
    </row>
    <row r="436" spans="1:22" ht="12.75" customHeight="1">
      <c r="A436" s="311"/>
      <c r="B436" s="312"/>
      <c r="C436" s="312"/>
      <c r="D436" s="312"/>
      <c r="E436" s="312"/>
      <c r="F436" s="312"/>
      <c r="G436" s="312"/>
      <c r="H436" s="312"/>
      <c r="I436" s="312"/>
      <c r="J436" s="312"/>
      <c r="K436" s="313"/>
      <c r="L436" s="286"/>
      <c r="M436" s="286"/>
      <c r="N436" s="286"/>
      <c r="O436" s="286"/>
      <c r="P436" s="286"/>
      <c r="Q436" s="286"/>
      <c r="R436" s="286"/>
      <c r="S436" s="286"/>
      <c r="T436" s="286"/>
      <c r="U436" s="286"/>
      <c r="V436" s="286"/>
    </row>
    <row r="437" spans="1:22" ht="50.25" customHeight="1">
      <c r="A437" s="459"/>
      <c r="B437" s="460"/>
      <c r="C437" s="460"/>
      <c r="D437" s="460"/>
      <c r="E437" s="460"/>
      <c r="F437" s="460"/>
      <c r="G437" s="460"/>
      <c r="H437" s="460"/>
      <c r="I437" s="460"/>
      <c r="J437" s="286"/>
      <c r="K437" s="314"/>
      <c r="L437" s="286"/>
      <c r="M437" s="286"/>
      <c r="N437" s="286"/>
      <c r="O437" s="286"/>
      <c r="P437" s="286"/>
      <c r="Q437" s="286"/>
      <c r="R437" s="286"/>
      <c r="S437" s="286"/>
      <c r="T437" s="286"/>
      <c r="U437" s="286"/>
      <c r="V437" s="286"/>
    </row>
    <row r="438" spans="1:22" ht="12.75" customHeight="1">
      <c r="A438" s="461" t="s">
        <v>315</v>
      </c>
      <c r="B438" s="460"/>
      <c r="C438" s="460"/>
      <c r="D438" s="316"/>
      <c r="E438" s="316"/>
      <c r="F438" s="462" t="s">
        <v>315</v>
      </c>
      <c r="G438" s="460"/>
      <c r="H438" s="460"/>
      <c r="I438" s="316"/>
      <c r="J438" s="286"/>
      <c r="K438" s="314"/>
      <c r="L438" s="286"/>
      <c r="M438" s="286"/>
      <c r="N438" s="286"/>
      <c r="O438" s="286"/>
      <c r="P438" s="286"/>
      <c r="Q438" s="286"/>
      <c r="R438" s="286"/>
      <c r="S438" s="286"/>
      <c r="T438" s="286"/>
      <c r="U438" s="286"/>
      <c r="V438" s="286"/>
    </row>
    <row r="439" spans="1:22" ht="12.75" customHeight="1" thickBot="1">
      <c r="A439" s="451" t="s">
        <v>316</v>
      </c>
      <c r="B439" s="452"/>
      <c r="C439" s="452"/>
      <c r="D439" s="317"/>
      <c r="E439" s="317"/>
      <c r="F439" s="453" t="s">
        <v>316</v>
      </c>
      <c r="G439" s="452"/>
      <c r="H439" s="452"/>
      <c r="I439" s="317"/>
      <c r="J439" s="318"/>
      <c r="K439" s="319"/>
      <c r="L439" s="286"/>
      <c r="M439" s="286"/>
      <c r="N439" s="286"/>
      <c r="O439" s="286"/>
      <c r="P439" s="286"/>
      <c r="Q439" s="286"/>
      <c r="R439" s="286"/>
      <c r="S439" s="286"/>
      <c r="T439" s="286"/>
      <c r="U439" s="286"/>
      <c r="V439" s="286"/>
    </row>
    <row r="440" spans="1:22" ht="12.75" customHeight="1">
      <c r="A440" s="492" t="s">
        <v>302</v>
      </c>
      <c r="B440" s="493"/>
      <c r="C440" s="493"/>
      <c r="D440" s="493"/>
      <c r="E440" s="493"/>
      <c r="F440" s="493"/>
      <c r="G440" s="493"/>
      <c r="H440" s="493"/>
      <c r="I440" s="493"/>
      <c r="J440" s="493"/>
      <c r="K440" s="494"/>
      <c r="L440" s="286"/>
      <c r="M440" s="286"/>
      <c r="N440" s="286"/>
      <c r="O440" s="286"/>
      <c r="P440" s="286"/>
      <c r="Q440" s="286"/>
      <c r="R440" s="286"/>
      <c r="S440" s="286"/>
      <c r="T440" s="286"/>
      <c r="U440" s="286"/>
      <c r="V440" s="286"/>
    </row>
    <row r="441" spans="1:22" ht="12.75" customHeight="1" thickBot="1">
      <c r="A441" s="483"/>
      <c r="B441" s="479"/>
      <c r="C441" s="479"/>
      <c r="D441" s="479"/>
      <c r="E441" s="479"/>
      <c r="F441" s="479"/>
      <c r="G441" s="479"/>
      <c r="H441" s="479"/>
      <c r="I441" s="479"/>
      <c r="J441" s="479"/>
      <c r="K441" s="480"/>
      <c r="L441" s="286"/>
      <c r="M441" s="286"/>
      <c r="N441" s="286"/>
      <c r="O441" s="286"/>
      <c r="P441" s="286"/>
      <c r="Q441" s="286"/>
      <c r="R441" s="286"/>
      <c r="S441" s="286"/>
      <c r="T441" s="286"/>
      <c r="U441" s="286"/>
      <c r="V441" s="286"/>
    </row>
    <row r="442" spans="1:22" ht="42" customHeight="1">
      <c r="A442" s="288" t="s">
        <v>303</v>
      </c>
      <c r="B442" s="484" t="str">
        <f>B3</f>
        <v>CONSTRUCCION DE LOS SISTEMAS DE ALCANTARILLADO PLUVIAL DE LOS BARRIOS EL DORADO, PRADOS DE SAN LUIS, SANTA CATALINA, PATRIOTAS, VILLA BACHUE y PRADOS DEL NORTE DE LA CIUDAD DE TUNJA.</v>
      </c>
      <c r="C442" s="485"/>
      <c r="D442" s="485"/>
      <c r="E442" s="485"/>
      <c r="F442" s="485"/>
      <c r="G442" s="485"/>
      <c r="H442" s="485"/>
      <c r="I442" s="485"/>
      <c r="J442" s="485"/>
      <c r="K442" s="486"/>
      <c r="L442" s="286"/>
      <c r="M442" s="286"/>
      <c r="N442" s="286"/>
      <c r="O442" s="286"/>
      <c r="P442" s="286"/>
      <c r="Q442" s="286"/>
      <c r="R442" s="286"/>
      <c r="S442" s="286"/>
      <c r="T442" s="286"/>
      <c r="U442" s="286"/>
      <c r="V442" s="286"/>
    </row>
    <row r="443" spans="1:22" ht="12.75" customHeight="1">
      <c r="A443" s="487" t="s">
        <v>305</v>
      </c>
      <c r="B443" s="455"/>
      <c r="C443" s="488"/>
      <c r="D443" s="489"/>
      <c r="E443" s="489"/>
      <c r="F443" s="455"/>
      <c r="G443" s="490" t="s">
        <v>306</v>
      </c>
      <c r="H443" s="455"/>
      <c r="I443" s="490"/>
      <c r="J443" s="489"/>
      <c r="K443" s="491"/>
      <c r="L443" s="286"/>
      <c r="M443" s="286"/>
      <c r="N443" s="286"/>
      <c r="O443" s="286"/>
      <c r="P443" s="286"/>
      <c r="Q443" s="286"/>
      <c r="R443" s="286"/>
      <c r="S443" s="286"/>
      <c r="T443" s="286"/>
      <c r="U443" s="286"/>
      <c r="V443" s="286"/>
    </row>
    <row r="444" spans="1:22" ht="39.75" customHeight="1" thickBot="1">
      <c r="A444" s="289" t="s">
        <v>8</v>
      </c>
      <c r="B444" s="465" t="s">
        <v>24</v>
      </c>
      <c r="C444" s="466"/>
      <c r="D444" s="467" t="s">
        <v>10</v>
      </c>
      <c r="E444" s="468"/>
      <c r="F444" s="466"/>
      <c r="G444" s="503" t="str">
        <f>'PRESUPUESTO OFICIAL'!C27</f>
        <v>BASE Y CAÑUELA EN CONCRETO DE 17.5 MPa - (2500 PSI)</v>
      </c>
      <c r="H444" s="468"/>
      <c r="I444" s="468"/>
      <c r="J444" s="290" t="s">
        <v>9</v>
      </c>
      <c r="K444" s="291" t="s">
        <v>14</v>
      </c>
      <c r="L444" s="286"/>
      <c r="M444" s="286"/>
      <c r="N444" s="286"/>
      <c r="O444" s="286"/>
      <c r="P444" s="286"/>
      <c r="Q444" s="286"/>
      <c r="R444" s="286"/>
      <c r="S444" s="286"/>
      <c r="T444" s="286"/>
      <c r="U444" s="286"/>
      <c r="V444" s="286"/>
    </row>
    <row r="445" spans="1:22" ht="12.75" customHeight="1">
      <c r="A445" s="470" t="s">
        <v>307</v>
      </c>
      <c r="B445" s="471"/>
      <c r="C445" s="474" t="s">
        <v>5</v>
      </c>
      <c r="D445" s="476" t="s">
        <v>308</v>
      </c>
      <c r="E445" s="477"/>
      <c r="F445" s="473"/>
      <c r="G445" s="474" t="s">
        <v>13</v>
      </c>
      <c r="H445" s="478" t="s">
        <v>309</v>
      </c>
      <c r="I445" s="479"/>
      <c r="J445" s="479"/>
      <c r="K445" s="480"/>
      <c r="L445" s="286"/>
      <c r="M445" s="286"/>
      <c r="N445" s="286"/>
      <c r="O445" s="286"/>
      <c r="P445" s="286"/>
      <c r="Q445" s="286"/>
      <c r="R445" s="286"/>
      <c r="S445" s="286"/>
      <c r="T445" s="286"/>
      <c r="U445" s="286"/>
      <c r="V445" s="286"/>
    </row>
    <row r="446" spans="1:22" ht="12.75" customHeight="1">
      <c r="A446" s="483"/>
      <c r="B446" s="471"/>
      <c r="C446" s="506"/>
      <c r="D446" s="323" t="s">
        <v>345</v>
      </c>
      <c r="E446" s="323" t="s">
        <v>311</v>
      </c>
      <c r="F446" s="323" t="s">
        <v>312</v>
      </c>
      <c r="G446" s="506"/>
      <c r="H446" s="481"/>
      <c r="I446" s="477"/>
      <c r="J446" s="477"/>
      <c r="K446" s="482"/>
      <c r="L446" s="286"/>
      <c r="M446" s="286"/>
      <c r="N446" s="286"/>
      <c r="O446" s="286"/>
      <c r="P446" s="286"/>
      <c r="Q446" s="286"/>
      <c r="R446" s="286"/>
      <c r="S446" s="286"/>
      <c r="T446" s="286"/>
      <c r="U446" s="286"/>
      <c r="V446" s="286"/>
    </row>
    <row r="447" spans="1:22" ht="12.75" customHeight="1">
      <c r="A447" s="510" t="s">
        <v>350</v>
      </c>
      <c r="B447" s="511"/>
      <c r="C447" s="305">
        <v>1</v>
      </c>
      <c r="D447" s="353">
        <f>PI()*(1^2)</f>
        <v>3.1415926535897931</v>
      </c>
      <c r="E447" s="306"/>
      <c r="F447" s="307">
        <v>0.2</v>
      </c>
      <c r="G447" s="331">
        <f>C447*D447*F447</f>
        <v>0.62831853071795862</v>
      </c>
      <c r="H447" s="300"/>
      <c r="I447" s="300"/>
      <c r="J447" s="300"/>
      <c r="K447" s="301"/>
      <c r="L447" s="286"/>
      <c r="M447" s="286"/>
      <c r="N447" s="286"/>
      <c r="O447" s="286"/>
      <c r="P447" s="286"/>
      <c r="Q447" s="286"/>
      <c r="R447" s="286"/>
      <c r="S447" s="286"/>
      <c r="T447" s="286"/>
      <c r="U447" s="286"/>
      <c r="V447" s="286"/>
    </row>
    <row r="448" spans="1:22" ht="12.75" customHeight="1">
      <c r="A448" s="510"/>
      <c r="B448" s="511"/>
      <c r="C448" s="305"/>
      <c r="D448" s="353"/>
      <c r="E448" s="306"/>
      <c r="F448" s="307"/>
      <c r="G448" s="331"/>
      <c r="H448" s="300"/>
      <c r="I448" s="300"/>
      <c r="J448" s="300"/>
      <c r="K448" s="301"/>
      <c r="L448" s="286"/>
      <c r="M448" s="286"/>
      <c r="N448" s="286"/>
      <c r="O448" s="286"/>
      <c r="P448" s="286"/>
      <c r="Q448" s="286"/>
      <c r="R448" s="286"/>
      <c r="S448" s="286"/>
      <c r="T448" s="286"/>
      <c r="U448" s="286"/>
      <c r="V448" s="286"/>
    </row>
    <row r="449" spans="1:22" ht="12.75" customHeight="1">
      <c r="A449" s="501"/>
      <c r="B449" s="509"/>
      <c r="C449" s="305"/>
      <c r="D449" s="304"/>
      <c r="E449" s="306"/>
      <c r="F449" s="307"/>
      <c r="G449" s="331"/>
      <c r="H449" s="300"/>
      <c r="I449" s="300"/>
      <c r="J449" s="300"/>
      <c r="K449" s="301"/>
      <c r="L449" s="286"/>
      <c r="M449" s="286"/>
      <c r="N449" s="286"/>
      <c r="O449" s="286"/>
      <c r="P449" s="286"/>
      <c r="Q449" s="286"/>
      <c r="R449" s="286"/>
      <c r="S449" s="286"/>
      <c r="T449" s="286"/>
      <c r="U449" s="286"/>
      <c r="V449" s="286"/>
    </row>
    <row r="450" spans="1:22" ht="12.75" customHeight="1">
      <c r="A450" s="501"/>
      <c r="B450" s="509"/>
      <c r="C450" s="305"/>
      <c r="D450" s="304"/>
      <c r="E450" s="306"/>
      <c r="F450" s="307"/>
      <c r="G450" s="331"/>
      <c r="H450" s="300"/>
      <c r="I450" s="300"/>
      <c r="J450" s="300"/>
      <c r="K450" s="301"/>
      <c r="L450" s="286"/>
      <c r="M450" s="286"/>
      <c r="N450" s="286"/>
      <c r="O450" s="286"/>
      <c r="P450" s="286"/>
      <c r="Q450" s="286"/>
      <c r="R450" s="286"/>
      <c r="S450" s="286"/>
      <c r="T450" s="286"/>
      <c r="U450" s="286"/>
      <c r="V450" s="286"/>
    </row>
    <row r="451" spans="1:22" ht="15" customHeight="1">
      <c r="A451" s="501"/>
      <c r="B451" s="509"/>
      <c r="C451" s="305"/>
      <c r="D451" s="349"/>
      <c r="E451" s="349"/>
      <c r="F451" s="349"/>
      <c r="G451" s="331"/>
      <c r="K451" s="301"/>
    </row>
    <row r="452" spans="1:22" ht="12.75" customHeight="1" thickBot="1">
      <c r="A452" s="502" t="s">
        <v>13</v>
      </c>
      <c r="B452" s="477"/>
      <c r="C452" s="477"/>
      <c r="D452" s="477"/>
      <c r="E452" s="477"/>
      <c r="F452" s="473"/>
      <c r="G452" s="308">
        <f>ROUNDUP((SUM(G447:G451)),0)</f>
        <v>1</v>
      </c>
      <c r="H452" s="292"/>
      <c r="I452" s="309"/>
      <c r="J452" s="309"/>
      <c r="K452" s="310"/>
      <c r="L452" s="286"/>
      <c r="N452" s="286"/>
      <c r="O452" s="286"/>
      <c r="P452" s="286"/>
      <c r="Q452" s="286"/>
      <c r="R452" s="286"/>
      <c r="S452" s="286"/>
      <c r="T452" s="286"/>
      <c r="U452" s="286"/>
      <c r="V452" s="286"/>
    </row>
    <row r="453" spans="1:22" ht="12.75" customHeight="1" thickBot="1">
      <c r="A453" s="495"/>
      <c r="B453" s="496"/>
      <c r="C453" s="496"/>
      <c r="D453" s="496"/>
      <c r="E453" s="496"/>
      <c r="F453" s="496"/>
      <c r="G453" s="496"/>
      <c r="H453" s="496"/>
      <c r="I453" s="496"/>
      <c r="J453" s="496"/>
      <c r="K453" s="497"/>
      <c r="L453" s="286"/>
      <c r="M453" s="286"/>
      <c r="N453" s="286"/>
      <c r="O453" s="286"/>
      <c r="P453" s="286"/>
      <c r="Q453" s="286"/>
      <c r="R453" s="286"/>
      <c r="S453" s="286"/>
      <c r="T453" s="286"/>
      <c r="U453" s="286"/>
      <c r="V453" s="286"/>
    </row>
    <row r="454" spans="1:22" ht="12.75" customHeight="1">
      <c r="A454" s="311"/>
      <c r="B454" s="312"/>
      <c r="C454" s="312"/>
      <c r="D454" s="312"/>
      <c r="E454" s="312"/>
      <c r="F454" s="312"/>
      <c r="G454" s="312"/>
      <c r="H454" s="312"/>
      <c r="I454" s="312"/>
      <c r="J454" s="312"/>
      <c r="K454" s="313"/>
      <c r="L454" s="286"/>
      <c r="M454" s="286"/>
      <c r="N454" s="286"/>
      <c r="O454" s="286"/>
      <c r="P454" s="286"/>
      <c r="Q454" s="286"/>
      <c r="R454" s="286"/>
      <c r="S454" s="286"/>
      <c r="T454" s="286"/>
      <c r="U454" s="286"/>
      <c r="V454" s="286"/>
    </row>
    <row r="455" spans="1:22" ht="50.25" customHeight="1">
      <c r="A455" s="459"/>
      <c r="B455" s="460"/>
      <c r="C455" s="460"/>
      <c r="D455" s="460"/>
      <c r="E455" s="460"/>
      <c r="F455" s="460"/>
      <c r="G455" s="460"/>
      <c r="H455" s="460"/>
      <c r="I455" s="460"/>
      <c r="J455" s="286"/>
      <c r="K455" s="314"/>
      <c r="L455" s="286"/>
      <c r="M455" s="286"/>
      <c r="N455" s="286"/>
      <c r="O455" s="286"/>
      <c r="P455" s="286"/>
      <c r="Q455" s="286"/>
      <c r="R455" s="286"/>
      <c r="S455" s="286"/>
      <c r="T455" s="286"/>
      <c r="U455" s="286"/>
      <c r="V455" s="286"/>
    </row>
    <row r="456" spans="1:22" ht="12.75" customHeight="1">
      <c r="A456" s="461" t="s">
        <v>315</v>
      </c>
      <c r="B456" s="460"/>
      <c r="C456" s="460"/>
      <c r="D456" s="316"/>
      <c r="E456" s="316"/>
      <c r="F456" s="462" t="s">
        <v>315</v>
      </c>
      <c r="G456" s="460"/>
      <c r="H456" s="460"/>
      <c r="I456" s="316"/>
      <c r="J456" s="286"/>
      <c r="K456" s="314"/>
      <c r="L456" s="286"/>
      <c r="M456" s="286"/>
      <c r="N456" s="286"/>
      <c r="O456" s="286"/>
      <c r="P456" s="286"/>
      <c r="Q456" s="286"/>
      <c r="R456" s="286"/>
      <c r="S456" s="286"/>
      <c r="T456" s="286"/>
      <c r="U456" s="286"/>
      <c r="V456" s="286"/>
    </row>
    <row r="457" spans="1:22" ht="12.75" customHeight="1" thickBot="1">
      <c r="A457" s="451" t="s">
        <v>316</v>
      </c>
      <c r="B457" s="452"/>
      <c r="C457" s="452"/>
      <c r="D457" s="317"/>
      <c r="E457" s="317"/>
      <c r="F457" s="453" t="s">
        <v>316</v>
      </c>
      <c r="G457" s="452"/>
      <c r="H457" s="452"/>
      <c r="I457" s="317"/>
      <c r="J457" s="318"/>
      <c r="K457" s="319"/>
      <c r="L457" s="286"/>
      <c r="M457" s="286"/>
      <c r="N457" s="286"/>
      <c r="O457" s="286"/>
      <c r="P457" s="286"/>
      <c r="Q457" s="286"/>
      <c r="R457" s="286"/>
      <c r="S457" s="286"/>
      <c r="T457" s="286"/>
      <c r="U457" s="286"/>
      <c r="V457" s="286"/>
    </row>
    <row r="458" spans="1:22" ht="12.75" customHeight="1">
      <c r="A458" s="492" t="s">
        <v>302</v>
      </c>
      <c r="B458" s="493"/>
      <c r="C458" s="493"/>
      <c r="D458" s="493"/>
      <c r="E458" s="493"/>
      <c r="F458" s="493"/>
      <c r="G458" s="493"/>
      <c r="H458" s="493"/>
      <c r="I458" s="493"/>
      <c r="J458" s="493"/>
      <c r="K458" s="494"/>
      <c r="L458" s="286"/>
      <c r="M458" s="286"/>
      <c r="N458" s="286"/>
      <c r="O458" s="286"/>
      <c r="P458" s="286"/>
      <c r="Q458" s="286"/>
      <c r="R458" s="286"/>
      <c r="S458" s="286"/>
      <c r="T458" s="286"/>
      <c r="U458" s="286"/>
      <c r="V458" s="286"/>
    </row>
    <row r="459" spans="1:22" ht="12.75" customHeight="1" thickBot="1">
      <c r="A459" s="483"/>
      <c r="B459" s="479"/>
      <c r="C459" s="479"/>
      <c r="D459" s="479"/>
      <c r="E459" s="479"/>
      <c r="F459" s="479"/>
      <c r="G459" s="479"/>
      <c r="H459" s="479"/>
      <c r="I459" s="479"/>
      <c r="J459" s="479"/>
      <c r="K459" s="480"/>
      <c r="L459" s="286"/>
      <c r="M459" s="286"/>
      <c r="N459" s="286"/>
      <c r="O459" s="286"/>
      <c r="P459" s="286"/>
      <c r="Q459" s="286"/>
      <c r="R459" s="286"/>
      <c r="S459" s="286"/>
      <c r="T459" s="286"/>
      <c r="U459" s="286"/>
      <c r="V459" s="286"/>
    </row>
    <row r="460" spans="1:22" ht="42" customHeight="1">
      <c r="A460" s="288" t="s">
        <v>303</v>
      </c>
      <c r="B460" s="484" t="str">
        <f>B3</f>
        <v>CONSTRUCCION DE LOS SISTEMAS DE ALCANTARILLADO PLUVIAL DE LOS BARRIOS EL DORADO, PRADOS DE SAN LUIS, SANTA CATALINA, PATRIOTAS, VILLA BACHUE y PRADOS DEL NORTE DE LA CIUDAD DE TUNJA.</v>
      </c>
      <c r="C460" s="485"/>
      <c r="D460" s="485"/>
      <c r="E460" s="485"/>
      <c r="F460" s="485"/>
      <c r="G460" s="485"/>
      <c r="H460" s="485"/>
      <c r="I460" s="485"/>
      <c r="J460" s="485"/>
      <c r="K460" s="486"/>
      <c r="L460" s="286"/>
      <c r="M460" s="286"/>
      <c r="N460" s="286"/>
      <c r="O460" s="286"/>
      <c r="P460" s="286"/>
      <c r="Q460" s="286"/>
      <c r="R460" s="286"/>
      <c r="S460" s="286"/>
      <c r="T460" s="286"/>
      <c r="U460" s="286"/>
      <c r="V460" s="286"/>
    </row>
    <row r="461" spans="1:22" ht="12.75" customHeight="1">
      <c r="A461" s="487" t="s">
        <v>305</v>
      </c>
      <c r="B461" s="455"/>
      <c r="C461" s="488"/>
      <c r="D461" s="489"/>
      <c r="E461" s="489"/>
      <c r="F461" s="455"/>
      <c r="G461" s="490" t="s">
        <v>306</v>
      </c>
      <c r="H461" s="455"/>
      <c r="I461" s="490"/>
      <c r="J461" s="489"/>
      <c r="K461" s="491"/>
      <c r="L461" s="286"/>
      <c r="M461" s="286"/>
      <c r="N461" s="286"/>
      <c r="O461" s="286"/>
      <c r="P461" s="286"/>
      <c r="Q461" s="286"/>
      <c r="R461" s="286"/>
      <c r="S461" s="286"/>
      <c r="T461" s="286"/>
      <c r="U461" s="286"/>
      <c r="V461" s="286"/>
    </row>
    <row r="462" spans="1:22" ht="39.75" customHeight="1" thickBot="1">
      <c r="A462" s="289" t="s">
        <v>8</v>
      </c>
      <c r="B462" s="465" t="s">
        <v>25</v>
      </c>
      <c r="C462" s="466"/>
      <c r="D462" s="467" t="s">
        <v>10</v>
      </c>
      <c r="E462" s="468"/>
      <c r="F462" s="466"/>
      <c r="G462" s="503" t="str">
        <f>'PRESUPUESTO OFICIAL'!C29</f>
        <v>RELLENO CON MATERIAL DE AFIRMADO COMPACTADO RANA Y/O VIBROCOMPACTADOR. (INCLUYE ACARREO LIBRE HASTA 5 KM.)</v>
      </c>
      <c r="H462" s="468"/>
      <c r="I462" s="468"/>
      <c r="J462" s="290" t="s">
        <v>9</v>
      </c>
      <c r="K462" s="291" t="s">
        <v>14</v>
      </c>
      <c r="L462" s="286"/>
      <c r="M462" s="286"/>
      <c r="N462" s="286"/>
      <c r="O462" s="286"/>
      <c r="P462" s="286"/>
      <c r="Q462" s="286"/>
      <c r="R462" s="286"/>
      <c r="S462" s="286"/>
      <c r="T462" s="286"/>
      <c r="U462" s="286"/>
      <c r="V462" s="286"/>
    </row>
    <row r="463" spans="1:22" ht="12.75" customHeight="1">
      <c r="A463" s="470" t="s">
        <v>307</v>
      </c>
      <c r="B463" s="471"/>
      <c r="C463" s="474" t="s">
        <v>5</v>
      </c>
      <c r="D463" s="476" t="s">
        <v>308</v>
      </c>
      <c r="E463" s="477"/>
      <c r="F463" s="473"/>
      <c r="G463" s="474" t="s">
        <v>13</v>
      </c>
      <c r="H463" s="478" t="s">
        <v>309</v>
      </c>
      <c r="I463" s="479"/>
      <c r="J463" s="479"/>
      <c r="K463" s="480"/>
      <c r="L463" s="286"/>
      <c r="M463" s="286"/>
      <c r="N463" s="286"/>
      <c r="O463" s="286"/>
      <c r="P463" s="286"/>
      <c r="Q463" s="286"/>
      <c r="R463" s="286"/>
      <c r="S463" s="286"/>
      <c r="T463" s="286"/>
      <c r="U463" s="286"/>
      <c r="V463" s="286"/>
    </row>
    <row r="464" spans="1:22" ht="12.75" customHeight="1">
      <c r="A464" s="483"/>
      <c r="B464" s="471"/>
      <c r="C464" s="506"/>
      <c r="D464" s="323" t="s">
        <v>310</v>
      </c>
      <c r="E464" s="323" t="s">
        <v>311</v>
      </c>
      <c r="F464" s="323" t="s">
        <v>312</v>
      </c>
      <c r="G464" s="506"/>
      <c r="H464" s="481"/>
      <c r="I464" s="477"/>
      <c r="J464" s="477"/>
      <c r="K464" s="482"/>
      <c r="L464" s="286"/>
      <c r="M464" s="286"/>
      <c r="N464" s="286"/>
      <c r="O464" s="286"/>
      <c r="P464" s="286"/>
      <c r="Q464" s="286"/>
      <c r="R464" s="286"/>
      <c r="S464" s="286"/>
      <c r="T464" s="286"/>
      <c r="U464" s="286"/>
      <c r="V464" s="286"/>
    </row>
    <row r="465" spans="1:22" ht="12.75" customHeight="1">
      <c r="A465" s="454" t="s">
        <v>313</v>
      </c>
      <c r="B465" s="463" t="s">
        <v>313</v>
      </c>
      <c r="C465" s="294"/>
      <c r="D465" s="296">
        <v>10.055999999999999</v>
      </c>
      <c r="E465" s="297">
        <v>1.03</v>
      </c>
      <c r="F465" s="337">
        <v>0.15</v>
      </c>
      <c r="G465" s="331">
        <f>D465*E465*F465</f>
        <v>1.553652</v>
      </c>
      <c r="H465" s="300"/>
      <c r="I465" s="300"/>
      <c r="J465" s="300"/>
      <c r="K465" s="301"/>
      <c r="L465" s="286"/>
      <c r="M465" s="286"/>
      <c r="N465" s="286"/>
      <c r="O465" s="286"/>
      <c r="P465" s="286"/>
      <c r="Q465" s="286"/>
      <c r="R465" s="286"/>
      <c r="S465" s="286"/>
      <c r="T465" s="286"/>
      <c r="U465" s="286"/>
      <c r="V465" s="286"/>
    </row>
    <row r="466" spans="1:22" ht="12.75" customHeight="1">
      <c r="A466" s="454" t="s">
        <v>314</v>
      </c>
      <c r="B466" s="463" t="s">
        <v>314</v>
      </c>
      <c r="C466" s="294"/>
      <c r="D466" s="296">
        <v>65.938999999999993</v>
      </c>
      <c r="E466" s="297">
        <v>1.03</v>
      </c>
      <c r="F466" s="337">
        <v>0.15</v>
      </c>
      <c r="G466" s="331">
        <f>D466*E466*F466</f>
        <v>10.187575499999999</v>
      </c>
      <c r="H466" s="300"/>
      <c r="I466" s="300"/>
      <c r="J466" s="300"/>
      <c r="K466" s="301"/>
      <c r="L466" s="286"/>
      <c r="M466" s="286"/>
      <c r="N466" s="286"/>
      <c r="O466" s="286"/>
      <c r="P466" s="286"/>
      <c r="Q466" s="286"/>
      <c r="R466" s="286"/>
      <c r="S466" s="286"/>
      <c r="T466" s="286"/>
      <c r="U466" s="286"/>
      <c r="V466" s="286"/>
    </row>
    <row r="467" spans="1:22" ht="12.75" customHeight="1">
      <c r="A467" s="454" t="s">
        <v>318</v>
      </c>
      <c r="B467" s="463" t="s">
        <v>314</v>
      </c>
      <c r="C467" s="294"/>
      <c r="D467" s="296">
        <v>2</v>
      </c>
      <c r="E467" s="297">
        <v>2</v>
      </c>
      <c r="F467" s="337">
        <v>0.2</v>
      </c>
      <c r="G467" s="331">
        <f t="shared" ref="G467:G468" si="7">D467*E467*F467</f>
        <v>0.8</v>
      </c>
      <c r="H467" s="300"/>
      <c r="I467" s="300"/>
      <c r="J467" s="300"/>
      <c r="K467" s="301"/>
      <c r="L467" s="286"/>
      <c r="M467" s="286"/>
      <c r="N467" s="286"/>
      <c r="O467" s="286"/>
      <c r="P467" s="286"/>
      <c r="Q467" s="286"/>
      <c r="R467" s="286"/>
      <c r="S467" s="286"/>
      <c r="T467" s="286"/>
      <c r="U467" s="286"/>
      <c r="V467" s="286"/>
    </row>
    <row r="468" spans="1:22" ht="12.75" customHeight="1">
      <c r="A468" s="454" t="s">
        <v>319</v>
      </c>
      <c r="B468" s="463" t="s">
        <v>313</v>
      </c>
      <c r="C468" s="294"/>
      <c r="D468" s="296">
        <v>3</v>
      </c>
      <c r="E468" s="297">
        <v>3</v>
      </c>
      <c r="F468" s="337">
        <v>0.2</v>
      </c>
      <c r="G468" s="331">
        <f t="shared" si="7"/>
        <v>1.8</v>
      </c>
      <c r="H468" s="300"/>
      <c r="I468" s="300"/>
      <c r="J468" s="300"/>
      <c r="K468" s="301"/>
      <c r="L468" s="286"/>
      <c r="M468" s="286"/>
      <c r="N468" s="286"/>
      <c r="O468" s="286"/>
      <c r="P468" s="286"/>
      <c r="Q468" s="286"/>
      <c r="R468" s="286"/>
      <c r="S468" s="286"/>
      <c r="T468" s="286"/>
      <c r="U468" s="286"/>
      <c r="V468" s="286"/>
    </row>
    <row r="469" spans="1:22" ht="12.75" customHeight="1">
      <c r="A469" s="507"/>
      <c r="B469" s="519"/>
      <c r="C469" s="305"/>
      <c r="D469" s="328"/>
      <c r="E469" s="328"/>
      <c r="F469" s="307"/>
      <c r="G469" s="331"/>
      <c r="H469" s="300"/>
      <c r="I469" s="300"/>
      <c r="J469" s="300"/>
      <c r="K469" s="301"/>
      <c r="L469" s="286"/>
      <c r="M469" s="286"/>
      <c r="N469" s="286"/>
      <c r="O469" s="286"/>
      <c r="P469" s="286"/>
      <c r="Q469" s="286"/>
      <c r="R469" s="286"/>
      <c r="S469" s="286"/>
      <c r="T469" s="286"/>
      <c r="U469" s="286"/>
      <c r="V469" s="286"/>
    </row>
    <row r="470" spans="1:22" ht="12.75" customHeight="1">
      <c r="A470" s="454"/>
      <c r="B470" s="463"/>
      <c r="C470" s="305"/>
      <c r="D470" s="296"/>
      <c r="E470" s="328"/>
      <c r="F470" s="307"/>
      <c r="G470" s="354"/>
      <c r="H470" s="300"/>
      <c r="I470" s="300"/>
      <c r="J470" s="300"/>
      <c r="K470" s="301"/>
      <c r="L470" s="286"/>
      <c r="M470" s="286"/>
      <c r="N470" s="286"/>
      <c r="O470" s="286"/>
      <c r="P470" s="286"/>
      <c r="Q470" s="286"/>
      <c r="R470" s="286"/>
      <c r="S470" s="286"/>
      <c r="T470" s="286"/>
      <c r="U470" s="286"/>
      <c r="V470" s="286"/>
    </row>
    <row r="471" spans="1:22" ht="12.75" customHeight="1">
      <c r="A471" s="454"/>
      <c r="B471" s="463"/>
      <c r="C471" s="305"/>
      <c r="D471" s="296"/>
      <c r="E471" s="328"/>
      <c r="F471" s="307"/>
      <c r="G471" s="331"/>
      <c r="H471" s="300"/>
      <c r="I471" s="300"/>
      <c r="J471" s="300"/>
      <c r="K471" s="301"/>
      <c r="L471" s="286"/>
      <c r="M471" s="286"/>
      <c r="N471" s="286"/>
      <c r="O471" s="286"/>
      <c r="P471" s="286"/>
      <c r="Q471" s="286"/>
      <c r="R471" s="286"/>
      <c r="S471" s="286"/>
      <c r="T471" s="286"/>
      <c r="U471" s="286"/>
      <c r="V471" s="286"/>
    </row>
    <row r="472" spans="1:22" ht="12.75" customHeight="1">
      <c r="A472" s="454"/>
      <c r="B472" s="464"/>
      <c r="C472" s="305"/>
      <c r="D472" s="296"/>
      <c r="E472" s="328"/>
      <c r="F472" s="307"/>
      <c r="G472" s="331"/>
      <c r="H472" s="300"/>
      <c r="I472" s="300"/>
      <c r="J472" s="300"/>
      <c r="K472" s="301"/>
      <c r="L472" s="286"/>
      <c r="M472" s="286"/>
      <c r="N472" s="286"/>
      <c r="O472" s="286"/>
      <c r="P472" s="286"/>
      <c r="Q472" s="286"/>
      <c r="R472" s="286"/>
      <c r="S472" s="286"/>
      <c r="T472" s="286"/>
      <c r="U472" s="286"/>
      <c r="V472" s="286"/>
    </row>
    <row r="473" spans="1:22" ht="12.75" customHeight="1">
      <c r="A473" s="454"/>
      <c r="B473" s="464"/>
      <c r="C473" s="305"/>
      <c r="D473" s="296"/>
      <c r="E473" s="328"/>
      <c r="F473" s="307"/>
      <c r="G473" s="331"/>
      <c r="H473" s="300"/>
      <c r="I473" s="300"/>
      <c r="J473" s="300"/>
      <c r="K473" s="301"/>
      <c r="L473" s="286"/>
      <c r="M473" s="286"/>
      <c r="N473" s="286"/>
      <c r="O473" s="286"/>
      <c r="P473" s="286"/>
      <c r="Q473" s="286"/>
      <c r="R473" s="286"/>
      <c r="S473" s="286"/>
      <c r="T473" s="286"/>
      <c r="U473" s="286"/>
      <c r="V473" s="286"/>
    </row>
    <row r="474" spans="1:22" ht="12.75" customHeight="1">
      <c r="A474" s="454"/>
      <c r="B474" s="464"/>
      <c r="C474" s="305"/>
      <c r="D474" s="296"/>
      <c r="E474" s="328"/>
      <c r="F474" s="307"/>
      <c r="G474" s="331"/>
      <c r="H474" s="300"/>
      <c r="I474" s="300"/>
      <c r="J474" s="300"/>
      <c r="K474" s="301"/>
      <c r="L474" s="286"/>
      <c r="M474" s="286"/>
      <c r="N474" s="286"/>
      <c r="O474" s="286"/>
      <c r="P474" s="286"/>
      <c r="Q474" s="286"/>
      <c r="R474" s="286"/>
      <c r="S474" s="286"/>
      <c r="T474" s="286"/>
      <c r="U474" s="286"/>
      <c r="V474" s="286"/>
    </row>
    <row r="475" spans="1:22" ht="12.75" customHeight="1">
      <c r="A475" s="504"/>
      <c r="B475" s="505"/>
      <c r="C475" s="305"/>
      <c r="D475" s="328"/>
      <c r="E475" s="328"/>
      <c r="F475" s="307"/>
      <c r="G475" s="331"/>
      <c r="H475" s="300"/>
      <c r="I475" s="300"/>
      <c r="J475" s="300"/>
      <c r="K475" s="301"/>
      <c r="L475" s="286"/>
      <c r="M475" s="286"/>
      <c r="N475" s="286"/>
      <c r="O475" s="286"/>
      <c r="P475" s="286"/>
      <c r="Q475" s="286"/>
      <c r="R475" s="286"/>
      <c r="S475" s="286"/>
      <c r="T475" s="286"/>
      <c r="U475" s="286"/>
      <c r="V475" s="286"/>
    </row>
    <row r="476" spans="1:22" ht="12.75" customHeight="1">
      <c r="A476" s="504"/>
      <c r="B476" s="505"/>
      <c r="C476" s="305"/>
      <c r="D476" s="355"/>
      <c r="E476" s="328"/>
      <c r="F476" s="307"/>
      <c r="G476" s="331"/>
      <c r="H476" s="300"/>
      <c r="I476" s="300"/>
      <c r="J476" s="300"/>
      <c r="K476" s="301"/>
      <c r="L476" s="286"/>
      <c r="M476" s="286"/>
      <c r="N476" s="286"/>
      <c r="O476" s="286"/>
      <c r="P476" s="286"/>
      <c r="Q476" s="286"/>
      <c r="R476" s="286"/>
      <c r="S476" s="286"/>
      <c r="T476" s="286"/>
      <c r="U476" s="286"/>
      <c r="V476" s="286"/>
    </row>
    <row r="477" spans="1:22" ht="12.75" customHeight="1">
      <c r="A477" s="504"/>
      <c r="B477" s="505"/>
      <c r="C477" s="305"/>
      <c r="D477" s="355"/>
      <c r="E477" s="328"/>
      <c r="F477" s="307"/>
      <c r="G477" s="331"/>
      <c r="H477" s="300"/>
      <c r="I477" s="300"/>
      <c r="J477" s="300"/>
      <c r="K477" s="301"/>
      <c r="L477" s="286"/>
      <c r="M477" s="286"/>
      <c r="N477" s="286"/>
      <c r="O477" s="286"/>
      <c r="P477" s="286"/>
      <c r="Q477" s="286"/>
      <c r="R477" s="286"/>
      <c r="S477" s="286"/>
      <c r="T477" s="286"/>
      <c r="U477" s="286"/>
      <c r="V477" s="286"/>
    </row>
    <row r="478" spans="1:22" ht="12.75" customHeight="1">
      <c r="A478" s="504"/>
      <c r="B478" s="505"/>
      <c r="C478" s="305"/>
      <c r="D478" s="355"/>
      <c r="E478" s="328"/>
      <c r="F478" s="307"/>
      <c r="G478" s="331"/>
      <c r="H478" s="300"/>
      <c r="I478" s="300"/>
      <c r="J478" s="300"/>
      <c r="K478" s="301"/>
      <c r="L478" s="286"/>
      <c r="M478" s="286"/>
      <c r="N478" s="286"/>
      <c r="O478" s="286"/>
      <c r="P478" s="286"/>
      <c r="Q478" s="286"/>
      <c r="R478" s="286"/>
      <c r="S478" s="286"/>
      <c r="T478" s="286"/>
      <c r="U478" s="286"/>
      <c r="V478" s="286"/>
    </row>
    <row r="479" spans="1:22" ht="12.75" customHeight="1">
      <c r="A479" s="504"/>
      <c r="B479" s="505"/>
      <c r="C479" s="305"/>
      <c r="D479" s="355"/>
      <c r="E479" s="328"/>
      <c r="F479" s="307"/>
      <c r="G479" s="331"/>
      <c r="H479" s="300"/>
      <c r="I479" s="300"/>
      <c r="J479" s="300"/>
      <c r="K479" s="301"/>
      <c r="L479" s="286"/>
      <c r="M479" s="286"/>
      <c r="N479" s="286"/>
      <c r="O479" s="286"/>
      <c r="P479" s="286"/>
      <c r="Q479" s="286"/>
      <c r="R479" s="286"/>
      <c r="S479" s="286"/>
      <c r="T479" s="286"/>
      <c r="U479" s="286"/>
      <c r="V479" s="286"/>
    </row>
    <row r="480" spans="1:22" ht="12.75" customHeight="1">
      <c r="A480" s="504"/>
      <c r="B480" s="505"/>
      <c r="C480" s="305"/>
      <c r="D480" s="352"/>
      <c r="E480" s="296"/>
      <c r="F480" s="307"/>
      <c r="G480" s="331"/>
      <c r="H480" s="300"/>
      <c r="I480" s="300"/>
      <c r="J480" s="300"/>
      <c r="K480" s="301"/>
      <c r="L480" s="286"/>
      <c r="M480" s="286"/>
      <c r="N480" s="286"/>
      <c r="O480" s="286"/>
      <c r="P480" s="286"/>
      <c r="Q480" s="286"/>
      <c r="R480" s="286"/>
      <c r="S480" s="286"/>
      <c r="T480" s="286"/>
      <c r="U480" s="286"/>
      <c r="V480" s="286"/>
    </row>
    <row r="481" spans="1:22" ht="12.75" customHeight="1">
      <c r="A481" s="501"/>
      <c r="B481" s="509"/>
      <c r="C481" s="305"/>
      <c r="D481" s="304"/>
      <c r="E481" s="306"/>
      <c r="F481" s="307"/>
      <c r="G481" s="331"/>
      <c r="H481" s="300"/>
      <c r="I481" s="300"/>
      <c r="J481" s="300"/>
      <c r="K481" s="301"/>
      <c r="L481" s="286"/>
      <c r="M481" s="286"/>
      <c r="N481" s="286"/>
      <c r="O481" s="286"/>
      <c r="P481" s="286"/>
      <c r="Q481" s="286"/>
      <c r="R481" s="286"/>
      <c r="S481" s="286"/>
      <c r="T481" s="286"/>
      <c r="U481" s="286"/>
      <c r="V481" s="286"/>
    </row>
    <row r="482" spans="1:22" ht="12.75" customHeight="1">
      <c r="A482" s="501"/>
      <c r="B482" s="509"/>
      <c r="C482" s="305"/>
      <c r="D482" s="304"/>
      <c r="E482" s="306"/>
      <c r="F482" s="307"/>
      <c r="G482" s="331"/>
      <c r="H482" s="300"/>
      <c r="I482" s="300"/>
      <c r="J482" s="300"/>
      <c r="K482" s="301"/>
      <c r="L482" s="286"/>
      <c r="M482" s="286"/>
      <c r="N482" s="286"/>
      <c r="O482" s="286"/>
      <c r="P482" s="286"/>
      <c r="Q482" s="286"/>
      <c r="R482" s="286"/>
      <c r="S482" s="286"/>
      <c r="T482" s="286"/>
      <c r="U482" s="286"/>
      <c r="V482" s="286"/>
    </row>
    <row r="483" spans="1:22" ht="15" customHeight="1">
      <c r="A483" s="501"/>
      <c r="B483" s="509"/>
      <c r="C483" s="305"/>
      <c r="D483" s="349"/>
      <c r="E483" s="349"/>
      <c r="F483" s="349"/>
      <c r="G483" s="331"/>
      <c r="K483" s="301"/>
    </row>
    <row r="484" spans="1:22" ht="12.75" customHeight="1" thickBot="1">
      <c r="A484" s="502" t="s">
        <v>13</v>
      </c>
      <c r="B484" s="477"/>
      <c r="C484" s="477"/>
      <c r="D484" s="477"/>
      <c r="E484" s="477"/>
      <c r="F484" s="473"/>
      <c r="G484" s="308">
        <f>ROUNDUP((SUM(G465:G483)),0)</f>
        <v>15</v>
      </c>
      <c r="H484" s="292"/>
      <c r="I484" s="309"/>
      <c r="J484" s="309"/>
      <c r="K484" s="310"/>
      <c r="L484" s="286"/>
      <c r="N484" s="286"/>
      <c r="O484" s="286"/>
      <c r="P484" s="286"/>
      <c r="Q484" s="286"/>
      <c r="R484" s="286"/>
      <c r="S484" s="286"/>
      <c r="T484" s="286"/>
      <c r="U484" s="286"/>
      <c r="V484" s="286"/>
    </row>
    <row r="485" spans="1:22" ht="12.75" customHeight="1" thickBot="1">
      <c r="A485" s="495"/>
      <c r="B485" s="496"/>
      <c r="C485" s="496"/>
      <c r="D485" s="496"/>
      <c r="E485" s="496"/>
      <c r="F485" s="496"/>
      <c r="G485" s="496"/>
      <c r="H485" s="496"/>
      <c r="I485" s="496"/>
      <c r="J485" s="496"/>
      <c r="K485" s="497"/>
      <c r="L485" s="286"/>
      <c r="M485" s="286"/>
      <c r="N485" s="286"/>
      <c r="O485" s="286"/>
      <c r="P485" s="286"/>
      <c r="Q485" s="286"/>
      <c r="R485" s="286"/>
      <c r="S485" s="286"/>
      <c r="T485" s="286"/>
      <c r="U485" s="286"/>
      <c r="V485" s="286"/>
    </row>
    <row r="486" spans="1:22" ht="12.75" customHeight="1">
      <c r="A486" s="311"/>
      <c r="B486" s="312"/>
      <c r="C486" s="312"/>
      <c r="D486" s="312"/>
      <c r="E486" s="312"/>
      <c r="F486" s="312"/>
      <c r="G486" s="312"/>
      <c r="H486" s="312"/>
      <c r="I486" s="312"/>
      <c r="J486" s="312"/>
      <c r="K486" s="313"/>
      <c r="L486" s="286"/>
      <c r="M486" s="286"/>
      <c r="N486" s="286"/>
      <c r="O486" s="286"/>
      <c r="P486" s="286"/>
      <c r="Q486" s="286"/>
      <c r="R486" s="286"/>
      <c r="S486" s="286"/>
      <c r="T486" s="286"/>
      <c r="U486" s="286"/>
      <c r="V486" s="286"/>
    </row>
    <row r="487" spans="1:22" ht="50.25" customHeight="1">
      <c r="A487" s="459"/>
      <c r="B487" s="460"/>
      <c r="C487" s="460"/>
      <c r="D487" s="460"/>
      <c r="E487" s="460"/>
      <c r="F487" s="460"/>
      <c r="G487" s="460"/>
      <c r="H487" s="460"/>
      <c r="I487" s="460"/>
      <c r="J487" s="286"/>
      <c r="K487" s="314"/>
      <c r="L487" s="286"/>
      <c r="M487" s="286"/>
      <c r="N487" s="286"/>
      <c r="O487" s="286"/>
      <c r="P487" s="286"/>
      <c r="Q487" s="286"/>
      <c r="R487" s="286"/>
      <c r="S487" s="286"/>
      <c r="T487" s="286"/>
      <c r="U487" s="286"/>
      <c r="V487" s="286"/>
    </row>
    <row r="488" spans="1:22" ht="12.75" customHeight="1">
      <c r="A488" s="461" t="s">
        <v>315</v>
      </c>
      <c r="B488" s="460"/>
      <c r="C488" s="460"/>
      <c r="D488" s="316"/>
      <c r="E488" s="316"/>
      <c r="F488" s="462" t="s">
        <v>315</v>
      </c>
      <c r="G488" s="460"/>
      <c r="H488" s="460"/>
      <c r="I488" s="316"/>
      <c r="J488" s="286"/>
      <c r="K488" s="314"/>
      <c r="L488" s="286"/>
      <c r="M488" s="286"/>
      <c r="N488" s="286"/>
      <c r="O488" s="286"/>
      <c r="P488" s="286"/>
      <c r="Q488" s="286"/>
      <c r="R488" s="286"/>
      <c r="S488" s="286"/>
      <c r="T488" s="286"/>
      <c r="U488" s="286"/>
      <c r="V488" s="286"/>
    </row>
    <row r="489" spans="1:22" ht="12.75" customHeight="1" thickBot="1">
      <c r="A489" s="451" t="s">
        <v>316</v>
      </c>
      <c r="B489" s="452"/>
      <c r="C489" s="452"/>
      <c r="D489" s="317"/>
      <c r="E489" s="317"/>
      <c r="F489" s="453" t="s">
        <v>316</v>
      </c>
      <c r="G489" s="452"/>
      <c r="H489" s="452"/>
      <c r="I489" s="317"/>
      <c r="J489" s="318"/>
      <c r="K489" s="319"/>
      <c r="L489" s="286"/>
      <c r="M489" s="286"/>
      <c r="N489" s="286"/>
      <c r="O489" s="286"/>
      <c r="P489" s="286"/>
      <c r="Q489" s="286"/>
      <c r="R489" s="286"/>
      <c r="S489" s="286"/>
      <c r="T489" s="286"/>
      <c r="U489" s="286"/>
      <c r="V489" s="286"/>
    </row>
    <row r="490" spans="1:22" ht="12.75" customHeight="1">
      <c r="A490" s="492" t="s">
        <v>302</v>
      </c>
      <c r="B490" s="493"/>
      <c r="C490" s="493"/>
      <c r="D490" s="493"/>
      <c r="E490" s="493"/>
      <c r="F490" s="493"/>
      <c r="G490" s="493"/>
      <c r="H490" s="493"/>
      <c r="I490" s="493"/>
      <c r="J490" s="493"/>
      <c r="K490" s="494"/>
      <c r="L490" s="286"/>
      <c r="M490" s="286"/>
      <c r="N490" s="286"/>
      <c r="O490" s="286"/>
      <c r="P490" s="286"/>
      <c r="Q490" s="286"/>
      <c r="R490" s="286"/>
      <c r="S490" s="286"/>
      <c r="T490" s="286"/>
      <c r="U490" s="286"/>
      <c r="V490" s="286"/>
    </row>
    <row r="491" spans="1:22" ht="12.75" customHeight="1" thickBot="1">
      <c r="A491" s="483"/>
      <c r="B491" s="479"/>
      <c r="C491" s="479"/>
      <c r="D491" s="479"/>
      <c r="E491" s="479"/>
      <c r="F491" s="479"/>
      <c r="G491" s="479"/>
      <c r="H491" s="479"/>
      <c r="I491" s="479"/>
      <c r="J491" s="479"/>
      <c r="K491" s="480"/>
      <c r="L491" s="286"/>
      <c r="M491" s="286"/>
      <c r="N491" s="286"/>
      <c r="O491" s="286"/>
      <c r="P491" s="286"/>
      <c r="Q491" s="286"/>
      <c r="R491" s="286"/>
      <c r="S491" s="286"/>
      <c r="T491" s="286"/>
      <c r="U491" s="286"/>
      <c r="V491" s="286"/>
    </row>
    <row r="492" spans="1:22" ht="42" customHeight="1">
      <c r="A492" s="288" t="s">
        <v>303</v>
      </c>
      <c r="B492" s="484" t="str">
        <f>B3</f>
        <v>CONSTRUCCION DE LOS SISTEMAS DE ALCANTARILLADO PLUVIAL DE LOS BARRIOS EL DORADO, PRADOS DE SAN LUIS, SANTA CATALINA, PATRIOTAS, VILLA BACHUE y PRADOS DEL NORTE DE LA CIUDAD DE TUNJA.</v>
      </c>
      <c r="C492" s="485"/>
      <c r="D492" s="485"/>
      <c r="E492" s="485"/>
      <c r="F492" s="485"/>
      <c r="G492" s="485"/>
      <c r="H492" s="485"/>
      <c r="I492" s="485"/>
      <c r="J492" s="485"/>
      <c r="K492" s="486"/>
      <c r="L492" s="286"/>
      <c r="M492" s="286"/>
      <c r="N492" s="286"/>
      <c r="O492" s="286"/>
      <c r="P492" s="286"/>
      <c r="Q492" s="286"/>
      <c r="R492" s="286"/>
      <c r="S492" s="286"/>
      <c r="T492" s="286"/>
      <c r="U492" s="286"/>
      <c r="V492" s="286"/>
    </row>
    <row r="493" spans="1:22" ht="12.75" customHeight="1">
      <c r="A493" s="487" t="s">
        <v>305</v>
      </c>
      <c r="B493" s="455"/>
      <c r="C493" s="488"/>
      <c r="D493" s="489"/>
      <c r="E493" s="489"/>
      <c r="F493" s="455"/>
      <c r="G493" s="490" t="s">
        <v>306</v>
      </c>
      <c r="H493" s="455"/>
      <c r="I493" s="490"/>
      <c r="J493" s="489"/>
      <c r="K493" s="491"/>
      <c r="L493" s="286"/>
      <c r="M493" s="286"/>
      <c r="N493" s="286"/>
      <c r="O493" s="286"/>
      <c r="P493" s="286"/>
      <c r="Q493" s="286"/>
      <c r="R493" s="286"/>
      <c r="S493" s="286"/>
      <c r="T493" s="286"/>
      <c r="U493" s="286"/>
      <c r="V493" s="286"/>
    </row>
    <row r="494" spans="1:22" ht="39.75" customHeight="1" thickBot="1">
      <c r="A494" s="289" t="s">
        <v>8</v>
      </c>
      <c r="B494" s="465" t="s">
        <v>26</v>
      </c>
      <c r="C494" s="466"/>
      <c r="D494" s="467" t="s">
        <v>10</v>
      </c>
      <c r="E494" s="468"/>
      <c r="F494" s="466"/>
      <c r="G494" s="503" t="str">
        <f>'PRESUPUESTO OFICIAL'!C30</f>
        <v>RELLENO SUBBASE GRANULAR COMPACTADO CON PLANCHA VIBRADORA</v>
      </c>
      <c r="H494" s="468"/>
      <c r="I494" s="468"/>
      <c r="J494" s="290" t="s">
        <v>9</v>
      </c>
      <c r="K494" s="291" t="s">
        <v>14</v>
      </c>
      <c r="L494" s="286"/>
      <c r="M494" s="286"/>
      <c r="N494" s="286"/>
      <c r="O494" s="286"/>
      <c r="P494" s="286"/>
      <c r="Q494" s="286"/>
      <c r="R494" s="286"/>
      <c r="S494" s="286"/>
      <c r="T494" s="286"/>
      <c r="U494" s="286"/>
      <c r="V494" s="286"/>
    </row>
    <row r="495" spans="1:22" ht="12.75" customHeight="1">
      <c r="A495" s="470" t="s">
        <v>307</v>
      </c>
      <c r="B495" s="471"/>
      <c r="C495" s="474" t="s">
        <v>5</v>
      </c>
      <c r="D495" s="476" t="s">
        <v>308</v>
      </c>
      <c r="E495" s="477"/>
      <c r="F495" s="473"/>
      <c r="G495" s="474" t="s">
        <v>13</v>
      </c>
      <c r="H495" s="478" t="s">
        <v>309</v>
      </c>
      <c r="I495" s="479"/>
      <c r="J495" s="479"/>
      <c r="K495" s="480"/>
      <c r="L495" s="286"/>
      <c r="M495" s="286"/>
      <c r="N495" s="286"/>
      <c r="O495" s="286"/>
      <c r="P495" s="286"/>
      <c r="Q495" s="286"/>
      <c r="R495" s="286"/>
      <c r="S495" s="286"/>
      <c r="T495" s="286"/>
      <c r="U495" s="286"/>
      <c r="V495" s="286"/>
    </row>
    <row r="496" spans="1:22" ht="12.75" customHeight="1">
      <c r="A496" s="483"/>
      <c r="B496" s="471"/>
      <c r="C496" s="506"/>
      <c r="D496" s="323" t="s">
        <v>310</v>
      </c>
      <c r="E496" s="323" t="s">
        <v>311</v>
      </c>
      <c r="F496" s="323" t="s">
        <v>351</v>
      </c>
      <c r="G496" s="506"/>
      <c r="H496" s="481"/>
      <c r="I496" s="477"/>
      <c r="J496" s="477"/>
      <c r="K496" s="482"/>
      <c r="L496" s="286"/>
      <c r="M496" s="286"/>
      <c r="N496" s="286"/>
      <c r="O496" s="286"/>
      <c r="P496" s="286"/>
      <c r="Q496" s="286"/>
      <c r="R496" s="286"/>
      <c r="S496" s="286"/>
      <c r="T496" s="286"/>
      <c r="U496" s="286"/>
      <c r="V496" s="286"/>
    </row>
    <row r="497" spans="1:22" ht="12.75" customHeight="1">
      <c r="A497" s="501" t="s">
        <v>352</v>
      </c>
      <c r="B497" s="509" t="s">
        <v>324</v>
      </c>
      <c r="C497" s="305"/>
      <c r="D497" s="304"/>
      <c r="E497" s="306"/>
      <c r="F497" s="356">
        <v>145.31526854999419</v>
      </c>
      <c r="G497" s="331">
        <f>F497</f>
        <v>145.31526854999419</v>
      </c>
      <c r="H497" s="300"/>
      <c r="I497" s="300"/>
      <c r="J497" s="300"/>
      <c r="K497" s="301"/>
      <c r="L497" s="286"/>
      <c r="M497" s="286"/>
      <c r="N497" s="286"/>
      <c r="O497" s="286"/>
      <c r="P497" s="286"/>
      <c r="Q497" s="286"/>
      <c r="R497" s="286"/>
      <c r="S497" s="286"/>
      <c r="T497" s="286"/>
      <c r="U497" s="286"/>
      <c r="V497" s="286"/>
    </row>
    <row r="498" spans="1:22" ht="12.75" customHeight="1">
      <c r="A498" s="501" t="s">
        <v>353</v>
      </c>
      <c r="B498" s="509"/>
      <c r="C498" s="305"/>
      <c r="D498" s="304"/>
      <c r="E498" s="306"/>
      <c r="F498" s="356">
        <v>-4.8140609089194903</v>
      </c>
      <c r="G498" s="331">
        <f>F498</f>
        <v>-4.8140609089194903</v>
      </c>
      <c r="H498" s="300"/>
      <c r="I498" s="300"/>
      <c r="J498" s="300"/>
      <c r="K498" s="301"/>
      <c r="L498" s="286"/>
      <c r="M498" s="286"/>
      <c r="N498" s="286"/>
      <c r="O498" s="286"/>
      <c r="P498" s="286"/>
      <c r="Q498" s="286"/>
      <c r="R498" s="286"/>
      <c r="S498" s="286"/>
      <c r="T498" s="286"/>
      <c r="U498" s="286"/>
      <c r="V498" s="286"/>
    </row>
    <row r="499" spans="1:22" ht="12.75" customHeight="1">
      <c r="A499" s="501"/>
      <c r="B499" s="509"/>
      <c r="C499" s="305"/>
      <c r="D499" s="304"/>
      <c r="E499" s="306"/>
      <c r="F499" s="307"/>
      <c r="G499" s="331"/>
      <c r="H499" s="300"/>
      <c r="I499" s="300"/>
      <c r="J499" s="300"/>
      <c r="K499" s="301"/>
      <c r="L499" s="286"/>
      <c r="M499" s="286"/>
      <c r="N499" s="286"/>
      <c r="O499" s="286"/>
      <c r="P499" s="286"/>
      <c r="Q499" s="286"/>
      <c r="R499" s="286"/>
      <c r="S499" s="286"/>
      <c r="T499" s="286"/>
      <c r="U499" s="286"/>
      <c r="V499" s="286"/>
    </row>
    <row r="500" spans="1:22" ht="12.75" customHeight="1">
      <c r="A500" s="501"/>
      <c r="B500" s="509"/>
      <c r="C500" s="305"/>
      <c r="D500" s="304"/>
      <c r="E500" s="306"/>
      <c r="F500" s="307"/>
      <c r="G500" s="331"/>
      <c r="H500" s="300"/>
      <c r="I500" s="300"/>
      <c r="J500" s="300"/>
      <c r="K500" s="301"/>
      <c r="L500" s="286"/>
      <c r="M500" s="286"/>
      <c r="N500" s="286"/>
      <c r="O500" s="286"/>
      <c r="P500" s="286"/>
      <c r="Q500" s="286"/>
      <c r="R500" s="286"/>
      <c r="S500" s="286"/>
      <c r="T500" s="286"/>
      <c r="U500" s="286"/>
      <c r="V500" s="286"/>
    </row>
    <row r="501" spans="1:22" ht="15" customHeight="1">
      <c r="A501" s="501"/>
      <c r="B501" s="509"/>
      <c r="C501" s="305"/>
      <c r="D501" s="349"/>
      <c r="E501" s="349"/>
      <c r="F501" s="349"/>
      <c r="G501" s="331"/>
      <c r="K501" s="301"/>
    </row>
    <row r="502" spans="1:22" ht="12.75" customHeight="1" thickBot="1">
      <c r="A502" s="502" t="s">
        <v>13</v>
      </c>
      <c r="B502" s="477"/>
      <c r="C502" s="477"/>
      <c r="D502" s="477"/>
      <c r="E502" s="477"/>
      <c r="F502" s="473"/>
      <c r="G502" s="308">
        <f>ROUNDUP((SUM(G497:G501)),0)</f>
        <v>141</v>
      </c>
      <c r="H502" s="292"/>
      <c r="I502" s="309"/>
      <c r="J502" s="309"/>
      <c r="K502" s="310"/>
      <c r="L502" s="286"/>
      <c r="N502" s="286"/>
      <c r="O502" s="286"/>
      <c r="P502" s="286"/>
      <c r="Q502" s="286"/>
      <c r="R502" s="286"/>
      <c r="S502" s="286"/>
      <c r="T502" s="286"/>
      <c r="U502" s="286"/>
      <c r="V502" s="286"/>
    </row>
    <row r="503" spans="1:22" ht="12.75" customHeight="1" thickBot="1">
      <c r="A503" s="495"/>
      <c r="B503" s="496"/>
      <c r="C503" s="496"/>
      <c r="D503" s="496"/>
      <c r="E503" s="496"/>
      <c r="F503" s="496"/>
      <c r="G503" s="496"/>
      <c r="H503" s="496"/>
      <c r="I503" s="496"/>
      <c r="J503" s="496"/>
      <c r="K503" s="497"/>
      <c r="L503" s="286"/>
      <c r="M503" s="286"/>
      <c r="N503" s="286"/>
      <c r="O503" s="286"/>
      <c r="P503" s="286"/>
      <c r="Q503" s="286"/>
      <c r="R503" s="286"/>
      <c r="S503" s="286"/>
      <c r="T503" s="286"/>
      <c r="U503" s="286"/>
      <c r="V503" s="286"/>
    </row>
    <row r="504" spans="1:22" ht="12.75" customHeight="1">
      <c r="A504" s="311"/>
      <c r="B504" s="312"/>
      <c r="C504" s="312"/>
      <c r="D504" s="312"/>
      <c r="E504" s="312"/>
      <c r="F504" s="312"/>
      <c r="G504" s="312"/>
      <c r="H504" s="312"/>
      <c r="I504" s="312"/>
      <c r="J504" s="312"/>
      <c r="K504" s="313"/>
      <c r="L504" s="286"/>
      <c r="M504" s="286"/>
      <c r="N504" s="286"/>
      <c r="O504" s="286"/>
      <c r="P504" s="286"/>
      <c r="Q504" s="286"/>
      <c r="R504" s="286"/>
      <c r="S504" s="286"/>
      <c r="T504" s="286"/>
      <c r="U504" s="286"/>
      <c r="V504" s="286"/>
    </row>
    <row r="505" spans="1:22" ht="50.25" customHeight="1">
      <c r="A505" s="459"/>
      <c r="B505" s="460"/>
      <c r="C505" s="460"/>
      <c r="D505" s="460"/>
      <c r="E505" s="460"/>
      <c r="F505" s="460"/>
      <c r="G505" s="460"/>
      <c r="H505" s="460"/>
      <c r="I505" s="460"/>
      <c r="J505" s="286"/>
      <c r="K505" s="314"/>
      <c r="L505" s="286"/>
      <c r="M505" s="286"/>
      <c r="N505" s="286"/>
      <c r="O505" s="286"/>
      <c r="P505" s="286"/>
      <c r="Q505" s="286"/>
      <c r="R505" s="286"/>
      <c r="S505" s="286"/>
      <c r="T505" s="286"/>
      <c r="U505" s="286"/>
      <c r="V505" s="286"/>
    </row>
    <row r="506" spans="1:22" ht="12.75" customHeight="1">
      <c r="A506" s="461" t="s">
        <v>315</v>
      </c>
      <c r="B506" s="460"/>
      <c r="C506" s="460"/>
      <c r="D506" s="316"/>
      <c r="E506" s="316"/>
      <c r="F506" s="462" t="s">
        <v>315</v>
      </c>
      <c r="G506" s="460"/>
      <c r="H506" s="460"/>
      <c r="I506" s="316"/>
      <c r="J506" s="286"/>
      <c r="K506" s="314"/>
      <c r="L506" s="286"/>
      <c r="M506" s="286"/>
      <c r="N506" s="286"/>
      <c r="O506" s="286"/>
      <c r="P506" s="286"/>
      <c r="Q506" s="286"/>
      <c r="R506" s="286"/>
      <c r="S506" s="286"/>
      <c r="T506" s="286"/>
      <c r="U506" s="286"/>
      <c r="V506" s="286"/>
    </row>
    <row r="507" spans="1:22" ht="12.75" customHeight="1" thickBot="1">
      <c r="A507" s="451" t="s">
        <v>316</v>
      </c>
      <c r="B507" s="452"/>
      <c r="C507" s="452"/>
      <c r="D507" s="317"/>
      <c r="E507" s="317"/>
      <c r="F507" s="453" t="s">
        <v>316</v>
      </c>
      <c r="G507" s="452"/>
      <c r="H507" s="452"/>
      <c r="I507" s="317"/>
      <c r="J507" s="318"/>
      <c r="K507" s="319"/>
      <c r="L507" s="286"/>
      <c r="M507" s="286"/>
      <c r="N507" s="286"/>
      <c r="O507" s="286"/>
      <c r="P507" s="286"/>
      <c r="Q507" s="286"/>
      <c r="R507" s="286"/>
      <c r="S507" s="286"/>
      <c r="T507" s="286"/>
      <c r="U507" s="286"/>
      <c r="V507" s="286"/>
    </row>
    <row r="508" spans="1:22" ht="12.75" customHeight="1">
      <c r="A508" s="492" t="s">
        <v>302</v>
      </c>
      <c r="B508" s="493"/>
      <c r="C508" s="493"/>
      <c r="D508" s="493"/>
      <c r="E508" s="493"/>
      <c r="F508" s="493"/>
      <c r="G508" s="493"/>
      <c r="H508" s="493"/>
      <c r="I508" s="493"/>
      <c r="J508" s="493"/>
      <c r="K508" s="494"/>
      <c r="L508" s="286"/>
      <c r="M508" s="286"/>
      <c r="N508" s="286"/>
      <c r="O508" s="286"/>
      <c r="P508" s="286"/>
      <c r="Q508" s="286"/>
      <c r="R508" s="286"/>
      <c r="S508" s="286"/>
      <c r="T508" s="286"/>
      <c r="U508" s="286"/>
      <c r="V508" s="286"/>
    </row>
    <row r="509" spans="1:22" ht="12.75" customHeight="1" thickBot="1">
      <c r="A509" s="483"/>
      <c r="B509" s="479"/>
      <c r="C509" s="479"/>
      <c r="D509" s="479"/>
      <c r="E509" s="479"/>
      <c r="F509" s="479"/>
      <c r="G509" s="479"/>
      <c r="H509" s="479"/>
      <c r="I509" s="479"/>
      <c r="J509" s="479"/>
      <c r="K509" s="480"/>
      <c r="L509" s="286"/>
      <c r="M509" s="286"/>
      <c r="N509" s="286"/>
      <c r="O509" s="286"/>
      <c r="P509" s="286"/>
      <c r="Q509" s="286"/>
      <c r="R509" s="286"/>
      <c r="S509" s="286"/>
      <c r="T509" s="286"/>
      <c r="U509" s="286"/>
      <c r="V509" s="286"/>
    </row>
    <row r="510" spans="1:22" ht="42" customHeight="1">
      <c r="A510" s="288" t="s">
        <v>303</v>
      </c>
      <c r="B510" s="484" t="str">
        <f>B3</f>
        <v>CONSTRUCCION DE LOS SISTEMAS DE ALCANTARILLADO PLUVIAL DE LOS BARRIOS EL DORADO, PRADOS DE SAN LUIS, SANTA CATALINA, PATRIOTAS, VILLA BACHUE y PRADOS DEL NORTE DE LA CIUDAD DE TUNJA.</v>
      </c>
      <c r="C510" s="485"/>
      <c r="D510" s="485"/>
      <c r="E510" s="485"/>
      <c r="F510" s="485"/>
      <c r="G510" s="485"/>
      <c r="H510" s="485"/>
      <c r="I510" s="485"/>
      <c r="J510" s="485"/>
      <c r="K510" s="486"/>
      <c r="L510" s="286"/>
      <c r="M510" s="286"/>
      <c r="N510" s="286"/>
      <c r="O510" s="286"/>
      <c r="P510" s="286"/>
      <c r="Q510" s="286"/>
      <c r="R510" s="286"/>
      <c r="S510" s="286"/>
      <c r="T510" s="286"/>
      <c r="U510" s="286"/>
      <c r="V510" s="286"/>
    </row>
    <row r="511" spans="1:22" ht="12.75" customHeight="1">
      <c r="A511" s="487" t="s">
        <v>305</v>
      </c>
      <c r="B511" s="455"/>
      <c r="C511" s="488"/>
      <c r="D511" s="489"/>
      <c r="E511" s="489"/>
      <c r="F511" s="455"/>
      <c r="G511" s="490" t="s">
        <v>306</v>
      </c>
      <c r="H511" s="455"/>
      <c r="I511" s="490"/>
      <c r="J511" s="489"/>
      <c r="K511" s="491"/>
      <c r="L511" s="286"/>
      <c r="M511" s="286"/>
      <c r="N511" s="286"/>
      <c r="O511" s="286"/>
      <c r="P511" s="286"/>
      <c r="Q511" s="286"/>
      <c r="R511" s="286"/>
      <c r="S511" s="286"/>
      <c r="T511" s="286"/>
      <c r="U511" s="286"/>
      <c r="V511" s="286"/>
    </row>
    <row r="512" spans="1:22" ht="39.75" customHeight="1" thickBot="1">
      <c r="A512" s="289" t="s">
        <v>8</v>
      </c>
      <c r="B512" s="465" t="s">
        <v>27</v>
      </c>
      <c r="C512" s="466"/>
      <c r="D512" s="467" t="s">
        <v>10</v>
      </c>
      <c r="E512" s="468"/>
      <c r="F512" s="466"/>
      <c r="G512" s="503" t="str">
        <f>'PRESUPUESTO OFICIAL'!C31</f>
        <v>RELLENO CON MATERIAL DE BASE GRANULAR, COMPACTADO CON PLANCHA VIBRADORA.</v>
      </c>
      <c r="H512" s="468"/>
      <c r="I512" s="468"/>
      <c r="J512" s="290" t="s">
        <v>9</v>
      </c>
      <c r="K512" s="291" t="s">
        <v>14</v>
      </c>
      <c r="L512" s="286"/>
      <c r="M512" s="286"/>
      <c r="N512" s="286"/>
      <c r="O512" s="286"/>
      <c r="P512" s="286"/>
      <c r="Q512" s="286"/>
      <c r="R512" s="286"/>
      <c r="S512" s="286"/>
      <c r="T512" s="286"/>
      <c r="U512" s="286"/>
      <c r="V512" s="286"/>
    </row>
    <row r="513" spans="1:22" ht="12.75" customHeight="1">
      <c r="A513" s="470" t="s">
        <v>307</v>
      </c>
      <c r="B513" s="471"/>
      <c r="C513" s="474" t="s">
        <v>5</v>
      </c>
      <c r="D513" s="476" t="s">
        <v>308</v>
      </c>
      <c r="E513" s="477"/>
      <c r="F513" s="473"/>
      <c r="G513" s="474" t="s">
        <v>13</v>
      </c>
      <c r="H513" s="478" t="s">
        <v>309</v>
      </c>
      <c r="I513" s="479"/>
      <c r="J513" s="479"/>
      <c r="K513" s="480"/>
      <c r="L513" s="286"/>
      <c r="M513" s="286"/>
      <c r="N513" s="286"/>
      <c r="O513" s="286"/>
      <c r="P513" s="286"/>
      <c r="Q513" s="286"/>
      <c r="R513" s="286"/>
      <c r="S513" s="286"/>
      <c r="T513" s="286"/>
      <c r="U513" s="286"/>
      <c r="V513" s="286"/>
    </row>
    <row r="514" spans="1:22" ht="12.75" customHeight="1">
      <c r="A514" s="483"/>
      <c r="B514" s="471"/>
      <c r="C514" s="506"/>
      <c r="D514" s="323" t="s">
        <v>310</v>
      </c>
      <c r="E514" s="323" t="s">
        <v>311</v>
      </c>
      <c r="F514" s="323" t="s">
        <v>312</v>
      </c>
      <c r="G514" s="506"/>
      <c r="H514" s="481"/>
      <c r="I514" s="477"/>
      <c r="J514" s="477"/>
      <c r="K514" s="482"/>
      <c r="L514" s="286"/>
      <c r="M514" s="286"/>
      <c r="N514" s="286"/>
      <c r="O514" s="286"/>
      <c r="P514" s="286"/>
      <c r="Q514" s="286"/>
      <c r="R514" s="286"/>
      <c r="S514" s="286"/>
      <c r="T514" s="286"/>
      <c r="U514" s="286"/>
      <c r="V514" s="286"/>
    </row>
    <row r="515" spans="1:22" ht="12.75" customHeight="1">
      <c r="A515" s="454" t="s">
        <v>313</v>
      </c>
      <c r="B515" s="545" t="s">
        <v>313</v>
      </c>
      <c r="C515" s="305"/>
      <c r="D515" s="296">
        <v>10.055999999999999</v>
      </c>
      <c r="E515" s="328">
        <v>1.03</v>
      </c>
      <c r="F515" s="307">
        <v>0.15</v>
      </c>
      <c r="G515" s="331">
        <f t="shared" ref="G515:G516" si="8">D515*E515*F515</f>
        <v>1.553652</v>
      </c>
      <c r="H515" s="300"/>
      <c r="I515" s="300"/>
      <c r="J515" s="300"/>
      <c r="K515" s="301"/>
      <c r="L515" s="286"/>
      <c r="M515" s="286"/>
      <c r="N515" s="286"/>
      <c r="O515" s="286"/>
      <c r="P515" s="286"/>
      <c r="Q515" s="286"/>
      <c r="R515" s="286"/>
      <c r="S515" s="286"/>
      <c r="T515" s="286"/>
      <c r="U515" s="286"/>
      <c r="V515" s="286"/>
    </row>
    <row r="516" spans="1:22" ht="12.75" customHeight="1">
      <c r="A516" s="454" t="s">
        <v>314</v>
      </c>
      <c r="B516" s="545" t="s">
        <v>314</v>
      </c>
      <c r="C516" s="305"/>
      <c r="D516" s="296">
        <v>65.938999999999993</v>
      </c>
      <c r="E516" s="328">
        <v>1.03</v>
      </c>
      <c r="F516" s="307">
        <v>0.15</v>
      </c>
      <c r="G516" s="331">
        <f t="shared" si="8"/>
        <v>10.187575499999999</v>
      </c>
      <c r="H516" s="300"/>
      <c r="I516" s="300"/>
      <c r="J516" s="300"/>
      <c r="K516" s="301"/>
      <c r="L516" s="286"/>
      <c r="M516" s="286"/>
      <c r="N516" s="286"/>
      <c r="O516" s="286"/>
      <c r="P516" s="286"/>
      <c r="Q516" s="286"/>
      <c r="R516" s="286"/>
      <c r="S516" s="286"/>
      <c r="T516" s="286"/>
      <c r="U516" s="286"/>
      <c r="V516" s="286"/>
    </row>
    <row r="517" spans="1:22" ht="12.75" customHeight="1">
      <c r="A517" s="454"/>
      <c r="B517" s="545"/>
      <c r="C517" s="305"/>
      <c r="D517" s="296"/>
      <c r="E517" s="328"/>
      <c r="F517" s="307"/>
      <c r="G517" s="331"/>
      <c r="H517" s="300"/>
      <c r="I517" s="300"/>
      <c r="J517" s="300"/>
      <c r="K517" s="301"/>
      <c r="L517" s="286"/>
      <c r="M517" s="286"/>
      <c r="N517" s="286"/>
      <c r="O517" s="286"/>
      <c r="P517" s="286"/>
      <c r="Q517" s="286"/>
      <c r="R517" s="286"/>
      <c r="S517" s="286"/>
      <c r="T517" s="286"/>
      <c r="U517" s="286"/>
      <c r="V517" s="286"/>
    </row>
    <row r="518" spans="1:22" ht="12.75" customHeight="1">
      <c r="A518" s="454"/>
      <c r="B518" s="463"/>
      <c r="C518" s="305"/>
      <c r="D518" s="296"/>
      <c r="E518" s="328"/>
      <c r="F518" s="307"/>
      <c r="G518" s="331"/>
      <c r="H518" s="300"/>
      <c r="I518" s="300"/>
      <c r="J518" s="300"/>
      <c r="K518" s="301"/>
      <c r="L518" s="286"/>
      <c r="T518" s="286"/>
      <c r="U518" s="286"/>
      <c r="V518" s="286"/>
    </row>
    <row r="519" spans="1:22" ht="15" customHeight="1">
      <c r="A519" s="454"/>
      <c r="B519" s="464"/>
      <c r="C519" s="305"/>
      <c r="D519" s="296"/>
      <c r="E519" s="328"/>
      <c r="F519" s="307"/>
      <c r="G519" s="331"/>
      <c r="K519" s="301"/>
    </row>
    <row r="520" spans="1:22" ht="12.75" customHeight="1">
      <c r="A520" s="504"/>
      <c r="B520" s="505"/>
      <c r="C520" s="305"/>
      <c r="D520" s="328"/>
      <c r="E520" s="328"/>
      <c r="F520" s="307"/>
      <c r="G520" s="331"/>
      <c r="H520" s="300"/>
      <c r="I520" s="300"/>
      <c r="J520" s="300"/>
      <c r="K520" s="301"/>
      <c r="L520" s="286"/>
      <c r="T520" s="286"/>
      <c r="U520" s="286"/>
      <c r="V520" s="286"/>
    </row>
    <row r="521" spans="1:22" ht="12.75" customHeight="1">
      <c r="A521" s="501"/>
      <c r="B521" s="501"/>
      <c r="C521" s="305"/>
      <c r="D521" s="328"/>
      <c r="E521" s="328"/>
      <c r="F521" s="307"/>
      <c r="G521" s="331"/>
      <c r="H521" s="300"/>
      <c r="I521" s="300"/>
      <c r="J521" s="300"/>
      <c r="K521" s="301"/>
      <c r="L521" s="286"/>
      <c r="T521" s="286"/>
      <c r="U521" s="286"/>
      <c r="V521" s="286"/>
    </row>
    <row r="522" spans="1:22" ht="12.75" customHeight="1">
      <c r="A522" s="501"/>
      <c r="B522" s="501"/>
      <c r="C522" s="305"/>
      <c r="D522" s="328"/>
      <c r="E522" s="328"/>
      <c r="F522" s="307"/>
      <c r="G522" s="331"/>
      <c r="H522" s="300"/>
      <c r="I522" s="300"/>
      <c r="J522" s="300"/>
      <c r="K522" s="301"/>
      <c r="L522" s="286"/>
      <c r="T522" s="286"/>
      <c r="U522" s="286"/>
      <c r="V522" s="286"/>
    </row>
    <row r="523" spans="1:22" ht="12.75" customHeight="1">
      <c r="A523" s="456"/>
      <c r="B523" s="456"/>
      <c r="C523" s="329"/>
      <c r="D523" s="329"/>
      <c r="E523" s="329"/>
      <c r="F523" s="329"/>
      <c r="G523" s="329"/>
      <c r="H523" s="300"/>
      <c r="I523" s="300"/>
      <c r="J523" s="300"/>
      <c r="K523" s="301"/>
      <c r="L523" s="286"/>
      <c r="T523" s="286"/>
      <c r="U523" s="286"/>
      <c r="V523" s="286"/>
    </row>
    <row r="524" spans="1:22" ht="15" customHeight="1">
      <c r="A524" s="456"/>
      <c r="B524" s="456"/>
      <c r="C524" s="329"/>
      <c r="D524" s="329"/>
      <c r="E524" s="329"/>
      <c r="F524" s="329"/>
      <c r="G524" s="329"/>
      <c r="K524" s="301"/>
    </row>
    <row r="525" spans="1:22" ht="12.75" customHeight="1">
      <c r="A525" s="456"/>
      <c r="B525" s="456"/>
      <c r="C525" s="329"/>
      <c r="D525" s="329"/>
      <c r="E525" s="329"/>
      <c r="F525" s="329"/>
      <c r="G525" s="329"/>
      <c r="H525" s="300"/>
      <c r="I525" s="300"/>
      <c r="J525" s="300"/>
      <c r="K525" s="301"/>
      <c r="L525" s="286"/>
      <c r="T525" s="286"/>
      <c r="U525" s="286"/>
      <c r="V525" s="286"/>
    </row>
    <row r="526" spans="1:22" ht="12.75" customHeight="1">
      <c r="A526" s="456"/>
      <c r="B526" s="456"/>
      <c r="C526" s="329"/>
      <c r="D526" s="329"/>
      <c r="E526" s="329"/>
      <c r="F526" s="329"/>
      <c r="G526" s="329"/>
      <c r="H526" s="300"/>
      <c r="I526" s="300"/>
      <c r="J526" s="300"/>
      <c r="K526" s="301"/>
      <c r="L526" s="286"/>
      <c r="M526" s="286"/>
      <c r="N526" s="286"/>
      <c r="O526" s="286"/>
      <c r="P526" s="286"/>
      <c r="Q526" s="286"/>
      <c r="R526" s="286"/>
      <c r="S526" s="286"/>
      <c r="T526" s="286"/>
      <c r="U526" s="286"/>
      <c r="V526" s="286"/>
    </row>
    <row r="527" spans="1:22" ht="12.75" customHeight="1">
      <c r="A527" s="456"/>
      <c r="B527" s="456"/>
      <c r="C527" s="329"/>
      <c r="D527" s="329"/>
      <c r="E527" s="329"/>
      <c r="F527" s="329"/>
      <c r="G527" s="329"/>
      <c r="H527" s="300"/>
      <c r="I527" s="300"/>
      <c r="J527" s="300"/>
      <c r="K527" s="301"/>
      <c r="L527" s="286"/>
      <c r="M527" s="286"/>
      <c r="N527" s="286"/>
      <c r="O527" s="286"/>
      <c r="P527" s="286"/>
      <c r="Q527" s="286"/>
      <c r="R527" s="286"/>
      <c r="S527" s="286"/>
      <c r="T527" s="286"/>
      <c r="U527" s="286"/>
      <c r="V527" s="286"/>
    </row>
    <row r="528" spans="1:22" ht="12.75" customHeight="1">
      <c r="A528" s="456"/>
      <c r="B528" s="456"/>
      <c r="C528" s="329"/>
      <c r="D528" s="329"/>
      <c r="E528" s="329"/>
      <c r="F528" s="329"/>
      <c r="G528" s="329"/>
      <c r="H528" s="300"/>
      <c r="I528" s="300"/>
      <c r="J528" s="300"/>
      <c r="K528" s="301"/>
      <c r="L528" s="286"/>
      <c r="M528" s="286"/>
      <c r="N528" s="286"/>
      <c r="O528" s="286"/>
      <c r="P528" s="286"/>
      <c r="Q528" s="286"/>
      <c r="R528" s="286"/>
      <c r="S528" s="286"/>
      <c r="T528" s="286"/>
      <c r="U528" s="286"/>
      <c r="V528" s="286"/>
    </row>
    <row r="529" spans="1:22" ht="15" customHeight="1">
      <c r="A529" s="501"/>
      <c r="B529" s="501"/>
      <c r="C529" s="305"/>
      <c r="D529" s="355"/>
      <c r="E529" s="328"/>
      <c r="F529" s="307"/>
      <c r="G529" s="331"/>
      <c r="K529" s="301"/>
    </row>
    <row r="530" spans="1:22" ht="12.75" customHeight="1">
      <c r="A530" s="504"/>
      <c r="B530" s="505"/>
      <c r="C530" s="305"/>
      <c r="D530" s="355"/>
      <c r="E530" s="328"/>
      <c r="F530" s="307"/>
      <c r="G530" s="331"/>
      <c r="H530" s="300"/>
      <c r="I530" s="300"/>
      <c r="J530" s="300"/>
      <c r="K530" s="301"/>
      <c r="L530" s="286"/>
      <c r="M530" s="286"/>
      <c r="N530" s="286"/>
      <c r="O530" s="286"/>
      <c r="P530" s="286"/>
      <c r="Q530" s="286"/>
      <c r="R530" s="286"/>
      <c r="S530" s="286"/>
      <c r="T530" s="286"/>
      <c r="U530" s="286"/>
      <c r="V530" s="286"/>
    </row>
    <row r="531" spans="1:22" ht="12.75" customHeight="1">
      <c r="A531" s="504"/>
      <c r="B531" s="505"/>
      <c r="C531" s="305"/>
      <c r="D531" s="355"/>
      <c r="E531" s="328"/>
      <c r="F531" s="307"/>
      <c r="G531" s="331"/>
      <c r="H531" s="300"/>
      <c r="I531" s="300"/>
      <c r="J531" s="300"/>
      <c r="K531" s="301"/>
      <c r="L531" s="286"/>
      <c r="M531" s="286"/>
      <c r="N531" s="286"/>
      <c r="O531" s="286"/>
      <c r="P531" s="286"/>
      <c r="Q531" s="286"/>
      <c r="R531" s="286"/>
      <c r="S531" s="286"/>
      <c r="T531" s="286"/>
      <c r="U531" s="286"/>
      <c r="V531" s="286"/>
    </row>
    <row r="532" spans="1:22" ht="12.75" customHeight="1">
      <c r="A532" s="504"/>
      <c r="B532" s="505"/>
      <c r="C532" s="305"/>
      <c r="D532" s="355"/>
      <c r="E532" s="328"/>
      <c r="F532" s="307"/>
      <c r="G532" s="331"/>
      <c r="H532" s="300"/>
      <c r="I532" s="300"/>
      <c r="J532" s="300"/>
      <c r="K532" s="301"/>
      <c r="L532" s="286"/>
      <c r="M532" s="286"/>
      <c r="N532" s="286"/>
      <c r="O532" s="286"/>
      <c r="P532" s="286"/>
      <c r="Q532" s="286"/>
      <c r="R532" s="286"/>
      <c r="S532" s="286"/>
      <c r="T532" s="286"/>
      <c r="U532" s="286"/>
      <c r="V532" s="286"/>
    </row>
    <row r="533" spans="1:22" ht="12.75" customHeight="1">
      <c r="A533" s="504"/>
      <c r="B533" s="505"/>
      <c r="C533" s="305"/>
      <c r="D533" s="355"/>
      <c r="E533" s="328"/>
      <c r="F533" s="307"/>
      <c r="G533" s="331"/>
      <c r="H533" s="300"/>
      <c r="I533" s="300"/>
      <c r="J533" s="300"/>
      <c r="K533" s="301"/>
      <c r="L533" s="286"/>
      <c r="M533" s="286"/>
      <c r="N533" s="286"/>
      <c r="O533" s="286"/>
      <c r="P533" s="286"/>
      <c r="Q533" s="286"/>
      <c r="R533" s="286"/>
      <c r="S533" s="286"/>
      <c r="T533" s="286"/>
      <c r="U533" s="286"/>
      <c r="V533" s="286"/>
    </row>
    <row r="534" spans="1:22" ht="15" customHeight="1">
      <c r="A534" s="504"/>
      <c r="B534" s="505"/>
      <c r="C534" s="305"/>
      <c r="D534" s="352"/>
      <c r="E534" s="296"/>
      <c r="F534" s="307"/>
      <c r="G534" s="331"/>
      <c r="K534" s="301"/>
    </row>
    <row r="535" spans="1:22" ht="12.75" customHeight="1" thickBot="1">
      <c r="A535" s="502" t="s">
        <v>13</v>
      </c>
      <c r="B535" s="477"/>
      <c r="C535" s="477"/>
      <c r="D535" s="477"/>
      <c r="E535" s="477"/>
      <c r="F535" s="473"/>
      <c r="G535" s="308">
        <f>ROUNDUP((SUM(G515:G534)),0)</f>
        <v>12</v>
      </c>
      <c r="H535" s="292"/>
      <c r="I535" s="309"/>
      <c r="J535" s="309"/>
      <c r="K535" s="310"/>
      <c r="L535" s="286"/>
      <c r="N535" s="286"/>
      <c r="O535" s="286"/>
      <c r="P535" s="286"/>
      <c r="Q535" s="286"/>
      <c r="R535" s="286"/>
      <c r="S535" s="286"/>
      <c r="T535" s="286"/>
      <c r="U535" s="286"/>
      <c r="V535" s="286"/>
    </row>
    <row r="536" spans="1:22" ht="12.75" customHeight="1" thickBot="1">
      <c r="A536" s="495"/>
      <c r="B536" s="496"/>
      <c r="C536" s="496"/>
      <c r="D536" s="496"/>
      <c r="E536" s="496"/>
      <c r="F536" s="496"/>
      <c r="G536" s="496"/>
      <c r="H536" s="496"/>
      <c r="I536" s="496"/>
      <c r="J536" s="496"/>
      <c r="K536" s="497"/>
      <c r="L536" s="286"/>
      <c r="M536" s="286"/>
      <c r="N536" s="286"/>
      <c r="O536" s="286"/>
      <c r="P536" s="286"/>
      <c r="Q536" s="286"/>
      <c r="R536" s="286"/>
      <c r="S536" s="286"/>
      <c r="T536" s="286"/>
      <c r="U536" s="286"/>
      <c r="V536" s="286"/>
    </row>
    <row r="537" spans="1:22" ht="12.75" customHeight="1">
      <c r="A537" s="311"/>
      <c r="B537" s="312"/>
      <c r="C537" s="312"/>
      <c r="D537" s="312"/>
      <c r="E537" s="312"/>
      <c r="F537" s="312"/>
      <c r="G537" s="312"/>
      <c r="H537" s="312"/>
      <c r="I537" s="312"/>
      <c r="J537" s="312"/>
      <c r="K537" s="313"/>
      <c r="L537" s="286"/>
      <c r="M537" s="286"/>
      <c r="N537" s="286"/>
      <c r="O537" s="286"/>
      <c r="P537" s="286"/>
      <c r="Q537" s="286"/>
      <c r="R537" s="286"/>
      <c r="S537" s="286"/>
      <c r="T537" s="286"/>
      <c r="U537" s="286"/>
      <c r="V537" s="286"/>
    </row>
    <row r="538" spans="1:22" ht="50.25" customHeight="1">
      <c r="A538" s="459"/>
      <c r="B538" s="460"/>
      <c r="C538" s="460"/>
      <c r="D538" s="460"/>
      <c r="E538" s="460"/>
      <c r="F538" s="460"/>
      <c r="G538" s="460"/>
      <c r="H538" s="460"/>
      <c r="I538" s="460"/>
      <c r="J538" s="286"/>
      <c r="K538" s="314"/>
      <c r="L538" s="286"/>
      <c r="M538" s="286"/>
      <c r="N538" s="286"/>
      <c r="O538" s="286"/>
      <c r="P538" s="286"/>
      <c r="Q538" s="286"/>
      <c r="R538" s="286"/>
      <c r="S538" s="286"/>
      <c r="T538" s="286"/>
      <c r="U538" s="286"/>
      <c r="V538" s="286"/>
    </row>
    <row r="539" spans="1:22" ht="12.75" customHeight="1">
      <c r="A539" s="461" t="s">
        <v>315</v>
      </c>
      <c r="B539" s="460"/>
      <c r="C539" s="460"/>
      <c r="D539" s="316"/>
      <c r="E539" s="316"/>
      <c r="F539" s="462" t="s">
        <v>315</v>
      </c>
      <c r="G539" s="460"/>
      <c r="H539" s="460"/>
      <c r="I539" s="316"/>
      <c r="J539" s="286"/>
      <c r="K539" s="314"/>
      <c r="L539" s="286"/>
      <c r="M539" s="286"/>
      <c r="N539" s="286"/>
      <c r="O539" s="286"/>
      <c r="P539" s="286"/>
      <c r="Q539" s="286"/>
      <c r="R539" s="286"/>
      <c r="S539" s="286"/>
      <c r="T539" s="286"/>
      <c r="U539" s="286"/>
      <c r="V539" s="286"/>
    </row>
    <row r="540" spans="1:22" ht="12.75" customHeight="1" thickBot="1">
      <c r="A540" s="451" t="s">
        <v>316</v>
      </c>
      <c r="B540" s="452"/>
      <c r="C540" s="452"/>
      <c r="D540" s="317"/>
      <c r="E540" s="317"/>
      <c r="F540" s="453" t="s">
        <v>316</v>
      </c>
      <c r="G540" s="452"/>
      <c r="H540" s="452"/>
      <c r="I540" s="317"/>
      <c r="J540" s="318"/>
      <c r="K540" s="319"/>
      <c r="L540" s="286"/>
      <c r="M540" s="286"/>
      <c r="N540" s="286"/>
      <c r="O540" s="286"/>
      <c r="P540" s="286"/>
      <c r="Q540" s="286"/>
      <c r="R540" s="286"/>
      <c r="S540" s="286"/>
      <c r="T540" s="286"/>
      <c r="U540" s="286"/>
      <c r="V540" s="286"/>
    </row>
    <row r="541" spans="1:22" ht="12.75" customHeight="1">
      <c r="A541" s="492" t="s">
        <v>302</v>
      </c>
      <c r="B541" s="493"/>
      <c r="C541" s="493"/>
      <c r="D541" s="493"/>
      <c r="E541" s="493"/>
      <c r="F541" s="493"/>
      <c r="G541" s="493"/>
      <c r="H541" s="493"/>
      <c r="I541" s="493"/>
      <c r="J541" s="493"/>
      <c r="K541" s="494"/>
      <c r="L541" s="286"/>
      <c r="M541" s="286"/>
      <c r="N541" s="286"/>
      <c r="O541" s="286"/>
      <c r="P541" s="286"/>
      <c r="Q541" s="286"/>
      <c r="R541" s="286"/>
      <c r="S541" s="286"/>
      <c r="T541" s="286"/>
      <c r="U541" s="286"/>
      <c r="V541" s="286"/>
    </row>
    <row r="542" spans="1:22" ht="12.75" customHeight="1" thickBot="1">
      <c r="A542" s="483"/>
      <c r="B542" s="479"/>
      <c r="C542" s="479"/>
      <c r="D542" s="479"/>
      <c r="E542" s="479"/>
      <c r="F542" s="479"/>
      <c r="G542" s="479"/>
      <c r="H542" s="479"/>
      <c r="I542" s="479"/>
      <c r="J542" s="479"/>
      <c r="K542" s="480"/>
      <c r="L542" s="286"/>
      <c r="M542" s="286"/>
      <c r="N542" s="286"/>
      <c r="O542" s="286"/>
      <c r="P542" s="286"/>
      <c r="Q542" s="286"/>
      <c r="R542" s="286"/>
      <c r="S542" s="286"/>
      <c r="T542" s="286"/>
      <c r="U542" s="286"/>
      <c r="V542" s="286"/>
    </row>
    <row r="543" spans="1:22" ht="42" customHeight="1">
      <c r="A543" s="288" t="s">
        <v>303</v>
      </c>
      <c r="B543" s="484" t="str">
        <f>B3</f>
        <v>CONSTRUCCION DE LOS SISTEMAS DE ALCANTARILLADO PLUVIAL DE LOS BARRIOS EL DORADO, PRADOS DE SAN LUIS, SANTA CATALINA, PATRIOTAS, VILLA BACHUE y PRADOS DEL NORTE DE LA CIUDAD DE TUNJA.</v>
      </c>
      <c r="C543" s="485"/>
      <c r="D543" s="485"/>
      <c r="E543" s="485"/>
      <c r="F543" s="485"/>
      <c r="G543" s="485"/>
      <c r="H543" s="485"/>
      <c r="I543" s="485"/>
      <c r="J543" s="485"/>
      <c r="K543" s="486"/>
      <c r="L543" s="286"/>
      <c r="M543" s="286"/>
      <c r="N543" s="286"/>
      <c r="O543" s="286"/>
      <c r="P543" s="286"/>
      <c r="Q543" s="286"/>
      <c r="R543" s="286"/>
      <c r="S543" s="286"/>
      <c r="T543" s="286"/>
      <c r="U543" s="286"/>
      <c r="V543" s="286"/>
    </row>
    <row r="544" spans="1:22" ht="12.75" customHeight="1">
      <c r="A544" s="487" t="s">
        <v>305</v>
      </c>
      <c r="B544" s="455"/>
      <c r="C544" s="488"/>
      <c r="D544" s="489"/>
      <c r="E544" s="489"/>
      <c r="F544" s="455"/>
      <c r="G544" s="490" t="s">
        <v>306</v>
      </c>
      <c r="H544" s="455"/>
      <c r="I544" s="490"/>
      <c r="J544" s="489"/>
      <c r="K544" s="491"/>
      <c r="L544" s="286"/>
      <c r="M544" s="286"/>
      <c r="N544" s="286"/>
      <c r="O544" s="286"/>
      <c r="P544" s="286"/>
      <c r="Q544" s="286"/>
      <c r="R544" s="286"/>
      <c r="S544" s="286"/>
      <c r="T544" s="286"/>
      <c r="U544" s="286"/>
      <c r="V544" s="286"/>
    </row>
    <row r="545" spans="1:22" ht="39.75" customHeight="1" thickBot="1">
      <c r="A545" s="289" t="s">
        <v>8</v>
      </c>
      <c r="B545" s="465" t="s">
        <v>38</v>
      </c>
      <c r="C545" s="466"/>
      <c r="D545" s="467" t="s">
        <v>10</v>
      </c>
      <c r="E545" s="468"/>
      <c r="F545" s="466"/>
      <c r="G545" s="503" t="str">
        <f>'PRESUPUESTO OFICIAL'!C33</f>
        <v>SUMINISTRO, INSTALACIÓN Y COMPACTACIÓN DE MEZCLA ASFALTICA PARA PARCHEO ( INCLUYE ACARREO LIBRE DE 5 KM) (**)</v>
      </c>
      <c r="H545" s="468"/>
      <c r="I545" s="468"/>
      <c r="J545" s="290" t="s">
        <v>9</v>
      </c>
      <c r="K545" s="291" t="s">
        <v>14</v>
      </c>
      <c r="L545" s="286"/>
      <c r="M545" s="286"/>
      <c r="N545" s="286"/>
      <c r="O545" s="286"/>
      <c r="P545" s="286"/>
      <c r="Q545" s="286"/>
      <c r="R545" s="286"/>
      <c r="S545" s="286"/>
      <c r="T545" s="286"/>
      <c r="U545" s="286"/>
      <c r="V545" s="286"/>
    </row>
    <row r="546" spans="1:22" ht="12.75" customHeight="1">
      <c r="A546" s="470" t="s">
        <v>307</v>
      </c>
      <c r="B546" s="471"/>
      <c r="C546" s="474" t="s">
        <v>5</v>
      </c>
      <c r="D546" s="476" t="s">
        <v>308</v>
      </c>
      <c r="E546" s="477"/>
      <c r="F546" s="473"/>
      <c r="G546" s="474" t="s">
        <v>13</v>
      </c>
      <c r="H546" s="478" t="s">
        <v>309</v>
      </c>
      <c r="I546" s="479"/>
      <c r="J546" s="479"/>
      <c r="K546" s="480"/>
      <c r="L546" s="286"/>
      <c r="M546" s="286"/>
      <c r="N546" s="286"/>
      <c r="O546" s="286"/>
      <c r="P546" s="286"/>
      <c r="Q546" s="286"/>
      <c r="R546" s="286"/>
      <c r="S546" s="286"/>
      <c r="T546" s="286"/>
      <c r="U546" s="286"/>
      <c r="V546" s="286"/>
    </row>
    <row r="547" spans="1:22" ht="12.75" customHeight="1">
      <c r="A547" s="483"/>
      <c r="B547" s="471"/>
      <c r="C547" s="506"/>
      <c r="D547" s="323" t="s">
        <v>310</v>
      </c>
      <c r="E547" s="323" t="s">
        <v>311</v>
      </c>
      <c r="F547" s="323" t="s">
        <v>312</v>
      </c>
      <c r="G547" s="506"/>
      <c r="H547" s="481"/>
      <c r="I547" s="477"/>
      <c r="J547" s="477"/>
      <c r="K547" s="482"/>
      <c r="L547" s="286"/>
      <c r="M547" s="286"/>
      <c r="N547" s="286"/>
      <c r="O547" s="286"/>
      <c r="P547" s="286"/>
      <c r="Q547" s="286"/>
      <c r="R547" s="286"/>
      <c r="S547" s="286"/>
      <c r="T547" s="286"/>
      <c r="U547" s="286"/>
      <c r="V547" s="286"/>
    </row>
    <row r="548" spans="1:22" ht="12.75" customHeight="1">
      <c r="A548" s="454" t="s">
        <v>317</v>
      </c>
      <c r="B548" s="463" t="s">
        <v>313</v>
      </c>
      <c r="C548" s="294"/>
      <c r="D548" s="296">
        <v>14</v>
      </c>
      <c r="E548" s="322">
        <v>1.03</v>
      </c>
      <c r="F548" s="298">
        <v>0.1</v>
      </c>
      <c r="G548" s="299">
        <f>D548*E548*F548</f>
        <v>1.4420000000000002</v>
      </c>
      <c r="H548" s="300"/>
      <c r="I548" s="300"/>
      <c r="J548" s="300"/>
      <c r="K548" s="301"/>
      <c r="L548" s="286"/>
      <c r="M548" s="286"/>
      <c r="N548" s="286"/>
      <c r="O548" s="286"/>
      <c r="P548" s="286"/>
      <c r="Q548" s="286"/>
      <c r="R548" s="286"/>
      <c r="S548" s="286"/>
      <c r="T548" s="286"/>
      <c r="U548" s="286"/>
      <c r="V548" s="286"/>
    </row>
    <row r="549" spans="1:22" ht="12.75" customHeight="1">
      <c r="A549" s="454" t="s">
        <v>318</v>
      </c>
      <c r="B549" s="463" t="s">
        <v>314</v>
      </c>
      <c r="C549" s="323"/>
      <c r="D549" s="296">
        <v>2.5</v>
      </c>
      <c r="E549" s="324">
        <v>2.5</v>
      </c>
      <c r="F549" s="325">
        <v>0.1</v>
      </c>
      <c r="G549" s="299">
        <f t="shared" ref="G549:G550" si="9">D549*E549*F549</f>
        <v>0.625</v>
      </c>
      <c r="H549" s="300"/>
      <c r="I549" s="300"/>
      <c r="J549" s="300"/>
      <c r="K549" s="301"/>
      <c r="L549" s="286"/>
      <c r="M549" s="286"/>
      <c r="N549" s="286"/>
      <c r="O549" s="286"/>
      <c r="P549" s="286"/>
      <c r="Q549" s="286"/>
      <c r="R549" s="286"/>
      <c r="S549" s="286"/>
      <c r="T549" s="286"/>
      <c r="U549" s="286"/>
      <c r="V549" s="286"/>
    </row>
    <row r="550" spans="1:22" ht="12.75" customHeight="1">
      <c r="A550" s="454" t="s">
        <v>319</v>
      </c>
      <c r="B550" s="463" t="s">
        <v>313</v>
      </c>
      <c r="C550" s="305"/>
      <c r="D550" s="296">
        <v>3.5</v>
      </c>
      <c r="E550" s="322">
        <v>3.5</v>
      </c>
      <c r="F550" s="325">
        <v>0.1</v>
      </c>
      <c r="G550" s="299">
        <f t="shared" si="9"/>
        <v>1.2250000000000001</v>
      </c>
      <c r="H550" s="300"/>
      <c r="I550" s="300"/>
      <c r="J550" s="300"/>
      <c r="K550" s="301"/>
      <c r="L550" s="286"/>
      <c r="M550" s="286"/>
      <c r="N550" s="286"/>
      <c r="O550" s="286"/>
      <c r="P550" s="286"/>
      <c r="Q550" s="286"/>
      <c r="R550" s="286"/>
      <c r="S550" s="286"/>
      <c r="T550" s="286"/>
      <c r="U550" s="286"/>
      <c r="V550" s="286"/>
    </row>
    <row r="551" spans="1:22" ht="12.75" customHeight="1">
      <c r="A551" s="454"/>
      <c r="B551" s="464"/>
      <c r="C551" s="305"/>
      <c r="D551" s="296"/>
      <c r="E551" s="322"/>
      <c r="F551" s="307"/>
      <c r="G551" s="299"/>
      <c r="H551" s="300"/>
      <c r="I551" s="300"/>
      <c r="J551" s="300"/>
      <c r="K551" s="301"/>
      <c r="L551" s="286"/>
      <c r="M551" s="286"/>
      <c r="N551" s="286"/>
      <c r="O551" s="286"/>
      <c r="P551" s="286"/>
      <c r="Q551" s="286"/>
      <c r="R551" s="286"/>
      <c r="S551" s="286"/>
      <c r="T551" s="286"/>
      <c r="U551" s="286"/>
      <c r="V551" s="286"/>
    </row>
    <row r="552" spans="1:22" ht="15" customHeight="1">
      <c r="A552" s="454"/>
      <c r="B552" s="464"/>
      <c r="C552" s="305"/>
      <c r="D552" s="296"/>
      <c r="E552" s="322"/>
      <c r="F552" s="307"/>
      <c r="G552" s="299"/>
      <c r="K552" s="301"/>
    </row>
    <row r="553" spans="1:22" ht="12.75" customHeight="1">
      <c r="A553" s="454"/>
      <c r="B553" s="489"/>
      <c r="C553" s="305"/>
      <c r="D553" s="327"/>
      <c r="E553" s="306"/>
      <c r="F553" s="307"/>
      <c r="G553" s="299"/>
      <c r="H553" s="300"/>
      <c r="I553" s="300"/>
      <c r="J553" s="300"/>
      <c r="K553" s="301"/>
      <c r="L553" s="286"/>
      <c r="M553" s="286"/>
      <c r="N553" s="286"/>
      <c r="O553" s="286"/>
      <c r="P553" s="286"/>
      <c r="Q553" s="286"/>
      <c r="R553" s="286"/>
      <c r="S553" s="286"/>
      <c r="T553" s="286"/>
      <c r="U553" s="286"/>
      <c r="V553" s="286"/>
    </row>
    <row r="554" spans="1:22" ht="12.75" customHeight="1">
      <c r="A554" s="454"/>
      <c r="B554" s="464"/>
      <c r="C554" s="305"/>
      <c r="D554" s="328"/>
      <c r="E554" s="322"/>
      <c r="F554" s="307"/>
      <c r="G554" s="299"/>
      <c r="H554" s="300"/>
      <c r="I554" s="300"/>
      <c r="J554" s="300"/>
      <c r="K554" s="301"/>
      <c r="L554" s="286"/>
      <c r="M554" s="286"/>
      <c r="N554" s="286"/>
      <c r="O554" s="286"/>
      <c r="P554" s="286"/>
      <c r="Q554" s="286"/>
      <c r="R554" s="286"/>
      <c r="S554" s="286"/>
      <c r="T554" s="286"/>
      <c r="U554" s="286"/>
      <c r="V554" s="286"/>
    </row>
    <row r="555" spans="1:22" ht="12.75" customHeight="1">
      <c r="A555" s="518"/>
      <c r="B555" s="518"/>
      <c r="C555" s="329"/>
      <c r="D555" s="330"/>
      <c r="E555" s="330"/>
      <c r="F555" s="307"/>
      <c r="G555" s="299"/>
      <c r="H555" s="300"/>
      <c r="I555" s="300"/>
      <c r="J555" s="300"/>
      <c r="K555" s="301"/>
      <c r="L555" s="286"/>
      <c r="M555" s="286"/>
      <c r="N555" s="286"/>
      <c r="O555" s="286"/>
      <c r="P555" s="286"/>
      <c r="Q555" s="286"/>
      <c r="R555" s="286"/>
      <c r="S555" s="286"/>
      <c r="T555" s="286"/>
      <c r="U555" s="286"/>
      <c r="V555" s="286"/>
    </row>
    <row r="556" spans="1:22" ht="12.75" customHeight="1">
      <c r="A556" s="454"/>
      <c r="B556" s="464"/>
      <c r="C556" s="305"/>
      <c r="D556" s="327"/>
      <c r="E556" s="306"/>
      <c r="F556" s="307"/>
      <c r="G556" s="299"/>
      <c r="H556" s="300"/>
      <c r="I556" s="300"/>
      <c r="J556" s="300"/>
      <c r="K556" s="301"/>
      <c r="L556" s="286"/>
      <c r="M556" s="286"/>
      <c r="N556" s="286"/>
      <c r="O556" s="286"/>
      <c r="P556" s="286"/>
      <c r="Q556" s="286"/>
      <c r="R556" s="286"/>
      <c r="S556" s="286"/>
      <c r="T556" s="286"/>
      <c r="U556" s="286"/>
      <c r="V556" s="286"/>
    </row>
    <row r="557" spans="1:22" ht="15" customHeight="1">
      <c r="A557" s="454"/>
      <c r="B557" s="464"/>
      <c r="C557" s="305"/>
      <c r="D557" s="327"/>
      <c r="E557" s="306"/>
      <c r="F557" s="307"/>
      <c r="G557" s="299"/>
      <c r="K557" s="301"/>
    </row>
    <row r="558" spans="1:22" ht="12.75" customHeight="1">
      <c r="A558" s="454"/>
      <c r="B558" s="464"/>
      <c r="C558" s="305"/>
      <c r="D558" s="304"/>
      <c r="E558" s="306"/>
      <c r="F558" s="307"/>
      <c r="G558" s="299"/>
      <c r="H558" s="300"/>
      <c r="I558" s="300"/>
      <c r="J558" s="300"/>
      <c r="K558" s="301"/>
      <c r="L558" s="286"/>
      <c r="M558" s="286"/>
      <c r="N558" s="286"/>
      <c r="O558" s="286"/>
      <c r="P558" s="286"/>
      <c r="Q558" s="286"/>
      <c r="R558" s="286"/>
      <c r="S558" s="286"/>
      <c r="T558" s="286"/>
      <c r="U558" s="286"/>
      <c r="V558" s="286"/>
    </row>
    <row r="559" spans="1:22" ht="12.75" customHeight="1">
      <c r="A559" s="504"/>
      <c r="B559" s="544"/>
      <c r="C559" s="305"/>
      <c r="D559" s="328"/>
      <c r="E559" s="328"/>
      <c r="F559" s="307"/>
      <c r="G559" s="299"/>
      <c r="H559" s="300"/>
      <c r="I559" s="300"/>
      <c r="J559" s="300"/>
      <c r="K559" s="301"/>
      <c r="L559" s="286"/>
      <c r="M559" s="286"/>
      <c r="N559" s="286"/>
      <c r="O559" s="286"/>
      <c r="P559" s="286"/>
      <c r="Q559" s="286"/>
      <c r="R559" s="286"/>
      <c r="S559" s="286"/>
      <c r="T559" s="286"/>
      <c r="U559" s="286"/>
      <c r="V559" s="286"/>
    </row>
    <row r="560" spans="1:22" ht="12.75" customHeight="1">
      <c r="A560" s="504"/>
      <c r="B560" s="505"/>
      <c r="C560" s="294"/>
      <c r="D560" s="328"/>
      <c r="E560" s="328"/>
      <c r="F560" s="307"/>
      <c r="G560" s="299"/>
      <c r="H560" s="300"/>
      <c r="I560" s="300"/>
      <c r="J560" s="300"/>
      <c r="K560" s="301"/>
      <c r="L560" s="286"/>
      <c r="M560" s="286"/>
      <c r="N560" s="286"/>
      <c r="O560" s="286"/>
      <c r="P560" s="286"/>
      <c r="Q560" s="286"/>
      <c r="R560" s="286"/>
      <c r="S560" s="286"/>
      <c r="T560" s="286"/>
      <c r="U560" s="286"/>
      <c r="V560" s="286"/>
    </row>
    <row r="561" spans="1:22" ht="12.75" customHeight="1">
      <c r="A561" s="504"/>
      <c r="B561" s="505"/>
      <c r="C561" s="294"/>
      <c r="D561" s="328"/>
      <c r="E561" s="328"/>
      <c r="F561" s="307"/>
      <c r="G561" s="299"/>
      <c r="H561" s="300"/>
      <c r="I561" s="300"/>
      <c r="J561" s="300"/>
      <c r="K561" s="301"/>
      <c r="L561" s="286"/>
      <c r="M561" s="286"/>
      <c r="N561" s="286"/>
      <c r="O561" s="286"/>
      <c r="P561" s="286"/>
      <c r="Q561" s="286"/>
      <c r="R561" s="286"/>
      <c r="S561" s="286"/>
      <c r="T561" s="286"/>
      <c r="U561" s="286"/>
      <c r="V561" s="286"/>
    </row>
    <row r="562" spans="1:22" ht="15" customHeight="1">
      <c r="A562" s="504"/>
      <c r="B562" s="505"/>
      <c r="C562" s="294"/>
      <c r="D562" s="328"/>
      <c r="E562" s="328"/>
      <c r="F562" s="307"/>
      <c r="G562" s="299"/>
      <c r="K562" s="301"/>
    </row>
    <row r="563" spans="1:22" ht="12.75" customHeight="1">
      <c r="A563" s="454"/>
      <c r="B563" s="463"/>
      <c r="C563" s="294"/>
      <c r="D563" s="303"/>
      <c r="E563" s="297"/>
      <c r="F563" s="307"/>
      <c r="G563" s="299"/>
      <c r="H563" s="300"/>
      <c r="I563" s="300"/>
      <c r="J563" s="300"/>
      <c r="K563" s="301"/>
      <c r="L563" s="286"/>
      <c r="M563" s="286"/>
      <c r="N563" s="286"/>
      <c r="O563" s="286"/>
      <c r="P563" s="286"/>
      <c r="Q563" s="286"/>
      <c r="R563" s="286"/>
      <c r="S563" s="286"/>
      <c r="T563" s="286"/>
      <c r="U563" s="286"/>
      <c r="V563" s="286"/>
    </row>
    <row r="564" spans="1:22" ht="12.75" customHeight="1">
      <c r="A564" s="454"/>
      <c r="B564" s="463"/>
      <c r="C564" s="294"/>
      <c r="D564" s="303"/>
      <c r="E564" s="297"/>
      <c r="F564" s="307"/>
      <c r="G564" s="299"/>
      <c r="H564" s="300"/>
      <c r="I564" s="300"/>
      <c r="J564" s="300"/>
      <c r="K564" s="301"/>
      <c r="L564" s="286"/>
      <c r="M564" s="286"/>
      <c r="N564" s="286"/>
      <c r="O564" s="286"/>
      <c r="P564" s="286"/>
      <c r="Q564" s="286"/>
      <c r="R564" s="286"/>
      <c r="S564" s="286"/>
      <c r="T564" s="286"/>
      <c r="U564" s="286"/>
      <c r="V564" s="286"/>
    </row>
    <row r="565" spans="1:22" ht="12.75" customHeight="1">
      <c r="A565" s="454"/>
      <c r="B565" s="463"/>
      <c r="C565" s="294"/>
      <c r="D565" s="303"/>
      <c r="E565" s="297"/>
      <c r="F565" s="307"/>
      <c r="G565" s="299"/>
      <c r="H565" s="300"/>
      <c r="I565" s="300"/>
      <c r="J565" s="300"/>
      <c r="K565" s="301"/>
      <c r="L565" s="286"/>
      <c r="M565" s="286"/>
      <c r="N565" s="286"/>
      <c r="O565" s="286"/>
      <c r="P565" s="286"/>
      <c r="Q565" s="286"/>
      <c r="R565" s="286"/>
      <c r="S565" s="286"/>
      <c r="T565" s="286"/>
      <c r="U565" s="286"/>
      <c r="V565" s="286"/>
    </row>
    <row r="566" spans="1:22" ht="12.75" customHeight="1">
      <c r="A566" s="454"/>
      <c r="B566" s="463"/>
      <c r="C566" s="323"/>
      <c r="D566" s="303"/>
      <c r="E566" s="297"/>
      <c r="F566" s="307"/>
      <c r="G566" s="299"/>
      <c r="H566" s="300"/>
      <c r="I566" s="300"/>
      <c r="J566" s="300"/>
      <c r="K566" s="301"/>
      <c r="L566" s="286"/>
      <c r="M566" s="286"/>
      <c r="N566" s="286"/>
      <c r="O566" s="286"/>
      <c r="P566" s="286"/>
      <c r="Q566" s="286"/>
      <c r="R566" s="286"/>
      <c r="S566" s="286"/>
      <c r="T566" s="286"/>
      <c r="U566" s="286"/>
      <c r="V566" s="286"/>
    </row>
    <row r="567" spans="1:22" ht="15" customHeight="1">
      <c r="A567" s="454"/>
      <c r="B567" s="489"/>
      <c r="C567" s="305"/>
      <c r="D567" s="295"/>
      <c r="E567" s="297"/>
      <c r="F567" s="307"/>
      <c r="G567" s="299"/>
      <c r="K567" s="301"/>
    </row>
    <row r="568" spans="1:22" ht="12.75" customHeight="1" thickBot="1">
      <c r="A568" s="502" t="s">
        <v>13</v>
      </c>
      <c r="B568" s="477"/>
      <c r="C568" s="477"/>
      <c r="D568" s="477"/>
      <c r="E568" s="477"/>
      <c r="F568" s="473"/>
      <c r="G568" s="308">
        <f>ROUNDUP((SUM(G548:G567)),0)</f>
        <v>4</v>
      </c>
      <c r="H568" s="292"/>
      <c r="I568" s="309"/>
      <c r="J568" s="309"/>
      <c r="K568" s="310"/>
      <c r="L568" s="286"/>
      <c r="N568" s="286"/>
      <c r="O568" s="286"/>
      <c r="P568" s="286"/>
      <c r="Q568" s="286"/>
      <c r="R568" s="286"/>
      <c r="S568" s="286"/>
      <c r="T568" s="286"/>
      <c r="U568" s="286"/>
      <c r="V568" s="286"/>
    </row>
    <row r="569" spans="1:22" ht="12.75" customHeight="1" thickBot="1">
      <c r="A569" s="495"/>
      <c r="B569" s="496"/>
      <c r="C569" s="496"/>
      <c r="D569" s="496"/>
      <c r="E569" s="496"/>
      <c r="F569" s="496"/>
      <c r="G569" s="496"/>
      <c r="H569" s="496"/>
      <c r="I569" s="496"/>
      <c r="J569" s="496"/>
      <c r="K569" s="497"/>
      <c r="L569" s="286"/>
      <c r="M569" s="286"/>
      <c r="N569" s="286"/>
      <c r="O569" s="286"/>
      <c r="P569" s="286"/>
      <c r="Q569" s="286"/>
      <c r="R569" s="286"/>
      <c r="S569" s="286"/>
      <c r="T569" s="286"/>
      <c r="U569" s="286"/>
      <c r="V569" s="286"/>
    </row>
    <row r="570" spans="1:22" ht="12.75" customHeight="1">
      <c r="A570" s="311"/>
      <c r="B570" s="312"/>
      <c r="C570" s="312"/>
      <c r="D570" s="312"/>
      <c r="E570" s="312"/>
      <c r="F570" s="312"/>
      <c r="G570" s="312"/>
      <c r="H570" s="312"/>
      <c r="I570" s="312"/>
      <c r="J570" s="312"/>
      <c r="K570" s="313"/>
      <c r="L570" s="286"/>
      <c r="M570" s="286"/>
      <c r="N570" s="286"/>
      <c r="O570" s="286"/>
      <c r="P570" s="286"/>
      <c r="Q570" s="286"/>
      <c r="R570" s="286"/>
      <c r="S570" s="286"/>
      <c r="T570" s="286"/>
      <c r="U570" s="286"/>
      <c r="V570" s="286"/>
    </row>
    <row r="571" spans="1:22" ht="50.25" customHeight="1">
      <c r="A571" s="459"/>
      <c r="B571" s="460"/>
      <c r="C571" s="460"/>
      <c r="D571" s="460"/>
      <c r="E571" s="460"/>
      <c r="F571" s="460"/>
      <c r="G571" s="460"/>
      <c r="H571" s="460"/>
      <c r="I571" s="460"/>
      <c r="J571" s="286"/>
      <c r="K571" s="314"/>
      <c r="L571" s="286"/>
      <c r="M571" s="286"/>
      <c r="N571" s="286"/>
      <c r="O571" s="286"/>
      <c r="P571" s="286"/>
      <c r="Q571" s="286"/>
      <c r="R571" s="286"/>
      <c r="S571" s="286"/>
      <c r="T571" s="286"/>
      <c r="U571" s="286"/>
      <c r="V571" s="286"/>
    </row>
    <row r="572" spans="1:22" ht="12.75" customHeight="1">
      <c r="A572" s="461" t="s">
        <v>315</v>
      </c>
      <c r="B572" s="460"/>
      <c r="C572" s="460"/>
      <c r="D572" s="316"/>
      <c r="E572" s="316"/>
      <c r="F572" s="462" t="s">
        <v>315</v>
      </c>
      <c r="G572" s="460"/>
      <c r="H572" s="460"/>
      <c r="I572" s="316"/>
      <c r="J572" s="286"/>
      <c r="K572" s="314"/>
      <c r="L572" s="286"/>
      <c r="M572" s="286"/>
      <c r="N572" s="286"/>
      <c r="O572" s="286"/>
      <c r="P572" s="286"/>
      <c r="Q572" s="286"/>
      <c r="R572" s="286"/>
      <c r="S572" s="286"/>
      <c r="T572" s="286"/>
      <c r="U572" s="286"/>
      <c r="V572" s="286"/>
    </row>
    <row r="573" spans="1:22" ht="12.75" customHeight="1" thickBot="1">
      <c r="A573" s="451" t="s">
        <v>316</v>
      </c>
      <c r="B573" s="452"/>
      <c r="C573" s="452"/>
      <c r="D573" s="317"/>
      <c r="E573" s="317"/>
      <c r="F573" s="453" t="s">
        <v>316</v>
      </c>
      <c r="G573" s="452"/>
      <c r="H573" s="452"/>
      <c r="I573" s="317"/>
      <c r="J573" s="318"/>
      <c r="K573" s="319"/>
      <c r="L573" s="286"/>
      <c r="M573" s="286"/>
      <c r="N573" s="286"/>
      <c r="O573" s="286"/>
      <c r="P573" s="286"/>
      <c r="Q573" s="286"/>
      <c r="R573" s="286"/>
      <c r="S573" s="286"/>
      <c r="T573" s="286"/>
      <c r="U573" s="286"/>
      <c r="V573" s="286"/>
    </row>
    <row r="574" spans="1:22" ht="12.75" customHeight="1">
      <c r="A574" s="492" t="s">
        <v>302</v>
      </c>
      <c r="B574" s="493"/>
      <c r="C574" s="493"/>
      <c r="D574" s="493"/>
      <c r="E574" s="493"/>
      <c r="F574" s="493"/>
      <c r="G574" s="493"/>
      <c r="H574" s="493"/>
      <c r="I574" s="493"/>
      <c r="J574" s="493"/>
      <c r="K574" s="494"/>
      <c r="L574" s="286"/>
      <c r="M574" s="286"/>
      <c r="N574" s="286"/>
      <c r="O574" s="286"/>
      <c r="P574" s="286"/>
      <c r="Q574" s="286"/>
      <c r="R574" s="286"/>
      <c r="S574" s="286"/>
      <c r="T574" s="286"/>
      <c r="U574" s="286"/>
      <c r="V574" s="286"/>
    </row>
    <row r="575" spans="1:22" ht="12.75" customHeight="1" thickBot="1">
      <c r="A575" s="483"/>
      <c r="B575" s="479"/>
      <c r="C575" s="479"/>
      <c r="D575" s="479"/>
      <c r="E575" s="479"/>
      <c r="F575" s="479"/>
      <c r="G575" s="479"/>
      <c r="H575" s="479"/>
      <c r="I575" s="479"/>
      <c r="J575" s="479"/>
      <c r="K575" s="480"/>
      <c r="L575" s="286"/>
      <c r="M575" s="286"/>
      <c r="N575" s="286"/>
      <c r="O575" s="286"/>
      <c r="P575" s="286"/>
      <c r="Q575" s="286"/>
      <c r="R575" s="286"/>
      <c r="S575" s="286"/>
      <c r="T575" s="286"/>
      <c r="U575" s="286"/>
      <c r="V575" s="286"/>
    </row>
    <row r="576" spans="1:22" ht="42" customHeight="1">
      <c r="A576" s="288" t="s">
        <v>303</v>
      </c>
      <c r="B576" s="484" t="str">
        <f>B3</f>
        <v>CONSTRUCCION DE LOS SISTEMAS DE ALCANTARILLADO PLUVIAL DE LOS BARRIOS EL DORADO, PRADOS DE SAN LUIS, SANTA CATALINA, PATRIOTAS, VILLA BACHUE y PRADOS DEL NORTE DE LA CIUDAD DE TUNJA.</v>
      </c>
      <c r="C576" s="485"/>
      <c r="D576" s="485"/>
      <c r="E576" s="485"/>
      <c r="F576" s="485"/>
      <c r="G576" s="485"/>
      <c r="H576" s="485"/>
      <c r="I576" s="485"/>
      <c r="J576" s="485"/>
      <c r="K576" s="486"/>
      <c r="L576" s="286"/>
      <c r="M576" s="286"/>
      <c r="N576" s="286"/>
      <c r="O576" s="286"/>
      <c r="P576" s="286"/>
      <c r="Q576" s="286"/>
      <c r="R576" s="286"/>
      <c r="S576" s="286"/>
      <c r="T576" s="286"/>
      <c r="U576" s="286"/>
      <c r="V576" s="286"/>
    </row>
    <row r="577" spans="1:22" ht="12.75" customHeight="1">
      <c r="A577" s="487" t="s">
        <v>305</v>
      </c>
      <c r="B577" s="455"/>
      <c r="C577" s="488"/>
      <c r="D577" s="489"/>
      <c r="E577" s="489"/>
      <c r="F577" s="455"/>
      <c r="G577" s="490" t="s">
        <v>306</v>
      </c>
      <c r="H577" s="455"/>
      <c r="I577" s="490"/>
      <c r="J577" s="489"/>
      <c r="K577" s="491"/>
      <c r="L577" s="286"/>
      <c r="M577" s="286"/>
      <c r="N577" s="286"/>
      <c r="O577" s="286"/>
      <c r="P577" s="286"/>
      <c r="Q577" s="286"/>
      <c r="R577" s="286"/>
      <c r="S577" s="286"/>
      <c r="T577" s="286"/>
      <c r="U577" s="286"/>
      <c r="V577" s="286"/>
    </row>
    <row r="578" spans="1:22" ht="39.75" customHeight="1" thickBot="1">
      <c r="A578" s="289" t="s">
        <v>8</v>
      </c>
      <c r="B578" s="465" t="s">
        <v>40</v>
      </c>
      <c r="C578" s="466"/>
      <c r="D578" s="467" t="s">
        <v>10</v>
      </c>
      <c r="E578" s="468"/>
      <c r="F578" s="466"/>
      <c r="G578" s="503" t="str">
        <f>'PRESUPUESTO OFICIAL'!C35</f>
        <v>CARGUE Y TRANSPORTE DE MATERIALES SUELTOS, PRODUCTO DE SOBRANTES Y/O DERRUMBES (INCLUYE ACARREO LIBRE HASTA 5 KM.).</v>
      </c>
      <c r="H578" s="468"/>
      <c r="I578" s="468"/>
      <c r="J578" s="290" t="s">
        <v>9</v>
      </c>
      <c r="K578" s="291" t="s">
        <v>14</v>
      </c>
      <c r="L578" s="286"/>
      <c r="M578" s="286"/>
      <c r="N578" s="286"/>
      <c r="O578" s="286"/>
      <c r="P578" s="286"/>
      <c r="Q578" s="286"/>
      <c r="R578" s="286"/>
      <c r="S578" s="286"/>
      <c r="T578" s="286"/>
      <c r="U578" s="286"/>
      <c r="V578" s="286"/>
    </row>
    <row r="579" spans="1:22" ht="12.75" customHeight="1">
      <c r="A579" s="470" t="s">
        <v>307</v>
      </c>
      <c r="B579" s="471"/>
      <c r="C579" s="474" t="s">
        <v>5</v>
      </c>
      <c r="D579" s="476" t="s">
        <v>308</v>
      </c>
      <c r="E579" s="477"/>
      <c r="F579" s="473"/>
      <c r="G579" s="474" t="s">
        <v>13</v>
      </c>
      <c r="H579" s="478" t="s">
        <v>309</v>
      </c>
      <c r="I579" s="479"/>
      <c r="J579" s="479"/>
      <c r="K579" s="480"/>
      <c r="L579" s="286"/>
      <c r="M579" s="286"/>
      <c r="N579" s="286"/>
      <c r="O579" s="286"/>
      <c r="P579" s="286"/>
      <c r="Q579" s="286"/>
      <c r="R579" s="286"/>
      <c r="S579" s="286"/>
      <c r="T579" s="286"/>
      <c r="U579" s="286"/>
      <c r="V579" s="286"/>
    </row>
    <row r="580" spans="1:22" ht="12.75" customHeight="1">
      <c r="A580" s="483"/>
      <c r="B580" s="471"/>
      <c r="C580" s="506"/>
      <c r="D580" s="323" t="s">
        <v>310</v>
      </c>
      <c r="E580" s="323" t="s">
        <v>311</v>
      </c>
      <c r="F580" s="323" t="s">
        <v>312</v>
      </c>
      <c r="G580" s="506"/>
      <c r="H580" s="481"/>
      <c r="I580" s="477"/>
      <c r="J580" s="477"/>
      <c r="K580" s="482"/>
      <c r="L580" s="286"/>
      <c r="M580" s="286"/>
      <c r="N580" s="286"/>
      <c r="O580" s="286"/>
      <c r="P580" s="286"/>
      <c r="Q580" s="286"/>
      <c r="R580" s="286"/>
      <c r="S580" s="286"/>
      <c r="T580" s="286"/>
      <c r="U580" s="286"/>
      <c r="V580" s="286"/>
    </row>
    <row r="581" spans="1:22" ht="12.75" customHeight="1">
      <c r="A581" s="454" t="s">
        <v>313</v>
      </c>
      <c r="B581" s="463" t="s">
        <v>313</v>
      </c>
      <c r="C581" s="294"/>
      <c r="D581" s="296">
        <v>10.055999999999999</v>
      </c>
      <c r="E581" s="322">
        <v>1.034</v>
      </c>
      <c r="F581" s="337">
        <v>1.74</v>
      </c>
      <c r="G581" s="338">
        <f>D581*E581*F581</f>
        <v>18.092352959999996</v>
      </c>
      <c r="H581" s="300"/>
      <c r="I581" s="300"/>
      <c r="J581" s="300"/>
      <c r="K581" s="301"/>
      <c r="L581" s="286"/>
      <c r="M581" s="286"/>
      <c r="N581" s="286"/>
      <c r="O581" s="286"/>
      <c r="P581" s="286"/>
      <c r="Q581" s="286"/>
      <c r="R581" s="286"/>
      <c r="S581" s="286"/>
      <c r="T581" s="286"/>
      <c r="U581" s="286"/>
      <c r="V581" s="286"/>
    </row>
    <row r="582" spans="1:22" ht="12.75" customHeight="1">
      <c r="A582" s="454" t="s">
        <v>314</v>
      </c>
      <c r="B582" s="463" t="s">
        <v>314</v>
      </c>
      <c r="C582" s="294"/>
      <c r="D582" s="296">
        <v>65.938999999999993</v>
      </c>
      <c r="E582" s="322">
        <v>1.034</v>
      </c>
      <c r="F582" s="337">
        <v>1.87</v>
      </c>
      <c r="G582" s="338">
        <f t="shared" ref="G582:G584" si="10">D582*E582*F582</f>
        <v>127.49833162</v>
      </c>
      <c r="H582" s="300"/>
      <c r="I582" s="300"/>
      <c r="J582" s="300"/>
      <c r="K582" s="301"/>
      <c r="L582" s="286"/>
      <c r="M582" s="286"/>
      <c r="N582" s="286"/>
      <c r="O582" s="286"/>
      <c r="P582" s="286"/>
      <c r="Q582" s="286"/>
      <c r="R582" s="286"/>
      <c r="S582" s="286"/>
      <c r="T582" s="286"/>
      <c r="U582" s="286"/>
      <c r="V582" s="286"/>
    </row>
    <row r="583" spans="1:22" ht="12.75" customHeight="1">
      <c r="A583" s="454" t="s">
        <v>318</v>
      </c>
      <c r="B583" s="463" t="s">
        <v>314</v>
      </c>
      <c r="C583" s="294"/>
      <c r="D583" s="296">
        <v>2.5</v>
      </c>
      <c r="E583" s="322">
        <v>2.5</v>
      </c>
      <c r="F583" s="337">
        <v>2.0399999999998726</v>
      </c>
      <c r="G583" s="338">
        <f t="shared" si="10"/>
        <v>12.749999999999204</v>
      </c>
      <c r="H583" s="300"/>
      <c r="I583" s="300"/>
      <c r="J583" s="300"/>
      <c r="K583" s="301"/>
      <c r="L583" s="286"/>
      <c r="M583" s="286"/>
      <c r="N583" s="286"/>
      <c r="O583" s="286"/>
      <c r="P583" s="286"/>
      <c r="Q583" s="286"/>
      <c r="R583" s="286"/>
      <c r="S583" s="286"/>
      <c r="T583" s="286"/>
      <c r="U583" s="286"/>
      <c r="V583" s="286"/>
    </row>
    <row r="584" spans="1:22" ht="12.75" customHeight="1">
      <c r="A584" s="454" t="s">
        <v>319</v>
      </c>
      <c r="B584" s="463" t="s">
        <v>313</v>
      </c>
      <c r="C584" s="294"/>
      <c r="D584" s="296">
        <v>3.5</v>
      </c>
      <c r="E584" s="322">
        <v>3.5</v>
      </c>
      <c r="F584" s="337">
        <v>2.2099999999999453</v>
      </c>
      <c r="G584" s="338">
        <f t="shared" si="10"/>
        <v>27.07249999999933</v>
      </c>
      <c r="H584" s="300"/>
      <c r="I584" s="300"/>
      <c r="J584" s="300"/>
      <c r="K584" s="301"/>
      <c r="L584" s="286"/>
      <c r="M584" s="286"/>
      <c r="N584" s="286"/>
      <c r="O584" s="286"/>
      <c r="P584" s="286"/>
      <c r="Q584" s="286"/>
      <c r="R584" s="286"/>
      <c r="S584" s="286"/>
      <c r="T584" s="286"/>
      <c r="U584" s="286"/>
      <c r="V584" s="286"/>
    </row>
    <row r="585" spans="1:22" ht="15" customHeight="1">
      <c r="A585" s="454"/>
      <c r="B585" s="464"/>
      <c r="C585" s="294"/>
      <c r="D585" s="296"/>
      <c r="E585" s="322"/>
      <c r="F585" s="337"/>
      <c r="G585" s="299"/>
      <c r="K585" s="301"/>
    </row>
    <row r="586" spans="1:22" ht="12.75" customHeight="1">
      <c r="A586" s="454"/>
      <c r="B586" s="464"/>
      <c r="C586" s="294"/>
      <c r="D586" s="296"/>
      <c r="E586" s="322"/>
      <c r="F586" s="337"/>
      <c r="G586" s="299"/>
      <c r="H586" s="300"/>
      <c r="I586" s="300"/>
      <c r="J586" s="300"/>
      <c r="K586" s="301"/>
      <c r="L586" s="286"/>
      <c r="M586" s="286"/>
      <c r="N586" s="286"/>
      <c r="O586" s="286"/>
      <c r="P586" s="286"/>
      <c r="Q586" s="286"/>
      <c r="R586" s="286"/>
      <c r="S586" s="286"/>
      <c r="T586" s="286"/>
      <c r="U586" s="286"/>
      <c r="V586" s="286"/>
    </row>
    <row r="587" spans="1:22" ht="12.75" customHeight="1">
      <c r="A587" s="518"/>
      <c r="B587" s="518"/>
      <c r="C587" s="294"/>
      <c r="D587" s="296"/>
      <c r="E587" s="322"/>
      <c r="F587" s="337"/>
      <c r="G587" s="299"/>
      <c r="H587" s="300"/>
      <c r="I587" s="300"/>
      <c r="J587" s="300"/>
      <c r="K587" s="301"/>
      <c r="L587" s="286"/>
      <c r="M587" s="286"/>
      <c r="N587" s="286"/>
      <c r="O587" s="286"/>
      <c r="P587" s="286"/>
      <c r="Q587" s="286"/>
      <c r="R587" s="286"/>
      <c r="S587" s="286"/>
      <c r="T587" s="286"/>
      <c r="U587" s="286"/>
      <c r="V587" s="286"/>
    </row>
    <row r="588" spans="1:22" ht="12.75" customHeight="1">
      <c r="A588" s="454"/>
      <c r="B588" s="464"/>
      <c r="C588" s="294"/>
      <c r="D588" s="296"/>
      <c r="E588" s="322"/>
      <c r="F588" s="337"/>
      <c r="G588" s="299"/>
      <c r="H588" s="300"/>
      <c r="I588" s="300"/>
      <c r="J588" s="300"/>
      <c r="K588" s="301"/>
      <c r="L588" s="286"/>
      <c r="M588" s="286"/>
      <c r="N588" s="286"/>
      <c r="O588" s="286"/>
      <c r="P588" s="286"/>
      <c r="Q588" s="286"/>
      <c r="R588" s="286"/>
      <c r="S588" s="286"/>
      <c r="T588" s="286"/>
      <c r="U588" s="286"/>
      <c r="V588" s="286"/>
    </row>
    <row r="589" spans="1:22" ht="12.75" customHeight="1">
      <c r="A589" s="454"/>
      <c r="B589" s="464"/>
      <c r="C589" s="294"/>
      <c r="D589" s="303"/>
      <c r="E589" s="322"/>
      <c r="F589" s="298"/>
      <c r="G589" s="299"/>
      <c r="H589" s="300"/>
      <c r="I589" s="300"/>
      <c r="J589" s="300"/>
      <c r="K589" s="301"/>
      <c r="L589" s="286"/>
      <c r="M589" s="286"/>
      <c r="N589" s="286"/>
      <c r="O589" s="286"/>
      <c r="P589" s="286"/>
      <c r="Q589" s="286"/>
      <c r="R589" s="286"/>
      <c r="S589" s="286"/>
      <c r="T589" s="286"/>
      <c r="U589" s="286"/>
      <c r="V589" s="286"/>
    </row>
    <row r="590" spans="1:22" ht="15" customHeight="1">
      <c r="A590" s="507"/>
      <c r="B590" s="519"/>
      <c r="C590" s="323"/>
      <c r="D590" s="340"/>
      <c r="E590" s="322"/>
      <c r="F590" s="325"/>
      <c r="G590" s="299"/>
      <c r="K590" s="301"/>
    </row>
    <row r="591" spans="1:22" ht="12.75" customHeight="1">
      <c r="A591" s="520"/>
      <c r="B591" s="521"/>
      <c r="C591" s="357"/>
      <c r="D591" s="358"/>
      <c r="E591" s="358"/>
      <c r="F591" s="359"/>
      <c r="G591" s="341"/>
      <c r="H591" s="300"/>
      <c r="I591" s="300"/>
      <c r="J591" s="300"/>
      <c r="K591" s="301"/>
      <c r="L591" s="286"/>
      <c r="M591" s="286"/>
      <c r="N591" s="286"/>
      <c r="O591" s="286"/>
      <c r="P591" s="286"/>
      <c r="Q591" s="286"/>
      <c r="R591" s="286"/>
      <c r="S591" s="286"/>
      <c r="T591" s="286"/>
      <c r="U591" s="286"/>
      <c r="V591" s="286"/>
    </row>
    <row r="592" spans="1:22" ht="12.75" customHeight="1">
      <c r="A592" s="456"/>
      <c r="B592" s="456"/>
      <c r="C592" s="329"/>
      <c r="D592" s="329"/>
      <c r="E592" s="329"/>
      <c r="F592" s="329"/>
      <c r="G592" s="329"/>
      <c r="H592" s="300"/>
      <c r="I592" s="300"/>
      <c r="J592" s="300"/>
      <c r="K592" s="301"/>
      <c r="L592" s="286"/>
      <c r="M592" s="286"/>
      <c r="N592" s="286"/>
      <c r="O592" s="286"/>
      <c r="P592" s="286"/>
      <c r="Q592" s="286"/>
      <c r="R592" s="286"/>
      <c r="S592" s="286"/>
      <c r="T592" s="286"/>
      <c r="U592" s="286"/>
      <c r="V592" s="286"/>
    </row>
    <row r="593" spans="1:22" ht="12.75" customHeight="1">
      <c r="A593" s="456"/>
      <c r="B593" s="456"/>
      <c r="C593" s="329"/>
      <c r="D593" s="329"/>
      <c r="E593" s="329"/>
      <c r="F593" s="329"/>
      <c r="G593" s="329"/>
      <c r="H593" s="300"/>
      <c r="I593" s="300"/>
      <c r="J593" s="300"/>
      <c r="K593" s="301"/>
      <c r="L593" s="286"/>
      <c r="M593" s="286"/>
      <c r="N593" s="286"/>
      <c r="O593" s="286"/>
      <c r="P593" s="286"/>
      <c r="Q593" s="286"/>
      <c r="R593" s="286"/>
      <c r="S593" s="286"/>
      <c r="T593" s="286"/>
      <c r="U593" s="286"/>
      <c r="V593" s="286"/>
    </row>
    <row r="594" spans="1:22" ht="12.75" customHeight="1">
      <c r="A594" s="456"/>
      <c r="B594" s="456"/>
      <c r="C594" s="329"/>
      <c r="D594" s="329"/>
      <c r="E594" s="329"/>
      <c r="F594" s="329"/>
      <c r="G594" s="329"/>
      <c r="H594" s="300"/>
      <c r="I594" s="300"/>
      <c r="J594" s="300"/>
      <c r="K594" s="301"/>
      <c r="L594" s="286"/>
      <c r="M594" s="286"/>
      <c r="N594" s="286"/>
      <c r="O594" s="286"/>
      <c r="P594" s="286"/>
      <c r="Q594" s="286"/>
      <c r="R594" s="286"/>
      <c r="S594" s="286"/>
      <c r="T594" s="286"/>
      <c r="U594" s="286"/>
      <c r="V594" s="286"/>
    </row>
    <row r="595" spans="1:22" ht="15" customHeight="1">
      <c r="A595" s="456"/>
      <c r="B595" s="456"/>
      <c r="C595" s="329"/>
      <c r="D595" s="329"/>
      <c r="E595" s="329"/>
      <c r="F595" s="329"/>
      <c r="G595" s="329"/>
      <c r="K595" s="301"/>
    </row>
    <row r="596" spans="1:22" ht="12.75" customHeight="1">
      <c r="A596" s="456"/>
      <c r="B596" s="456"/>
      <c r="C596" s="329"/>
      <c r="D596" s="329"/>
      <c r="E596" s="329"/>
      <c r="F596" s="329"/>
      <c r="G596" s="329"/>
      <c r="H596" s="300"/>
      <c r="I596" s="300"/>
      <c r="J596" s="300"/>
      <c r="K596" s="301"/>
      <c r="L596" s="286"/>
      <c r="M596" s="286"/>
      <c r="N596" s="286"/>
      <c r="O596" s="286"/>
      <c r="P596" s="286"/>
      <c r="Q596" s="286"/>
      <c r="R596" s="286"/>
      <c r="S596" s="286"/>
      <c r="T596" s="286"/>
      <c r="U596" s="286"/>
      <c r="V596" s="286"/>
    </row>
    <row r="597" spans="1:22" ht="12.75" customHeight="1">
      <c r="A597" s="456"/>
      <c r="B597" s="456"/>
      <c r="C597" s="329"/>
      <c r="D597" s="329"/>
      <c r="E597" s="329"/>
      <c r="F597" s="329"/>
      <c r="G597" s="329"/>
      <c r="H597" s="300"/>
      <c r="I597" s="300"/>
      <c r="J597" s="300"/>
      <c r="K597" s="301"/>
      <c r="L597" s="286"/>
      <c r="M597" s="286"/>
      <c r="N597" s="286"/>
      <c r="O597" s="286"/>
      <c r="P597" s="286"/>
      <c r="Q597" s="286"/>
      <c r="R597" s="286"/>
      <c r="S597" s="286"/>
      <c r="T597" s="286"/>
      <c r="U597" s="286"/>
      <c r="V597" s="286"/>
    </row>
    <row r="598" spans="1:22" ht="12.75" customHeight="1">
      <c r="A598" s="456"/>
      <c r="B598" s="456"/>
      <c r="C598" s="329"/>
      <c r="D598" s="329"/>
      <c r="E598" s="329"/>
      <c r="F598" s="329"/>
      <c r="G598" s="329"/>
      <c r="H598" s="300"/>
      <c r="I598" s="300"/>
      <c r="J598" s="300"/>
      <c r="K598" s="301"/>
      <c r="L598" s="286"/>
      <c r="M598" s="286"/>
      <c r="N598" s="286"/>
      <c r="O598" s="286"/>
      <c r="P598" s="286"/>
      <c r="Q598" s="286"/>
      <c r="R598" s="286"/>
      <c r="S598" s="286"/>
      <c r="T598" s="286"/>
      <c r="U598" s="286"/>
      <c r="V598" s="286"/>
    </row>
    <row r="599" spans="1:22" ht="12.75" customHeight="1">
      <c r="A599" s="504"/>
      <c r="B599" s="505"/>
      <c r="C599" s="305"/>
      <c r="D599" s="355"/>
      <c r="E599" s="328"/>
      <c r="F599" s="307"/>
      <c r="G599" s="331"/>
      <c r="H599" s="300"/>
      <c r="I599" s="300"/>
      <c r="J599" s="300"/>
      <c r="K599" s="301"/>
      <c r="L599" s="286"/>
      <c r="M599" s="286"/>
      <c r="N599" s="286"/>
      <c r="O599" s="286"/>
      <c r="P599" s="286"/>
      <c r="Q599" s="286"/>
      <c r="R599" s="286"/>
      <c r="S599" s="286"/>
      <c r="T599" s="286"/>
      <c r="U599" s="286"/>
      <c r="V599" s="286"/>
    </row>
    <row r="600" spans="1:22" ht="15" customHeight="1">
      <c r="A600" s="504"/>
      <c r="B600" s="505"/>
      <c r="C600" s="305"/>
      <c r="D600" s="352"/>
      <c r="E600" s="296"/>
      <c r="F600" s="307"/>
      <c r="G600" s="331"/>
      <c r="K600" s="301"/>
    </row>
    <row r="601" spans="1:22" ht="12.75" customHeight="1" thickBot="1">
      <c r="A601" s="502" t="s">
        <v>13</v>
      </c>
      <c r="B601" s="477"/>
      <c r="C601" s="477"/>
      <c r="D601" s="477"/>
      <c r="E601" s="477"/>
      <c r="F601" s="473"/>
      <c r="G601" s="308">
        <f>ROUNDUP((SUM(G581:G600))*0.1,0)</f>
        <v>19</v>
      </c>
      <c r="H601" s="292"/>
      <c r="I601" s="309"/>
      <c r="J601" s="309"/>
      <c r="K601" s="310"/>
      <c r="L601" s="286"/>
      <c r="N601" s="286"/>
      <c r="O601" s="286"/>
      <c r="P601" s="286"/>
      <c r="Q601" s="286"/>
      <c r="R601" s="286"/>
      <c r="S601" s="286"/>
      <c r="T601" s="286"/>
      <c r="U601" s="286"/>
      <c r="V601" s="286"/>
    </row>
    <row r="602" spans="1:22" ht="12.75" customHeight="1" thickBot="1">
      <c r="A602" s="495"/>
      <c r="B602" s="496"/>
      <c r="C602" s="496"/>
      <c r="D602" s="496"/>
      <c r="E602" s="496"/>
      <c r="F602" s="496"/>
      <c r="G602" s="496"/>
      <c r="H602" s="496"/>
      <c r="I602" s="496"/>
      <c r="J602" s="496"/>
      <c r="K602" s="497"/>
      <c r="L602" s="286"/>
      <c r="M602" s="286"/>
      <c r="N602" s="286"/>
      <c r="O602" s="286"/>
      <c r="P602" s="286"/>
      <c r="Q602" s="286"/>
      <c r="R602" s="286"/>
      <c r="S602" s="286"/>
      <c r="T602" s="286"/>
      <c r="U602" s="286"/>
      <c r="V602" s="286"/>
    </row>
    <row r="603" spans="1:22" ht="12.75" customHeight="1">
      <c r="A603" s="311"/>
      <c r="B603" s="312"/>
      <c r="C603" s="312"/>
      <c r="D603" s="312"/>
      <c r="E603" s="312"/>
      <c r="F603" s="312"/>
      <c r="G603" s="312"/>
      <c r="H603" s="312"/>
      <c r="I603" s="312"/>
      <c r="J603" s="312"/>
      <c r="K603" s="313"/>
      <c r="L603" s="286"/>
      <c r="M603" s="286"/>
      <c r="N603" s="286"/>
      <c r="O603" s="286"/>
      <c r="P603" s="286"/>
      <c r="Q603" s="286"/>
      <c r="R603" s="286"/>
      <c r="S603" s="286"/>
      <c r="T603" s="286"/>
      <c r="U603" s="286"/>
      <c r="V603" s="286"/>
    </row>
    <row r="604" spans="1:22" ht="50.25" customHeight="1">
      <c r="A604" s="459"/>
      <c r="B604" s="460"/>
      <c r="C604" s="460"/>
      <c r="D604" s="460"/>
      <c r="E604" s="460"/>
      <c r="F604" s="460"/>
      <c r="G604" s="460"/>
      <c r="H604" s="460"/>
      <c r="I604" s="460"/>
      <c r="J604" s="286"/>
      <c r="K604" s="314"/>
      <c r="L604" s="286"/>
      <c r="M604" s="286"/>
      <c r="N604" s="286"/>
      <c r="O604" s="286"/>
      <c r="P604" s="286"/>
      <c r="Q604" s="286"/>
      <c r="R604" s="286"/>
      <c r="S604" s="286"/>
      <c r="T604" s="286"/>
      <c r="U604" s="286"/>
      <c r="V604" s="286"/>
    </row>
    <row r="605" spans="1:22" ht="12.75" customHeight="1">
      <c r="A605" s="461" t="s">
        <v>315</v>
      </c>
      <c r="B605" s="460"/>
      <c r="C605" s="460"/>
      <c r="D605" s="316"/>
      <c r="E605" s="316"/>
      <c r="F605" s="462" t="s">
        <v>315</v>
      </c>
      <c r="G605" s="460"/>
      <c r="H605" s="460"/>
      <c r="I605" s="316"/>
      <c r="J605" s="286"/>
      <c r="K605" s="314"/>
      <c r="L605" s="286"/>
      <c r="M605" s="286"/>
      <c r="N605" s="286"/>
      <c r="O605" s="286"/>
      <c r="P605" s="286"/>
      <c r="Q605" s="286"/>
      <c r="R605" s="286"/>
      <c r="S605" s="286"/>
      <c r="T605" s="286"/>
      <c r="U605" s="286"/>
      <c r="V605" s="286"/>
    </row>
    <row r="606" spans="1:22" ht="12.75" customHeight="1" thickBot="1">
      <c r="A606" s="451" t="s">
        <v>316</v>
      </c>
      <c r="B606" s="452"/>
      <c r="C606" s="452"/>
      <c r="D606" s="317"/>
      <c r="E606" s="317"/>
      <c r="F606" s="453" t="s">
        <v>316</v>
      </c>
      <c r="G606" s="452"/>
      <c r="H606" s="452"/>
      <c r="I606" s="317"/>
      <c r="J606" s="318"/>
      <c r="K606" s="319"/>
      <c r="L606" s="286"/>
      <c r="M606" s="286"/>
      <c r="N606" s="286"/>
      <c r="O606" s="286"/>
      <c r="P606" s="286"/>
      <c r="Q606" s="286"/>
      <c r="R606" s="286"/>
      <c r="S606" s="286"/>
      <c r="T606" s="286"/>
      <c r="U606" s="286"/>
      <c r="V606" s="286"/>
    </row>
    <row r="607" spans="1:22" ht="12.75" customHeight="1">
      <c r="A607" s="492" t="s">
        <v>302</v>
      </c>
      <c r="B607" s="493"/>
      <c r="C607" s="493"/>
      <c r="D607" s="493"/>
      <c r="E607" s="493"/>
      <c r="F607" s="493"/>
      <c r="G607" s="493"/>
      <c r="H607" s="493"/>
      <c r="I607" s="493"/>
      <c r="J607" s="493"/>
      <c r="K607" s="494"/>
      <c r="L607" s="286"/>
      <c r="M607" s="286"/>
      <c r="N607" s="286"/>
      <c r="O607" s="286"/>
      <c r="P607" s="286"/>
      <c r="Q607" s="286"/>
      <c r="R607" s="286"/>
      <c r="S607" s="286"/>
      <c r="T607" s="286"/>
      <c r="U607" s="286"/>
      <c r="V607" s="286"/>
    </row>
    <row r="608" spans="1:22" ht="12.75" customHeight="1" thickBot="1">
      <c r="A608" s="483"/>
      <c r="B608" s="479"/>
      <c r="C608" s="479"/>
      <c r="D608" s="479"/>
      <c r="E608" s="479"/>
      <c r="F608" s="479"/>
      <c r="G608" s="479"/>
      <c r="H608" s="479"/>
      <c r="I608" s="479"/>
      <c r="J608" s="479"/>
      <c r="K608" s="480"/>
      <c r="L608" s="286"/>
      <c r="M608" s="286"/>
      <c r="N608" s="286"/>
      <c r="O608" s="286"/>
      <c r="P608" s="286"/>
      <c r="Q608" s="286"/>
      <c r="R608" s="286"/>
      <c r="S608" s="286"/>
      <c r="T608" s="286"/>
      <c r="U608" s="286"/>
      <c r="V608" s="286"/>
    </row>
    <row r="609" spans="1:22" ht="42" customHeight="1">
      <c r="A609" s="288" t="s">
        <v>303</v>
      </c>
      <c r="B609" s="484" t="str">
        <f>B3</f>
        <v>CONSTRUCCION DE LOS SISTEMAS DE ALCANTARILLADO PLUVIAL DE LOS BARRIOS EL DORADO, PRADOS DE SAN LUIS, SANTA CATALINA, PATRIOTAS, VILLA BACHUE y PRADOS DEL NORTE DE LA CIUDAD DE TUNJA.</v>
      </c>
      <c r="C609" s="485"/>
      <c r="D609" s="485"/>
      <c r="E609" s="485"/>
      <c r="F609" s="485"/>
      <c r="G609" s="485"/>
      <c r="H609" s="485"/>
      <c r="I609" s="485"/>
      <c r="J609" s="485"/>
      <c r="K609" s="486"/>
      <c r="L609" s="286"/>
      <c r="M609" s="286"/>
      <c r="N609" s="286"/>
      <c r="O609" s="286"/>
      <c r="P609" s="286"/>
      <c r="Q609" s="286"/>
      <c r="R609" s="286"/>
      <c r="S609" s="286"/>
      <c r="T609" s="286"/>
      <c r="U609" s="286"/>
      <c r="V609" s="286"/>
    </row>
    <row r="610" spans="1:22" ht="12.75" customHeight="1">
      <c r="A610" s="487" t="s">
        <v>305</v>
      </c>
      <c r="B610" s="455"/>
      <c r="C610" s="488"/>
      <c r="D610" s="489"/>
      <c r="E610" s="489"/>
      <c r="F610" s="455"/>
      <c r="G610" s="490" t="s">
        <v>306</v>
      </c>
      <c r="H610" s="455"/>
      <c r="I610" s="490"/>
      <c r="J610" s="489"/>
      <c r="K610" s="491"/>
      <c r="L610" s="286"/>
      <c r="M610" s="286"/>
      <c r="N610" s="286"/>
      <c r="O610" s="286"/>
      <c r="P610" s="286"/>
      <c r="Q610" s="286"/>
      <c r="R610" s="286"/>
      <c r="S610" s="286"/>
      <c r="T610" s="286"/>
      <c r="U610" s="286"/>
      <c r="V610" s="286"/>
    </row>
    <row r="611" spans="1:22" ht="39.75" customHeight="1" thickBot="1">
      <c r="A611" s="289" t="s">
        <v>8</v>
      </c>
      <c r="B611" s="465" t="s">
        <v>43</v>
      </c>
      <c r="C611" s="466"/>
      <c r="D611" s="467" t="s">
        <v>10</v>
      </c>
      <c r="E611" s="468"/>
      <c r="F611" s="466"/>
      <c r="G611" s="503" t="str">
        <f>'PRESUPUESTO OFICIAL'!C37</f>
        <v>INSPECCION CON CAMARA CCTV (INCLUYE INFORME EN MEDIO MAGNETICO) Y LAVADO CON VACTOR</v>
      </c>
      <c r="H611" s="468"/>
      <c r="I611" s="468"/>
      <c r="J611" s="290" t="s">
        <v>9</v>
      </c>
      <c r="K611" s="291" t="s">
        <v>14</v>
      </c>
      <c r="L611" s="286"/>
      <c r="M611" s="286"/>
      <c r="N611" s="286"/>
      <c r="O611" s="286"/>
      <c r="P611" s="286"/>
      <c r="Q611" s="286"/>
      <c r="R611" s="286"/>
      <c r="S611" s="286"/>
      <c r="T611" s="286"/>
      <c r="U611" s="286"/>
      <c r="V611" s="286"/>
    </row>
    <row r="612" spans="1:22" ht="12.75" customHeight="1">
      <c r="A612" s="470" t="s">
        <v>307</v>
      </c>
      <c r="B612" s="471"/>
      <c r="C612" s="474" t="s">
        <v>5</v>
      </c>
      <c r="D612" s="476" t="s">
        <v>308</v>
      </c>
      <c r="E612" s="477"/>
      <c r="F612" s="473"/>
      <c r="G612" s="474" t="s">
        <v>13</v>
      </c>
      <c r="H612" s="478" t="s">
        <v>309</v>
      </c>
      <c r="I612" s="479"/>
      <c r="J612" s="479"/>
      <c r="K612" s="480"/>
      <c r="L612" s="286"/>
      <c r="M612" s="286"/>
      <c r="N612" s="286"/>
      <c r="O612" s="286"/>
      <c r="P612" s="286"/>
      <c r="Q612" s="286"/>
      <c r="R612" s="286"/>
      <c r="S612" s="286"/>
      <c r="T612" s="286"/>
      <c r="U612" s="286"/>
      <c r="V612" s="286"/>
    </row>
    <row r="613" spans="1:22" ht="12.75" customHeight="1">
      <c r="A613" s="483"/>
      <c r="B613" s="471"/>
      <c r="C613" s="506"/>
      <c r="D613" s="323" t="s">
        <v>310</v>
      </c>
      <c r="E613" s="323" t="s">
        <v>311</v>
      </c>
      <c r="F613" s="323" t="s">
        <v>312</v>
      </c>
      <c r="G613" s="506"/>
      <c r="H613" s="481"/>
      <c r="I613" s="477"/>
      <c r="J613" s="477"/>
      <c r="K613" s="482"/>
      <c r="L613" s="286"/>
      <c r="M613" s="286"/>
      <c r="N613" s="286"/>
      <c r="O613" s="286"/>
      <c r="P613" s="286"/>
      <c r="Q613" s="286"/>
      <c r="R613" s="286"/>
      <c r="S613" s="286"/>
      <c r="T613" s="286"/>
      <c r="U613" s="286"/>
      <c r="V613" s="286"/>
    </row>
    <row r="614" spans="1:22" ht="12.75" customHeight="1">
      <c r="A614" s="454" t="s">
        <v>354</v>
      </c>
      <c r="B614" s="463" t="s">
        <v>313</v>
      </c>
      <c r="C614" s="294"/>
      <c r="D614" s="296">
        <v>10.055999999999999</v>
      </c>
      <c r="E614" s="322"/>
      <c r="F614" s="337"/>
      <c r="G614" s="338">
        <f>D614</f>
        <v>10.055999999999999</v>
      </c>
      <c r="H614" s="300"/>
      <c r="I614" s="300"/>
      <c r="J614" s="300"/>
      <c r="K614" s="301"/>
      <c r="L614" s="286"/>
      <c r="M614" s="286"/>
      <c r="N614" s="286"/>
      <c r="O614" s="286"/>
      <c r="P614" s="286"/>
      <c r="Q614" s="286"/>
      <c r="R614" s="286"/>
      <c r="S614" s="286"/>
      <c r="T614" s="286"/>
      <c r="U614" s="286"/>
      <c r="V614" s="286"/>
    </row>
    <row r="615" spans="1:22" ht="12.75" customHeight="1">
      <c r="A615" s="454"/>
      <c r="B615" s="463"/>
      <c r="C615" s="294"/>
      <c r="D615" s="296">
        <v>65.938999999999993</v>
      </c>
      <c r="E615" s="322"/>
      <c r="F615" s="337"/>
      <c r="G615" s="338">
        <f>D615</f>
        <v>65.938999999999993</v>
      </c>
      <c r="H615" s="300"/>
      <c r="I615" s="300"/>
      <c r="J615" s="300"/>
      <c r="K615" s="301"/>
      <c r="L615" s="286"/>
      <c r="M615" s="286"/>
      <c r="N615" s="286"/>
      <c r="O615" s="286"/>
      <c r="P615" s="286"/>
      <c r="Q615" s="286"/>
      <c r="R615" s="286"/>
      <c r="S615" s="286"/>
      <c r="T615" s="286"/>
      <c r="U615" s="286"/>
      <c r="V615" s="286"/>
    </row>
    <row r="616" spans="1:22" ht="12.75" customHeight="1">
      <c r="A616" s="454"/>
      <c r="B616" s="463"/>
      <c r="C616" s="294"/>
      <c r="D616" s="296"/>
      <c r="E616" s="322"/>
      <c r="F616" s="337"/>
      <c r="G616" s="338"/>
      <c r="H616" s="300"/>
      <c r="I616" s="300"/>
      <c r="J616" s="300"/>
      <c r="K616" s="301"/>
      <c r="L616" s="286"/>
      <c r="M616" s="286"/>
      <c r="N616" s="286"/>
      <c r="O616" s="286"/>
      <c r="P616" s="286"/>
      <c r="Q616" s="286"/>
      <c r="R616" s="286"/>
      <c r="S616" s="286"/>
      <c r="T616" s="286"/>
      <c r="U616" s="286"/>
      <c r="V616" s="286"/>
    </row>
    <row r="617" spans="1:22" ht="12.75" customHeight="1">
      <c r="A617" s="454"/>
      <c r="B617" s="463"/>
      <c r="C617" s="294"/>
      <c r="D617" s="296"/>
      <c r="E617" s="322"/>
      <c r="F617" s="337"/>
      <c r="G617" s="338"/>
      <c r="H617" s="300"/>
      <c r="I617" s="300"/>
      <c r="J617" s="300"/>
      <c r="K617" s="301"/>
      <c r="L617" s="286"/>
      <c r="M617" s="286"/>
      <c r="N617" s="286"/>
      <c r="O617" s="286"/>
      <c r="P617" s="286"/>
      <c r="Q617" s="286"/>
      <c r="R617" s="286"/>
      <c r="S617" s="286"/>
      <c r="T617" s="286"/>
      <c r="U617" s="286"/>
      <c r="V617" s="286"/>
    </row>
    <row r="618" spans="1:22" ht="15" customHeight="1">
      <c r="A618" s="454"/>
      <c r="B618" s="464"/>
      <c r="C618" s="294"/>
      <c r="D618" s="296"/>
      <c r="E618" s="322"/>
      <c r="F618" s="337"/>
      <c r="G618" s="299"/>
      <c r="K618" s="301"/>
    </row>
    <row r="619" spans="1:22" ht="12.75" customHeight="1">
      <c r="A619" s="454"/>
      <c r="B619" s="464"/>
      <c r="C619" s="294"/>
      <c r="D619" s="296"/>
      <c r="E619" s="322"/>
      <c r="F619" s="337"/>
      <c r="G619" s="299"/>
      <c r="H619" s="300"/>
      <c r="I619" s="300"/>
      <c r="J619" s="300"/>
      <c r="K619" s="301"/>
      <c r="L619" s="286"/>
      <c r="M619" s="286"/>
      <c r="N619" s="286"/>
      <c r="O619" s="286"/>
      <c r="P619" s="286"/>
      <c r="Q619" s="286"/>
      <c r="R619" s="286"/>
      <c r="S619" s="286"/>
      <c r="T619" s="286"/>
      <c r="U619" s="286"/>
      <c r="V619" s="286"/>
    </row>
    <row r="620" spans="1:22" ht="12.75" customHeight="1">
      <c r="A620" s="518"/>
      <c r="B620" s="518"/>
      <c r="C620" s="294"/>
      <c r="D620" s="296"/>
      <c r="E620" s="322"/>
      <c r="F620" s="337"/>
      <c r="G620" s="299"/>
      <c r="H620" s="300"/>
      <c r="I620" s="300"/>
      <c r="J620" s="300"/>
      <c r="K620" s="301"/>
      <c r="L620" s="286"/>
      <c r="M620" s="286"/>
      <c r="N620" s="286"/>
      <c r="O620" s="286"/>
      <c r="P620" s="286"/>
      <c r="Q620" s="286"/>
      <c r="R620" s="286"/>
      <c r="S620" s="286"/>
      <c r="T620" s="286"/>
      <c r="U620" s="286"/>
      <c r="V620" s="286"/>
    </row>
    <row r="621" spans="1:22" ht="12.75" customHeight="1">
      <c r="A621" s="454"/>
      <c r="B621" s="464"/>
      <c r="C621" s="294"/>
      <c r="D621" s="296"/>
      <c r="E621" s="322"/>
      <c r="F621" s="337"/>
      <c r="G621" s="299"/>
      <c r="H621" s="300"/>
      <c r="I621" s="300"/>
      <c r="J621" s="300"/>
      <c r="K621" s="301"/>
      <c r="L621" s="286"/>
      <c r="M621" s="286"/>
      <c r="N621" s="286"/>
      <c r="O621" s="286"/>
      <c r="P621" s="286"/>
      <c r="Q621" s="286"/>
      <c r="R621" s="286"/>
      <c r="S621" s="286"/>
      <c r="T621" s="286"/>
      <c r="U621" s="286"/>
      <c r="V621" s="286"/>
    </row>
    <row r="622" spans="1:22" ht="12.75" customHeight="1">
      <c r="A622" s="454"/>
      <c r="B622" s="464"/>
      <c r="C622" s="294"/>
      <c r="D622" s="303"/>
      <c r="E622" s="322"/>
      <c r="F622" s="298"/>
      <c r="G622" s="299"/>
      <c r="H622" s="300"/>
      <c r="I622" s="300"/>
      <c r="J622" s="300"/>
      <c r="K622" s="301"/>
      <c r="L622" s="286"/>
      <c r="M622" s="286"/>
      <c r="N622" s="286"/>
      <c r="O622" s="286"/>
      <c r="P622" s="286"/>
      <c r="Q622" s="286"/>
      <c r="R622" s="286"/>
      <c r="S622" s="286"/>
      <c r="T622" s="286"/>
      <c r="U622" s="286"/>
      <c r="V622" s="286"/>
    </row>
    <row r="623" spans="1:22" ht="15" customHeight="1">
      <c r="A623" s="507"/>
      <c r="B623" s="519"/>
      <c r="C623" s="323"/>
      <c r="D623" s="340"/>
      <c r="E623" s="322"/>
      <c r="F623" s="325"/>
      <c r="G623" s="299"/>
      <c r="K623" s="301"/>
    </row>
    <row r="624" spans="1:22" ht="12.75" customHeight="1">
      <c r="A624" s="520"/>
      <c r="B624" s="521"/>
      <c r="C624" s="357"/>
      <c r="D624" s="358"/>
      <c r="E624" s="358"/>
      <c r="F624" s="359"/>
      <c r="G624" s="341"/>
      <c r="H624" s="300"/>
      <c r="I624" s="300"/>
      <c r="J624" s="300"/>
      <c r="K624" s="301"/>
      <c r="L624" s="286"/>
      <c r="M624" s="286"/>
      <c r="N624" s="286"/>
      <c r="O624" s="286"/>
      <c r="P624" s="286"/>
      <c r="Q624" s="286"/>
      <c r="R624" s="286"/>
      <c r="S624" s="286"/>
      <c r="T624" s="286"/>
      <c r="U624" s="286"/>
      <c r="V624" s="286"/>
    </row>
    <row r="625" spans="1:22" ht="12.75" customHeight="1">
      <c r="A625" s="456"/>
      <c r="B625" s="456"/>
      <c r="C625" s="329"/>
      <c r="D625" s="329"/>
      <c r="E625" s="329"/>
      <c r="F625" s="329"/>
      <c r="G625" s="329"/>
      <c r="H625" s="300"/>
      <c r="I625" s="300"/>
      <c r="J625" s="300"/>
      <c r="K625" s="301"/>
      <c r="L625" s="286"/>
      <c r="M625" s="286"/>
      <c r="N625" s="286"/>
      <c r="O625" s="286"/>
      <c r="P625" s="286"/>
      <c r="Q625" s="286"/>
      <c r="R625" s="286"/>
      <c r="S625" s="286"/>
      <c r="T625" s="286"/>
      <c r="U625" s="286"/>
      <c r="V625" s="286"/>
    </row>
    <row r="626" spans="1:22" ht="12.75" customHeight="1">
      <c r="A626" s="456"/>
      <c r="B626" s="456"/>
      <c r="C626" s="329"/>
      <c r="D626" s="329"/>
      <c r="E626" s="329"/>
      <c r="F626" s="329"/>
      <c r="G626" s="329"/>
      <c r="H626" s="300"/>
      <c r="I626" s="300"/>
      <c r="J626" s="300"/>
      <c r="K626" s="301"/>
      <c r="L626" s="286"/>
      <c r="M626" s="286"/>
      <c r="N626" s="286"/>
      <c r="O626" s="286"/>
      <c r="P626" s="286"/>
      <c r="Q626" s="286"/>
      <c r="R626" s="286"/>
      <c r="S626" s="286"/>
      <c r="T626" s="286"/>
      <c r="U626" s="286"/>
      <c r="V626" s="286"/>
    </row>
    <row r="627" spans="1:22" ht="12.75" customHeight="1">
      <c r="A627" s="456"/>
      <c r="B627" s="456"/>
      <c r="C627" s="329"/>
      <c r="D627" s="329"/>
      <c r="E627" s="329"/>
      <c r="F627" s="329"/>
      <c r="G627" s="329"/>
      <c r="H627" s="300"/>
      <c r="I627" s="300"/>
      <c r="J627" s="300"/>
      <c r="K627" s="301"/>
      <c r="L627" s="286"/>
      <c r="M627" s="286"/>
      <c r="N627" s="286"/>
      <c r="O627" s="286"/>
      <c r="P627" s="286"/>
      <c r="Q627" s="286"/>
      <c r="R627" s="286"/>
      <c r="S627" s="286"/>
      <c r="T627" s="286"/>
      <c r="U627" s="286"/>
      <c r="V627" s="286"/>
    </row>
    <row r="628" spans="1:22" ht="15" customHeight="1">
      <c r="A628" s="456"/>
      <c r="B628" s="456"/>
      <c r="C628" s="329"/>
      <c r="D628" s="329"/>
      <c r="E628" s="329"/>
      <c r="F628" s="329"/>
      <c r="G628" s="329"/>
      <c r="K628" s="301"/>
    </row>
    <row r="629" spans="1:22" ht="12.75" customHeight="1">
      <c r="A629" s="456"/>
      <c r="B629" s="456"/>
      <c r="C629" s="329"/>
      <c r="D629" s="329"/>
      <c r="E629" s="329"/>
      <c r="F629" s="329"/>
      <c r="G629" s="329"/>
      <c r="H629" s="300"/>
      <c r="I629" s="300"/>
      <c r="J629" s="300"/>
      <c r="K629" s="301"/>
      <c r="L629" s="286"/>
      <c r="M629" s="286"/>
      <c r="N629" s="286"/>
      <c r="O629" s="286"/>
      <c r="P629" s="286"/>
      <c r="Q629" s="286"/>
      <c r="R629" s="286"/>
      <c r="S629" s="286"/>
      <c r="T629" s="286"/>
      <c r="U629" s="286"/>
      <c r="V629" s="286"/>
    </row>
    <row r="630" spans="1:22" ht="12.75" customHeight="1">
      <c r="A630" s="456"/>
      <c r="B630" s="456"/>
      <c r="C630" s="329"/>
      <c r="D630" s="329"/>
      <c r="E630" s="329"/>
      <c r="F630" s="329"/>
      <c r="G630" s="329"/>
      <c r="H630" s="300"/>
      <c r="I630" s="300"/>
      <c r="J630" s="300"/>
      <c r="K630" s="301"/>
      <c r="L630" s="286"/>
      <c r="M630" s="286"/>
      <c r="N630" s="286"/>
      <c r="O630" s="286"/>
      <c r="P630" s="286"/>
      <c r="Q630" s="286"/>
      <c r="R630" s="286"/>
      <c r="S630" s="286"/>
      <c r="T630" s="286"/>
      <c r="U630" s="286"/>
      <c r="V630" s="286"/>
    </row>
    <row r="631" spans="1:22" ht="12.75" customHeight="1">
      <c r="A631" s="456"/>
      <c r="B631" s="456"/>
      <c r="C631" s="329"/>
      <c r="D631" s="329"/>
      <c r="E631" s="329"/>
      <c r="F631" s="329"/>
      <c r="G631" s="329"/>
      <c r="H631" s="300"/>
      <c r="I631" s="300"/>
      <c r="J631" s="300"/>
      <c r="K631" s="301"/>
      <c r="L631" s="286"/>
      <c r="M631" s="286"/>
      <c r="N631" s="286"/>
      <c r="O631" s="286"/>
      <c r="P631" s="286"/>
      <c r="Q631" s="286"/>
      <c r="R631" s="286"/>
      <c r="S631" s="286"/>
      <c r="T631" s="286"/>
      <c r="U631" s="286"/>
      <c r="V631" s="286"/>
    </row>
    <row r="632" spans="1:22" ht="12.75" customHeight="1">
      <c r="A632" s="504"/>
      <c r="B632" s="505"/>
      <c r="C632" s="305"/>
      <c r="D632" s="355"/>
      <c r="E632" s="328"/>
      <c r="F632" s="307"/>
      <c r="G632" s="331"/>
      <c r="H632" s="300"/>
      <c r="I632" s="300"/>
      <c r="J632" s="300"/>
      <c r="K632" s="301"/>
      <c r="L632" s="286"/>
      <c r="M632" s="286"/>
      <c r="N632" s="286"/>
      <c r="O632" s="286"/>
      <c r="P632" s="286"/>
      <c r="Q632" s="286"/>
      <c r="R632" s="286"/>
      <c r="S632" s="286"/>
      <c r="T632" s="286"/>
      <c r="U632" s="286"/>
      <c r="V632" s="286"/>
    </row>
    <row r="633" spans="1:22" ht="15" customHeight="1">
      <c r="A633" s="504"/>
      <c r="B633" s="505"/>
      <c r="C633" s="305"/>
      <c r="D633" s="352"/>
      <c r="E633" s="296"/>
      <c r="F633" s="307"/>
      <c r="G633" s="331"/>
      <c r="K633" s="301"/>
    </row>
    <row r="634" spans="1:22" ht="12.75" customHeight="1" thickBot="1">
      <c r="A634" s="502" t="s">
        <v>13</v>
      </c>
      <c r="B634" s="477"/>
      <c r="C634" s="477"/>
      <c r="D634" s="477"/>
      <c r="E634" s="477"/>
      <c r="F634" s="473"/>
      <c r="G634" s="308">
        <f>ROUNDUP((SUM(G614:G633)),0)</f>
        <v>76</v>
      </c>
      <c r="H634" s="292"/>
      <c r="I634" s="309"/>
      <c r="J634" s="309"/>
      <c r="K634" s="310"/>
      <c r="L634" s="286"/>
      <c r="N634" s="286"/>
      <c r="O634" s="286"/>
      <c r="P634" s="286"/>
      <c r="Q634" s="286"/>
      <c r="R634" s="286"/>
      <c r="S634" s="286"/>
      <c r="T634" s="286"/>
      <c r="U634" s="286"/>
      <c r="V634" s="286"/>
    </row>
    <row r="635" spans="1:22" ht="12.75" customHeight="1" thickBot="1">
      <c r="A635" s="495"/>
      <c r="B635" s="496"/>
      <c r="C635" s="496"/>
      <c r="D635" s="496"/>
      <c r="E635" s="496"/>
      <c r="F635" s="496"/>
      <c r="G635" s="496"/>
      <c r="H635" s="496"/>
      <c r="I635" s="496"/>
      <c r="J635" s="496"/>
      <c r="K635" s="497"/>
      <c r="L635" s="286"/>
      <c r="M635" s="286"/>
      <c r="N635" s="286"/>
      <c r="O635" s="286"/>
      <c r="P635" s="286"/>
      <c r="Q635" s="286"/>
      <c r="R635" s="286"/>
      <c r="S635" s="286"/>
      <c r="T635" s="286"/>
      <c r="U635" s="286"/>
      <c r="V635" s="286"/>
    </row>
    <row r="636" spans="1:22" ht="12.75" customHeight="1">
      <c r="A636" s="311"/>
      <c r="B636" s="312"/>
      <c r="C636" s="312"/>
      <c r="D636" s="312"/>
      <c r="E636" s="312"/>
      <c r="F636" s="312"/>
      <c r="G636" s="312"/>
      <c r="H636" s="312"/>
      <c r="I636" s="312"/>
      <c r="J636" s="312"/>
      <c r="K636" s="313"/>
      <c r="L636" s="286"/>
      <c r="M636" s="286"/>
      <c r="N636" s="286"/>
      <c r="O636" s="286"/>
      <c r="P636" s="286"/>
      <c r="Q636" s="286"/>
      <c r="R636" s="286"/>
      <c r="S636" s="286"/>
      <c r="T636" s="286"/>
      <c r="U636" s="286"/>
      <c r="V636" s="286"/>
    </row>
    <row r="637" spans="1:22" ht="50.25" customHeight="1">
      <c r="A637" s="459"/>
      <c r="B637" s="460"/>
      <c r="C637" s="460"/>
      <c r="D637" s="460"/>
      <c r="E637" s="460"/>
      <c r="F637" s="460"/>
      <c r="G637" s="460"/>
      <c r="H637" s="460"/>
      <c r="I637" s="460"/>
      <c r="J637" s="286"/>
      <c r="K637" s="314"/>
      <c r="L637" s="286"/>
      <c r="M637" s="286"/>
      <c r="N637" s="286"/>
      <c r="O637" s="286"/>
      <c r="P637" s="286"/>
      <c r="Q637" s="286"/>
      <c r="R637" s="286"/>
      <c r="S637" s="286"/>
      <c r="T637" s="286"/>
      <c r="U637" s="286"/>
      <c r="V637" s="286"/>
    </row>
    <row r="638" spans="1:22" ht="12.75" customHeight="1">
      <c r="A638" s="461" t="s">
        <v>315</v>
      </c>
      <c r="B638" s="460"/>
      <c r="C638" s="460"/>
      <c r="D638" s="316"/>
      <c r="E638" s="316"/>
      <c r="F638" s="462" t="s">
        <v>315</v>
      </c>
      <c r="G638" s="460"/>
      <c r="H638" s="460"/>
      <c r="I638" s="316"/>
      <c r="J638" s="286"/>
      <c r="K638" s="314"/>
      <c r="L638" s="286"/>
      <c r="M638" s="286"/>
      <c r="N638" s="286"/>
      <c r="O638" s="286"/>
      <c r="P638" s="286"/>
      <c r="Q638" s="286"/>
      <c r="R638" s="286"/>
      <c r="S638" s="286"/>
      <c r="T638" s="286"/>
      <c r="U638" s="286"/>
      <c r="V638" s="286"/>
    </row>
    <row r="639" spans="1:22" ht="12.75" customHeight="1" thickBot="1">
      <c r="A639" s="451" t="s">
        <v>316</v>
      </c>
      <c r="B639" s="452"/>
      <c r="C639" s="452"/>
      <c r="D639" s="317"/>
      <c r="E639" s="317"/>
      <c r="F639" s="453" t="s">
        <v>316</v>
      </c>
      <c r="G639" s="452"/>
      <c r="H639" s="452"/>
      <c r="I639" s="317"/>
      <c r="J639" s="318"/>
      <c r="K639" s="319"/>
      <c r="L639" s="286"/>
      <c r="M639" s="286"/>
      <c r="N639" s="286"/>
      <c r="O639" s="286"/>
      <c r="P639" s="286"/>
      <c r="Q639" s="286"/>
      <c r="R639" s="286"/>
      <c r="S639" s="286"/>
      <c r="T639" s="286"/>
      <c r="U639" s="286"/>
      <c r="V639" s="286"/>
    </row>
    <row r="640" spans="1:22" ht="12.75" customHeight="1">
      <c r="A640" s="492" t="s">
        <v>302</v>
      </c>
      <c r="B640" s="493"/>
      <c r="C640" s="493"/>
      <c r="D640" s="493"/>
      <c r="E640" s="493"/>
      <c r="F640" s="493"/>
      <c r="G640" s="493"/>
      <c r="H640" s="493"/>
      <c r="I640" s="493"/>
      <c r="J640" s="493"/>
      <c r="K640" s="494"/>
      <c r="L640" s="286"/>
      <c r="M640" s="286"/>
      <c r="N640" s="286"/>
      <c r="O640" s="286"/>
      <c r="P640" s="286"/>
      <c r="Q640" s="286"/>
      <c r="R640" s="286"/>
      <c r="S640" s="286"/>
      <c r="T640" s="286"/>
      <c r="U640" s="286"/>
      <c r="V640" s="286"/>
    </row>
    <row r="641" spans="1:22" ht="12.75" customHeight="1" thickBot="1">
      <c r="A641" s="483"/>
      <c r="B641" s="479"/>
      <c r="C641" s="479"/>
      <c r="D641" s="479"/>
      <c r="E641" s="479"/>
      <c r="F641" s="479"/>
      <c r="G641" s="479"/>
      <c r="H641" s="479"/>
      <c r="I641" s="479"/>
      <c r="J641" s="479"/>
      <c r="K641" s="480"/>
      <c r="L641" s="286"/>
      <c r="M641" s="286"/>
      <c r="N641" s="286"/>
      <c r="O641" s="286"/>
      <c r="P641" s="286"/>
      <c r="Q641" s="286"/>
      <c r="R641" s="286"/>
      <c r="S641" s="286"/>
      <c r="T641" s="286"/>
      <c r="U641" s="286"/>
      <c r="V641" s="286"/>
    </row>
    <row r="642" spans="1:22" ht="42" customHeight="1">
      <c r="A642" s="288" t="s">
        <v>303</v>
      </c>
      <c r="B642" s="484" t="str">
        <f>B3</f>
        <v>CONSTRUCCION DE LOS SISTEMAS DE ALCANTARILLADO PLUVIAL DE LOS BARRIOS EL DORADO, PRADOS DE SAN LUIS, SANTA CATALINA, PATRIOTAS, VILLA BACHUE y PRADOS DEL NORTE DE LA CIUDAD DE TUNJA.</v>
      </c>
      <c r="C642" s="485"/>
      <c r="D642" s="485"/>
      <c r="E642" s="485"/>
      <c r="F642" s="485"/>
      <c r="G642" s="485"/>
      <c r="H642" s="485"/>
      <c r="I642" s="485"/>
      <c r="J642" s="485"/>
      <c r="K642" s="486"/>
      <c r="L642" s="286"/>
      <c r="M642" s="286"/>
      <c r="N642" s="286"/>
      <c r="O642" s="286"/>
      <c r="P642" s="286"/>
      <c r="Q642" s="286"/>
      <c r="R642" s="286"/>
      <c r="S642" s="286"/>
      <c r="T642" s="286"/>
      <c r="U642" s="286"/>
      <c r="V642" s="286"/>
    </row>
    <row r="643" spans="1:22" ht="12.75" customHeight="1">
      <c r="A643" s="487" t="s">
        <v>305</v>
      </c>
      <c r="B643" s="455"/>
      <c r="C643" s="488"/>
      <c r="D643" s="489"/>
      <c r="E643" s="489"/>
      <c r="F643" s="455"/>
      <c r="G643" s="490" t="s">
        <v>306</v>
      </c>
      <c r="H643" s="455"/>
      <c r="I643" s="490"/>
      <c r="J643" s="489"/>
      <c r="K643" s="491"/>
      <c r="L643" s="286"/>
      <c r="M643" s="286"/>
      <c r="N643" s="286"/>
      <c r="O643" s="286"/>
      <c r="P643" s="286"/>
      <c r="Q643" s="286"/>
      <c r="R643" s="286"/>
      <c r="S643" s="286"/>
      <c r="T643" s="286"/>
      <c r="U643" s="286"/>
      <c r="V643" s="286"/>
    </row>
    <row r="644" spans="1:22" ht="39.75" customHeight="1" thickBot="1">
      <c r="A644" s="289" t="s">
        <v>8</v>
      </c>
      <c r="B644" s="465">
        <v>7.1</v>
      </c>
      <c r="C644" s="466"/>
      <c r="D644" s="467" t="s">
        <v>10</v>
      </c>
      <c r="E644" s="468"/>
      <c r="F644" s="466"/>
      <c r="G644" s="503" t="str">
        <f>'PRESUPUESTO OFICIAL'!C43</f>
        <v>LOCALIZACION Y REPLANTEO PARA RED DE ACUEDUCTO.</v>
      </c>
      <c r="H644" s="468"/>
      <c r="I644" s="468"/>
      <c r="J644" s="290" t="s">
        <v>9</v>
      </c>
      <c r="K644" s="291" t="s">
        <v>7</v>
      </c>
      <c r="L644" s="286"/>
      <c r="M644" s="286"/>
      <c r="N644" s="286"/>
      <c r="O644" s="286"/>
      <c r="P644" s="286"/>
      <c r="Q644" s="286"/>
      <c r="R644" s="286"/>
      <c r="S644" s="286"/>
      <c r="T644" s="286"/>
      <c r="U644" s="286"/>
      <c r="V644" s="286"/>
    </row>
    <row r="645" spans="1:22" ht="12.75" customHeight="1">
      <c r="A645" s="470" t="s">
        <v>307</v>
      </c>
      <c r="B645" s="471"/>
      <c r="C645" s="474" t="s">
        <v>5</v>
      </c>
      <c r="D645" s="476" t="s">
        <v>308</v>
      </c>
      <c r="E645" s="477"/>
      <c r="F645" s="473"/>
      <c r="G645" s="474" t="s">
        <v>13</v>
      </c>
      <c r="H645" s="478" t="s">
        <v>309</v>
      </c>
      <c r="I645" s="479"/>
      <c r="J645" s="479"/>
      <c r="K645" s="480"/>
      <c r="L645" s="286"/>
      <c r="M645" s="286"/>
      <c r="N645" s="286"/>
      <c r="O645" s="286"/>
      <c r="P645" s="286"/>
      <c r="Q645" s="286"/>
      <c r="R645" s="286"/>
      <c r="S645" s="286"/>
      <c r="T645" s="286"/>
      <c r="U645" s="286"/>
      <c r="V645" s="286"/>
    </row>
    <row r="646" spans="1:22" ht="12.75" customHeight="1">
      <c r="A646" s="472"/>
      <c r="B646" s="473"/>
      <c r="C646" s="475"/>
      <c r="D646" s="294" t="s">
        <v>310</v>
      </c>
      <c r="E646" s="294" t="s">
        <v>311</v>
      </c>
      <c r="F646" s="294" t="s">
        <v>312</v>
      </c>
      <c r="G646" s="475"/>
      <c r="H646" s="481"/>
      <c r="I646" s="477"/>
      <c r="J646" s="477"/>
      <c r="K646" s="482"/>
      <c r="L646" s="286"/>
      <c r="M646" s="286"/>
      <c r="N646" s="286"/>
      <c r="O646" s="286"/>
      <c r="P646" s="286"/>
      <c r="Q646" s="286"/>
      <c r="R646" s="286"/>
      <c r="S646" s="286"/>
      <c r="T646" s="286"/>
      <c r="U646" s="286"/>
      <c r="V646" s="286"/>
    </row>
    <row r="647" spans="1:22" ht="12.75" customHeight="1">
      <c r="A647" s="454" t="s">
        <v>355</v>
      </c>
      <c r="B647" s="463"/>
      <c r="C647" s="294"/>
      <c r="D647" s="296">
        <v>34.9</v>
      </c>
      <c r="E647" s="297"/>
      <c r="F647" s="298"/>
      <c r="G647" s="299">
        <f t="shared" ref="G647:G655" si="11">D647</f>
        <v>34.9</v>
      </c>
      <c r="H647" s="293"/>
      <c r="I647" s="300"/>
      <c r="J647" s="300"/>
      <c r="K647" s="301"/>
      <c r="M647" s="286"/>
      <c r="N647" s="286"/>
      <c r="O647" s="286"/>
      <c r="P647" s="286"/>
      <c r="Q647" s="286"/>
      <c r="R647" s="286"/>
      <c r="S647" s="286"/>
      <c r="T647" s="286"/>
      <c r="U647" s="286"/>
      <c r="V647" s="286"/>
    </row>
    <row r="648" spans="1:22" ht="12.75" customHeight="1">
      <c r="A648" s="454" t="s">
        <v>356</v>
      </c>
      <c r="B648" s="463"/>
      <c r="C648" s="294"/>
      <c r="D648" s="296">
        <v>33.799999999999997</v>
      </c>
      <c r="E648" s="297"/>
      <c r="F648" s="298"/>
      <c r="G648" s="299">
        <f t="shared" si="11"/>
        <v>33.799999999999997</v>
      </c>
      <c r="H648" s="293"/>
      <c r="I648" s="300"/>
      <c r="J648" s="300"/>
      <c r="K648" s="301"/>
      <c r="M648" s="286"/>
      <c r="N648" s="286"/>
      <c r="O648" s="286"/>
      <c r="P648" s="286"/>
      <c r="Q648" s="286"/>
      <c r="R648" s="286"/>
      <c r="S648" s="286"/>
      <c r="T648" s="286"/>
      <c r="U648" s="286"/>
      <c r="V648" s="286"/>
    </row>
    <row r="649" spans="1:22" ht="12.75" customHeight="1">
      <c r="A649" s="454" t="s">
        <v>357</v>
      </c>
      <c r="B649" s="463"/>
      <c r="C649" s="294"/>
      <c r="D649" s="296">
        <v>90.9</v>
      </c>
      <c r="E649" s="297"/>
      <c r="F649" s="298"/>
      <c r="G649" s="299">
        <f t="shared" si="11"/>
        <v>90.9</v>
      </c>
      <c r="H649" s="293"/>
      <c r="I649" s="300"/>
      <c r="J649" s="300"/>
      <c r="K649" s="301"/>
      <c r="M649" s="286"/>
      <c r="N649" s="286"/>
      <c r="O649" s="286"/>
      <c r="P649" s="286"/>
      <c r="Q649" s="286"/>
      <c r="R649" s="286"/>
      <c r="S649" s="286"/>
      <c r="T649" s="286"/>
      <c r="U649" s="286"/>
      <c r="V649" s="286"/>
    </row>
    <row r="650" spans="1:22" ht="12.75" customHeight="1">
      <c r="A650" s="454" t="s">
        <v>358</v>
      </c>
      <c r="B650" s="463"/>
      <c r="C650" s="294"/>
      <c r="D650" s="296">
        <v>35.1</v>
      </c>
      <c r="E650" s="297"/>
      <c r="F650" s="298"/>
      <c r="G650" s="299">
        <f t="shared" si="11"/>
        <v>35.1</v>
      </c>
      <c r="H650" s="293"/>
      <c r="I650" s="300"/>
      <c r="J650" s="300"/>
      <c r="K650" s="301"/>
      <c r="M650" s="286"/>
      <c r="N650" s="286"/>
      <c r="O650" s="286"/>
      <c r="P650" s="286"/>
      <c r="Q650" s="286"/>
      <c r="R650" s="286"/>
      <c r="S650" s="286"/>
      <c r="T650" s="286"/>
      <c r="U650" s="286"/>
      <c r="V650" s="286"/>
    </row>
    <row r="651" spans="1:22" ht="12.75" customHeight="1">
      <c r="A651" s="454" t="s">
        <v>359</v>
      </c>
      <c r="B651" s="463"/>
      <c r="C651" s="294"/>
      <c r="D651" s="296">
        <v>25.3</v>
      </c>
      <c r="E651" s="297"/>
      <c r="F651" s="298"/>
      <c r="G651" s="299">
        <f t="shared" si="11"/>
        <v>25.3</v>
      </c>
      <c r="H651" s="293"/>
      <c r="I651" s="300"/>
      <c r="J651" s="300"/>
      <c r="K651" s="301"/>
      <c r="M651" s="302"/>
      <c r="N651" s="286"/>
      <c r="O651" s="286"/>
      <c r="P651" s="286"/>
      <c r="Q651" s="286"/>
      <c r="R651" s="286"/>
      <c r="S651" s="286"/>
      <c r="T651" s="286"/>
      <c r="U651" s="286"/>
      <c r="V651" s="286"/>
    </row>
    <row r="652" spans="1:22" ht="12.75" customHeight="1">
      <c r="A652" s="454" t="s">
        <v>360</v>
      </c>
      <c r="B652" s="463"/>
      <c r="C652" s="294"/>
      <c r="D652" s="296">
        <v>11.3</v>
      </c>
      <c r="E652" s="297"/>
      <c r="F652" s="298"/>
      <c r="G652" s="299">
        <f t="shared" si="11"/>
        <v>11.3</v>
      </c>
      <c r="H652" s="293"/>
      <c r="I652" s="300"/>
      <c r="J652" s="300"/>
      <c r="K652" s="301"/>
      <c r="M652" s="302"/>
      <c r="N652" s="286"/>
      <c r="O652" s="286"/>
      <c r="P652" s="286"/>
      <c r="Q652" s="286"/>
      <c r="R652" s="286"/>
      <c r="S652" s="286"/>
      <c r="T652" s="286"/>
      <c r="U652" s="286"/>
      <c r="V652" s="286"/>
    </row>
    <row r="653" spans="1:22" ht="12.75" customHeight="1">
      <c r="A653" s="454" t="s">
        <v>361</v>
      </c>
      <c r="B653" s="463"/>
      <c r="C653" s="294"/>
      <c r="D653" s="296">
        <v>18</v>
      </c>
      <c r="E653" s="297"/>
      <c r="F653" s="298"/>
      <c r="G653" s="299">
        <f t="shared" si="11"/>
        <v>18</v>
      </c>
      <c r="H653" s="293"/>
      <c r="I653" s="300"/>
      <c r="J653" s="300"/>
      <c r="K653" s="301"/>
      <c r="M653" s="302"/>
      <c r="N653" s="286"/>
      <c r="O653" s="286"/>
      <c r="P653" s="286"/>
      <c r="Q653" s="286"/>
      <c r="R653" s="286"/>
      <c r="S653" s="286"/>
      <c r="T653" s="286"/>
      <c r="U653" s="286"/>
      <c r="V653" s="286"/>
    </row>
    <row r="654" spans="1:22" ht="12.75" customHeight="1">
      <c r="A654" s="454" t="s">
        <v>362</v>
      </c>
      <c r="B654" s="463"/>
      <c r="C654" s="294"/>
      <c r="D654" s="296">
        <v>85.9</v>
      </c>
      <c r="E654" s="297"/>
      <c r="F654" s="298"/>
      <c r="G654" s="299">
        <f t="shared" si="11"/>
        <v>85.9</v>
      </c>
      <c r="H654" s="293"/>
      <c r="I654" s="300"/>
      <c r="J654" s="300"/>
      <c r="K654" s="301"/>
      <c r="M654" s="302"/>
      <c r="N654" s="286"/>
      <c r="O654" s="286"/>
      <c r="P654" s="286"/>
      <c r="Q654" s="286"/>
      <c r="R654" s="286"/>
      <c r="S654" s="286"/>
      <c r="T654" s="286"/>
      <c r="U654" s="286"/>
      <c r="V654" s="286"/>
    </row>
    <row r="655" spans="1:22" ht="12.75" customHeight="1">
      <c r="A655" s="454" t="s">
        <v>363</v>
      </c>
      <c r="B655" s="463"/>
      <c r="C655" s="294"/>
      <c r="D655" s="296">
        <v>59.3</v>
      </c>
      <c r="E655" s="297"/>
      <c r="F655" s="298"/>
      <c r="G655" s="299">
        <f t="shared" si="11"/>
        <v>59.3</v>
      </c>
      <c r="H655" s="293"/>
      <c r="I655" s="300"/>
      <c r="J655" s="300"/>
      <c r="K655" s="301"/>
      <c r="M655" s="302"/>
      <c r="N655" s="286"/>
      <c r="O655" s="286"/>
      <c r="P655" s="286"/>
      <c r="Q655" s="286"/>
      <c r="R655" s="286"/>
      <c r="S655" s="286"/>
      <c r="T655" s="286"/>
      <c r="U655" s="286"/>
      <c r="V655" s="286"/>
    </row>
    <row r="656" spans="1:22" ht="12.75" customHeight="1">
      <c r="A656" s="454"/>
      <c r="B656" s="455"/>
      <c r="C656" s="294"/>
      <c r="D656" s="303"/>
      <c r="E656" s="297"/>
      <c r="F656" s="298"/>
      <c r="G656" s="299"/>
      <c r="H656" s="293"/>
      <c r="I656" s="300"/>
      <c r="J656" s="300"/>
      <c r="K656" s="301"/>
      <c r="M656" s="302"/>
      <c r="N656" s="286"/>
      <c r="O656" s="286"/>
      <c r="P656" s="286"/>
      <c r="Q656" s="286"/>
      <c r="R656" s="286"/>
      <c r="S656" s="286"/>
      <c r="T656" s="286"/>
      <c r="U656" s="286"/>
      <c r="V656" s="286"/>
    </row>
    <row r="657" spans="1:22" ht="12.75" customHeight="1">
      <c r="A657" s="501"/>
      <c r="B657" s="501"/>
      <c r="C657" s="305"/>
      <c r="D657" s="304"/>
      <c r="E657" s="306"/>
      <c r="F657" s="307"/>
      <c r="G657" s="299"/>
      <c r="H657" s="300"/>
      <c r="I657" s="300"/>
      <c r="J657" s="300"/>
      <c r="K657" s="301"/>
      <c r="L657" s="286"/>
      <c r="M657" s="286"/>
      <c r="N657" s="286"/>
      <c r="O657" s="286"/>
      <c r="P657" s="286"/>
      <c r="Q657" s="286"/>
      <c r="R657" s="286"/>
      <c r="S657" s="286"/>
      <c r="T657" s="286"/>
      <c r="U657" s="286"/>
      <c r="V657" s="286"/>
    </row>
    <row r="658" spans="1:22" ht="12.75" customHeight="1" thickBot="1">
      <c r="A658" s="502" t="s">
        <v>13</v>
      </c>
      <c r="B658" s="477"/>
      <c r="C658" s="477"/>
      <c r="D658" s="477"/>
      <c r="E658" s="477"/>
      <c r="F658" s="473"/>
      <c r="G658" s="308">
        <f>ROUNDUP((SUM(G647:G657)),0)</f>
        <v>395</v>
      </c>
      <c r="H658" s="292"/>
      <c r="I658" s="309"/>
      <c r="J658" s="309"/>
      <c r="K658" s="310"/>
      <c r="L658" s="286"/>
      <c r="N658" s="286"/>
      <c r="O658" s="286"/>
      <c r="P658" s="286"/>
      <c r="Q658" s="286"/>
      <c r="R658" s="286"/>
      <c r="S658" s="286"/>
      <c r="T658" s="286"/>
      <c r="U658" s="286"/>
      <c r="V658" s="286"/>
    </row>
    <row r="659" spans="1:22" ht="12.75" customHeight="1" thickBot="1">
      <c r="A659" s="495"/>
      <c r="B659" s="496"/>
      <c r="C659" s="496"/>
      <c r="D659" s="496"/>
      <c r="E659" s="496"/>
      <c r="F659" s="496"/>
      <c r="G659" s="496"/>
      <c r="H659" s="496"/>
      <c r="I659" s="496"/>
      <c r="J659" s="496"/>
      <c r="K659" s="497"/>
      <c r="L659" s="286"/>
      <c r="M659" s="286"/>
      <c r="N659" s="286"/>
      <c r="O659" s="286"/>
      <c r="P659" s="286"/>
      <c r="Q659" s="286"/>
      <c r="R659" s="286"/>
      <c r="S659" s="286"/>
      <c r="T659" s="286"/>
      <c r="U659" s="286"/>
      <c r="V659" s="286"/>
    </row>
    <row r="660" spans="1:22" ht="12.75" customHeight="1">
      <c r="A660" s="311"/>
      <c r="B660" s="312"/>
      <c r="C660" s="312"/>
      <c r="D660" s="312"/>
      <c r="E660" s="312"/>
      <c r="F660" s="312"/>
      <c r="G660" s="312"/>
      <c r="H660" s="312"/>
      <c r="I660" s="312"/>
      <c r="J660" s="312"/>
      <c r="K660" s="313"/>
      <c r="L660" s="286"/>
      <c r="M660" s="286"/>
      <c r="N660" s="286"/>
      <c r="O660" s="286"/>
      <c r="P660" s="286"/>
      <c r="Q660" s="286"/>
      <c r="R660" s="286"/>
      <c r="S660" s="286"/>
      <c r="T660" s="286"/>
      <c r="U660" s="286"/>
      <c r="V660" s="286"/>
    </row>
    <row r="661" spans="1:22" ht="50.25" customHeight="1">
      <c r="A661" s="459"/>
      <c r="B661" s="460"/>
      <c r="C661" s="460"/>
      <c r="D661" s="460"/>
      <c r="E661" s="460"/>
      <c r="F661" s="460"/>
      <c r="G661" s="460"/>
      <c r="H661" s="460"/>
      <c r="I661" s="460"/>
      <c r="J661" s="286"/>
      <c r="K661" s="314"/>
      <c r="L661" s="286"/>
      <c r="M661" s="286"/>
      <c r="N661" s="286"/>
      <c r="O661" s="286"/>
      <c r="P661" s="286"/>
      <c r="Q661" s="286"/>
      <c r="R661" s="286"/>
      <c r="S661" s="286"/>
      <c r="T661" s="286"/>
      <c r="U661" s="286"/>
      <c r="V661" s="286"/>
    </row>
    <row r="662" spans="1:22" ht="12.75" customHeight="1">
      <c r="A662" s="461" t="s">
        <v>315</v>
      </c>
      <c r="B662" s="460"/>
      <c r="C662" s="460"/>
      <c r="D662" s="316"/>
      <c r="E662" s="316"/>
      <c r="F662" s="462" t="s">
        <v>315</v>
      </c>
      <c r="G662" s="460"/>
      <c r="H662" s="460"/>
      <c r="I662" s="316"/>
      <c r="J662" s="286"/>
      <c r="K662" s="314"/>
      <c r="L662" s="286"/>
      <c r="M662" s="286"/>
      <c r="N662" s="286"/>
      <c r="O662" s="286"/>
      <c r="P662" s="286"/>
      <c r="Q662" s="286"/>
      <c r="R662" s="286"/>
      <c r="S662" s="286"/>
      <c r="T662" s="286"/>
      <c r="U662" s="286"/>
      <c r="V662" s="286"/>
    </row>
    <row r="663" spans="1:22" ht="12.75" customHeight="1" thickBot="1">
      <c r="A663" s="451" t="s">
        <v>316</v>
      </c>
      <c r="B663" s="452"/>
      <c r="C663" s="452"/>
      <c r="D663" s="317"/>
      <c r="E663" s="317"/>
      <c r="F663" s="453" t="s">
        <v>316</v>
      </c>
      <c r="G663" s="452"/>
      <c r="H663" s="452"/>
      <c r="I663" s="317"/>
      <c r="J663" s="318"/>
      <c r="K663" s="319"/>
      <c r="L663" s="286"/>
      <c r="M663" s="286"/>
      <c r="N663" s="286"/>
      <c r="O663" s="286"/>
      <c r="P663" s="286"/>
      <c r="Q663" s="286"/>
      <c r="R663" s="286"/>
      <c r="S663" s="286"/>
      <c r="T663" s="286"/>
      <c r="U663" s="286"/>
      <c r="V663" s="286"/>
    </row>
    <row r="664" spans="1:22" ht="12.75" customHeight="1">
      <c r="A664" s="492" t="s">
        <v>302</v>
      </c>
      <c r="B664" s="493"/>
      <c r="C664" s="493"/>
      <c r="D664" s="493"/>
      <c r="E664" s="493"/>
      <c r="F664" s="493"/>
      <c r="G664" s="493"/>
      <c r="H664" s="493"/>
      <c r="I664" s="493"/>
      <c r="J664" s="493"/>
      <c r="K664" s="494"/>
      <c r="L664" s="286"/>
      <c r="M664" s="286"/>
      <c r="N664" s="286"/>
      <c r="O664" s="286"/>
      <c r="P664" s="286"/>
      <c r="Q664" s="286"/>
      <c r="R664" s="286"/>
      <c r="S664" s="286"/>
      <c r="T664" s="286"/>
      <c r="U664" s="286"/>
      <c r="V664" s="286"/>
    </row>
    <row r="665" spans="1:22" ht="12.75" customHeight="1" thickBot="1">
      <c r="A665" s="483"/>
      <c r="B665" s="479"/>
      <c r="C665" s="479"/>
      <c r="D665" s="479"/>
      <c r="E665" s="479"/>
      <c r="F665" s="479"/>
      <c r="G665" s="479"/>
      <c r="H665" s="479"/>
      <c r="I665" s="479"/>
      <c r="J665" s="479"/>
      <c r="K665" s="480"/>
      <c r="L665" s="286"/>
      <c r="M665" s="286"/>
      <c r="N665" s="286"/>
      <c r="O665" s="286"/>
      <c r="P665" s="286"/>
      <c r="Q665" s="286"/>
      <c r="R665" s="286"/>
      <c r="S665" s="286"/>
      <c r="T665" s="286"/>
      <c r="U665" s="286"/>
      <c r="V665" s="286"/>
    </row>
    <row r="666" spans="1:22" ht="49.5" customHeight="1">
      <c r="A666" s="288" t="s">
        <v>303</v>
      </c>
      <c r="B666" s="484" t="str">
        <f>B3</f>
        <v>CONSTRUCCION DE LOS SISTEMAS DE ALCANTARILLADO PLUVIAL DE LOS BARRIOS EL DORADO, PRADOS DE SAN LUIS, SANTA CATALINA, PATRIOTAS, VILLA BACHUE y PRADOS DEL NORTE DE LA CIUDAD DE TUNJA.</v>
      </c>
      <c r="C666" s="485"/>
      <c r="D666" s="485"/>
      <c r="E666" s="485"/>
      <c r="F666" s="485"/>
      <c r="G666" s="485"/>
      <c r="H666" s="485"/>
      <c r="I666" s="485"/>
      <c r="J666" s="485"/>
      <c r="K666" s="486"/>
      <c r="L666" s="286"/>
      <c r="M666" s="286"/>
      <c r="N666" s="286"/>
      <c r="O666" s="320"/>
      <c r="P666" s="320"/>
      <c r="Q666" s="286"/>
      <c r="R666" s="286"/>
      <c r="S666" s="286"/>
      <c r="T666" s="286"/>
      <c r="U666" s="286"/>
      <c r="V666" s="286"/>
    </row>
    <row r="667" spans="1:22" ht="12.75" customHeight="1">
      <c r="A667" s="487" t="s">
        <v>305</v>
      </c>
      <c r="B667" s="455"/>
      <c r="C667" s="488"/>
      <c r="D667" s="489"/>
      <c r="E667" s="489"/>
      <c r="F667" s="455"/>
      <c r="G667" s="490" t="s">
        <v>306</v>
      </c>
      <c r="H667" s="455"/>
      <c r="I667" s="490"/>
      <c r="J667" s="489"/>
      <c r="K667" s="491"/>
      <c r="L667" s="286"/>
      <c r="M667" s="286"/>
      <c r="N667" s="286"/>
      <c r="O667" s="286"/>
      <c r="P667" s="286"/>
      <c r="Q667" s="286"/>
      <c r="R667" s="286"/>
      <c r="S667" s="286"/>
      <c r="T667" s="286"/>
      <c r="U667" s="286"/>
      <c r="V667" s="286"/>
    </row>
    <row r="668" spans="1:22" ht="61.5" customHeight="1" thickBot="1">
      <c r="A668" s="289" t="s">
        <v>8</v>
      </c>
      <c r="B668" s="465">
        <v>7.2</v>
      </c>
      <c r="C668" s="466"/>
      <c r="D668" s="467" t="s">
        <v>10</v>
      </c>
      <c r="E668" s="468"/>
      <c r="F668" s="466"/>
      <c r="G668" s="498" t="str">
        <f>'PRESUPUESTO OFICIAL'!C44</f>
        <v>CORTE DE PAVIMENTO ASFÁLTICO</v>
      </c>
      <c r="H668" s="468"/>
      <c r="I668" s="466"/>
      <c r="J668" s="290" t="s">
        <v>9</v>
      </c>
      <c r="K668" s="291" t="s">
        <v>14</v>
      </c>
      <c r="L668" s="286"/>
      <c r="M668" s="286"/>
      <c r="N668" s="286"/>
      <c r="O668" s="286"/>
      <c r="P668" s="286"/>
      <c r="Q668" s="286"/>
      <c r="R668" s="286"/>
      <c r="S668" s="286"/>
      <c r="T668" s="286"/>
      <c r="U668" s="286"/>
      <c r="V668" s="286"/>
    </row>
    <row r="669" spans="1:22" ht="12.75" customHeight="1">
      <c r="A669" s="470" t="s">
        <v>307</v>
      </c>
      <c r="B669" s="471"/>
      <c r="C669" s="474" t="s">
        <v>5</v>
      </c>
      <c r="D669" s="476" t="s">
        <v>308</v>
      </c>
      <c r="E669" s="477"/>
      <c r="F669" s="473"/>
      <c r="G669" s="474" t="s">
        <v>13</v>
      </c>
      <c r="H669" s="478" t="s">
        <v>309</v>
      </c>
      <c r="I669" s="479"/>
      <c r="J669" s="479"/>
      <c r="K669" s="480"/>
      <c r="L669" s="286"/>
      <c r="M669" s="286"/>
      <c r="N669" s="286"/>
      <c r="O669" s="286"/>
      <c r="P669" s="462"/>
      <c r="Q669" s="286"/>
      <c r="R669" s="321"/>
      <c r="S669" s="286"/>
      <c r="T669" s="286"/>
      <c r="U669" s="286"/>
      <c r="V669" s="286"/>
    </row>
    <row r="670" spans="1:22" ht="12.75" customHeight="1">
      <c r="A670" s="472"/>
      <c r="B670" s="473"/>
      <c r="C670" s="475"/>
      <c r="D670" s="294" t="s">
        <v>310</v>
      </c>
      <c r="E670" s="294" t="s">
        <v>311</v>
      </c>
      <c r="F670" s="294" t="s">
        <v>312</v>
      </c>
      <c r="G670" s="475"/>
      <c r="H670" s="481"/>
      <c r="I670" s="477"/>
      <c r="J670" s="477"/>
      <c r="K670" s="482"/>
      <c r="L670" s="286"/>
      <c r="M670" s="286"/>
      <c r="N670" s="286"/>
      <c r="O670" s="286"/>
      <c r="P670" s="479"/>
      <c r="Q670" s="286"/>
      <c r="R670" s="321"/>
      <c r="S670" s="286"/>
      <c r="T670" s="286"/>
      <c r="U670" s="286"/>
      <c r="V670" s="286"/>
    </row>
    <row r="671" spans="1:22" ht="12.75" customHeight="1">
      <c r="A671" s="454" t="s">
        <v>355</v>
      </c>
      <c r="B671" s="463"/>
      <c r="C671" s="294"/>
      <c r="D671" s="296">
        <v>34.9</v>
      </c>
      <c r="E671" s="322">
        <v>0.7</v>
      </c>
      <c r="F671" s="298">
        <v>0.1</v>
      </c>
      <c r="G671" s="299">
        <f>D671*E671*F671</f>
        <v>2.4429999999999996</v>
      </c>
      <c r="H671" s="293"/>
      <c r="I671" s="300"/>
      <c r="J671" s="300"/>
      <c r="K671" s="301"/>
      <c r="L671" s="286"/>
      <c r="M671" s="286"/>
      <c r="N671" s="286"/>
      <c r="O671" s="286"/>
      <c r="P671" s="479"/>
      <c r="Q671" s="286"/>
      <c r="R671" s="321"/>
      <c r="S671" s="286"/>
      <c r="T671" s="286"/>
      <c r="U671" s="286"/>
      <c r="V671" s="286"/>
    </row>
    <row r="672" spans="1:22" ht="12.75" customHeight="1">
      <c r="A672" s="454" t="s">
        <v>356</v>
      </c>
      <c r="B672" s="463"/>
      <c r="C672" s="294"/>
      <c r="D672" s="296">
        <v>33.799999999999997</v>
      </c>
      <c r="E672" s="322">
        <v>0.7</v>
      </c>
      <c r="F672" s="298">
        <v>0.1</v>
      </c>
      <c r="G672" s="299">
        <f t="shared" ref="G672:G690" si="12">D672*E672*F672</f>
        <v>2.3659999999999997</v>
      </c>
      <c r="H672" s="293"/>
      <c r="I672" s="300"/>
      <c r="J672" s="300"/>
      <c r="K672" s="301"/>
      <c r="L672" s="286"/>
      <c r="M672" s="286"/>
      <c r="N672" s="286"/>
      <c r="O672" s="462"/>
      <c r="P672" s="286"/>
      <c r="Q672" s="286"/>
      <c r="R672" s="286"/>
      <c r="S672" s="286"/>
      <c r="T672" s="286"/>
      <c r="U672" s="286"/>
      <c r="V672" s="286"/>
    </row>
    <row r="673" spans="1:22" ht="12.75" customHeight="1">
      <c r="A673" s="454" t="s">
        <v>357</v>
      </c>
      <c r="B673" s="463"/>
      <c r="C673" s="294"/>
      <c r="D673" s="296">
        <v>90.9</v>
      </c>
      <c r="E673" s="322">
        <v>0.7</v>
      </c>
      <c r="F673" s="298">
        <v>0.1</v>
      </c>
      <c r="G673" s="299">
        <f t="shared" si="12"/>
        <v>6.3630000000000004</v>
      </c>
      <c r="H673" s="293"/>
      <c r="I673" s="300"/>
      <c r="J673" s="300"/>
      <c r="K673" s="301"/>
      <c r="L673" s="286"/>
      <c r="M673" s="286"/>
      <c r="N673" s="286"/>
      <c r="O673" s="479"/>
      <c r="P673" s="286"/>
      <c r="Q673" s="286"/>
      <c r="R673" s="286"/>
      <c r="S673" s="286"/>
      <c r="T673" s="286"/>
      <c r="U673" s="286"/>
      <c r="V673" s="286"/>
    </row>
    <row r="674" spans="1:22" ht="12.75" customHeight="1">
      <c r="A674" s="454" t="s">
        <v>358</v>
      </c>
      <c r="B674" s="463"/>
      <c r="C674" s="294"/>
      <c r="D674" s="296">
        <v>35.1</v>
      </c>
      <c r="E674" s="322">
        <v>0.7</v>
      </c>
      <c r="F674" s="298">
        <v>0.1</v>
      </c>
      <c r="G674" s="299">
        <f t="shared" si="12"/>
        <v>2.4570000000000003</v>
      </c>
      <c r="H674" s="293"/>
      <c r="I674" s="300"/>
      <c r="J674" s="300"/>
      <c r="K674" s="301"/>
      <c r="L674" s="286"/>
      <c r="M674" s="286"/>
      <c r="N674" s="286"/>
      <c r="O674" s="479"/>
      <c r="P674" s="286"/>
      <c r="Q674" s="286"/>
      <c r="R674" s="286"/>
      <c r="S674" s="286"/>
      <c r="T674" s="286"/>
      <c r="U674" s="286"/>
      <c r="V674" s="286"/>
    </row>
    <row r="675" spans="1:22" ht="12.75" customHeight="1">
      <c r="A675" s="454" t="s">
        <v>359</v>
      </c>
      <c r="B675" s="463"/>
      <c r="C675" s="294"/>
      <c r="D675" s="296">
        <v>25.3</v>
      </c>
      <c r="E675" s="322">
        <v>0.7</v>
      </c>
      <c r="F675" s="298">
        <v>0.1</v>
      </c>
      <c r="G675" s="299">
        <f t="shared" si="12"/>
        <v>1.7710000000000001</v>
      </c>
      <c r="H675" s="293"/>
      <c r="I675" s="300"/>
      <c r="J675" s="300"/>
      <c r="K675" s="301"/>
      <c r="L675" s="286"/>
      <c r="M675" s="286"/>
      <c r="N675" s="286"/>
      <c r="O675" s="286"/>
      <c r="P675" s="286"/>
      <c r="Q675" s="286"/>
      <c r="R675" s="286"/>
      <c r="S675" s="286"/>
      <c r="T675" s="286"/>
      <c r="U675" s="286"/>
      <c r="V675" s="286"/>
    </row>
    <row r="676" spans="1:22" ht="12.75" customHeight="1">
      <c r="A676" s="454" t="s">
        <v>360</v>
      </c>
      <c r="B676" s="463"/>
      <c r="C676" s="294"/>
      <c r="D676" s="296">
        <v>11.3</v>
      </c>
      <c r="E676" s="322">
        <v>0.7</v>
      </c>
      <c r="F676" s="298">
        <v>0.1</v>
      </c>
      <c r="G676" s="299">
        <f t="shared" si="12"/>
        <v>0.79100000000000004</v>
      </c>
      <c r="H676" s="293"/>
      <c r="I676" s="300"/>
      <c r="J676" s="300"/>
      <c r="K676" s="301"/>
      <c r="L676" s="286"/>
      <c r="M676" s="286"/>
      <c r="N676" s="286"/>
      <c r="O676" s="286"/>
      <c r="P676" s="286"/>
      <c r="Q676" s="286"/>
      <c r="R676" s="286"/>
      <c r="S676" s="286"/>
      <c r="T676" s="286"/>
      <c r="U676" s="286"/>
      <c r="V676" s="286"/>
    </row>
    <row r="677" spans="1:22">
      <c r="A677" s="454" t="s">
        <v>361</v>
      </c>
      <c r="B677" s="463"/>
      <c r="C677" s="294"/>
      <c r="D677" s="296">
        <v>18</v>
      </c>
      <c r="E677" s="322">
        <v>0.7</v>
      </c>
      <c r="F677" s="298">
        <v>0.1</v>
      </c>
      <c r="G677" s="299">
        <f t="shared" si="12"/>
        <v>1.26</v>
      </c>
      <c r="H677" s="293"/>
      <c r="I677" s="300"/>
      <c r="J677" s="300"/>
      <c r="K677" s="301"/>
      <c r="L677" s="286"/>
      <c r="M677" s="286"/>
      <c r="N677" s="286"/>
      <c r="O677" s="286"/>
      <c r="P677" s="286"/>
      <c r="Q677" s="286"/>
      <c r="R677" s="286"/>
      <c r="S677" s="286"/>
      <c r="T677" s="286"/>
      <c r="U677" s="286"/>
      <c r="V677" s="286"/>
    </row>
    <row r="678" spans="1:22" ht="12.75" customHeight="1">
      <c r="A678" s="454" t="s">
        <v>362</v>
      </c>
      <c r="B678" s="463"/>
      <c r="C678" s="294"/>
      <c r="D678" s="296">
        <v>85.9</v>
      </c>
      <c r="E678" s="322">
        <v>0.7</v>
      </c>
      <c r="F678" s="298">
        <v>0.1</v>
      </c>
      <c r="G678" s="299">
        <f t="shared" si="12"/>
        <v>6.0130000000000008</v>
      </c>
      <c r="H678" s="293"/>
      <c r="I678" s="300"/>
      <c r="J678" s="300"/>
      <c r="K678" s="301"/>
      <c r="L678" s="286"/>
      <c r="M678" s="286"/>
      <c r="N678" s="286"/>
      <c r="O678" s="286"/>
      <c r="P678" s="286"/>
      <c r="Q678" s="286"/>
      <c r="R678" s="286"/>
      <c r="S678" s="286"/>
      <c r="T678" s="286"/>
      <c r="U678" s="286"/>
      <c r="V678" s="286"/>
    </row>
    <row r="679" spans="1:22">
      <c r="A679" s="454" t="s">
        <v>363</v>
      </c>
      <c r="B679" s="463"/>
      <c r="C679" s="294"/>
      <c r="D679" s="296">
        <v>59.3</v>
      </c>
      <c r="E679" s="322">
        <v>0.7</v>
      </c>
      <c r="F679" s="298">
        <v>0.1</v>
      </c>
      <c r="G679" s="299">
        <f t="shared" si="12"/>
        <v>4.1509999999999998</v>
      </c>
      <c r="H679" s="293"/>
      <c r="I679" s="300"/>
      <c r="J679" s="300"/>
      <c r="K679" s="301"/>
      <c r="L679" s="286"/>
      <c r="M679" s="286"/>
      <c r="N679" s="286"/>
      <c r="O679" s="286"/>
      <c r="P679" s="286"/>
      <c r="Q679" s="286"/>
      <c r="R679" s="286"/>
      <c r="S679" s="286"/>
      <c r="T679" s="286"/>
      <c r="U679" s="286"/>
      <c r="V679" s="286"/>
    </row>
    <row r="680" spans="1:22" ht="12.75" customHeight="1">
      <c r="A680" s="454" t="s">
        <v>364</v>
      </c>
      <c r="B680" s="455" t="s">
        <v>365</v>
      </c>
      <c r="C680" s="294">
        <v>13</v>
      </c>
      <c r="D680" s="303">
        <v>1.1499999999999999</v>
      </c>
      <c r="E680" s="297">
        <v>0.85</v>
      </c>
      <c r="F680" s="298">
        <v>0.1</v>
      </c>
      <c r="G680" s="299">
        <f>C680*D680*E680*F680</f>
        <v>1.27075</v>
      </c>
      <c r="H680" s="293"/>
      <c r="I680" s="300"/>
      <c r="J680" s="300"/>
      <c r="K680" s="301"/>
      <c r="L680" s="286"/>
      <c r="M680" s="286"/>
      <c r="N680" s="286"/>
      <c r="O680" s="286"/>
      <c r="P680" s="286"/>
      <c r="Q680" s="286"/>
      <c r="R680" s="286"/>
      <c r="S680" s="286"/>
      <c r="T680" s="286"/>
      <c r="U680" s="286"/>
      <c r="V680" s="286"/>
    </row>
    <row r="681" spans="1:22" ht="12.75" customHeight="1">
      <c r="A681" s="454" t="s">
        <v>366</v>
      </c>
      <c r="B681" s="463"/>
      <c r="C681" s="294"/>
      <c r="D681" s="303">
        <v>2.5</v>
      </c>
      <c r="E681" s="297">
        <v>2.5</v>
      </c>
      <c r="F681" s="298">
        <f>0.1</f>
        <v>0.1</v>
      </c>
      <c r="G681" s="299">
        <f>D681*E681*F681</f>
        <v>0.625</v>
      </c>
      <c r="H681" s="293"/>
      <c r="I681" s="300"/>
      <c r="J681" s="300"/>
      <c r="K681" s="301"/>
      <c r="L681" s="286"/>
      <c r="M681" s="286"/>
      <c r="N681" s="286"/>
      <c r="O681" s="286"/>
      <c r="P681" s="286"/>
      <c r="Q681" s="286"/>
      <c r="R681" s="286"/>
      <c r="S681" s="286"/>
      <c r="T681" s="286"/>
      <c r="U681" s="286"/>
      <c r="V681" s="286"/>
    </row>
    <row r="682" spans="1:22" ht="12.75" customHeight="1">
      <c r="A682" s="454" t="s">
        <v>367</v>
      </c>
      <c r="B682" s="463"/>
      <c r="C682" s="294"/>
      <c r="D682" s="303">
        <v>2.5</v>
      </c>
      <c r="E682" s="297">
        <v>2.5</v>
      </c>
      <c r="F682" s="298">
        <f t="shared" ref="F682:F690" si="13">0.1</f>
        <v>0.1</v>
      </c>
      <c r="G682" s="299">
        <f t="shared" si="12"/>
        <v>0.625</v>
      </c>
      <c r="H682" s="293"/>
      <c r="I682" s="300"/>
      <c r="J682" s="300"/>
      <c r="K682" s="301"/>
      <c r="L682" s="286"/>
      <c r="M682" s="286"/>
      <c r="N682" s="286"/>
      <c r="O682" s="286"/>
      <c r="P682" s="286"/>
      <c r="Q682" s="286"/>
      <c r="R682" s="286"/>
      <c r="S682" s="286"/>
      <c r="T682" s="286"/>
      <c r="U682" s="286"/>
      <c r="V682" s="286"/>
    </row>
    <row r="683" spans="1:22" ht="12.75" customHeight="1">
      <c r="A683" s="454" t="s">
        <v>368</v>
      </c>
      <c r="B683" s="463"/>
      <c r="C683" s="294"/>
      <c r="D683" s="303">
        <v>2.5</v>
      </c>
      <c r="E683" s="297">
        <v>2.5</v>
      </c>
      <c r="F683" s="298">
        <f t="shared" si="13"/>
        <v>0.1</v>
      </c>
      <c r="G683" s="299">
        <f t="shared" si="12"/>
        <v>0.625</v>
      </c>
      <c r="H683" s="293"/>
      <c r="I683" s="300"/>
      <c r="J683" s="300"/>
      <c r="K683" s="301"/>
      <c r="L683" s="286"/>
      <c r="M683" s="286"/>
      <c r="N683" s="286"/>
      <c r="O683" s="286"/>
      <c r="P683" s="286"/>
      <c r="Q683" s="286"/>
      <c r="R683" s="286"/>
      <c r="S683" s="286"/>
      <c r="T683" s="286"/>
      <c r="U683" s="286"/>
      <c r="V683" s="286"/>
    </row>
    <row r="684" spans="1:22" ht="12.75" customHeight="1">
      <c r="A684" s="454" t="s">
        <v>369</v>
      </c>
      <c r="B684" s="463"/>
      <c r="C684" s="294"/>
      <c r="D684" s="303">
        <v>2.5</v>
      </c>
      <c r="E684" s="297">
        <v>2.5</v>
      </c>
      <c r="F684" s="298">
        <f t="shared" si="13"/>
        <v>0.1</v>
      </c>
      <c r="G684" s="299">
        <f t="shared" si="12"/>
        <v>0.625</v>
      </c>
      <c r="H684" s="293"/>
      <c r="I684" s="300"/>
      <c r="J684" s="300"/>
      <c r="K684" s="301"/>
      <c r="L684" s="286"/>
      <c r="M684" s="286"/>
      <c r="N684" s="286"/>
      <c r="O684" s="286"/>
      <c r="P684" s="286"/>
      <c r="Q684" s="286"/>
      <c r="R684" s="286"/>
      <c r="S684" s="286"/>
      <c r="T684" s="286"/>
      <c r="U684" s="286"/>
      <c r="V684" s="286"/>
    </row>
    <row r="685" spans="1:22" ht="12.75" customHeight="1">
      <c r="A685" s="454" t="s">
        <v>370</v>
      </c>
      <c r="B685" s="463" t="s">
        <v>371</v>
      </c>
      <c r="C685" s="294"/>
      <c r="D685" s="303">
        <v>2.5</v>
      </c>
      <c r="E685" s="297">
        <v>2.5</v>
      </c>
      <c r="F685" s="298">
        <f t="shared" si="13"/>
        <v>0.1</v>
      </c>
      <c r="G685" s="299">
        <f t="shared" si="12"/>
        <v>0.625</v>
      </c>
      <c r="H685" s="293"/>
      <c r="I685" s="300"/>
      <c r="J685" s="300"/>
      <c r="K685" s="301"/>
      <c r="L685" s="286"/>
      <c r="M685" s="286"/>
      <c r="N685" s="286"/>
      <c r="O685" s="286"/>
      <c r="P685" s="286"/>
      <c r="Q685" s="286"/>
      <c r="R685" s="286"/>
      <c r="S685" s="286"/>
      <c r="T685" s="286"/>
      <c r="U685" s="286"/>
      <c r="V685" s="286"/>
    </row>
    <row r="686" spans="1:22" ht="12.75" customHeight="1">
      <c r="A686" s="454" t="s">
        <v>372</v>
      </c>
      <c r="B686" s="463"/>
      <c r="C686" s="294"/>
      <c r="D686" s="303">
        <v>2.5</v>
      </c>
      <c r="E686" s="297">
        <v>2.5</v>
      </c>
      <c r="F686" s="298">
        <f t="shared" si="13"/>
        <v>0.1</v>
      </c>
      <c r="G686" s="299">
        <f t="shared" si="12"/>
        <v>0.625</v>
      </c>
      <c r="H686" s="293"/>
      <c r="I686" s="300"/>
      <c r="J686" s="300"/>
      <c r="K686" s="301"/>
      <c r="L686" s="286"/>
      <c r="M686" s="286"/>
      <c r="N686" s="286"/>
      <c r="O686" s="286"/>
      <c r="P686" s="286"/>
      <c r="Q686" s="286"/>
      <c r="R686" s="286"/>
      <c r="S686" s="286"/>
      <c r="T686" s="286"/>
      <c r="U686" s="286"/>
      <c r="V686" s="286"/>
    </row>
    <row r="687" spans="1:22" ht="12.75" customHeight="1">
      <c r="A687" s="454" t="s">
        <v>373</v>
      </c>
      <c r="B687" s="463" t="s">
        <v>374</v>
      </c>
      <c r="C687" s="294"/>
      <c r="D687" s="303">
        <v>2.5</v>
      </c>
      <c r="E687" s="297">
        <v>2.5</v>
      </c>
      <c r="F687" s="298">
        <f t="shared" si="13"/>
        <v>0.1</v>
      </c>
      <c r="G687" s="299">
        <f t="shared" si="12"/>
        <v>0.625</v>
      </c>
      <c r="H687" s="293"/>
      <c r="I687" s="300"/>
      <c r="J687" s="300"/>
      <c r="K687" s="301"/>
      <c r="L687" s="286"/>
      <c r="M687" s="286"/>
      <c r="N687" s="286"/>
      <c r="O687" s="286"/>
      <c r="P687" s="286"/>
      <c r="Q687" s="286"/>
      <c r="R687" s="286"/>
      <c r="S687" s="286"/>
      <c r="T687" s="286"/>
      <c r="U687" s="286"/>
      <c r="V687" s="286"/>
    </row>
    <row r="688" spans="1:22" ht="12.75" customHeight="1">
      <c r="A688" s="454" t="s">
        <v>375</v>
      </c>
      <c r="B688" s="463" t="s">
        <v>376</v>
      </c>
      <c r="C688" s="294"/>
      <c r="D688" s="303">
        <v>2.5</v>
      </c>
      <c r="E688" s="297">
        <v>2.5</v>
      </c>
      <c r="F688" s="298">
        <f t="shared" si="13"/>
        <v>0.1</v>
      </c>
      <c r="G688" s="299">
        <f t="shared" si="12"/>
        <v>0.625</v>
      </c>
      <c r="H688" s="293"/>
      <c r="I688" s="300"/>
      <c r="J688" s="300"/>
      <c r="K688" s="301"/>
      <c r="L688" s="286"/>
      <c r="M688" s="286"/>
      <c r="N688" s="286"/>
      <c r="O688" s="286"/>
      <c r="P688" s="286"/>
      <c r="Q688" s="286"/>
      <c r="R688" s="286"/>
      <c r="S688" s="286"/>
      <c r="T688" s="286"/>
      <c r="U688" s="286"/>
      <c r="V688" s="286"/>
    </row>
    <row r="689" spans="1:22" ht="12.75" customHeight="1">
      <c r="A689" s="454" t="s">
        <v>377</v>
      </c>
      <c r="B689" s="463" t="s">
        <v>378</v>
      </c>
      <c r="C689" s="294"/>
      <c r="D689" s="303">
        <v>2.5</v>
      </c>
      <c r="E689" s="297">
        <v>2.5</v>
      </c>
      <c r="F689" s="298">
        <f t="shared" si="13"/>
        <v>0.1</v>
      </c>
      <c r="G689" s="299">
        <f t="shared" si="12"/>
        <v>0.625</v>
      </c>
      <c r="H689" s="293"/>
      <c r="I689" s="300"/>
      <c r="J689" s="300"/>
      <c r="K689" s="301"/>
      <c r="L689" s="286"/>
      <c r="M689" s="286"/>
      <c r="N689" s="286"/>
      <c r="O689" s="286"/>
      <c r="P689" s="286"/>
      <c r="Q689" s="286"/>
      <c r="R689" s="286"/>
      <c r="S689" s="286"/>
      <c r="T689" s="286"/>
      <c r="U689" s="286"/>
      <c r="V689" s="286"/>
    </row>
    <row r="690" spans="1:22" ht="12.75" customHeight="1">
      <c r="A690" s="454" t="s">
        <v>379</v>
      </c>
      <c r="B690" s="455" t="s">
        <v>380</v>
      </c>
      <c r="C690" s="323"/>
      <c r="D690" s="303">
        <v>2.5</v>
      </c>
      <c r="E690" s="297">
        <v>2.5</v>
      </c>
      <c r="F690" s="298">
        <f t="shared" si="13"/>
        <v>0.1</v>
      </c>
      <c r="G690" s="299">
        <f t="shared" si="12"/>
        <v>0.625</v>
      </c>
      <c r="H690" s="293"/>
      <c r="I690" s="300"/>
      <c r="J690" s="300"/>
      <c r="K690" s="301"/>
      <c r="L690" s="286"/>
      <c r="M690" s="286"/>
      <c r="N690" s="286"/>
      <c r="O690" s="286"/>
      <c r="P690" s="286"/>
      <c r="Q690" s="286"/>
      <c r="R690" s="286"/>
      <c r="S690" s="286"/>
      <c r="T690" s="286"/>
      <c r="U690" s="286"/>
      <c r="V690" s="286"/>
    </row>
    <row r="691" spans="1:22" ht="15" customHeight="1">
      <c r="A691" s="454"/>
      <c r="B691" s="455"/>
      <c r="C691" s="305"/>
      <c r="D691" s="304"/>
      <c r="E691" s="306"/>
      <c r="F691" s="307"/>
      <c r="G691" s="299"/>
      <c r="H691" s="300"/>
      <c r="I691" s="300"/>
      <c r="J691" s="300"/>
      <c r="K691" s="301"/>
      <c r="L691" s="286"/>
      <c r="M691" s="286"/>
      <c r="N691" s="286"/>
      <c r="O691" s="286"/>
      <c r="P691" s="286"/>
      <c r="Q691" s="286"/>
      <c r="R691" s="286"/>
      <c r="S691" s="286"/>
      <c r="T691" s="286"/>
      <c r="U691" s="286"/>
      <c r="V691" s="286"/>
    </row>
    <row r="692" spans="1:22" ht="12.75" customHeight="1" thickBot="1">
      <c r="A692" s="487" t="s">
        <v>13</v>
      </c>
      <c r="B692" s="489"/>
      <c r="C692" s="489"/>
      <c r="D692" s="489"/>
      <c r="E692" s="489"/>
      <c r="F692" s="455"/>
      <c r="G692" s="299">
        <f>ROUNDUP(SUM(G671:G691),0)</f>
        <v>36</v>
      </c>
      <c r="H692" s="292"/>
      <c r="I692" s="309"/>
      <c r="J692" s="309"/>
      <c r="K692" s="310"/>
      <c r="L692" s="286"/>
      <c r="M692" s="286"/>
      <c r="N692" s="286"/>
      <c r="O692" s="286"/>
      <c r="P692" s="286"/>
      <c r="Q692" s="286"/>
      <c r="R692" s="286"/>
      <c r="S692" s="286"/>
      <c r="T692" s="286"/>
      <c r="U692" s="286"/>
      <c r="V692" s="286"/>
    </row>
    <row r="693" spans="1:22" ht="12.75" customHeight="1" thickBot="1">
      <c r="A693" s="495"/>
      <c r="B693" s="496"/>
      <c r="C693" s="496"/>
      <c r="D693" s="496"/>
      <c r="E693" s="496"/>
      <c r="F693" s="496"/>
      <c r="G693" s="496"/>
      <c r="H693" s="496"/>
      <c r="I693" s="496"/>
      <c r="J693" s="496"/>
      <c r="K693" s="497"/>
      <c r="L693" s="286"/>
      <c r="M693" s="286"/>
      <c r="N693" s="286"/>
      <c r="O693" s="286"/>
      <c r="P693" s="286"/>
      <c r="Q693" s="286"/>
      <c r="R693" s="286"/>
      <c r="S693" s="286"/>
      <c r="T693" s="286"/>
      <c r="U693" s="286"/>
      <c r="V693" s="286"/>
    </row>
    <row r="694" spans="1:22" ht="12.75" customHeight="1">
      <c r="A694" s="311"/>
      <c r="B694" s="312"/>
      <c r="C694" s="312"/>
      <c r="D694" s="312"/>
      <c r="E694" s="312"/>
      <c r="F694" s="312"/>
      <c r="G694" s="312"/>
      <c r="H694" s="312"/>
      <c r="I694" s="312"/>
      <c r="J694" s="312"/>
      <c r="K694" s="313"/>
      <c r="L694" s="286"/>
      <c r="M694" s="286"/>
      <c r="N694" s="286"/>
      <c r="O694" s="286"/>
      <c r="P694" s="286"/>
      <c r="Q694" s="286"/>
      <c r="R694" s="286"/>
      <c r="S694" s="286"/>
      <c r="T694" s="286"/>
      <c r="U694" s="286"/>
      <c r="V694" s="286"/>
    </row>
    <row r="695" spans="1:22" ht="47.25" customHeight="1">
      <c r="A695" s="459"/>
      <c r="B695" s="460"/>
      <c r="C695" s="460"/>
      <c r="D695" s="460"/>
      <c r="E695" s="460"/>
      <c r="F695" s="460"/>
      <c r="G695" s="460"/>
      <c r="H695" s="460"/>
      <c r="I695" s="460"/>
      <c r="J695" s="286"/>
      <c r="K695" s="314"/>
      <c r="L695" s="286"/>
      <c r="M695" s="286"/>
      <c r="N695" s="286"/>
      <c r="O695" s="286"/>
      <c r="P695" s="286"/>
      <c r="Q695" s="286"/>
      <c r="R695" s="286"/>
      <c r="S695" s="286"/>
      <c r="T695" s="286"/>
      <c r="U695" s="286"/>
      <c r="V695" s="286"/>
    </row>
    <row r="696" spans="1:22" ht="12.75" customHeight="1">
      <c r="A696" s="461" t="s">
        <v>315</v>
      </c>
      <c r="B696" s="460"/>
      <c r="C696" s="460"/>
      <c r="D696" s="316"/>
      <c r="E696" s="316"/>
      <c r="F696" s="462" t="s">
        <v>315</v>
      </c>
      <c r="G696" s="460"/>
      <c r="H696" s="460"/>
      <c r="I696" s="316"/>
      <c r="J696" s="286"/>
      <c r="K696" s="314"/>
      <c r="L696" s="286"/>
      <c r="M696" s="286"/>
      <c r="N696" s="286"/>
      <c r="O696" s="286"/>
      <c r="P696" s="286"/>
      <c r="Q696" s="286"/>
      <c r="R696" s="286"/>
      <c r="S696" s="286"/>
      <c r="T696" s="286"/>
      <c r="U696" s="286"/>
      <c r="V696" s="286"/>
    </row>
    <row r="697" spans="1:22" ht="12.75" customHeight="1" thickBot="1">
      <c r="A697" s="451" t="s">
        <v>316</v>
      </c>
      <c r="B697" s="452"/>
      <c r="C697" s="452"/>
      <c r="D697" s="317"/>
      <c r="E697" s="317"/>
      <c r="F697" s="453" t="s">
        <v>316</v>
      </c>
      <c r="G697" s="452"/>
      <c r="H697" s="452"/>
      <c r="I697" s="317"/>
      <c r="J697" s="318"/>
      <c r="K697" s="319"/>
      <c r="L697" s="286"/>
      <c r="M697" s="286"/>
      <c r="N697" s="286"/>
      <c r="O697" s="286"/>
      <c r="P697" s="286"/>
      <c r="Q697" s="286"/>
      <c r="R697" s="286"/>
      <c r="S697" s="286"/>
      <c r="T697" s="286"/>
      <c r="U697" s="286"/>
      <c r="V697" s="286"/>
    </row>
    <row r="698" spans="1:22" ht="12.75" customHeight="1">
      <c r="A698" s="492" t="s">
        <v>302</v>
      </c>
      <c r="B698" s="493"/>
      <c r="C698" s="493"/>
      <c r="D698" s="493"/>
      <c r="E698" s="493"/>
      <c r="F698" s="493"/>
      <c r="G698" s="493"/>
      <c r="H698" s="493"/>
      <c r="I698" s="493"/>
      <c r="J698" s="493"/>
      <c r="K698" s="494"/>
      <c r="L698" s="286"/>
      <c r="M698" s="286"/>
      <c r="N698" s="286"/>
      <c r="O698" s="286"/>
      <c r="P698" s="286"/>
      <c r="Q698" s="286"/>
      <c r="R698" s="286"/>
      <c r="S698" s="286"/>
      <c r="T698" s="286"/>
      <c r="U698" s="286"/>
      <c r="V698" s="286"/>
    </row>
    <row r="699" spans="1:22" ht="12.75" customHeight="1" thickBot="1">
      <c r="A699" s="483"/>
      <c r="B699" s="479"/>
      <c r="C699" s="479"/>
      <c r="D699" s="479"/>
      <c r="E699" s="479"/>
      <c r="F699" s="479"/>
      <c r="G699" s="479"/>
      <c r="H699" s="479"/>
      <c r="I699" s="479"/>
      <c r="J699" s="479"/>
      <c r="K699" s="480"/>
      <c r="L699" s="286"/>
      <c r="M699" s="286"/>
      <c r="N699" s="286"/>
      <c r="O699" s="286"/>
      <c r="P699" s="286"/>
      <c r="Q699" s="286"/>
      <c r="R699" s="286"/>
      <c r="S699" s="286"/>
      <c r="T699" s="286"/>
      <c r="U699" s="286"/>
      <c r="V699" s="286"/>
    </row>
    <row r="700" spans="1:22" ht="55.5" customHeight="1">
      <c r="A700" s="288" t="s">
        <v>303</v>
      </c>
      <c r="B700" s="484" t="str">
        <f>B3</f>
        <v>CONSTRUCCION DE LOS SISTEMAS DE ALCANTARILLADO PLUVIAL DE LOS BARRIOS EL DORADO, PRADOS DE SAN LUIS, SANTA CATALINA, PATRIOTAS, VILLA BACHUE y PRADOS DEL NORTE DE LA CIUDAD DE TUNJA.</v>
      </c>
      <c r="C700" s="485"/>
      <c r="D700" s="485"/>
      <c r="E700" s="485"/>
      <c r="F700" s="485"/>
      <c r="G700" s="485"/>
      <c r="H700" s="485"/>
      <c r="I700" s="485"/>
      <c r="J700" s="485"/>
      <c r="K700" s="486"/>
      <c r="L700" s="286"/>
      <c r="M700" s="286"/>
      <c r="N700" s="286"/>
      <c r="O700" s="286"/>
      <c r="P700" s="286"/>
      <c r="Q700" s="286"/>
      <c r="R700" s="286"/>
      <c r="S700" s="286"/>
      <c r="T700" s="286"/>
      <c r="U700" s="286"/>
      <c r="V700" s="286"/>
    </row>
    <row r="701" spans="1:22" ht="12.75" customHeight="1">
      <c r="A701" s="487" t="s">
        <v>305</v>
      </c>
      <c r="B701" s="455"/>
      <c r="C701" s="488"/>
      <c r="D701" s="489"/>
      <c r="E701" s="489"/>
      <c r="F701" s="455"/>
      <c r="G701" s="490" t="s">
        <v>306</v>
      </c>
      <c r="H701" s="455"/>
      <c r="I701" s="490"/>
      <c r="J701" s="489"/>
      <c r="K701" s="491"/>
      <c r="L701" s="286"/>
      <c r="M701" s="286"/>
      <c r="N701" s="286"/>
      <c r="O701" s="286"/>
      <c r="P701" s="286"/>
      <c r="Q701" s="286"/>
      <c r="R701" s="286"/>
      <c r="S701" s="286"/>
      <c r="T701" s="286"/>
      <c r="U701" s="286"/>
      <c r="V701" s="286"/>
    </row>
    <row r="702" spans="1:22" ht="54.75" customHeight="1" thickBot="1">
      <c r="A702" s="289" t="s">
        <v>8</v>
      </c>
      <c r="B702" s="465">
        <v>7.3</v>
      </c>
      <c r="C702" s="466"/>
      <c r="D702" s="467" t="s">
        <v>10</v>
      </c>
      <c r="E702" s="468"/>
      <c r="F702" s="466"/>
      <c r="G702" s="469" t="str">
        <f>'PRESUPUESTO OFICIAL'!C45</f>
        <v>EXCAVACIÓNES MECANICAS VARIAS EN MATERIAL COMUN SECO. (INCLUYE ACARREO LIBRE HASTA 5 KM.)</v>
      </c>
      <c r="H702" s="468"/>
      <c r="I702" s="468"/>
      <c r="J702" s="290" t="s">
        <v>9</v>
      </c>
      <c r="K702" s="291" t="s">
        <v>14</v>
      </c>
      <c r="L702" s="286"/>
      <c r="M702" s="286"/>
      <c r="N702" s="286"/>
      <c r="O702" s="286"/>
      <c r="P702" s="286"/>
      <c r="Q702" s="286"/>
      <c r="R702" s="286"/>
      <c r="S702" s="286"/>
      <c r="T702" s="286"/>
      <c r="U702" s="286"/>
      <c r="V702" s="286"/>
    </row>
    <row r="703" spans="1:22" ht="12.75" customHeight="1">
      <c r="A703" s="470" t="s">
        <v>307</v>
      </c>
      <c r="B703" s="471"/>
      <c r="C703" s="474" t="s">
        <v>5</v>
      </c>
      <c r="D703" s="476" t="s">
        <v>308</v>
      </c>
      <c r="E703" s="477"/>
      <c r="F703" s="473"/>
      <c r="G703" s="474" t="s">
        <v>13</v>
      </c>
      <c r="H703" s="478" t="s">
        <v>309</v>
      </c>
      <c r="I703" s="479"/>
      <c r="J703" s="479"/>
      <c r="K703" s="480"/>
      <c r="L703" s="286"/>
      <c r="M703" s="286"/>
      <c r="N703" s="286"/>
      <c r="O703" s="286"/>
      <c r="P703" s="286"/>
      <c r="Q703" s="286"/>
      <c r="R703" s="286"/>
      <c r="S703" s="286"/>
      <c r="T703" s="286"/>
      <c r="U703" s="286"/>
      <c r="V703" s="286"/>
    </row>
    <row r="704" spans="1:22" ht="12.75" customHeight="1">
      <c r="A704" s="472"/>
      <c r="B704" s="473"/>
      <c r="C704" s="475"/>
      <c r="D704" s="294" t="s">
        <v>310</v>
      </c>
      <c r="E704" s="294" t="s">
        <v>311</v>
      </c>
      <c r="F704" s="294" t="s">
        <v>312</v>
      </c>
      <c r="G704" s="475"/>
      <c r="H704" s="481"/>
      <c r="I704" s="477"/>
      <c r="J704" s="477"/>
      <c r="K704" s="482"/>
      <c r="L704" s="286"/>
      <c r="M704" s="286"/>
      <c r="N704" s="286"/>
      <c r="O704" s="286"/>
      <c r="P704" s="286"/>
      <c r="Q704" s="286"/>
      <c r="R704" s="286"/>
      <c r="S704" s="286"/>
      <c r="T704" s="286"/>
      <c r="U704" s="286"/>
      <c r="V704" s="286"/>
    </row>
    <row r="705" spans="1:22" ht="12.75" customHeight="1">
      <c r="A705" s="454" t="s">
        <v>355</v>
      </c>
      <c r="B705" s="463"/>
      <c r="C705" s="294"/>
      <c r="D705" s="296">
        <v>34.9</v>
      </c>
      <c r="E705" s="322">
        <v>0.7</v>
      </c>
      <c r="F705" s="337">
        <v>3.4699999999997999</v>
      </c>
      <c r="G705" s="338">
        <f>D705*E705*F705</f>
        <v>84.772099999995092</v>
      </c>
      <c r="H705" s="293"/>
      <c r="I705" s="300"/>
      <c r="J705" s="300"/>
      <c r="K705" s="301"/>
      <c r="L705" s="286"/>
      <c r="M705" s="286"/>
      <c r="N705" s="286"/>
      <c r="O705" s="286"/>
      <c r="P705" s="286"/>
      <c r="Q705" s="286"/>
      <c r="R705" s="286"/>
      <c r="S705" s="286"/>
      <c r="T705" s="286"/>
      <c r="U705" s="286"/>
      <c r="V705" s="286"/>
    </row>
    <row r="706" spans="1:22" ht="12.75" customHeight="1">
      <c r="A706" s="454" t="s">
        <v>356</v>
      </c>
      <c r="B706" s="463"/>
      <c r="C706" s="294"/>
      <c r="D706" s="296">
        <v>33.799999999999997</v>
      </c>
      <c r="E706" s="322">
        <v>0.7</v>
      </c>
      <c r="F706" s="337">
        <v>3.5</v>
      </c>
      <c r="G706" s="338">
        <f t="shared" ref="G706:G713" si="14">D706*E706*F706</f>
        <v>82.809999999999988</v>
      </c>
      <c r="H706" s="293"/>
      <c r="I706" s="300"/>
      <c r="J706" s="300"/>
      <c r="K706" s="301"/>
      <c r="L706" s="286"/>
      <c r="M706" s="286"/>
      <c r="N706" s="286"/>
      <c r="O706" s="286"/>
      <c r="P706" s="286"/>
      <c r="Q706" s="286"/>
      <c r="R706" s="286"/>
      <c r="S706" s="286"/>
      <c r="T706" s="286"/>
      <c r="U706" s="286"/>
      <c r="V706" s="286"/>
    </row>
    <row r="707" spans="1:22" ht="12.75" customHeight="1">
      <c r="A707" s="454" t="s">
        <v>357</v>
      </c>
      <c r="B707" s="463"/>
      <c r="C707" s="294"/>
      <c r="D707" s="296">
        <v>90.9</v>
      </c>
      <c r="E707" s="322">
        <v>0.7</v>
      </c>
      <c r="F707" s="337">
        <v>4.1249999999997726</v>
      </c>
      <c r="G707" s="338">
        <f t="shared" si="14"/>
        <v>262.47374999998556</v>
      </c>
      <c r="H707" s="293"/>
      <c r="I707" s="300"/>
      <c r="J707" s="300"/>
      <c r="K707" s="301"/>
      <c r="L707" s="286"/>
      <c r="M707" s="286"/>
      <c r="N707" s="286"/>
      <c r="O707" s="286"/>
      <c r="P707" s="286"/>
      <c r="Q707" s="286"/>
      <c r="R707" s="286"/>
      <c r="S707" s="286"/>
      <c r="T707" s="286"/>
      <c r="U707" s="286"/>
      <c r="V707" s="286"/>
    </row>
    <row r="708" spans="1:22" ht="12.75" customHeight="1">
      <c r="A708" s="454" t="s">
        <v>358</v>
      </c>
      <c r="B708" s="463"/>
      <c r="C708" s="294"/>
      <c r="D708" s="296">
        <v>35.1</v>
      </c>
      <c r="E708" s="322">
        <v>0.7</v>
      </c>
      <c r="F708" s="337">
        <v>3.209999999999809</v>
      </c>
      <c r="G708" s="338">
        <f t="shared" si="14"/>
        <v>78.869699999995305</v>
      </c>
      <c r="H708" s="293"/>
      <c r="I708" s="300"/>
      <c r="J708" s="300"/>
      <c r="K708" s="301"/>
      <c r="L708" s="286"/>
      <c r="M708" s="286"/>
      <c r="N708" s="286"/>
      <c r="O708" s="286"/>
      <c r="P708" s="286"/>
      <c r="Q708" s="286"/>
      <c r="R708" s="286"/>
      <c r="S708" s="286"/>
      <c r="T708" s="286"/>
      <c r="U708" s="286"/>
      <c r="V708" s="286"/>
    </row>
    <row r="709" spans="1:22" ht="12.75" customHeight="1">
      <c r="A709" s="454" t="s">
        <v>359</v>
      </c>
      <c r="B709" s="463"/>
      <c r="C709" s="294"/>
      <c r="D709" s="296">
        <v>25.3</v>
      </c>
      <c r="E709" s="322">
        <v>0.7</v>
      </c>
      <c r="F709" s="337">
        <v>3</v>
      </c>
      <c r="G709" s="338">
        <f t="shared" si="14"/>
        <v>53.13</v>
      </c>
      <c r="H709" s="293"/>
      <c r="I709" s="300"/>
      <c r="J709" s="300"/>
      <c r="K709" s="301"/>
      <c r="L709" s="286"/>
      <c r="M709" s="286"/>
      <c r="N709" s="286"/>
      <c r="O709" s="286"/>
      <c r="P709" s="286"/>
      <c r="Q709" s="286"/>
      <c r="R709" s="286"/>
      <c r="S709" s="286"/>
      <c r="T709" s="286"/>
      <c r="U709" s="286"/>
      <c r="V709" s="286"/>
    </row>
    <row r="710" spans="1:22" ht="12.75" customHeight="1">
      <c r="A710" s="454" t="s">
        <v>360</v>
      </c>
      <c r="B710" s="463"/>
      <c r="C710" s="294"/>
      <c r="D710" s="296">
        <v>11.3</v>
      </c>
      <c r="E710" s="322">
        <v>0.7</v>
      </c>
      <c r="F710" s="337">
        <v>2.165000000000191</v>
      </c>
      <c r="G710" s="338">
        <f t="shared" si="14"/>
        <v>17.125150000001511</v>
      </c>
      <c r="H710" s="293"/>
      <c r="I710" s="300"/>
      <c r="J710" s="300"/>
      <c r="K710" s="301"/>
      <c r="L710" s="286"/>
      <c r="M710" s="286"/>
      <c r="N710" s="286"/>
      <c r="O710" s="286"/>
      <c r="P710" s="286"/>
      <c r="Q710" s="286"/>
      <c r="R710" s="286"/>
      <c r="S710" s="286"/>
      <c r="T710" s="286"/>
      <c r="U710" s="286"/>
      <c r="V710" s="286"/>
    </row>
    <row r="711" spans="1:22" ht="12.75" customHeight="1">
      <c r="A711" s="454" t="s">
        <v>361</v>
      </c>
      <c r="B711" s="463"/>
      <c r="C711" s="294"/>
      <c r="D711" s="296">
        <v>18</v>
      </c>
      <c r="E711" s="322">
        <v>0.7</v>
      </c>
      <c r="F711" s="337">
        <v>2.2100000000000364</v>
      </c>
      <c r="G711" s="338">
        <f t="shared" si="14"/>
        <v>27.846000000000458</v>
      </c>
      <c r="H711" s="293"/>
      <c r="I711" s="300"/>
      <c r="J711" s="300"/>
      <c r="K711" s="301"/>
      <c r="L711" s="286"/>
      <c r="M711" s="286"/>
      <c r="N711" s="286"/>
      <c r="O711" s="286"/>
      <c r="P711" s="286"/>
      <c r="Q711" s="286"/>
      <c r="R711" s="286"/>
      <c r="S711" s="286"/>
      <c r="T711" s="286"/>
      <c r="U711" s="286"/>
      <c r="V711" s="286"/>
    </row>
    <row r="712" spans="1:22" ht="12.75" customHeight="1">
      <c r="A712" s="454" t="s">
        <v>362</v>
      </c>
      <c r="B712" s="463"/>
      <c r="C712" s="294"/>
      <c r="D712" s="296">
        <v>85.9</v>
      </c>
      <c r="E712" s="322">
        <v>0.7</v>
      </c>
      <c r="F712" s="337">
        <v>1.8650000000000091</v>
      </c>
      <c r="G712" s="338">
        <f t="shared" si="14"/>
        <v>112.14245000000055</v>
      </c>
      <c r="H712" s="293"/>
      <c r="I712" s="300"/>
      <c r="J712" s="300"/>
      <c r="K712" s="301"/>
      <c r="L712" s="286"/>
      <c r="M712" s="286"/>
      <c r="N712" s="286"/>
      <c r="O712" s="286"/>
      <c r="P712" s="286"/>
      <c r="Q712" s="286"/>
      <c r="R712" s="286"/>
      <c r="S712" s="286"/>
      <c r="T712" s="286"/>
      <c r="U712" s="286"/>
      <c r="V712" s="286"/>
    </row>
    <row r="713" spans="1:22" ht="12.75" customHeight="1">
      <c r="A713" s="454" t="s">
        <v>363</v>
      </c>
      <c r="B713" s="463"/>
      <c r="C713" s="294"/>
      <c r="D713" s="296">
        <v>59.3</v>
      </c>
      <c r="E713" s="322">
        <v>0.7</v>
      </c>
      <c r="F713" s="337">
        <v>2.0799999999999272</v>
      </c>
      <c r="G713" s="338">
        <f t="shared" si="14"/>
        <v>86.340799999996975</v>
      </c>
      <c r="H713" s="339"/>
      <c r="I713" s="300"/>
      <c r="J713" s="300"/>
      <c r="K713" s="301"/>
      <c r="L713" s="286"/>
      <c r="M713" s="286"/>
      <c r="N713" s="286"/>
      <c r="O713" s="286"/>
      <c r="P713" s="286"/>
      <c r="Q713" s="286"/>
      <c r="R713" s="286"/>
      <c r="S713" s="286"/>
      <c r="T713" s="286"/>
      <c r="U713" s="286"/>
      <c r="V713" s="286"/>
    </row>
    <row r="714" spans="1:22" ht="12.75" customHeight="1">
      <c r="A714" s="454" t="s">
        <v>366</v>
      </c>
      <c r="B714" s="463"/>
      <c r="C714" s="294"/>
      <c r="D714" s="303">
        <v>2.5</v>
      </c>
      <c r="E714" s="297">
        <v>2.5</v>
      </c>
      <c r="F714" s="298">
        <v>2.6999999999997271</v>
      </c>
      <c r="G714" s="338">
        <f>D714*E714*F714</f>
        <v>16.874999999998295</v>
      </c>
      <c r="H714" s="293"/>
      <c r="I714" s="300"/>
      <c r="J714" s="300"/>
      <c r="K714" s="301"/>
      <c r="L714" s="286"/>
      <c r="M714" s="286"/>
      <c r="N714" s="286"/>
      <c r="O714" s="286"/>
      <c r="P714" s="286"/>
      <c r="Q714" s="286"/>
      <c r="R714" s="286"/>
      <c r="S714" s="286"/>
      <c r="T714" s="286"/>
      <c r="U714" s="286"/>
      <c r="V714" s="286"/>
    </row>
    <row r="715" spans="1:22" ht="12.75" customHeight="1">
      <c r="A715" s="454" t="s">
        <v>367</v>
      </c>
      <c r="B715" s="463"/>
      <c r="C715" s="294"/>
      <c r="D715" s="303">
        <v>2.5</v>
      </c>
      <c r="E715" s="297">
        <v>2.5</v>
      </c>
      <c r="F715" s="298">
        <v>5.039999999999873</v>
      </c>
      <c r="G715" s="338">
        <f t="shared" ref="G715:G723" si="15">D715*E715*F715</f>
        <v>31.499999999999208</v>
      </c>
      <c r="H715" s="293"/>
      <c r="I715" s="300"/>
      <c r="J715" s="300"/>
      <c r="K715" s="301"/>
      <c r="L715" s="286"/>
      <c r="M715" s="286"/>
      <c r="N715" s="286"/>
      <c r="O715" s="286"/>
      <c r="P715" s="286"/>
      <c r="Q715" s="286"/>
      <c r="R715" s="286"/>
      <c r="S715" s="286"/>
      <c r="T715" s="286"/>
      <c r="U715" s="286"/>
      <c r="V715" s="286"/>
    </row>
    <row r="716" spans="1:22" ht="12.75" customHeight="1">
      <c r="A716" s="454" t="s">
        <v>368</v>
      </c>
      <c r="B716" s="463"/>
      <c r="C716" s="294"/>
      <c r="D716" s="303">
        <v>2.5</v>
      </c>
      <c r="E716" s="297">
        <v>2.5</v>
      </c>
      <c r="F716" s="298">
        <v>2.76</v>
      </c>
      <c r="G716" s="338">
        <f t="shared" si="15"/>
        <v>17.25</v>
      </c>
      <c r="H716" s="293"/>
      <c r="I716" s="300"/>
      <c r="J716" s="300"/>
      <c r="K716" s="301"/>
      <c r="L716" s="286"/>
      <c r="M716" s="286"/>
      <c r="N716" s="286"/>
      <c r="O716" s="286"/>
      <c r="P716" s="286"/>
      <c r="Q716" s="286"/>
      <c r="R716" s="286"/>
      <c r="S716" s="286"/>
      <c r="T716" s="286"/>
      <c r="U716" s="286"/>
      <c r="V716" s="286"/>
    </row>
    <row r="717" spans="1:22" ht="12.75" customHeight="1">
      <c r="A717" s="454" t="s">
        <v>369</v>
      </c>
      <c r="B717" s="463"/>
      <c r="C717" s="294"/>
      <c r="D717" s="303">
        <v>2.5</v>
      </c>
      <c r="E717" s="297">
        <v>2.5</v>
      </c>
      <c r="F717" s="298">
        <v>4.01</v>
      </c>
      <c r="G717" s="338">
        <f t="shared" si="15"/>
        <v>25.0625</v>
      </c>
      <c r="H717" s="293"/>
      <c r="I717" s="300"/>
      <c r="J717" s="300"/>
      <c r="K717" s="301"/>
      <c r="L717" s="286"/>
      <c r="M717" s="286"/>
      <c r="N717" s="286"/>
      <c r="O717" s="286"/>
      <c r="P717" s="286"/>
      <c r="Q717" s="286"/>
      <c r="R717" s="286"/>
      <c r="S717" s="286"/>
      <c r="T717" s="286"/>
      <c r="U717" s="286"/>
      <c r="V717" s="286"/>
    </row>
    <row r="718" spans="1:22" ht="12.75" customHeight="1">
      <c r="A718" s="454" t="s">
        <v>370</v>
      </c>
      <c r="B718" s="463" t="s">
        <v>371</v>
      </c>
      <c r="C718" s="294"/>
      <c r="D718" s="303">
        <v>2.5</v>
      </c>
      <c r="E718" s="297">
        <v>2.5</v>
      </c>
      <c r="F718" s="298">
        <v>3.21</v>
      </c>
      <c r="G718" s="338">
        <f t="shared" si="15"/>
        <v>20.0625</v>
      </c>
      <c r="H718" s="293"/>
      <c r="I718" s="300"/>
      <c r="J718" s="300"/>
      <c r="K718" s="301"/>
      <c r="L718" s="286"/>
      <c r="M718" s="286"/>
      <c r="N718" s="286"/>
      <c r="O718" s="286"/>
      <c r="P718" s="286"/>
      <c r="Q718" s="286"/>
      <c r="R718" s="286"/>
      <c r="S718" s="286"/>
      <c r="T718" s="286"/>
      <c r="U718" s="286"/>
      <c r="V718" s="286"/>
    </row>
    <row r="719" spans="1:22" ht="12.75" customHeight="1">
      <c r="A719" s="454" t="s">
        <v>372</v>
      </c>
      <c r="B719" s="463"/>
      <c r="C719" s="294"/>
      <c r="D719" s="303">
        <v>2.5</v>
      </c>
      <c r="E719" s="297">
        <v>2.5</v>
      </c>
      <c r="F719" s="298">
        <v>2.59</v>
      </c>
      <c r="G719" s="338">
        <f t="shared" si="15"/>
        <v>16.1875</v>
      </c>
      <c r="H719" s="293"/>
      <c r="I719" s="300"/>
      <c r="J719" s="300"/>
      <c r="K719" s="301"/>
      <c r="L719" s="286"/>
      <c r="M719" s="286"/>
      <c r="N719" s="286"/>
      <c r="O719" s="286"/>
      <c r="P719" s="286"/>
      <c r="Q719" s="286"/>
      <c r="R719" s="286"/>
      <c r="S719" s="286"/>
      <c r="T719" s="286"/>
      <c r="U719" s="286"/>
      <c r="V719" s="286"/>
    </row>
    <row r="720" spans="1:22" ht="12.75" customHeight="1">
      <c r="A720" s="454" t="s">
        <v>373</v>
      </c>
      <c r="B720" s="463" t="s">
        <v>374</v>
      </c>
      <c r="C720" s="294"/>
      <c r="D720" s="303">
        <v>2.5</v>
      </c>
      <c r="E720" s="297">
        <v>2.5</v>
      </c>
      <c r="F720" s="298">
        <v>2.54</v>
      </c>
      <c r="G720" s="338">
        <f t="shared" si="15"/>
        <v>15.875</v>
      </c>
      <c r="H720" s="293"/>
      <c r="I720" s="300"/>
      <c r="J720" s="300"/>
      <c r="K720" s="301"/>
      <c r="L720" s="286"/>
      <c r="M720" s="286"/>
      <c r="N720" s="286"/>
      <c r="O720" s="286"/>
      <c r="P720" s="286"/>
      <c r="Q720" s="286"/>
      <c r="R720" s="286"/>
      <c r="S720" s="286"/>
      <c r="T720" s="286"/>
      <c r="U720" s="286"/>
      <c r="V720" s="286"/>
    </row>
    <row r="721" spans="1:22" ht="12.75" customHeight="1">
      <c r="A721" s="454" t="s">
        <v>375</v>
      </c>
      <c r="B721" s="463" t="s">
        <v>376</v>
      </c>
      <c r="C721" s="294"/>
      <c r="D721" s="303">
        <v>2.5</v>
      </c>
      <c r="E721" s="297">
        <v>2.5</v>
      </c>
      <c r="F721" s="298">
        <v>2.63</v>
      </c>
      <c r="G721" s="338">
        <f t="shared" si="15"/>
        <v>16.4375</v>
      </c>
      <c r="H721" s="293"/>
      <c r="I721" s="300"/>
      <c r="J721" s="300"/>
      <c r="K721" s="301"/>
      <c r="L721" s="286"/>
      <c r="M721" s="286"/>
      <c r="N721" s="286"/>
      <c r="O721" s="286"/>
      <c r="P721" s="286"/>
      <c r="Q721" s="286"/>
      <c r="R721" s="286"/>
      <c r="S721" s="286"/>
      <c r="T721" s="286"/>
      <c r="U721" s="286"/>
      <c r="V721" s="286"/>
    </row>
    <row r="722" spans="1:22" ht="12.75" customHeight="1">
      <c r="A722" s="454" t="s">
        <v>377</v>
      </c>
      <c r="B722" s="463" t="s">
        <v>378</v>
      </c>
      <c r="C722" s="294"/>
      <c r="D722" s="303">
        <v>2.5</v>
      </c>
      <c r="E722" s="297">
        <v>2.5</v>
      </c>
      <c r="F722" s="298">
        <v>1.9100000000000001</v>
      </c>
      <c r="G722" s="338">
        <f t="shared" si="15"/>
        <v>11.9375</v>
      </c>
      <c r="H722" s="293"/>
      <c r="I722" s="300"/>
      <c r="J722" s="300"/>
      <c r="K722" s="301"/>
      <c r="L722" s="286"/>
      <c r="M722" s="286"/>
      <c r="N722" s="286"/>
      <c r="O722" s="286"/>
      <c r="P722" s="286"/>
      <c r="Q722" s="286"/>
      <c r="R722" s="286"/>
      <c r="S722" s="286"/>
      <c r="T722" s="286"/>
      <c r="U722" s="286"/>
      <c r="V722" s="286"/>
    </row>
    <row r="723" spans="1:22" ht="12.75" customHeight="1">
      <c r="A723" s="454" t="s">
        <v>379</v>
      </c>
      <c r="B723" s="455" t="s">
        <v>380</v>
      </c>
      <c r="C723" s="323"/>
      <c r="D723" s="303">
        <v>2.5</v>
      </c>
      <c r="E723" s="297">
        <v>2.5</v>
      </c>
      <c r="F723" s="298">
        <v>2.33</v>
      </c>
      <c r="G723" s="338">
        <f t="shared" si="15"/>
        <v>14.5625</v>
      </c>
      <c r="H723" s="339"/>
      <c r="I723" s="300"/>
      <c r="J723" s="300"/>
      <c r="K723" s="301"/>
      <c r="L723" s="286"/>
      <c r="M723" s="286"/>
      <c r="N723" s="286"/>
      <c r="O723" s="286"/>
      <c r="P723" s="286"/>
      <c r="Q723" s="286"/>
      <c r="R723" s="286"/>
      <c r="S723" s="286"/>
      <c r="T723" s="286"/>
      <c r="U723" s="286"/>
      <c r="V723" s="286"/>
    </row>
    <row r="724" spans="1:22" ht="12.75" customHeight="1">
      <c r="A724" s="456"/>
      <c r="B724" s="456"/>
      <c r="C724" s="329"/>
      <c r="D724" s="329"/>
      <c r="E724" s="329"/>
      <c r="F724" s="329"/>
      <c r="G724" s="329"/>
      <c r="H724" s="300"/>
      <c r="I724" s="300"/>
      <c r="J724" s="300"/>
      <c r="K724" s="301"/>
      <c r="L724" s="286"/>
      <c r="M724" s="286"/>
      <c r="N724" s="286"/>
      <c r="O724" s="286"/>
      <c r="P724" s="286"/>
      <c r="Q724" s="286"/>
      <c r="R724" s="286"/>
      <c r="S724" s="286"/>
      <c r="T724" s="286"/>
      <c r="U724" s="286"/>
      <c r="V724" s="286"/>
    </row>
    <row r="725" spans="1:22" ht="12.75" customHeight="1" thickBot="1">
      <c r="A725" s="457" t="s">
        <v>13</v>
      </c>
      <c r="B725" s="458"/>
      <c r="C725" s="458"/>
      <c r="D725" s="458"/>
      <c r="E725" s="458"/>
      <c r="F725" s="458"/>
      <c r="G725" s="343">
        <f>ROUNDUP((SUM(G705:G723)*0.7),0)</f>
        <v>694</v>
      </c>
      <c r="H725" s="309"/>
      <c r="I725" s="344"/>
      <c r="J725" s="309"/>
      <c r="K725" s="310"/>
      <c r="L725" s="286"/>
      <c r="N725" s="286"/>
      <c r="O725" s="286"/>
      <c r="P725" s="286"/>
      <c r="Q725" s="286"/>
      <c r="R725" s="286"/>
      <c r="S725" s="286"/>
      <c r="T725" s="286"/>
      <c r="U725" s="286"/>
      <c r="V725" s="286"/>
    </row>
    <row r="726" spans="1:22" ht="12.75" customHeight="1">
      <c r="A726" s="315"/>
      <c r="B726" s="286"/>
      <c r="C726" s="286"/>
      <c r="D726" s="286"/>
      <c r="E726" s="286"/>
      <c r="F726" s="286"/>
      <c r="G726" s="286"/>
      <c r="H726" s="312"/>
      <c r="I726" s="312"/>
      <c r="J726" s="312"/>
      <c r="K726" s="313"/>
      <c r="L726" s="286"/>
      <c r="M726" s="286"/>
      <c r="N726" s="286"/>
      <c r="O726" s="286"/>
      <c r="P726" s="286"/>
      <c r="Q726" s="286"/>
      <c r="R726" s="286"/>
      <c r="S726" s="286"/>
      <c r="T726" s="286"/>
      <c r="U726" s="286"/>
      <c r="V726" s="286"/>
    </row>
    <row r="727" spans="1:22" ht="47.25" customHeight="1">
      <c r="A727" s="459"/>
      <c r="B727" s="460"/>
      <c r="C727" s="460"/>
      <c r="D727" s="460"/>
      <c r="E727" s="460"/>
      <c r="F727" s="460"/>
      <c r="G727" s="460"/>
      <c r="H727" s="460"/>
      <c r="I727" s="460"/>
      <c r="J727" s="286"/>
      <c r="K727" s="314"/>
      <c r="L727" s="286"/>
      <c r="M727" s="286"/>
      <c r="N727" s="286"/>
      <c r="O727" s="286"/>
      <c r="P727" s="286"/>
      <c r="Q727" s="286"/>
      <c r="R727" s="286"/>
      <c r="S727" s="286"/>
      <c r="T727" s="286"/>
      <c r="U727" s="286"/>
      <c r="V727" s="286"/>
    </row>
    <row r="728" spans="1:22" ht="12.75" customHeight="1">
      <c r="A728" s="461" t="s">
        <v>315</v>
      </c>
      <c r="B728" s="460"/>
      <c r="C728" s="460"/>
      <c r="D728" s="316"/>
      <c r="E728" s="316"/>
      <c r="F728" s="462" t="s">
        <v>315</v>
      </c>
      <c r="G728" s="460"/>
      <c r="H728" s="460"/>
      <c r="I728" s="316"/>
      <c r="J728" s="286"/>
      <c r="K728" s="314"/>
      <c r="L728" s="286"/>
      <c r="M728" s="286"/>
      <c r="N728" s="286"/>
      <c r="O728" s="286"/>
      <c r="P728" s="286"/>
      <c r="Q728" s="286"/>
      <c r="R728" s="286"/>
      <c r="S728" s="286"/>
      <c r="T728" s="286"/>
      <c r="U728" s="286"/>
      <c r="V728" s="286"/>
    </row>
    <row r="729" spans="1:22" ht="15.75" customHeight="1" thickBot="1">
      <c r="A729" s="451" t="s">
        <v>316</v>
      </c>
      <c r="B729" s="452"/>
      <c r="C729" s="452"/>
      <c r="D729" s="317"/>
      <c r="E729" s="317"/>
      <c r="F729" s="453" t="s">
        <v>316</v>
      </c>
      <c r="G729" s="452"/>
      <c r="H729" s="452"/>
      <c r="I729" s="317"/>
      <c r="J729" s="318"/>
      <c r="K729" s="319"/>
      <c r="L729" s="286"/>
      <c r="M729" s="286"/>
      <c r="N729" s="286"/>
      <c r="O729" s="286"/>
      <c r="P729" s="286"/>
      <c r="Q729" s="286"/>
      <c r="R729" s="286"/>
      <c r="S729" s="286"/>
      <c r="T729" s="286"/>
      <c r="U729" s="286"/>
      <c r="V729" s="286"/>
    </row>
    <row r="730" spans="1:22" ht="30.75" customHeight="1">
      <c r="A730" s="470" t="s">
        <v>302</v>
      </c>
      <c r="B730" s="479"/>
      <c r="C730" s="479"/>
      <c r="D730" s="479"/>
      <c r="E730" s="479"/>
      <c r="F730" s="479"/>
      <c r="G730" s="479"/>
      <c r="H730" s="479"/>
      <c r="I730" s="479"/>
      <c r="J730" s="479"/>
      <c r="K730" s="480"/>
      <c r="L730" s="286"/>
      <c r="M730" s="286"/>
      <c r="N730" s="286"/>
      <c r="O730" s="286"/>
      <c r="P730" s="286"/>
      <c r="Q730" s="286"/>
      <c r="R730" s="286"/>
      <c r="S730" s="286"/>
      <c r="T730" s="286"/>
      <c r="U730" s="286"/>
      <c r="V730" s="286"/>
    </row>
    <row r="731" spans="1:22" ht="12.75" customHeight="1" thickBot="1">
      <c r="A731" s="483"/>
      <c r="B731" s="479"/>
      <c r="C731" s="479"/>
      <c r="D731" s="479"/>
      <c r="E731" s="479"/>
      <c r="F731" s="479"/>
      <c r="G731" s="479"/>
      <c r="H731" s="479"/>
      <c r="I731" s="479"/>
      <c r="J731" s="479"/>
      <c r="K731" s="480"/>
      <c r="L731" s="286"/>
      <c r="M731" s="286"/>
      <c r="N731" s="286"/>
      <c r="O731" s="286"/>
      <c r="P731" s="286"/>
      <c r="Q731" s="286"/>
      <c r="R731" s="286"/>
      <c r="S731" s="286"/>
      <c r="T731" s="286"/>
      <c r="U731" s="286"/>
      <c r="V731" s="286"/>
    </row>
    <row r="732" spans="1:22" ht="52.5" customHeight="1">
      <c r="A732" s="288" t="s">
        <v>303</v>
      </c>
      <c r="B732" s="484" t="str">
        <f>B3</f>
        <v>CONSTRUCCION DE LOS SISTEMAS DE ALCANTARILLADO PLUVIAL DE LOS BARRIOS EL DORADO, PRADOS DE SAN LUIS, SANTA CATALINA, PATRIOTAS, VILLA BACHUE y PRADOS DEL NORTE DE LA CIUDAD DE TUNJA.</v>
      </c>
      <c r="C732" s="485"/>
      <c r="D732" s="485"/>
      <c r="E732" s="485"/>
      <c r="F732" s="485"/>
      <c r="G732" s="485"/>
      <c r="H732" s="485"/>
      <c r="I732" s="485"/>
      <c r="J732" s="485"/>
      <c r="K732" s="486"/>
      <c r="L732" s="286"/>
      <c r="M732" s="286"/>
      <c r="N732" s="286"/>
      <c r="O732" s="286"/>
      <c r="P732" s="286"/>
      <c r="Q732" s="286"/>
      <c r="R732" s="286"/>
      <c r="S732" s="286"/>
      <c r="T732" s="286"/>
      <c r="U732" s="286"/>
      <c r="V732" s="286"/>
    </row>
    <row r="733" spans="1:22" ht="12.75" customHeight="1">
      <c r="A733" s="487" t="s">
        <v>305</v>
      </c>
      <c r="B733" s="455"/>
      <c r="C733" s="488"/>
      <c r="D733" s="489"/>
      <c r="E733" s="489"/>
      <c r="F733" s="455"/>
      <c r="G733" s="490" t="s">
        <v>306</v>
      </c>
      <c r="H733" s="455"/>
      <c r="I733" s="490"/>
      <c r="J733" s="489"/>
      <c r="K733" s="491"/>
      <c r="L733" s="286"/>
      <c r="M733" s="286"/>
      <c r="N733" s="286"/>
      <c r="O733" s="286"/>
      <c r="P733" s="286"/>
      <c r="Q733" s="286"/>
      <c r="R733" s="286"/>
      <c r="S733" s="286"/>
      <c r="T733" s="286"/>
      <c r="U733" s="286"/>
      <c r="V733" s="286"/>
    </row>
    <row r="734" spans="1:22" ht="45.75" customHeight="1" thickBot="1">
      <c r="A734" s="289" t="s">
        <v>8</v>
      </c>
      <c r="B734" s="465" t="s">
        <v>54</v>
      </c>
      <c r="C734" s="466"/>
      <c r="D734" s="467" t="s">
        <v>10</v>
      </c>
      <c r="E734" s="468"/>
      <c r="F734" s="466"/>
      <c r="G734" s="469" t="str">
        <f>'PRESUPUESTO OFICIAL'!C46</f>
        <v>EXCAVACIÓNES MECANICAS Y CORTES EN MATERIAL CONGLOMERADO SIN EXPLOSIVOS, (INCLUYE CARGUE Y ACARREO LIBRE HASTA 5 KM.)</v>
      </c>
      <c r="H734" s="468"/>
      <c r="I734" s="468"/>
      <c r="J734" s="290" t="s">
        <v>9</v>
      </c>
      <c r="K734" s="291" t="s">
        <v>14</v>
      </c>
      <c r="L734" s="286"/>
      <c r="M734" s="286"/>
      <c r="N734" s="286"/>
      <c r="O734" s="286"/>
      <c r="P734" s="286"/>
      <c r="Q734" s="286"/>
      <c r="R734" s="286"/>
      <c r="S734" s="286"/>
      <c r="T734" s="286"/>
      <c r="U734" s="286"/>
      <c r="V734" s="286"/>
    </row>
    <row r="735" spans="1:22" ht="12.75" customHeight="1">
      <c r="A735" s="470" t="s">
        <v>307</v>
      </c>
      <c r="B735" s="471"/>
      <c r="C735" s="474" t="s">
        <v>5</v>
      </c>
      <c r="D735" s="476" t="s">
        <v>308</v>
      </c>
      <c r="E735" s="477"/>
      <c r="F735" s="473"/>
      <c r="G735" s="474" t="s">
        <v>13</v>
      </c>
      <c r="H735" s="478" t="s">
        <v>309</v>
      </c>
      <c r="I735" s="479"/>
      <c r="J735" s="479"/>
      <c r="K735" s="480"/>
      <c r="L735" s="286"/>
      <c r="M735" s="286"/>
      <c r="N735" s="286"/>
      <c r="O735" s="286"/>
      <c r="P735" s="286"/>
      <c r="Q735" s="286"/>
      <c r="R735" s="286"/>
      <c r="S735" s="286"/>
      <c r="T735" s="286"/>
      <c r="U735" s="286"/>
      <c r="V735" s="286"/>
    </row>
    <row r="736" spans="1:22" ht="12.75" customHeight="1">
      <c r="A736" s="472"/>
      <c r="B736" s="473"/>
      <c r="C736" s="475"/>
      <c r="D736" s="294" t="s">
        <v>310</v>
      </c>
      <c r="E736" s="294" t="s">
        <v>311</v>
      </c>
      <c r="F736" s="294" t="s">
        <v>312</v>
      </c>
      <c r="G736" s="475"/>
      <c r="H736" s="481"/>
      <c r="I736" s="477"/>
      <c r="J736" s="477"/>
      <c r="K736" s="482"/>
      <c r="L736" s="286"/>
      <c r="M736" s="286"/>
      <c r="N736" s="286"/>
      <c r="O736" s="286"/>
      <c r="P736" s="286"/>
      <c r="Q736" s="286"/>
      <c r="R736" s="286"/>
      <c r="S736" s="286"/>
      <c r="T736" s="286"/>
      <c r="U736" s="286"/>
      <c r="V736" s="286"/>
    </row>
    <row r="737" spans="1:22" ht="12.75" customHeight="1">
      <c r="A737" s="454" t="s">
        <v>355</v>
      </c>
      <c r="B737" s="463"/>
      <c r="C737" s="294"/>
      <c r="D737" s="296">
        <v>34.9</v>
      </c>
      <c r="E737" s="322">
        <v>0.7</v>
      </c>
      <c r="F737" s="337">
        <v>3.4699999999997999</v>
      </c>
      <c r="G737" s="299">
        <f>D737*E737*F737</f>
        <v>84.772099999995092</v>
      </c>
      <c r="H737" s="293"/>
      <c r="I737" s="300"/>
      <c r="J737" s="300"/>
      <c r="K737" s="301"/>
      <c r="L737" s="286"/>
      <c r="M737" s="286"/>
      <c r="N737" s="286"/>
      <c r="O737" s="286"/>
      <c r="P737" s="286"/>
      <c r="Q737" s="286"/>
      <c r="R737" s="286"/>
      <c r="S737" s="286"/>
      <c r="T737" s="286"/>
      <c r="U737" s="286"/>
      <c r="V737" s="286"/>
    </row>
    <row r="738" spans="1:22" ht="12.75" customHeight="1">
      <c r="A738" s="454" t="s">
        <v>356</v>
      </c>
      <c r="B738" s="463"/>
      <c r="C738" s="294"/>
      <c r="D738" s="296">
        <v>33.799999999999997</v>
      </c>
      <c r="E738" s="322">
        <v>0.7</v>
      </c>
      <c r="F738" s="337">
        <v>3.5</v>
      </c>
      <c r="G738" s="299">
        <f t="shared" ref="G738:G755" si="16">D738*E738*F738</f>
        <v>82.809999999999988</v>
      </c>
      <c r="H738" s="293"/>
      <c r="I738" s="300"/>
      <c r="J738" s="300"/>
      <c r="K738" s="301"/>
      <c r="L738" s="286"/>
      <c r="M738" s="286"/>
      <c r="N738" s="286"/>
      <c r="O738" s="286"/>
      <c r="P738" s="286"/>
      <c r="Q738" s="286"/>
      <c r="R738" s="286"/>
      <c r="S738" s="286"/>
      <c r="T738" s="286"/>
      <c r="U738" s="286"/>
      <c r="V738" s="286"/>
    </row>
    <row r="739" spans="1:22" ht="12.75" customHeight="1">
      <c r="A739" s="454" t="s">
        <v>357</v>
      </c>
      <c r="B739" s="463"/>
      <c r="C739" s="294"/>
      <c r="D739" s="296">
        <v>90.9</v>
      </c>
      <c r="E739" s="322">
        <v>0.7</v>
      </c>
      <c r="F739" s="337">
        <v>4.1249999999997726</v>
      </c>
      <c r="G739" s="299">
        <f t="shared" si="16"/>
        <v>262.47374999998556</v>
      </c>
      <c r="H739" s="293"/>
      <c r="I739" s="300"/>
      <c r="J739" s="300"/>
      <c r="K739" s="301"/>
      <c r="L739" s="286"/>
      <c r="M739" s="286"/>
      <c r="N739" s="286"/>
      <c r="O739" s="286"/>
      <c r="P739" s="286"/>
      <c r="Q739" s="286"/>
      <c r="R739" s="286"/>
      <c r="S739" s="286"/>
      <c r="T739" s="286"/>
      <c r="U739" s="286"/>
      <c r="V739" s="286"/>
    </row>
    <row r="740" spans="1:22" ht="12.75" customHeight="1">
      <c r="A740" s="454" t="s">
        <v>358</v>
      </c>
      <c r="B740" s="463"/>
      <c r="C740" s="294"/>
      <c r="D740" s="296">
        <v>35.1</v>
      </c>
      <c r="E740" s="322">
        <v>0.7</v>
      </c>
      <c r="F740" s="337">
        <v>3.209999999999809</v>
      </c>
      <c r="G740" s="299">
        <f t="shared" si="16"/>
        <v>78.869699999995305</v>
      </c>
      <c r="H740" s="293"/>
      <c r="I740" s="300"/>
      <c r="J740" s="300"/>
      <c r="K740" s="301"/>
      <c r="L740" s="286"/>
      <c r="M740" s="286"/>
      <c r="N740" s="286"/>
      <c r="O740" s="286"/>
      <c r="P740" s="286"/>
      <c r="Q740" s="286"/>
      <c r="R740" s="286"/>
      <c r="S740" s="286"/>
      <c r="T740" s="286"/>
      <c r="U740" s="286"/>
      <c r="V740" s="286"/>
    </row>
    <row r="741" spans="1:22" ht="12.75" customHeight="1">
      <c r="A741" s="454" t="s">
        <v>359</v>
      </c>
      <c r="B741" s="463"/>
      <c r="C741" s="294"/>
      <c r="D741" s="296">
        <v>25.3</v>
      </c>
      <c r="E741" s="322">
        <v>0.7</v>
      </c>
      <c r="F741" s="337">
        <v>3</v>
      </c>
      <c r="G741" s="299">
        <f t="shared" si="16"/>
        <v>53.13</v>
      </c>
      <c r="H741" s="293"/>
      <c r="I741" s="300"/>
      <c r="J741" s="300"/>
      <c r="K741" s="301"/>
      <c r="L741" s="286"/>
      <c r="M741" s="286"/>
      <c r="N741" s="286"/>
      <c r="O741" s="286"/>
      <c r="P741" s="286"/>
      <c r="Q741" s="286"/>
      <c r="R741" s="286"/>
      <c r="S741" s="286"/>
      <c r="T741" s="286"/>
      <c r="U741" s="286"/>
      <c r="V741" s="286"/>
    </row>
    <row r="742" spans="1:22" ht="12.75" customHeight="1">
      <c r="A742" s="454" t="s">
        <v>360</v>
      </c>
      <c r="B742" s="463"/>
      <c r="C742" s="294"/>
      <c r="D742" s="296">
        <v>11.3</v>
      </c>
      <c r="E742" s="322">
        <v>0.7</v>
      </c>
      <c r="F742" s="337">
        <v>2.165000000000191</v>
      </c>
      <c r="G742" s="299">
        <f t="shared" si="16"/>
        <v>17.125150000001511</v>
      </c>
      <c r="H742" s="293"/>
      <c r="I742" s="300"/>
      <c r="J742" s="300"/>
      <c r="K742" s="301"/>
      <c r="L742" s="286"/>
      <c r="M742" s="286"/>
      <c r="N742" s="286"/>
      <c r="O742" s="286"/>
      <c r="P742" s="286"/>
      <c r="Q742" s="286"/>
      <c r="R742" s="286"/>
      <c r="S742" s="286"/>
      <c r="T742" s="286"/>
      <c r="U742" s="286"/>
      <c r="V742" s="286"/>
    </row>
    <row r="743" spans="1:22" ht="12.75" customHeight="1">
      <c r="A743" s="454" t="s">
        <v>361</v>
      </c>
      <c r="B743" s="463"/>
      <c r="C743" s="294"/>
      <c r="D743" s="296">
        <v>18</v>
      </c>
      <c r="E743" s="322">
        <v>0.7</v>
      </c>
      <c r="F743" s="337">
        <v>2.2100000000000364</v>
      </c>
      <c r="G743" s="299">
        <f t="shared" si="16"/>
        <v>27.846000000000458</v>
      </c>
      <c r="H743" s="293"/>
      <c r="I743" s="300"/>
      <c r="J743" s="300"/>
      <c r="K743" s="301"/>
      <c r="L743" s="286"/>
      <c r="M743" s="286"/>
      <c r="N743" s="286"/>
      <c r="O743" s="286"/>
      <c r="P743" s="286"/>
      <c r="Q743" s="286"/>
      <c r="R743" s="286"/>
      <c r="S743" s="286"/>
      <c r="T743" s="286"/>
      <c r="U743" s="286"/>
      <c r="V743" s="286"/>
    </row>
    <row r="744" spans="1:22" ht="12.75" customHeight="1">
      <c r="A744" s="454" t="s">
        <v>362</v>
      </c>
      <c r="B744" s="463"/>
      <c r="C744" s="294"/>
      <c r="D744" s="296">
        <v>85.9</v>
      </c>
      <c r="E744" s="322">
        <v>0.7</v>
      </c>
      <c r="F744" s="337">
        <v>1.8650000000000091</v>
      </c>
      <c r="G744" s="299">
        <f t="shared" si="16"/>
        <v>112.14245000000055</v>
      </c>
      <c r="H744" s="293"/>
      <c r="I744" s="300"/>
      <c r="J744" s="300"/>
      <c r="K744" s="301"/>
      <c r="L744" s="286"/>
      <c r="M744" s="286"/>
      <c r="N744" s="286"/>
      <c r="O744" s="286"/>
      <c r="P744" s="286"/>
      <c r="Q744" s="286"/>
      <c r="R744" s="286"/>
      <c r="S744" s="286"/>
      <c r="T744" s="286"/>
      <c r="U744" s="286"/>
      <c r="V744" s="286"/>
    </row>
    <row r="745" spans="1:22" ht="12.75" customHeight="1">
      <c r="A745" s="454" t="s">
        <v>363</v>
      </c>
      <c r="B745" s="463"/>
      <c r="C745" s="294"/>
      <c r="D745" s="296">
        <v>59.3</v>
      </c>
      <c r="E745" s="322">
        <v>0.7</v>
      </c>
      <c r="F745" s="337">
        <v>2.0799999999999272</v>
      </c>
      <c r="G745" s="299">
        <f t="shared" si="16"/>
        <v>86.340799999996975</v>
      </c>
      <c r="H745" s="293"/>
      <c r="I745" s="300"/>
      <c r="J745" s="300"/>
      <c r="K745" s="301"/>
      <c r="L745" s="286"/>
      <c r="M745" s="286"/>
      <c r="N745" s="286"/>
      <c r="O745" s="286"/>
      <c r="P745" s="286"/>
      <c r="Q745" s="286"/>
      <c r="R745" s="286"/>
      <c r="S745" s="286"/>
      <c r="T745" s="286"/>
      <c r="U745" s="286"/>
      <c r="V745" s="286"/>
    </row>
    <row r="746" spans="1:22" ht="12.75" customHeight="1">
      <c r="A746" s="454" t="s">
        <v>366</v>
      </c>
      <c r="B746" s="463"/>
      <c r="C746" s="294"/>
      <c r="D746" s="303">
        <v>2.5</v>
      </c>
      <c r="E746" s="297">
        <v>2.5</v>
      </c>
      <c r="F746" s="298">
        <v>2.6999999999997271</v>
      </c>
      <c r="G746" s="299">
        <f t="shared" si="16"/>
        <v>16.874999999998295</v>
      </c>
      <c r="H746" s="293"/>
      <c r="I746" s="300"/>
      <c r="J746" s="300"/>
      <c r="K746" s="301"/>
      <c r="L746" s="286"/>
      <c r="M746" s="286"/>
      <c r="N746" s="286"/>
      <c r="O746" s="286"/>
      <c r="P746" s="286"/>
      <c r="Q746" s="286"/>
      <c r="R746" s="286"/>
      <c r="S746" s="286"/>
      <c r="T746" s="286"/>
      <c r="U746" s="286"/>
      <c r="V746" s="286"/>
    </row>
    <row r="747" spans="1:22" ht="12.75" customHeight="1">
      <c r="A747" s="454" t="s">
        <v>367</v>
      </c>
      <c r="B747" s="463"/>
      <c r="C747" s="294"/>
      <c r="D747" s="303">
        <v>2.5</v>
      </c>
      <c r="E747" s="297">
        <v>2.5</v>
      </c>
      <c r="F747" s="298">
        <v>5.039999999999873</v>
      </c>
      <c r="G747" s="299">
        <f t="shared" si="16"/>
        <v>31.499999999999208</v>
      </c>
      <c r="H747" s="293"/>
      <c r="I747" s="300"/>
      <c r="J747" s="300"/>
      <c r="K747" s="301"/>
      <c r="L747" s="286"/>
      <c r="M747" s="286"/>
      <c r="N747" s="286"/>
      <c r="O747" s="286"/>
      <c r="P747" s="286"/>
      <c r="Q747" s="286"/>
      <c r="R747" s="286"/>
      <c r="S747" s="286"/>
      <c r="T747" s="286"/>
      <c r="U747" s="286"/>
      <c r="V747" s="286"/>
    </row>
    <row r="748" spans="1:22" ht="12.75" customHeight="1">
      <c r="A748" s="454" t="s">
        <v>368</v>
      </c>
      <c r="B748" s="463"/>
      <c r="C748" s="294"/>
      <c r="D748" s="303">
        <v>2.5</v>
      </c>
      <c r="E748" s="297">
        <v>2.5</v>
      </c>
      <c r="F748" s="298">
        <v>2.76</v>
      </c>
      <c r="G748" s="299">
        <f t="shared" si="16"/>
        <v>17.25</v>
      </c>
      <c r="H748" s="293"/>
      <c r="I748" s="300"/>
      <c r="J748" s="300"/>
      <c r="K748" s="301"/>
      <c r="L748" s="286"/>
      <c r="M748" s="286"/>
      <c r="N748" s="286"/>
      <c r="O748" s="286"/>
      <c r="P748" s="286"/>
      <c r="Q748" s="286"/>
      <c r="R748" s="286"/>
      <c r="S748" s="286"/>
      <c r="T748" s="286"/>
      <c r="U748" s="286"/>
      <c r="V748" s="286"/>
    </row>
    <row r="749" spans="1:22" ht="12.75" customHeight="1">
      <c r="A749" s="454" t="s">
        <v>369</v>
      </c>
      <c r="B749" s="463"/>
      <c r="C749" s="294"/>
      <c r="D749" s="303">
        <v>2.5</v>
      </c>
      <c r="E749" s="297">
        <v>2.5</v>
      </c>
      <c r="F749" s="298">
        <v>4.01</v>
      </c>
      <c r="G749" s="299">
        <f t="shared" si="16"/>
        <v>25.0625</v>
      </c>
      <c r="H749" s="293"/>
      <c r="I749" s="300"/>
      <c r="J749" s="300"/>
      <c r="K749" s="301"/>
      <c r="L749" s="286"/>
      <c r="M749" s="286"/>
      <c r="N749" s="286"/>
      <c r="O749" s="286"/>
      <c r="P749" s="286"/>
      <c r="Q749" s="286"/>
      <c r="R749" s="286"/>
      <c r="S749" s="286"/>
      <c r="T749" s="286"/>
      <c r="U749" s="286"/>
      <c r="V749" s="286"/>
    </row>
    <row r="750" spans="1:22" ht="12.75" customHeight="1">
      <c r="A750" s="454" t="s">
        <v>370</v>
      </c>
      <c r="B750" s="463" t="s">
        <v>371</v>
      </c>
      <c r="C750" s="294"/>
      <c r="D750" s="303">
        <v>2.5</v>
      </c>
      <c r="E750" s="297">
        <v>2.5</v>
      </c>
      <c r="F750" s="298">
        <v>3.21</v>
      </c>
      <c r="G750" s="299">
        <f t="shared" si="16"/>
        <v>20.0625</v>
      </c>
      <c r="H750" s="293"/>
      <c r="I750" s="300"/>
      <c r="J750" s="300"/>
      <c r="K750" s="301"/>
      <c r="L750" s="286"/>
      <c r="M750" s="286"/>
      <c r="N750" s="286"/>
      <c r="O750" s="286"/>
      <c r="P750" s="286"/>
      <c r="Q750" s="286"/>
      <c r="R750" s="286"/>
      <c r="S750" s="286"/>
      <c r="T750" s="286"/>
      <c r="U750" s="286"/>
      <c r="V750" s="286"/>
    </row>
    <row r="751" spans="1:22" ht="12.75" customHeight="1">
      <c r="A751" s="454" t="s">
        <v>372</v>
      </c>
      <c r="B751" s="463"/>
      <c r="C751" s="294"/>
      <c r="D751" s="303">
        <v>2.5</v>
      </c>
      <c r="E751" s="297">
        <v>2.5</v>
      </c>
      <c r="F751" s="298">
        <v>2.59</v>
      </c>
      <c r="G751" s="299">
        <f t="shared" si="16"/>
        <v>16.1875</v>
      </c>
      <c r="H751" s="293"/>
      <c r="I751" s="300"/>
      <c r="J751" s="300"/>
      <c r="K751" s="301"/>
      <c r="L751" s="286"/>
      <c r="M751" s="286"/>
      <c r="N751" s="286"/>
      <c r="O751" s="286"/>
      <c r="P751" s="286"/>
      <c r="Q751" s="286"/>
      <c r="R751" s="286"/>
      <c r="S751" s="286"/>
      <c r="T751" s="286"/>
      <c r="U751" s="286"/>
      <c r="V751" s="286"/>
    </row>
    <row r="752" spans="1:22" ht="12.75" customHeight="1">
      <c r="A752" s="454" t="s">
        <v>373</v>
      </c>
      <c r="B752" s="463" t="s">
        <v>374</v>
      </c>
      <c r="C752" s="294"/>
      <c r="D752" s="303">
        <v>2.5</v>
      </c>
      <c r="E752" s="297">
        <v>2.5</v>
      </c>
      <c r="F752" s="298">
        <v>2.54</v>
      </c>
      <c r="G752" s="299">
        <f t="shared" si="16"/>
        <v>15.875</v>
      </c>
      <c r="H752" s="293"/>
      <c r="I752" s="300"/>
      <c r="J752" s="300"/>
      <c r="K752" s="301"/>
      <c r="L752" s="286"/>
      <c r="M752" s="286"/>
      <c r="N752" s="286"/>
      <c r="O752" s="286"/>
      <c r="P752" s="286"/>
      <c r="Q752" s="286"/>
      <c r="R752" s="286"/>
      <c r="S752" s="286"/>
      <c r="T752" s="286"/>
      <c r="U752" s="286"/>
      <c r="V752" s="286"/>
    </row>
    <row r="753" spans="1:22" ht="12.75" customHeight="1">
      <c r="A753" s="454" t="s">
        <v>375</v>
      </c>
      <c r="B753" s="463" t="s">
        <v>376</v>
      </c>
      <c r="C753" s="294"/>
      <c r="D753" s="303">
        <v>2.5</v>
      </c>
      <c r="E753" s="297">
        <v>2.5</v>
      </c>
      <c r="F753" s="298">
        <v>2.63</v>
      </c>
      <c r="G753" s="299">
        <f t="shared" si="16"/>
        <v>16.4375</v>
      </c>
      <c r="H753" s="293"/>
      <c r="I753" s="300"/>
      <c r="J753" s="300"/>
      <c r="K753" s="301"/>
      <c r="L753" s="286"/>
      <c r="M753" s="286"/>
      <c r="N753" s="286"/>
      <c r="O753" s="286"/>
      <c r="P753" s="286"/>
      <c r="Q753" s="286"/>
      <c r="R753" s="286"/>
      <c r="S753" s="286"/>
      <c r="T753" s="286"/>
      <c r="U753" s="286"/>
      <c r="V753" s="286"/>
    </row>
    <row r="754" spans="1:22" ht="12.75" customHeight="1">
      <c r="A754" s="454" t="s">
        <v>377</v>
      </c>
      <c r="B754" s="463" t="s">
        <v>378</v>
      </c>
      <c r="C754" s="294"/>
      <c r="D754" s="303">
        <v>2.5</v>
      </c>
      <c r="E754" s="297">
        <v>2.5</v>
      </c>
      <c r="F754" s="298">
        <v>1.9100000000000001</v>
      </c>
      <c r="G754" s="299">
        <f t="shared" si="16"/>
        <v>11.9375</v>
      </c>
      <c r="H754" s="293"/>
      <c r="I754" s="300"/>
      <c r="J754" s="300"/>
      <c r="K754" s="301"/>
      <c r="L754" s="286"/>
      <c r="M754" s="286"/>
      <c r="N754" s="286"/>
      <c r="O754" s="286"/>
      <c r="P754" s="286"/>
      <c r="Q754" s="286"/>
      <c r="R754" s="286"/>
      <c r="S754" s="286"/>
      <c r="T754" s="286"/>
      <c r="U754" s="286"/>
      <c r="V754" s="286"/>
    </row>
    <row r="755" spans="1:22" ht="12.75" customHeight="1">
      <c r="A755" s="454" t="s">
        <v>379</v>
      </c>
      <c r="B755" s="455" t="s">
        <v>380</v>
      </c>
      <c r="C755" s="323"/>
      <c r="D755" s="303">
        <v>2.5</v>
      </c>
      <c r="E755" s="297">
        <v>2.5</v>
      </c>
      <c r="F755" s="298">
        <v>2.33</v>
      </c>
      <c r="G755" s="299">
        <f t="shared" si="16"/>
        <v>14.5625</v>
      </c>
      <c r="H755" s="293"/>
      <c r="I755" s="300"/>
      <c r="J755" s="300"/>
      <c r="K755" s="301"/>
      <c r="L755" s="286"/>
      <c r="M755" s="286"/>
      <c r="N755" s="286"/>
      <c r="O755" s="286"/>
      <c r="P755" s="286"/>
      <c r="Q755" s="286"/>
      <c r="R755" s="286"/>
      <c r="S755" s="286"/>
      <c r="T755" s="286"/>
      <c r="U755" s="286"/>
      <c r="V755" s="286"/>
    </row>
    <row r="756" spans="1:22" ht="12.75" customHeight="1">
      <c r="A756" s="456"/>
      <c r="B756" s="456"/>
      <c r="C756" s="329"/>
      <c r="D756" s="329"/>
      <c r="E756" s="329"/>
      <c r="F756" s="329"/>
      <c r="G756" s="329"/>
      <c r="H756" s="300"/>
      <c r="I756" s="300"/>
      <c r="J756" s="300"/>
      <c r="K756" s="301"/>
      <c r="L756" s="286"/>
      <c r="M756" s="286"/>
      <c r="N756" s="286"/>
      <c r="O756" s="286"/>
      <c r="P756" s="286"/>
      <c r="Q756" s="286"/>
      <c r="R756" s="286"/>
      <c r="S756" s="286"/>
      <c r="T756" s="286"/>
      <c r="U756" s="286"/>
      <c r="V756" s="286"/>
    </row>
    <row r="757" spans="1:22" ht="12.75" customHeight="1" thickBot="1">
      <c r="A757" s="457" t="s">
        <v>13</v>
      </c>
      <c r="B757" s="458"/>
      <c r="C757" s="458"/>
      <c r="D757" s="458"/>
      <c r="E757" s="458"/>
      <c r="F757" s="458"/>
      <c r="G757" s="343">
        <f>ROUNDUP((SUM(G737:G755)*0.2),0)</f>
        <v>199</v>
      </c>
      <c r="H757" s="309"/>
      <c r="I757" s="309"/>
      <c r="J757" s="309"/>
      <c r="K757" s="310"/>
      <c r="L757" s="286"/>
      <c r="N757" s="286"/>
      <c r="O757" s="286"/>
      <c r="P757" s="286"/>
      <c r="Q757" s="286"/>
      <c r="R757" s="286"/>
      <c r="S757" s="286"/>
      <c r="T757" s="286"/>
      <c r="U757" s="286"/>
      <c r="V757" s="286"/>
    </row>
    <row r="758" spans="1:22" ht="12.75" customHeight="1">
      <c r="A758" s="315"/>
      <c r="B758" s="286"/>
      <c r="C758" s="286"/>
      <c r="D758" s="286"/>
      <c r="E758" s="286"/>
      <c r="F758" s="286"/>
      <c r="G758" s="286"/>
      <c r="H758" s="312"/>
      <c r="I758" s="312"/>
      <c r="J758" s="312"/>
      <c r="K758" s="313"/>
      <c r="L758" s="286"/>
      <c r="M758" s="286"/>
      <c r="N758" s="286"/>
      <c r="O758" s="286"/>
      <c r="P758" s="286"/>
      <c r="Q758" s="286"/>
      <c r="R758" s="286"/>
      <c r="S758" s="286"/>
      <c r="T758" s="286"/>
      <c r="U758" s="286"/>
      <c r="V758" s="286"/>
    </row>
    <row r="759" spans="1:22" ht="47.25" customHeight="1">
      <c r="A759" s="459"/>
      <c r="B759" s="460"/>
      <c r="C759" s="460"/>
      <c r="D759" s="460"/>
      <c r="E759" s="460"/>
      <c r="F759" s="460"/>
      <c r="G759" s="460"/>
      <c r="H759" s="460"/>
      <c r="I759" s="460"/>
      <c r="J759" s="286"/>
      <c r="K759" s="314"/>
      <c r="L759" s="286"/>
      <c r="M759" s="286"/>
      <c r="N759" s="286"/>
      <c r="O759" s="286"/>
      <c r="P759" s="286"/>
      <c r="Q759" s="286"/>
      <c r="R759" s="286"/>
      <c r="S759" s="286"/>
      <c r="T759" s="286"/>
      <c r="U759" s="286"/>
      <c r="V759" s="286"/>
    </row>
    <row r="760" spans="1:22" ht="12.75" customHeight="1">
      <c r="A760" s="461" t="s">
        <v>315</v>
      </c>
      <c r="B760" s="460"/>
      <c r="C760" s="460"/>
      <c r="D760" s="316"/>
      <c r="E760" s="316"/>
      <c r="F760" s="462" t="s">
        <v>315</v>
      </c>
      <c r="G760" s="460"/>
      <c r="H760" s="460"/>
      <c r="I760" s="316"/>
      <c r="J760" s="286"/>
      <c r="K760" s="314"/>
      <c r="L760" s="286"/>
      <c r="M760" s="286"/>
      <c r="N760" s="286"/>
      <c r="O760" s="286"/>
      <c r="P760" s="286"/>
      <c r="Q760" s="286"/>
      <c r="R760" s="286"/>
      <c r="S760" s="286"/>
      <c r="T760" s="286"/>
      <c r="U760" s="286"/>
      <c r="V760" s="286"/>
    </row>
    <row r="761" spans="1:22" ht="15.75" customHeight="1" thickBot="1">
      <c r="A761" s="451" t="s">
        <v>316</v>
      </c>
      <c r="B761" s="452"/>
      <c r="C761" s="452"/>
      <c r="D761" s="317"/>
      <c r="E761" s="317"/>
      <c r="F761" s="453" t="s">
        <v>316</v>
      </c>
      <c r="G761" s="452"/>
      <c r="H761" s="452"/>
      <c r="I761" s="317"/>
      <c r="J761" s="318"/>
      <c r="K761" s="319"/>
      <c r="L761" s="286"/>
      <c r="M761" s="286"/>
      <c r="N761" s="286"/>
      <c r="O761" s="286"/>
      <c r="P761" s="286"/>
      <c r="Q761" s="286"/>
      <c r="R761" s="286"/>
      <c r="S761" s="286"/>
      <c r="T761" s="286"/>
      <c r="U761" s="286"/>
      <c r="V761" s="286"/>
    </row>
    <row r="762" spans="1:22" ht="12.75" customHeight="1">
      <c r="A762" s="492" t="s">
        <v>302</v>
      </c>
      <c r="B762" s="493"/>
      <c r="C762" s="493"/>
      <c r="D762" s="493"/>
      <c r="E762" s="493"/>
      <c r="F762" s="493"/>
      <c r="G762" s="493"/>
      <c r="H762" s="493"/>
      <c r="I762" s="493"/>
      <c r="J762" s="493"/>
      <c r="K762" s="494"/>
      <c r="L762" s="286"/>
      <c r="M762" s="286"/>
      <c r="N762" s="286"/>
      <c r="O762" s="286"/>
      <c r="P762" s="286"/>
      <c r="Q762" s="286"/>
      <c r="R762" s="345"/>
      <c r="S762" s="345"/>
      <c r="T762" s="286"/>
      <c r="U762" s="286"/>
      <c r="V762" s="286"/>
    </row>
    <row r="763" spans="1:22" ht="12.75" customHeight="1" thickBot="1">
      <c r="A763" s="483"/>
      <c r="B763" s="479"/>
      <c r="C763" s="479"/>
      <c r="D763" s="479"/>
      <c r="E763" s="479"/>
      <c r="F763" s="479"/>
      <c r="G763" s="479"/>
      <c r="H763" s="479"/>
      <c r="I763" s="479"/>
      <c r="J763" s="479"/>
      <c r="K763" s="480"/>
      <c r="L763" s="286"/>
      <c r="M763" s="286"/>
      <c r="N763" s="346"/>
      <c r="O763" s="286"/>
      <c r="P763" s="286"/>
      <c r="Q763" s="286"/>
      <c r="R763" s="345"/>
      <c r="S763" s="345"/>
      <c r="T763" s="286"/>
      <c r="U763" s="286"/>
      <c r="V763" s="286"/>
    </row>
    <row r="764" spans="1:22" ht="37.5" customHeight="1">
      <c r="A764" s="288" t="s">
        <v>303</v>
      </c>
      <c r="B764" s="484" t="str">
        <f>B3</f>
        <v>CONSTRUCCION DE LOS SISTEMAS DE ALCANTARILLADO PLUVIAL DE LOS BARRIOS EL DORADO, PRADOS DE SAN LUIS, SANTA CATALINA, PATRIOTAS, VILLA BACHUE y PRADOS DEL NORTE DE LA CIUDAD DE TUNJA.</v>
      </c>
      <c r="C764" s="485"/>
      <c r="D764" s="485"/>
      <c r="E764" s="485"/>
      <c r="F764" s="485"/>
      <c r="G764" s="485"/>
      <c r="H764" s="485"/>
      <c r="I764" s="485"/>
      <c r="J764" s="485"/>
      <c r="K764" s="486"/>
      <c r="L764" s="286"/>
      <c r="M764" s="286"/>
      <c r="N764" s="286"/>
      <c r="O764" s="286"/>
      <c r="P764" s="286"/>
      <c r="Q764" s="286"/>
      <c r="R764" s="286"/>
      <c r="S764" s="286"/>
      <c r="T764" s="286"/>
      <c r="U764" s="286"/>
      <c r="V764" s="286"/>
    </row>
    <row r="765" spans="1:22" ht="12.75" customHeight="1">
      <c r="A765" s="487" t="s">
        <v>305</v>
      </c>
      <c r="B765" s="455"/>
      <c r="C765" s="488"/>
      <c r="D765" s="489"/>
      <c r="E765" s="489"/>
      <c r="F765" s="455"/>
      <c r="G765" s="490" t="s">
        <v>306</v>
      </c>
      <c r="H765" s="455"/>
      <c r="I765" s="490"/>
      <c r="J765" s="489"/>
      <c r="K765" s="491"/>
      <c r="L765" s="286"/>
      <c r="M765" s="286"/>
      <c r="N765" s="286"/>
      <c r="O765" s="286"/>
      <c r="P765" s="286"/>
      <c r="Q765" s="286"/>
      <c r="R765" s="286"/>
      <c r="S765" s="286"/>
      <c r="T765" s="286"/>
      <c r="U765" s="286"/>
      <c r="V765" s="286"/>
    </row>
    <row r="766" spans="1:22" ht="45.75" customHeight="1" thickBot="1">
      <c r="A766" s="289" t="s">
        <v>8</v>
      </c>
      <c r="B766" s="465" t="s">
        <v>55</v>
      </c>
      <c r="C766" s="466"/>
      <c r="D766" s="467" t="s">
        <v>10</v>
      </c>
      <c r="E766" s="468"/>
      <c r="F766" s="466"/>
      <c r="G766" s="469" t="str">
        <f>'PRESUPUESTO OFICIAL'!C47</f>
        <v>EXCAVACIÓNES MECANICAS Y CORTES EN MATERIAL DE ROCA SIN EXPLOSIVOS, (INCLUYE CARGUE Y ACARREO LIBRE HASTA 5 KM.)</v>
      </c>
      <c r="H766" s="468"/>
      <c r="I766" s="468"/>
      <c r="J766" s="290" t="s">
        <v>9</v>
      </c>
      <c r="K766" s="291" t="s">
        <v>14</v>
      </c>
      <c r="L766" s="286"/>
      <c r="M766" s="286"/>
      <c r="N766" s="286"/>
      <c r="O766" s="286"/>
      <c r="P766" s="286"/>
      <c r="Q766" s="286"/>
      <c r="R766" s="286"/>
      <c r="S766" s="286"/>
      <c r="T766" s="286"/>
      <c r="U766" s="286"/>
      <c r="V766" s="286"/>
    </row>
    <row r="767" spans="1:22" ht="12.75" customHeight="1">
      <c r="A767" s="470" t="s">
        <v>307</v>
      </c>
      <c r="B767" s="471"/>
      <c r="C767" s="474" t="s">
        <v>5</v>
      </c>
      <c r="D767" s="476" t="s">
        <v>308</v>
      </c>
      <c r="E767" s="477"/>
      <c r="F767" s="473"/>
      <c r="G767" s="474" t="s">
        <v>13</v>
      </c>
      <c r="H767" s="478" t="s">
        <v>309</v>
      </c>
      <c r="I767" s="479"/>
      <c r="J767" s="479"/>
      <c r="K767" s="480"/>
      <c r="L767" s="286"/>
      <c r="M767" s="286"/>
      <c r="N767" s="286"/>
      <c r="O767" s="286"/>
      <c r="P767" s="286"/>
      <c r="Q767" s="286"/>
      <c r="R767" s="286"/>
      <c r="S767" s="286"/>
      <c r="T767" s="286"/>
      <c r="U767" s="286"/>
      <c r="V767" s="286"/>
    </row>
    <row r="768" spans="1:22" ht="12.75" customHeight="1">
      <c r="A768" s="472"/>
      <c r="B768" s="473"/>
      <c r="C768" s="475"/>
      <c r="D768" s="294" t="s">
        <v>310</v>
      </c>
      <c r="E768" s="294" t="s">
        <v>311</v>
      </c>
      <c r="F768" s="294" t="s">
        <v>312</v>
      </c>
      <c r="G768" s="475"/>
      <c r="H768" s="481"/>
      <c r="I768" s="477"/>
      <c r="J768" s="477"/>
      <c r="K768" s="482"/>
      <c r="L768" s="286"/>
      <c r="M768" s="286"/>
      <c r="N768" s="286"/>
      <c r="O768" s="286"/>
      <c r="P768" s="286"/>
      <c r="Q768" s="286"/>
      <c r="R768" s="286"/>
      <c r="S768" s="286"/>
      <c r="T768" s="286"/>
      <c r="U768" s="286"/>
      <c r="V768" s="286"/>
    </row>
    <row r="769" spans="1:22" ht="12.75" customHeight="1">
      <c r="A769" s="454" t="s">
        <v>355</v>
      </c>
      <c r="B769" s="463"/>
      <c r="C769" s="294"/>
      <c r="D769" s="296">
        <v>34.9</v>
      </c>
      <c r="E769" s="322">
        <v>0.7</v>
      </c>
      <c r="F769" s="337">
        <v>3.4699999999997999</v>
      </c>
      <c r="G769" s="299">
        <f>D769*E769*F769</f>
        <v>84.772099999995092</v>
      </c>
      <c r="H769" s="293"/>
      <c r="I769" s="300"/>
      <c r="J769" s="300"/>
      <c r="K769" s="301"/>
      <c r="L769" s="286"/>
      <c r="M769" s="286"/>
      <c r="N769" s="286"/>
      <c r="O769" s="286"/>
      <c r="P769" s="286"/>
      <c r="Q769" s="286"/>
      <c r="R769" s="286"/>
      <c r="S769" s="286"/>
      <c r="T769" s="286"/>
      <c r="U769" s="286"/>
      <c r="V769" s="286"/>
    </row>
    <row r="770" spans="1:22" ht="12.75" customHeight="1">
      <c r="A770" s="454" t="s">
        <v>356</v>
      </c>
      <c r="B770" s="463"/>
      <c r="C770" s="294"/>
      <c r="D770" s="296">
        <v>33.799999999999997</v>
      </c>
      <c r="E770" s="322">
        <v>0.7</v>
      </c>
      <c r="F770" s="337">
        <v>3.5</v>
      </c>
      <c r="G770" s="299">
        <f t="shared" ref="G770:G787" si="17">D770*E770*F770</f>
        <v>82.809999999999988</v>
      </c>
      <c r="H770" s="293"/>
      <c r="I770" s="300"/>
      <c r="J770" s="300"/>
      <c r="K770" s="301"/>
      <c r="L770" s="286"/>
      <c r="M770" s="286"/>
      <c r="N770" s="286"/>
      <c r="O770" s="286"/>
      <c r="P770" s="286"/>
      <c r="Q770" s="286"/>
      <c r="R770" s="286"/>
      <c r="S770" s="286"/>
      <c r="T770" s="286"/>
      <c r="U770" s="286"/>
      <c r="V770" s="286"/>
    </row>
    <row r="771" spans="1:22" ht="12.75" customHeight="1">
      <c r="A771" s="454" t="s">
        <v>357</v>
      </c>
      <c r="B771" s="463"/>
      <c r="C771" s="294"/>
      <c r="D771" s="296">
        <v>90.9</v>
      </c>
      <c r="E771" s="322">
        <v>0.7</v>
      </c>
      <c r="F771" s="337">
        <v>4.1249999999997726</v>
      </c>
      <c r="G771" s="299">
        <f t="shared" si="17"/>
        <v>262.47374999998556</v>
      </c>
      <c r="H771" s="293"/>
      <c r="I771" s="300"/>
      <c r="J771" s="300"/>
      <c r="K771" s="301"/>
      <c r="L771" s="286"/>
      <c r="M771" s="286"/>
      <c r="N771" s="286"/>
      <c r="O771" s="286"/>
      <c r="P771" s="286"/>
      <c r="Q771" s="286"/>
      <c r="R771" s="286"/>
      <c r="S771" s="286"/>
      <c r="T771" s="286"/>
      <c r="U771" s="286"/>
      <c r="V771" s="286"/>
    </row>
    <row r="772" spans="1:22" ht="12.75" customHeight="1">
      <c r="A772" s="454" t="s">
        <v>358</v>
      </c>
      <c r="B772" s="463"/>
      <c r="C772" s="294"/>
      <c r="D772" s="296">
        <v>35.1</v>
      </c>
      <c r="E772" s="322">
        <v>0.7</v>
      </c>
      <c r="F772" s="337">
        <v>3.209999999999809</v>
      </c>
      <c r="G772" s="299">
        <f t="shared" si="17"/>
        <v>78.869699999995305</v>
      </c>
      <c r="H772" s="293"/>
      <c r="I772" s="300"/>
      <c r="J772" s="300"/>
      <c r="K772" s="301"/>
      <c r="L772" s="286"/>
      <c r="M772" s="286"/>
      <c r="N772" s="286"/>
      <c r="O772" s="286"/>
      <c r="P772" s="286"/>
      <c r="Q772" s="286"/>
      <c r="R772" s="286"/>
      <c r="S772" s="286"/>
      <c r="T772" s="286"/>
      <c r="U772" s="286"/>
      <c r="V772" s="286"/>
    </row>
    <row r="773" spans="1:22" ht="12.75" customHeight="1">
      <c r="A773" s="454" t="s">
        <v>359</v>
      </c>
      <c r="B773" s="463"/>
      <c r="C773" s="294"/>
      <c r="D773" s="296">
        <v>25.3</v>
      </c>
      <c r="E773" s="322">
        <v>0.7</v>
      </c>
      <c r="F773" s="337">
        <v>3</v>
      </c>
      <c r="G773" s="299">
        <f t="shared" si="17"/>
        <v>53.13</v>
      </c>
      <c r="H773" s="293"/>
      <c r="I773" s="300"/>
      <c r="J773" s="300"/>
      <c r="K773" s="301"/>
      <c r="L773" s="286"/>
      <c r="M773" s="286"/>
      <c r="N773" s="286"/>
      <c r="O773" s="286"/>
      <c r="P773" s="286"/>
      <c r="Q773" s="286"/>
      <c r="R773" s="286"/>
      <c r="S773" s="286"/>
      <c r="T773" s="286"/>
      <c r="U773" s="286"/>
      <c r="V773" s="286"/>
    </row>
    <row r="774" spans="1:22" ht="12.75" customHeight="1">
      <c r="A774" s="454" t="s">
        <v>360</v>
      </c>
      <c r="B774" s="463"/>
      <c r="C774" s="294"/>
      <c r="D774" s="296">
        <v>11.3</v>
      </c>
      <c r="E774" s="322">
        <v>0.7</v>
      </c>
      <c r="F774" s="337">
        <v>2.165000000000191</v>
      </c>
      <c r="G774" s="299">
        <f t="shared" si="17"/>
        <v>17.125150000001511</v>
      </c>
      <c r="H774" s="293"/>
      <c r="I774" s="300"/>
      <c r="J774" s="300"/>
      <c r="K774" s="301"/>
      <c r="L774" s="286"/>
      <c r="M774" s="286"/>
      <c r="N774" s="286"/>
      <c r="O774" s="286"/>
      <c r="P774" s="286"/>
      <c r="Q774" s="286"/>
      <c r="R774" s="286"/>
      <c r="S774" s="286"/>
      <c r="T774" s="286"/>
      <c r="U774" s="286"/>
      <c r="V774" s="286"/>
    </row>
    <row r="775" spans="1:22" ht="12.75" customHeight="1">
      <c r="A775" s="454" t="s">
        <v>361</v>
      </c>
      <c r="B775" s="463"/>
      <c r="C775" s="294"/>
      <c r="D775" s="296">
        <v>18</v>
      </c>
      <c r="E775" s="322">
        <v>0.7</v>
      </c>
      <c r="F775" s="337">
        <v>2.2100000000000364</v>
      </c>
      <c r="G775" s="299">
        <f t="shared" si="17"/>
        <v>27.846000000000458</v>
      </c>
      <c r="H775" s="293"/>
      <c r="I775" s="300"/>
      <c r="J775" s="300"/>
      <c r="K775" s="301"/>
      <c r="L775" s="286"/>
      <c r="M775" s="286"/>
      <c r="N775" s="286"/>
      <c r="O775" s="286"/>
      <c r="P775" s="286"/>
      <c r="Q775" s="286"/>
      <c r="R775" s="286"/>
      <c r="S775" s="286"/>
      <c r="T775" s="286"/>
      <c r="U775" s="286"/>
      <c r="V775" s="286"/>
    </row>
    <row r="776" spans="1:22" ht="12.75" customHeight="1">
      <c r="A776" s="454" t="s">
        <v>362</v>
      </c>
      <c r="B776" s="463"/>
      <c r="C776" s="294"/>
      <c r="D776" s="296">
        <v>85.9</v>
      </c>
      <c r="E776" s="322">
        <v>0.7</v>
      </c>
      <c r="F776" s="337">
        <v>1.8650000000000091</v>
      </c>
      <c r="G776" s="299">
        <f t="shared" si="17"/>
        <v>112.14245000000055</v>
      </c>
      <c r="H776" s="293"/>
      <c r="I776" s="300"/>
      <c r="J776" s="300"/>
      <c r="K776" s="301"/>
      <c r="L776" s="286"/>
      <c r="M776" s="286"/>
      <c r="N776" s="286"/>
      <c r="O776" s="286"/>
      <c r="P776" s="286"/>
      <c r="Q776" s="286"/>
      <c r="R776" s="286"/>
      <c r="S776" s="286"/>
      <c r="T776" s="286"/>
      <c r="U776" s="286"/>
      <c r="V776" s="286"/>
    </row>
    <row r="777" spans="1:22" ht="12.75" customHeight="1">
      <c r="A777" s="454" t="s">
        <v>363</v>
      </c>
      <c r="B777" s="463"/>
      <c r="C777" s="294"/>
      <c r="D777" s="296">
        <v>59.3</v>
      </c>
      <c r="E777" s="322">
        <v>0.7</v>
      </c>
      <c r="F777" s="337">
        <v>2.0799999999999272</v>
      </c>
      <c r="G777" s="299">
        <f t="shared" si="17"/>
        <v>86.340799999996975</v>
      </c>
      <c r="H777" s="293"/>
      <c r="I777" s="300"/>
      <c r="J777" s="300"/>
      <c r="K777" s="301"/>
      <c r="L777" s="286"/>
      <c r="M777" s="286"/>
      <c r="N777" s="286"/>
      <c r="O777" s="286"/>
      <c r="P777" s="286"/>
      <c r="Q777" s="286"/>
      <c r="R777" s="286"/>
      <c r="S777" s="286"/>
      <c r="T777" s="286"/>
      <c r="U777" s="286"/>
      <c r="V777" s="286"/>
    </row>
    <row r="778" spans="1:22" ht="12.75" customHeight="1">
      <c r="A778" s="454" t="s">
        <v>366</v>
      </c>
      <c r="B778" s="463"/>
      <c r="C778" s="294"/>
      <c r="D778" s="303">
        <v>2.5</v>
      </c>
      <c r="E778" s="297">
        <v>2.5</v>
      </c>
      <c r="F778" s="298">
        <v>2.6999999999997271</v>
      </c>
      <c r="G778" s="299">
        <f t="shared" si="17"/>
        <v>16.874999999998295</v>
      </c>
      <c r="H778" s="293"/>
      <c r="I778" s="300"/>
      <c r="J778" s="300"/>
      <c r="K778" s="301"/>
      <c r="L778" s="286"/>
      <c r="M778" s="286"/>
      <c r="N778" s="286"/>
      <c r="O778" s="286"/>
      <c r="P778" s="286"/>
      <c r="Q778" s="286"/>
      <c r="R778" s="286"/>
      <c r="S778" s="286"/>
      <c r="T778" s="286"/>
      <c r="U778" s="286"/>
      <c r="V778" s="286"/>
    </row>
    <row r="779" spans="1:22" ht="12.75" customHeight="1">
      <c r="A779" s="454" t="s">
        <v>367</v>
      </c>
      <c r="B779" s="463"/>
      <c r="C779" s="294"/>
      <c r="D779" s="303">
        <v>2.5</v>
      </c>
      <c r="E779" s="297">
        <v>2.5</v>
      </c>
      <c r="F779" s="298">
        <v>5.039999999999873</v>
      </c>
      <c r="G779" s="299">
        <f t="shared" si="17"/>
        <v>31.499999999999208</v>
      </c>
      <c r="H779" s="293"/>
      <c r="I779" s="300"/>
      <c r="J779" s="300"/>
      <c r="K779" s="301"/>
      <c r="L779" s="286"/>
      <c r="M779" s="286"/>
      <c r="N779" s="286"/>
      <c r="O779" s="286"/>
      <c r="P779" s="286"/>
      <c r="Q779" s="286"/>
      <c r="R779" s="286"/>
      <c r="S779" s="286"/>
      <c r="T779" s="286"/>
      <c r="U779" s="286"/>
      <c r="V779" s="286"/>
    </row>
    <row r="780" spans="1:22" ht="12.75" customHeight="1">
      <c r="A780" s="454" t="s">
        <v>368</v>
      </c>
      <c r="B780" s="463"/>
      <c r="C780" s="294"/>
      <c r="D780" s="303">
        <v>2.5</v>
      </c>
      <c r="E780" s="297">
        <v>2.5</v>
      </c>
      <c r="F780" s="298">
        <v>2.76</v>
      </c>
      <c r="G780" s="299">
        <f t="shared" si="17"/>
        <v>17.25</v>
      </c>
      <c r="H780" s="293"/>
      <c r="I780" s="300"/>
      <c r="J780" s="300"/>
      <c r="K780" s="301"/>
      <c r="L780" s="286"/>
      <c r="M780" s="286"/>
      <c r="N780" s="286"/>
      <c r="O780" s="286"/>
      <c r="P780" s="286"/>
      <c r="Q780" s="286"/>
      <c r="R780" s="286"/>
      <c r="S780" s="286"/>
      <c r="T780" s="286"/>
      <c r="U780" s="286"/>
      <c r="V780" s="286"/>
    </row>
    <row r="781" spans="1:22" ht="12.75" customHeight="1">
      <c r="A781" s="454" t="s">
        <v>369</v>
      </c>
      <c r="B781" s="463"/>
      <c r="C781" s="294"/>
      <c r="D781" s="303">
        <v>2.5</v>
      </c>
      <c r="E781" s="297">
        <v>2.5</v>
      </c>
      <c r="F781" s="298">
        <v>4.01</v>
      </c>
      <c r="G781" s="299">
        <f t="shared" si="17"/>
        <v>25.0625</v>
      </c>
      <c r="H781" s="293"/>
      <c r="I781" s="300"/>
      <c r="J781" s="300"/>
      <c r="K781" s="301"/>
      <c r="L781" s="286"/>
      <c r="M781" s="286"/>
      <c r="N781" s="286"/>
      <c r="O781" s="286"/>
      <c r="P781" s="286"/>
      <c r="Q781" s="286"/>
      <c r="R781" s="286"/>
      <c r="S781" s="286"/>
      <c r="T781" s="286"/>
      <c r="U781" s="286"/>
      <c r="V781" s="286"/>
    </row>
    <row r="782" spans="1:22" ht="12.75" customHeight="1">
      <c r="A782" s="454" t="s">
        <v>370</v>
      </c>
      <c r="B782" s="463" t="s">
        <v>371</v>
      </c>
      <c r="C782" s="294"/>
      <c r="D782" s="303">
        <v>2.5</v>
      </c>
      <c r="E782" s="297">
        <v>2.5</v>
      </c>
      <c r="F782" s="298">
        <v>3.21</v>
      </c>
      <c r="G782" s="299">
        <f t="shared" si="17"/>
        <v>20.0625</v>
      </c>
      <c r="H782" s="293"/>
      <c r="I782" s="300"/>
      <c r="J782" s="300"/>
      <c r="K782" s="301"/>
      <c r="L782" s="286"/>
      <c r="M782" s="286"/>
      <c r="N782" s="286"/>
      <c r="O782" s="286"/>
      <c r="P782" s="286"/>
      <c r="Q782" s="286"/>
      <c r="R782" s="286"/>
      <c r="S782" s="286"/>
      <c r="T782" s="286"/>
      <c r="U782" s="286"/>
      <c r="V782" s="286"/>
    </row>
    <row r="783" spans="1:22" ht="12.75" customHeight="1">
      <c r="A783" s="454" t="s">
        <v>372</v>
      </c>
      <c r="B783" s="463"/>
      <c r="C783" s="294"/>
      <c r="D783" s="303">
        <v>2.5</v>
      </c>
      <c r="E783" s="297">
        <v>2.5</v>
      </c>
      <c r="F783" s="298">
        <v>2.59</v>
      </c>
      <c r="G783" s="299">
        <f t="shared" si="17"/>
        <v>16.1875</v>
      </c>
      <c r="H783" s="293"/>
      <c r="I783" s="300"/>
      <c r="J783" s="300"/>
      <c r="K783" s="301"/>
      <c r="L783" s="286"/>
      <c r="M783" s="286"/>
      <c r="N783" s="286"/>
      <c r="O783" s="286"/>
      <c r="P783" s="286"/>
      <c r="Q783" s="286"/>
      <c r="R783" s="286"/>
      <c r="S783" s="286"/>
      <c r="T783" s="286"/>
      <c r="U783" s="286"/>
      <c r="V783" s="286"/>
    </row>
    <row r="784" spans="1:22" ht="12.75" customHeight="1">
      <c r="A784" s="454" t="s">
        <v>373</v>
      </c>
      <c r="B784" s="463" t="s">
        <v>374</v>
      </c>
      <c r="C784" s="294"/>
      <c r="D784" s="303">
        <v>2.5</v>
      </c>
      <c r="E784" s="297">
        <v>2.5</v>
      </c>
      <c r="F784" s="298">
        <v>2.54</v>
      </c>
      <c r="G784" s="299">
        <f t="shared" si="17"/>
        <v>15.875</v>
      </c>
      <c r="H784" s="293"/>
      <c r="I784" s="300"/>
      <c r="J784" s="300"/>
      <c r="K784" s="301"/>
      <c r="L784" s="286"/>
      <c r="M784" s="286"/>
      <c r="N784" s="286"/>
      <c r="O784" s="286"/>
      <c r="P784" s="286"/>
      <c r="Q784" s="286"/>
      <c r="R784" s="286"/>
      <c r="S784" s="286"/>
      <c r="T784" s="286"/>
      <c r="U784" s="286"/>
      <c r="V784" s="286"/>
    </row>
    <row r="785" spans="1:22" ht="12.75" customHeight="1">
      <c r="A785" s="454" t="s">
        <v>375</v>
      </c>
      <c r="B785" s="463" t="s">
        <v>376</v>
      </c>
      <c r="C785" s="294"/>
      <c r="D785" s="303">
        <v>2.5</v>
      </c>
      <c r="E785" s="297">
        <v>2.5</v>
      </c>
      <c r="F785" s="298">
        <v>2.63</v>
      </c>
      <c r="G785" s="299">
        <f t="shared" si="17"/>
        <v>16.4375</v>
      </c>
      <c r="H785" s="293"/>
      <c r="I785" s="300"/>
      <c r="J785" s="300"/>
      <c r="K785" s="301"/>
      <c r="L785" s="286"/>
      <c r="M785" s="286"/>
      <c r="N785" s="286"/>
      <c r="O785" s="286"/>
      <c r="P785" s="286"/>
      <c r="Q785" s="286"/>
      <c r="R785" s="286"/>
      <c r="S785" s="286"/>
      <c r="T785" s="286"/>
      <c r="U785" s="286"/>
      <c r="V785" s="286"/>
    </row>
    <row r="786" spans="1:22" ht="12.75" customHeight="1">
      <c r="A786" s="454" t="s">
        <v>377</v>
      </c>
      <c r="B786" s="463" t="s">
        <v>378</v>
      </c>
      <c r="C786" s="294"/>
      <c r="D786" s="303">
        <v>2.5</v>
      </c>
      <c r="E786" s="297">
        <v>2.5</v>
      </c>
      <c r="F786" s="298">
        <v>1.9100000000000001</v>
      </c>
      <c r="G786" s="299">
        <f t="shared" si="17"/>
        <v>11.9375</v>
      </c>
      <c r="H786" s="293"/>
      <c r="I786" s="300"/>
      <c r="J786" s="300"/>
      <c r="K786" s="301"/>
      <c r="L786" s="286"/>
      <c r="M786" s="286"/>
      <c r="N786" s="286"/>
      <c r="O786" s="286"/>
      <c r="P786" s="286"/>
      <c r="Q786" s="286"/>
      <c r="R786" s="286"/>
      <c r="S786" s="286"/>
      <c r="T786" s="286"/>
      <c r="U786" s="286"/>
      <c r="V786" s="286"/>
    </row>
    <row r="787" spans="1:22" ht="12.75" customHeight="1">
      <c r="A787" s="454" t="s">
        <v>379</v>
      </c>
      <c r="B787" s="455" t="s">
        <v>380</v>
      </c>
      <c r="C787" s="323"/>
      <c r="D787" s="303">
        <v>2.5</v>
      </c>
      <c r="E787" s="297">
        <v>2.5</v>
      </c>
      <c r="F787" s="298">
        <v>2.33</v>
      </c>
      <c r="G787" s="299">
        <f t="shared" si="17"/>
        <v>14.5625</v>
      </c>
      <c r="H787" s="293"/>
      <c r="I787" s="300"/>
      <c r="J787" s="300"/>
      <c r="K787" s="301"/>
      <c r="L787" s="286"/>
      <c r="M787" s="286"/>
      <c r="N787" s="286"/>
      <c r="O787" s="286"/>
      <c r="P787" s="286"/>
      <c r="Q787" s="286"/>
      <c r="R787" s="286"/>
      <c r="S787" s="286"/>
      <c r="T787" s="286"/>
      <c r="U787" s="286"/>
      <c r="V787" s="286"/>
    </row>
    <row r="788" spans="1:22" ht="12.75" customHeight="1">
      <c r="A788" s="456"/>
      <c r="B788" s="456"/>
      <c r="C788" s="329"/>
      <c r="D788" s="329"/>
      <c r="E788" s="329"/>
      <c r="F788" s="329"/>
      <c r="G788" s="329"/>
      <c r="H788" s="300"/>
      <c r="I788" s="300"/>
      <c r="J788" s="300"/>
      <c r="K788" s="301"/>
      <c r="L788" s="286"/>
      <c r="M788" s="286"/>
      <c r="N788" s="286"/>
      <c r="O788" s="286"/>
      <c r="P788" s="286"/>
      <c r="Q788" s="286"/>
      <c r="R788" s="286"/>
      <c r="S788" s="286"/>
      <c r="T788" s="286"/>
      <c r="U788" s="286"/>
      <c r="V788" s="286"/>
    </row>
    <row r="789" spans="1:22" ht="12.75" customHeight="1" thickBot="1">
      <c r="A789" s="457" t="s">
        <v>13</v>
      </c>
      <c r="B789" s="458"/>
      <c r="C789" s="458"/>
      <c r="D789" s="458"/>
      <c r="E789" s="458"/>
      <c r="F789" s="458"/>
      <c r="G789" s="343">
        <f>ROUNDUP((SUM(G769:G787)*0.1),0)</f>
        <v>100</v>
      </c>
      <c r="H789" s="309"/>
      <c r="I789" s="309"/>
      <c r="J789" s="309"/>
      <c r="K789" s="310"/>
      <c r="L789" s="286"/>
      <c r="N789" s="286"/>
      <c r="O789" s="286"/>
      <c r="P789" s="286"/>
      <c r="Q789" s="286"/>
      <c r="R789" s="286"/>
      <c r="S789" s="286"/>
      <c r="T789" s="286"/>
      <c r="U789" s="286"/>
      <c r="V789" s="286"/>
    </row>
    <row r="790" spans="1:22" ht="12.75" customHeight="1">
      <c r="A790" s="315"/>
      <c r="B790" s="286"/>
      <c r="C790" s="286"/>
      <c r="D790" s="286"/>
      <c r="E790" s="286"/>
      <c r="F790" s="286"/>
      <c r="G790" s="286"/>
      <c r="H790" s="312"/>
      <c r="I790" s="312"/>
      <c r="J790" s="312"/>
      <c r="K790" s="313"/>
      <c r="L790" s="286"/>
      <c r="M790" s="286"/>
      <c r="N790" s="286"/>
      <c r="O790" s="286"/>
      <c r="P790" s="286"/>
      <c r="Q790" s="286"/>
      <c r="R790" s="286"/>
      <c r="S790" s="286"/>
      <c r="T790" s="286"/>
      <c r="U790" s="286"/>
      <c r="V790" s="286"/>
    </row>
    <row r="791" spans="1:22" ht="47.25" customHeight="1">
      <c r="A791" s="459"/>
      <c r="B791" s="515"/>
      <c r="C791" s="515"/>
      <c r="D791" s="515"/>
      <c r="E791" s="515"/>
      <c r="F791" s="515"/>
      <c r="G791" s="515"/>
      <c r="H791" s="515"/>
      <c r="I791" s="515"/>
      <c r="J791" s="286"/>
      <c r="K791" s="314"/>
      <c r="L791" s="286"/>
      <c r="M791" s="286"/>
      <c r="N791" s="286"/>
      <c r="O791" s="286"/>
      <c r="P791" s="286"/>
      <c r="Q791" s="286"/>
      <c r="R791" s="286"/>
      <c r="S791" s="286"/>
      <c r="T791" s="286"/>
      <c r="U791" s="286"/>
      <c r="V791" s="286"/>
    </row>
    <row r="792" spans="1:22" ht="12.75" customHeight="1">
      <c r="A792" s="461" t="s">
        <v>315</v>
      </c>
      <c r="B792" s="462"/>
      <c r="C792" s="462"/>
      <c r="D792" s="316"/>
      <c r="E792" s="316"/>
      <c r="F792" s="462" t="s">
        <v>315</v>
      </c>
      <c r="G792" s="462"/>
      <c r="H792" s="462"/>
      <c r="I792" s="316"/>
      <c r="J792" s="286"/>
      <c r="K792" s="314"/>
      <c r="L792" s="286"/>
      <c r="M792" s="286"/>
      <c r="N792" s="286"/>
      <c r="O792" s="286"/>
      <c r="P792" s="286"/>
      <c r="Q792" s="286"/>
      <c r="R792" s="286"/>
      <c r="S792" s="286"/>
      <c r="T792" s="286"/>
      <c r="U792" s="286"/>
      <c r="V792" s="286"/>
    </row>
    <row r="793" spans="1:22" ht="15.75" customHeight="1" thickBot="1">
      <c r="A793" s="451" t="s">
        <v>316</v>
      </c>
      <c r="B793" s="452"/>
      <c r="C793" s="452"/>
      <c r="D793" s="317"/>
      <c r="E793" s="317"/>
      <c r="F793" s="453" t="s">
        <v>316</v>
      </c>
      <c r="G793" s="452"/>
      <c r="H793" s="452"/>
      <c r="I793" s="317"/>
      <c r="J793" s="318"/>
      <c r="K793" s="319"/>
      <c r="L793" s="286"/>
      <c r="M793" s="286"/>
      <c r="N793" s="286"/>
      <c r="O793" s="286"/>
      <c r="P793" s="286"/>
      <c r="Q793" s="286"/>
      <c r="R793" s="286"/>
      <c r="S793" s="286"/>
      <c r="T793" s="286"/>
      <c r="U793" s="286"/>
      <c r="V793" s="286"/>
    </row>
    <row r="794" spans="1:22" ht="12.75" customHeight="1" thickBot="1">
      <c r="A794" s="487" t="s">
        <v>305</v>
      </c>
      <c r="B794" s="455"/>
      <c r="C794" s="488"/>
      <c r="D794" s="489"/>
      <c r="E794" s="489"/>
      <c r="F794" s="455"/>
      <c r="G794" s="490" t="s">
        <v>306</v>
      </c>
      <c r="H794" s="455"/>
      <c r="I794" s="490"/>
      <c r="J794" s="489"/>
      <c r="K794" s="491"/>
      <c r="L794" s="286"/>
      <c r="M794" s="286"/>
      <c r="N794" s="286"/>
      <c r="O794" s="286"/>
      <c r="P794" s="286"/>
      <c r="Q794" s="286"/>
      <c r="R794" s="286"/>
      <c r="S794" s="286"/>
      <c r="T794" s="286"/>
      <c r="U794" s="286"/>
      <c r="V794" s="286"/>
    </row>
    <row r="795" spans="1:22" ht="12.75" customHeight="1">
      <c r="A795" s="492" t="s">
        <v>302</v>
      </c>
      <c r="B795" s="493"/>
      <c r="C795" s="493"/>
      <c r="D795" s="493"/>
      <c r="E795" s="493"/>
      <c r="F795" s="493"/>
      <c r="G795" s="493"/>
      <c r="H795" s="493"/>
      <c r="I795" s="493"/>
      <c r="J795" s="493"/>
      <c r="K795" s="494"/>
      <c r="L795" s="286"/>
      <c r="M795" s="286"/>
      <c r="N795" s="286"/>
      <c r="O795" s="286"/>
      <c r="P795" s="286"/>
      <c r="Q795" s="286"/>
      <c r="R795" s="345"/>
      <c r="S795" s="345"/>
      <c r="T795" s="286"/>
      <c r="U795" s="286"/>
      <c r="V795" s="286"/>
    </row>
    <row r="796" spans="1:22" ht="12.75" customHeight="1" thickBot="1">
      <c r="A796" s="483"/>
      <c r="B796" s="479"/>
      <c r="C796" s="479"/>
      <c r="D796" s="479"/>
      <c r="E796" s="479"/>
      <c r="F796" s="479"/>
      <c r="G796" s="479"/>
      <c r="H796" s="479"/>
      <c r="I796" s="479"/>
      <c r="J796" s="479"/>
      <c r="K796" s="480"/>
      <c r="L796" s="286"/>
      <c r="M796" s="286"/>
      <c r="N796" s="346"/>
      <c r="O796" s="286"/>
      <c r="P796" s="286"/>
      <c r="Q796" s="286"/>
      <c r="R796" s="345"/>
      <c r="S796" s="345"/>
      <c r="T796" s="286"/>
      <c r="U796" s="286"/>
      <c r="V796" s="286"/>
    </row>
    <row r="797" spans="1:22" ht="37.5" customHeight="1">
      <c r="A797" s="288" t="s">
        <v>303</v>
      </c>
      <c r="B797" s="484" t="str">
        <f>B3</f>
        <v>CONSTRUCCION DE LOS SISTEMAS DE ALCANTARILLADO PLUVIAL DE LOS BARRIOS EL DORADO, PRADOS DE SAN LUIS, SANTA CATALINA, PATRIOTAS, VILLA BACHUE y PRADOS DEL NORTE DE LA CIUDAD DE TUNJA.</v>
      </c>
      <c r="C797" s="485"/>
      <c r="D797" s="485"/>
      <c r="E797" s="485"/>
      <c r="F797" s="485"/>
      <c r="G797" s="485"/>
      <c r="H797" s="485"/>
      <c r="I797" s="485"/>
      <c r="J797" s="485"/>
      <c r="K797" s="486"/>
      <c r="L797" s="286"/>
      <c r="M797" s="286"/>
      <c r="N797" s="286"/>
      <c r="O797" s="286"/>
      <c r="P797" s="286"/>
      <c r="Q797" s="286"/>
      <c r="R797" s="286"/>
      <c r="S797" s="286"/>
      <c r="T797" s="286"/>
      <c r="U797" s="286"/>
      <c r="V797" s="286"/>
    </row>
    <row r="798" spans="1:22" ht="86.25" customHeight="1" thickBot="1">
      <c r="A798" s="289" t="s">
        <v>8</v>
      </c>
      <c r="B798" s="465" t="s">
        <v>56</v>
      </c>
      <c r="C798" s="466"/>
      <c r="D798" s="467" t="s">
        <v>10</v>
      </c>
      <c r="E798" s="468"/>
      <c r="F798" s="466"/>
      <c r="G798" s="469" t="str">
        <f>'PRESUPUESTO OFICIAL'!C48</f>
        <v>EXCAVACIÓN MANUAL EN MATERIAL COMUN</v>
      </c>
      <c r="H798" s="468"/>
      <c r="I798" s="468"/>
      <c r="J798" s="290" t="s">
        <v>9</v>
      </c>
      <c r="K798" s="291" t="s">
        <v>14</v>
      </c>
      <c r="L798" s="286"/>
      <c r="M798" s="286"/>
      <c r="N798" s="286"/>
      <c r="O798" s="286"/>
      <c r="P798" s="286"/>
      <c r="Q798" s="286"/>
      <c r="R798" s="286"/>
      <c r="S798" s="286"/>
      <c r="T798" s="286"/>
      <c r="U798" s="286"/>
      <c r="V798" s="286"/>
    </row>
    <row r="799" spans="1:22" ht="12.75" customHeight="1">
      <c r="A799" s="470" t="s">
        <v>307</v>
      </c>
      <c r="B799" s="471"/>
      <c r="C799" s="474" t="s">
        <v>5</v>
      </c>
      <c r="D799" s="476" t="s">
        <v>308</v>
      </c>
      <c r="E799" s="477"/>
      <c r="F799" s="473"/>
      <c r="G799" s="474" t="s">
        <v>13</v>
      </c>
      <c r="H799" s="478" t="s">
        <v>309</v>
      </c>
      <c r="I799" s="479"/>
      <c r="J799" s="479"/>
      <c r="K799" s="480"/>
      <c r="L799" s="286"/>
      <c r="M799" s="286"/>
      <c r="N799" s="286"/>
      <c r="O799" s="286"/>
      <c r="P799" s="286"/>
      <c r="Q799" s="286"/>
      <c r="R799" s="286"/>
      <c r="S799" s="286"/>
      <c r="T799" s="286"/>
      <c r="U799" s="286"/>
      <c r="V799" s="286"/>
    </row>
    <row r="800" spans="1:22" ht="12.75" customHeight="1">
      <c r="A800" s="472"/>
      <c r="B800" s="473"/>
      <c r="C800" s="475"/>
      <c r="D800" s="294" t="s">
        <v>310</v>
      </c>
      <c r="E800" s="294" t="s">
        <v>311</v>
      </c>
      <c r="F800" s="294" t="s">
        <v>312</v>
      </c>
      <c r="G800" s="475"/>
      <c r="H800" s="481"/>
      <c r="I800" s="477"/>
      <c r="J800" s="477"/>
      <c r="K800" s="482"/>
      <c r="L800" s="286"/>
      <c r="M800" s="286"/>
      <c r="N800" s="286"/>
      <c r="O800" s="286"/>
      <c r="P800" s="286"/>
      <c r="Q800" s="286"/>
      <c r="R800" s="286"/>
      <c r="S800" s="286"/>
      <c r="T800" s="286"/>
      <c r="U800" s="286"/>
      <c r="V800" s="286"/>
    </row>
    <row r="801" spans="1:22" ht="12.75" customHeight="1">
      <c r="A801" s="454" t="s">
        <v>355</v>
      </c>
      <c r="B801" s="463"/>
      <c r="C801" s="294"/>
      <c r="D801" s="296">
        <v>34.9</v>
      </c>
      <c r="E801" s="297">
        <v>0.7</v>
      </c>
      <c r="F801" s="298">
        <v>0.15</v>
      </c>
      <c r="G801" s="299">
        <f>D801*E801*F801</f>
        <v>3.6644999999999994</v>
      </c>
      <c r="H801" s="293"/>
      <c r="I801" s="300"/>
      <c r="J801" s="300"/>
      <c r="K801" s="301"/>
      <c r="L801" s="286"/>
      <c r="M801" s="286"/>
      <c r="N801" s="286"/>
      <c r="O801" s="286"/>
      <c r="P801" s="286"/>
      <c r="Q801" s="286"/>
      <c r="R801" s="286"/>
      <c r="S801" s="286"/>
      <c r="T801" s="286"/>
      <c r="U801" s="286"/>
      <c r="V801" s="286"/>
    </row>
    <row r="802" spans="1:22" ht="12.75" customHeight="1">
      <c r="A802" s="454" t="s">
        <v>356</v>
      </c>
      <c r="B802" s="463"/>
      <c r="C802" s="294"/>
      <c r="D802" s="296">
        <v>33.799999999999997</v>
      </c>
      <c r="E802" s="297">
        <v>0.7</v>
      </c>
      <c r="F802" s="298">
        <v>0.15</v>
      </c>
      <c r="G802" s="299">
        <f t="shared" ref="G802:G809" si="18">D802*E802*F802</f>
        <v>3.5489999999999995</v>
      </c>
      <c r="H802" s="293"/>
      <c r="I802" s="300"/>
      <c r="J802" s="300"/>
      <c r="K802" s="301"/>
      <c r="L802" s="286"/>
      <c r="M802" s="286"/>
      <c r="N802" s="286"/>
      <c r="O802" s="286"/>
      <c r="P802" s="286"/>
      <c r="Q802" s="286"/>
      <c r="R802" s="286"/>
      <c r="S802" s="286"/>
      <c r="T802" s="286"/>
      <c r="U802" s="286"/>
      <c r="V802" s="286"/>
    </row>
    <row r="803" spans="1:22" ht="12.75" customHeight="1">
      <c r="A803" s="454" t="s">
        <v>357</v>
      </c>
      <c r="B803" s="463"/>
      <c r="C803" s="294"/>
      <c r="D803" s="296">
        <v>90.9</v>
      </c>
      <c r="E803" s="297">
        <v>0.7</v>
      </c>
      <c r="F803" s="298">
        <v>0.15</v>
      </c>
      <c r="G803" s="299">
        <f t="shared" si="18"/>
        <v>9.5444999999999993</v>
      </c>
      <c r="H803" s="293"/>
      <c r="I803" s="300"/>
      <c r="J803" s="300"/>
      <c r="K803" s="301"/>
      <c r="L803" s="286"/>
      <c r="M803" s="286"/>
      <c r="N803" s="286"/>
      <c r="O803" s="286"/>
      <c r="P803" s="286"/>
      <c r="Q803" s="286"/>
      <c r="R803" s="286"/>
      <c r="S803" s="286"/>
      <c r="T803" s="286"/>
      <c r="U803" s="286"/>
      <c r="V803" s="286"/>
    </row>
    <row r="804" spans="1:22" ht="12.75" customHeight="1">
      <c r="A804" s="454" t="s">
        <v>358</v>
      </c>
      <c r="B804" s="463"/>
      <c r="C804" s="294"/>
      <c r="D804" s="296">
        <v>35.1</v>
      </c>
      <c r="E804" s="297">
        <v>0.7</v>
      </c>
      <c r="F804" s="298">
        <v>0.15</v>
      </c>
      <c r="G804" s="299">
        <f t="shared" si="18"/>
        <v>3.6854999999999998</v>
      </c>
      <c r="H804" s="293"/>
      <c r="I804" s="300"/>
      <c r="J804" s="300"/>
      <c r="K804" s="301"/>
      <c r="L804" s="286"/>
      <c r="M804" s="286"/>
      <c r="N804" s="286"/>
      <c r="O804" s="286"/>
      <c r="P804" s="286"/>
      <c r="Q804" s="286"/>
      <c r="R804" s="286"/>
      <c r="S804" s="286"/>
      <c r="T804" s="286"/>
      <c r="U804" s="286"/>
      <c r="V804" s="286"/>
    </row>
    <row r="805" spans="1:22" ht="12.75" customHeight="1">
      <c r="A805" s="454" t="s">
        <v>359</v>
      </c>
      <c r="B805" s="463"/>
      <c r="C805" s="294"/>
      <c r="D805" s="296">
        <v>25.3</v>
      </c>
      <c r="E805" s="297">
        <v>0.7</v>
      </c>
      <c r="F805" s="298">
        <v>0.15</v>
      </c>
      <c r="G805" s="299">
        <f t="shared" si="18"/>
        <v>2.6564999999999999</v>
      </c>
      <c r="H805" s="293"/>
      <c r="I805" s="300"/>
      <c r="J805" s="300"/>
      <c r="K805" s="301"/>
      <c r="L805" s="286"/>
      <c r="M805" s="286"/>
      <c r="N805" s="286"/>
      <c r="O805" s="286"/>
      <c r="P805" s="286"/>
      <c r="Q805" s="286"/>
      <c r="R805" s="286"/>
      <c r="S805" s="286"/>
      <c r="T805" s="286"/>
      <c r="U805" s="286"/>
      <c r="V805" s="286"/>
    </row>
    <row r="806" spans="1:22" ht="12.75" customHeight="1">
      <c r="A806" s="454" t="s">
        <v>360</v>
      </c>
      <c r="B806" s="463"/>
      <c r="C806" s="294"/>
      <c r="D806" s="296">
        <v>11.3</v>
      </c>
      <c r="E806" s="297">
        <v>0.7</v>
      </c>
      <c r="F806" s="298">
        <v>0.15</v>
      </c>
      <c r="G806" s="299">
        <f t="shared" si="18"/>
        <v>1.1864999999999999</v>
      </c>
      <c r="H806" s="293"/>
      <c r="I806" s="300"/>
      <c r="J806" s="300"/>
      <c r="K806" s="301"/>
      <c r="L806" s="286"/>
      <c r="M806" s="286"/>
      <c r="N806" s="286"/>
      <c r="O806" s="286"/>
      <c r="P806" s="286"/>
      <c r="Q806" s="286"/>
      <c r="R806" s="286"/>
      <c r="S806" s="286"/>
      <c r="T806" s="286"/>
      <c r="U806" s="286"/>
      <c r="V806" s="286"/>
    </row>
    <row r="807" spans="1:22" ht="12.75" customHeight="1">
      <c r="A807" s="454" t="s">
        <v>361</v>
      </c>
      <c r="B807" s="463"/>
      <c r="C807" s="294"/>
      <c r="D807" s="296">
        <v>18</v>
      </c>
      <c r="E807" s="297">
        <v>0.7</v>
      </c>
      <c r="F807" s="298">
        <v>0.15</v>
      </c>
      <c r="G807" s="299">
        <f t="shared" si="18"/>
        <v>1.89</v>
      </c>
      <c r="H807" s="293"/>
      <c r="I807" s="300"/>
      <c r="J807" s="300"/>
      <c r="K807" s="301"/>
      <c r="L807" s="286"/>
      <c r="M807" s="286"/>
      <c r="N807" s="286"/>
      <c r="O807" s="286"/>
      <c r="P807" s="286"/>
      <c r="Q807" s="286"/>
      <c r="R807" s="286"/>
      <c r="S807" s="286"/>
      <c r="T807" s="286"/>
      <c r="U807" s="286"/>
      <c r="V807" s="286"/>
    </row>
    <row r="808" spans="1:22" ht="12.75" customHeight="1">
      <c r="A808" s="454" t="s">
        <v>362</v>
      </c>
      <c r="B808" s="463"/>
      <c r="C808" s="294"/>
      <c r="D808" s="296">
        <v>85.9</v>
      </c>
      <c r="E808" s="297">
        <v>0.7</v>
      </c>
      <c r="F808" s="298">
        <v>0.15</v>
      </c>
      <c r="G808" s="299">
        <f t="shared" si="18"/>
        <v>9.0195000000000007</v>
      </c>
      <c r="H808" s="293"/>
      <c r="I808" s="300"/>
      <c r="J808" s="300"/>
      <c r="K808" s="301"/>
      <c r="L808" s="286"/>
      <c r="M808" s="286"/>
      <c r="N808" s="286"/>
      <c r="O808" s="286"/>
      <c r="P808" s="286"/>
      <c r="Q808" s="286"/>
      <c r="R808" s="286"/>
      <c r="S808" s="286"/>
      <c r="T808" s="286"/>
      <c r="U808" s="286"/>
      <c r="V808" s="286"/>
    </row>
    <row r="809" spans="1:22" ht="12.75" customHeight="1">
      <c r="A809" s="454" t="s">
        <v>363</v>
      </c>
      <c r="B809" s="463"/>
      <c r="C809" s="294"/>
      <c r="D809" s="296">
        <v>59.3</v>
      </c>
      <c r="E809" s="297">
        <v>0.7</v>
      </c>
      <c r="F809" s="298">
        <v>0.15</v>
      </c>
      <c r="G809" s="299">
        <f t="shared" si="18"/>
        <v>6.2264999999999997</v>
      </c>
      <c r="H809" s="293"/>
      <c r="I809" s="300"/>
      <c r="J809" s="300"/>
      <c r="K809" s="301"/>
      <c r="L809" s="286"/>
      <c r="M809" s="286"/>
      <c r="N809" s="286"/>
      <c r="O809" s="286"/>
      <c r="P809" s="286"/>
      <c r="Q809" s="286"/>
      <c r="R809" s="286"/>
      <c r="S809" s="286"/>
      <c r="T809" s="286"/>
      <c r="U809" s="286"/>
      <c r="V809" s="286"/>
    </row>
    <row r="810" spans="1:22" ht="12.75" customHeight="1">
      <c r="A810" s="454" t="s">
        <v>381</v>
      </c>
      <c r="B810" s="455" t="s">
        <v>321</v>
      </c>
      <c r="C810" s="294">
        <v>13</v>
      </c>
      <c r="D810" s="296">
        <v>0.95</v>
      </c>
      <c r="E810" s="296">
        <v>0.65</v>
      </c>
      <c r="F810" s="296">
        <v>1</v>
      </c>
      <c r="G810" s="299">
        <f>C810*D810*E810*F810</f>
        <v>8.0274999999999999</v>
      </c>
      <c r="H810" s="293"/>
      <c r="I810" s="300"/>
      <c r="J810" s="300"/>
      <c r="K810" s="301"/>
      <c r="L810" s="286"/>
      <c r="M810" s="286"/>
      <c r="N810" s="286"/>
      <c r="O810" s="286"/>
      <c r="P810" s="286"/>
      <c r="Q810" s="286"/>
      <c r="R810" s="286"/>
      <c r="S810" s="286"/>
      <c r="T810" s="286"/>
      <c r="U810" s="286"/>
      <c r="V810" s="286"/>
    </row>
    <row r="811" spans="1:22" ht="12.75" customHeight="1">
      <c r="A811" s="454" t="s">
        <v>382</v>
      </c>
      <c r="B811" s="455" t="s">
        <v>371</v>
      </c>
      <c r="C811" s="294"/>
      <c r="D811" s="296">
        <v>34.061900000000001</v>
      </c>
      <c r="E811" s="296">
        <v>0.5</v>
      </c>
      <c r="F811" s="296">
        <v>1.5</v>
      </c>
      <c r="G811" s="299">
        <f>D811*E811*F811</f>
        <v>25.546424999999999</v>
      </c>
      <c r="H811" s="293"/>
      <c r="I811" s="300"/>
      <c r="J811" s="300"/>
      <c r="K811" s="301"/>
      <c r="L811" s="286"/>
      <c r="M811" s="286"/>
      <c r="N811" s="286"/>
      <c r="O811" s="286"/>
      <c r="P811" s="286"/>
      <c r="Q811" s="286"/>
      <c r="R811" s="286"/>
      <c r="S811" s="286"/>
      <c r="T811" s="286"/>
      <c r="U811" s="286"/>
      <c r="V811" s="286"/>
    </row>
    <row r="812" spans="1:22" ht="12.75" customHeight="1">
      <c r="A812" s="456"/>
      <c r="B812" s="456"/>
      <c r="C812" s="329"/>
      <c r="D812" s="329"/>
      <c r="E812" s="329"/>
      <c r="F812" s="329"/>
      <c r="G812" s="329"/>
      <c r="H812" s="300"/>
      <c r="I812" s="300"/>
      <c r="J812" s="300"/>
      <c r="K812" s="301"/>
      <c r="L812" s="286"/>
      <c r="M812" s="286"/>
      <c r="N812" s="286"/>
      <c r="O812" s="286"/>
      <c r="P812" s="286"/>
      <c r="Q812" s="286"/>
      <c r="R812" s="286"/>
      <c r="S812" s="286"/>
      <c r="T812" s="286"/>
      <c r="U812" s="286"/>
      <c r="V812" s="286"/>
    </row>
    <row r="813" spans="1:22" ht="12.75" customHeight="1">
      <c r="A813" s="456"/>
      <c r="B813" s="456"/>
      <c r="C813" s="329"/>
      <c r="D813" s="329"/>
      <c r="E813" s="329"/>
      <c r="F813" s="329"/>
      <c r="G813" s="329"/>
      <c r="H813" s="300"/>
      <c r="I813" s="300"/>
      <c r="J813" s="300"/>
      <c r="K813" s="301"/>
      <c r="L813" s="286"/>
      <c r="M813" s="286"/>
      <c r="N813" s="286"/>
      <c r="O813" s="286"/>
      <c r="P813" s="286"/>
      <c r="Q813" s="286"/>
      <c r="R813" s="286"/>
      <c r="S813" s="286"/>
      <c r="T813" s="286"/>
      <c r="U813" s="286"/>
      <c r="V813" s="286"/>
    </row>
    <row r="814" spans="1:22" ht="12.75" customHeight="1" thickBot="1">
      <c r="A814" s="457" t="s">
        <v>13</v>
      </c>
      <c r="B814" s="458"/>
      <c r="C814" s="458"/>
      <c r="D814" s="458"/>
      <c r="E814" s="458"/>
      <c r="F814" s="458"/>
      <c r="G814" s="343">
        <f>ROUNDUP((SUM(G801:G811)),0)</f>
        <v>75</v>
      </c>
      <c r="H814" s="309"/>
      <c r="I814" s="309"/>
      <c r="J814" s="309"/>
      <c r="K814" s="310"/>
      <c r="L814" s="286"/>
      <c r="N814" s="286"/>
      <c r="O814" s="286"/>
      <c r="P814" s="286"/>
      <c r="Q814" s="286"/>
      <c r="R814" s="286"/>
      <c r="S814" s="286"/>
      <c r="T814" s="286"/>
      <c r="U814" s="286"/>
      <c r="V814" s="286"/>
    </row>
    <row r="815" spans="1:22" ht="12.75" customHeight="1">
      <c r="A815" s="315"/>
      <c r="B815" s="286"/>
      <c r="C815" s="286"/>
      <c r="D815" s="286"/>
      <c r="E815" s="286"/>
      <c r="F815" s="286"/>
      <c r="G815" s="286"/>
      <c r="H815" s="312"/>
      <c r="I815" s="312"/>
      <c r="J815" s="312"/>
      <c r="K815" s="313"/>
      <c r="L815" s="286"/>
      <c r="M815" s="286"/>
      <c r="N815" s="286"/>
      <c r="O815" s="286"/>
      <c r="P815" s="286"/>
      <c r="Q815" s="286"/>
      <c r="R815" s="286"/>
      <c r="S815" s="286"/>
      <c r="T815" s="286"/>
      <c r="U815" s="286"/>
      <c r="V815" s="286"/>
    </row>
    <row r="816" spans="1:22" ht="47.25" customHeight="1">
      <c r="A816" s="459"/>
      <c r="B816" s="515"/>
      <c r="C816" s="515"/>
      <c r="D816" s="515"/>
      <c r="E816" s="515"/>
      <c r="F816" s="515"/>
      <c r="G816" s="515"/>
      <c r="H816" s="515"/>
      <c r="I816" s="515"/>
      <c r="J816" s="286"/>
      <c r="K816" s="314"/>
      <c r="L816" s="286"/>
      <c r="M816" s="286"/>
      <c r="N816" s="286"/>
      <c r="O816" s="286"/>
      <c r="P816" s="286"/>
      <c r="Q816" s="286"/>
      <c r="R816" s="286"/>
      <c r="S816" s="286"/>
      <c r="T816" s="286"/>
      <c r="U816" s="286"/>
      <c r="V816" s="286"/>
    </row>
    <row r="817" spans="1:22" ht="12.75" customHeight="1">
      <c r="A817" s="461" t="s">
        <v>315</v>
      </c>
      <c r="B817" s="462"/>
      <c r="C817" s="462"/>
      <c r="D817" s="316"/>
      <c r="E817" s="316"/>
      <c r="F817" s="462" t="s">
        <v>315</v>
      </c>
      <c r="G817" s="462"/>
      <c r="H817" s="462"/>
      <c r="I817" s="316"/>
      <c r="J817" s="286"/>
      <c r="K817" s="314"/>
      <c r="L817" s="286"/>
      <c r="M817" s="286"/>
      <c r="N817" s="286"/>
      <c r="O817" s="286"/>
      <c r="P817" s="286"/>
      <c r="Q817" s="286"/>
      <c r="R817" s="286"/>
      <c r="S817" s="286"/>
      <c r="T817" s="286"/>
      <c r="U817" s="286"/>
      <c r="V817" s="286"/>
    </row>
    <row r="818" spans="1:22" ht="15.75" customHeight="1" thickBot="1">
      <c r="A818" s="451" t="s">
        <v>316</v>
      </c>
      <c r="B818" s="452"/>
      <c r="C818" s="452"/>
      <c r="D818" s="317"/>
      <c r="E818" s="317"/>
      <c r="F818" s="453" t="s">
        <v>316</v>
      </c>
      <c r="G818" s="452"/>
      <c r="H818" s="452"/>
      <c r="I818" s="317"/>
      <c r="J818" s="318"/>
      <c r="K818" s="319"/>
      <c r="L818" s="286"/>
      <c r="M818" s="286"/>
      <c r="N818" s="286"/>
      <c r="O818" s="286"/>
      <c r="P818" s="286"/>
      <c r="Q818" s="286"/>
      <c r="R818" s="286"/>
      <c r="S818" s="286"/>
      <c r="T818" s="286"/>
      <c r="U818" s="286"/>
      <c r="V818" s="286"/>
    </row>
    <row r="819" spans="1:22" ht="12.75" customHeight="1" thickBot="1">
      <c r="A819" s="487" t="s">
        <v>305</v>
      </c>
      <c r="B819" s="455"/>
      <c r="C819" s="488"/>
      <c r="D819" s="489"/>
      <c r="E819" s="489"/>
      <c r="F819" s="455"/>
      <c r="G819" s="490" t="s">
        <v>306</v>
      </c>
      <c r="H819" s="455"/>
      <c r="I819" s="490"/>
      <c r="J819" s="489"/>
      <c r="K819" s="491"/>
      <c r="L819" s="286"/>
      <c r="M819" s="286"/>
      <c r="N819" s="286"/>
      <c r="O819" s="286"/>
      <c r="P819" s="286"/>
      <c r="Q819" s="286"/>
      <c r="R819" s="286"/>
      <c r="S819" s="286"/>
      <c r="T819" s="286"/>
      <c r="U819" s="286"/>
      <c r="V819" s="286"/>
    </row>
    <row r="820" spans="1:22" ht="12.75" customHeight="1">
      <c r="A820" s="492" t="s">
        <v>302</v>
      </c>
      <c r="B820" s="493"/>
      <c r="C820" s="493"/>
      <c r="D820" s="493"/>
      <c r="E820" s="493"/>
      <c r="F820" s="493"/>
      <c r="G820" s="493"/>
      <c r="H820" s="493"/>
      <c r="I820" s="493"/>
      <c r="J820" s="493"/>
      <c r="K820" s="494"/>
      <c r="L820" s="286"/>
      <c r="M820" s="286"/>
      <c r="N820" s="286"/>
      <c r="O820" s="286"/>
      <c r="P820" s="286"/>
      <c r="Q820" s="286"/>
      <c r="R820" s="286"/>
      <c r="S820" s="286"/>
      <c r="T820" s="286"/>
      <c r="U820" s="286"/>
      <c r="V820" s="286"/>
    </row>
    <row r="821" spans="1:22" ht="12.75" customHeight="1" thickBot="1">
      <c r="A821" s="483"/>
      <c r="B821" s="479"/>
      <c r="C821" s="479"/>
      <c r="D821" s="479"/>
      <c r="E821" s="479"/>
      <c r="F821" s="479"/>
      <c r="G821" s="479"/>
      <c r="H821" s="479"/>
      <c r="I821" s="479"/>
      <c r="J821" s="479"/>
      <c r="K821" s="480"/>
      <c r="L821" s="286"/>
      <c r="M821" s="286"/>
      <c r="N821" s="286"/>
      <c r="O821" s="286"/>
      <c r="P821" s="286"/>
      <c r="Q821" s="286"/>
      <c r="R821" s="286"/>
      <c r="S821" s="286"/>
      <c r="T821" s="286"/>
      <c r="U821" s="286"/>
      <c r="V821" s="286"/>
    </row>
    <row r="822" spans="1:22" ht="42" customHeight="1">
      <c r="A822" s="288" t="s">
        <v>303</v>
      </c>
      <c r="B822" s="484" t="str">
        <f>B3</f>
        <v>CONSTRUCCION DE LOS SISTEMAS DE ALCANTARILLADO PLUVIAL DE LOS BARRIOS EL DORADO, PRADOS DE SAN LUIS, SANTA CATALINA, PATRIOTAS, VILLA BACHUE y PRADOS DEL NORTE DE LA CIUDAD DE TUNJA.</v>
      </c>
      <c r="C822" s="485"/>
      <c r="D822" s="485"/>
      <c r="E822" s="485"/>
      <c r="F822" s="485"/>
      <c r="G822" s="485"/>
      <c r="H822" s="485"/>
      <c r="I822" s="485"/>
      <c r="J822" s="485"/>
      <c r="K822" s="486"/>
      <c r="L822" s="286"/>
      <c r="M822" s="286"/>
      <c r="N822" s="286"/>
      <c r="O822" s="286"/>
      <c r="P822" s="286"/>
      <c r="Q822" s="286"/>
      <c r="R822" s="286"/>
      <c r="S822" s="286"/>
      <c r="T822" s="286"/>
      <c r="U822" s="286"/>
      <c r="V822" s="286"/>
    </row>
    <row r="823" spans="1:22" ht="12.75" customHeight="1">
      <c r="A823" s="487" t="s">
        <v>305</v>
      </c>
      <c r="B823" s="455"/>
      <c r="C823" s="488"/>
      <c r="D823" s="489"/>
      <c r="E823" s="489"/>
      <c r="F823" s="455"/>
      <c r="G823" s="490" t="s">
        <v>306</v>
      </c>
      <c r="H823" s="455"/>
      <c r="I823" s="490"/>
      <c r="J823" s="489"/>
      <c r="K823" s="491"/>
      <c r="L823" s="286"/>
      <c r="M823" s="286"/>
      <c r="N823" s="286"/>
      <c r="O823" s="286"/>
      <c r="P823" s="286"/>
      <c r="Q823" s="286"/>
      <c r="R823" s="286"/>
      <c r="S823" s="286"/>
      <c r="T823" s="286"/>
      <c r="U823" s="286"/>
      <c r="V823" s="286"/>
    </row>
    <row r="824" spans="1:22" ht="39.75" customHeight="1" thickBot="1">
      <c r="A824" s="289" t="s">
        <v>8</v>
      </c>
      <c r="B824" s="465">
        <v>7.7</v>
      </c>
      <c r="C824" s="466"/>
      <c r="D824" s="467" t="s">
        <v>10</v>
      </c>
      <c r="E824" s="468"/>
      <c r="F824" s="466"/>
      <c r="G824" s="469" t="str">
        <f>'PRESUPUESTO OFICIAL'!C49</f>
        <v>ENTIBADOS EN MADERA PARA EXCAVACIÓNES 1 A 7 USOS</v>
      </c>
      <c r="H824" s="468"/>
      <c r="I824" s="468"/>
      <c r="J824" s="290" t="s">
        <v>9</v>
      </c>
      <c r="K824" s="291" t="s">
        <v>15</v>
      </c>
      <c r="L824" s="286"/>
      <c r="M824" s="286"/>
      <c r="N824" s="286"/>
      <c r="O824" s="286"/>
      <c r="P824" s="286"/>
      <c r="Q824" s="286"/>
      <c r="R824" s="286"/>
      <c r="S824" s="286"/>
      <c r="T824" s="286"/>
      <c r="U824" s="286"/>
      <c r="V824" s="286"/>
    </row>
    <row r="825" spans="1:22" ht="12.75" customHeight="1">
      <c r="A825" s="470" t="s">
        <v>307</v>
      </c>
      <c r="B825" s="471"/>
      <c r="C825" s="474" t="s">
        <v>5</v>
      </c>
      <c r="D825" s="476" t="s">
        <v>308</v>
      </c>
      <c r="E825" s="477"/>
      <c r="F825" s="473"/>
      <c r="G825" s="474" t="s">
        <v>13</v>
      </c>
      <c r="H825" s="478" t="s">
        <v>309</v>
      </c>
      <c r="I825" s="479"/>
      <c r="J825" s="479"/>
      <c r="K825" s="480"/>
      <c r="L825" s="286"/>
      <c r="M825" s="286"/>
      <c r="N825" s="286"/>
      <c r="O825" s="286"/>
      <c r="P825" s="286"/>
      <c r="Q825" s="286"/>
      <c r="R825" s="286"/>
      <c r="S825" s="286"/>
      <c r="T825" s="286"/>
      <c r="U825" s="286"/>
      <c r="V825" s="286"/>
    </row>
    <row r="826" spans="1:22" ht="12.75" customHeight="1">
      <c r="A826" s="472"/>
      <c r="B826" s="473"/>
      <c r="C826" s="475"/>
      <c r="D826" s="294" t="s">
        <v>310</v>
      </c>
      <c r="E826" s="294" t="s">
        <v>311</v>
      </c>
      <c r="F826" s="294" t="s">
        <v>312</v>
      </c>
      <c r="G826" s="475"/>
      <c r="H826" s="481"/>
      <c r="I826" s="477"/>
      <c r="J826" s="477"/>
      <c r="K826" s="482"/>
      <c r="L826" s="286"/>
      <c r="M826" s="286"/>
      <c r="N826" s="286"/>
      <c r="O826" s="286"/>
      <c r="P826" s="286"/>
      <c r="Q826" s="286"/>
      <c r="R826" s="286"/>
      <c r="S826" s="286"/>
      <c r="T826" s="286"/>
      <c r="U826" s="286"/>
      <c r="V826" s="286"/>
    </row>
    <row r="827" spans="1:22" ht="12.75" customHeight="1">
      <c r="A827" s="454" t="s">
        <v>355</v>
      </c>
      <c r="B827" s="463"/>
      <c r="C827" s="294">
        <v>2</v>
      </c>
      <c r="D827" s="296">
        <v>34.9</v>
      </c>
      <c r="E827" s="297"/>
      <c r="F827" s="298">
        <v>3.6199999999997998</v>
      </c>
      <c r="G827" s="299">
        <f>C827*D827*F827</f>
        <v>252.675999999986</v>
      </c>
      <c r="H827" s="293"/>
      <c r="I827" s="300"/>
      <c r="J827" s="300"/>
      <c r="K827" s="301"/>
      <c r="L827" s="286"/>
      <c r="M827" s="286"/>
      <c r="N827" s="286"/>
      <c r="O827" s="286"/>
      <c r="P827" s="286"/>
      <c r="Q827" s="286"/>
      <c r="R827" s="286"/>
      <c r="S827" s="286"/>
      <c r="T827" s="286"/>
      <c r="U827" s="286"/>
      <c r="V827" s="286"/>
    </row>
    <row r="828" spans="1:22" ht="12.75" customHeight="1">
      <c r="A828" s="454" t="s">
        <v>356</v>
      </c>
      <c r="B828" s="463"/>
      <c r="C828" s="294">
        <v>2</v>
      </c>
      <c r="D828" s="296">
        <v>33.799999999999997</v>
      </c>
      <c r="E828" s="297">
        <v>0.7</v>
      </c>
      <c r="F828" s="298">
        <v>3.65</v>
      </c>
      <c r="G828" s="299">
        <f t="shared" ref="G828:G835" si="19">C828*D828*F828</f>
        <v>246.73999999999998</v>
      </c>
      <c r="H828" s="293"/>
      <c r="I828" s="300"/>
      <c r="J828" s="300"/>
      <c r="K828" s="301"/>
      <c r="L828" s="286"/>
      <c r="M828" s="286"/>
      <c r="N828" s="286"/>
      <c r="O828" s="286"/>
      <c r="P828" s="286"/>
      <c r="Q828" s="286"/>
      <c r="R828" s="286"/>
      <c r="S828" s="286"/>
      <c r="T828" s="286"/>
      <c r="U828" s="286"/>
      <c r="V828" s="286"/>
    </row>
    <row r="829" spans="1:22" ht="12.75" customHeight="1">
      <c r="A829" s="454" t="s">
        <v>357</v>
      </c>
      <c r="B829" s="463"/>
      <c r="C829" s="294">
        <v>2</v>
      </c>
      <c r="D829" s="296">
        <v>90.9</v>
      </c>
      <c r="E829" s="297">
        <v>0.7</v>
      </c>
      <c r="F829" s="298">
        <v>4.274999999999773</v>
      </c>
      <c r="G829" s="299">
        <f t="shared" si="19"/>
        <v>777.19499999995878</v>
      </c>
      <c r="H829" s="293"/>
      <c r="I829" s="300"/>
      <c r="J829" s="300"/>
      <c r="K829" s="301"/>
      <c r="L829" s="286"/>
      <c r="M829" s="286"/>
      <c r="N829" s="286"/>
      <c r="O829" s="286"/>
      <c r="P829" s="286"/>
      <c r="Q829" s="286"/>
      <c r="R829" s="286"/>
      <c r="S829" s="286"/>
      <c r="T829" s="286"/>
      <c r="U829" s="286"/>
      <c r="V829" s="286"/>
    </row>
    <row r="830" spans="1:22" ht="12.75" customHeight="1">
      <c r="A830" s="454" t="s">
        <v>358</v>
      </c>
      <c r="B830" s="463"/>
      <c r="C830" s="294">
        <v>2</v>
      </c>
      <c r="D830" s="296">
        <v>35.1</v>
      </c>
      <c r="E830" s="297">
        <v>0.7</v>
      </c>
      <c r="F830" s="298">
        <v>3.3599999999998089</v>
      </c>
      <c r="G830" s="299">
        <f t="shared" si="19"/>
        <v>235.8719999999866</v>
      </c>
      <c r="H830" s="293"/>
      <c r="I830" s="300"/>
      <c r="J830" s="300"/>
      <c r="K830" s="301"/>
      <c r="L830" s="286"/>
      <c r="M830" s="286"/>
      <c r="N830" s="286"/>
      <c r="O830" s="286"/>
      <c r="P830" s="286"/>
      <c r="Q830" s="286"/>
      <c r="R830" s="286"/>
      <c r="S830" s="286"/>
      <c r="T830" s="286"/>
      <c r="U830" s="286"/>
      <c r="V830" s="286"/>
    </row>
    <row r="831" spans="1:22" ht="12.75" customHeight="1">
      <c r="A831" s="454" t="s">
        <v>359</v>
      </c>
      <c r="B831" s="463"/>
      <c r="C831" s="294">
        <v>2</v>
      </c>
      <c r="D831" s="296">
        <v>25.3</v>
      </c>
      <c r="E831" s="297">
        <v>0.7</v>
      </c>
      <c r="F831" s="298">
        <v>3.15</v>
      </c>
      <c r="G831" s="299">
        <f t="shared" si="19"/>
        <v>159.38999999999999</v>
      </c>
      <c r="H831" s="293"/>
      <c r="I831" s="300"/>
      <c r="J831" s="300"/>
      <c r="K831" s="301"/>
      <c r="L831" s="286"/>
      <c r="M831" s="286"/>
      <c r="N831" s="286"/>
      <c r="O831" s="286"/>
      <c r="P831" s="286"/>
      <c r="Q831" s="286"/>
      <c r="R831" s="286"/>
      <c r="S831" s="286"/>
      <c r="T831" s="286"/>
      <c r="U831" s="286"/>
      <c r="V831" s="286"/>
    </row>
    <row r="832" spans="1:22" ht="12.75" customHeight="1">
      <c r="A832" s="454" t="s">
        <v>360</v>
      </c>
      <c r="B832" s="463"/>
      <c r="C832" s="294">
        <v>2</v>
      </c>
      <c r="D832" s="296">
        <v>11.3</v>
      </c>
      <c r="E832" s="297">
        <v>0.7</v>
      </c>
      <c r="F832" s="298">
        <v>2.3150000000001909</v>
      </c>
      <c r="G832" s="299">
        <f t="shared" si="19"/>
        <v>52.319000000004316</v>
      </c>
      <c r="H832" s="293"/>
      <c r="I832" s="300"/>
      <c r="J832" s="300"/>
      <c r="K832" s="301"/>
      <c r="L832" s="286"/>
      <c r="M832" s="286"/>
      <c r="N832" s="286"/>
      <c r="O832" s="286"/>
      <c r="P832" s="286"/>
      <c r="Q832" s="286"/>
      <c r="R832" s="286"/>
      <c r="S832" s="286"/>
      <c r="T832" s="286"/>
      <c r="U832" s="286"/>
      <c r="V832" s="286"/>
    </row>
    <row r="833" spans="1:22" ht="12.75" customHeight="1">
      <c r="A833" s="454" t="s">
        <v>361</v>
      </c>
      <c r="B833" s="463"/>
      <c r="C833" s="294">
        <v>2</v>
      </c>
      <c r="D833" s="296">
        <v>18</v>
      </c>
      <c r="E833" s="297">
        <v>0.7</v>
      </c>
      <c r="F833" s="298">
        <v>2.3600000000000363</v>
      </c>
      <c r="G833" s="299">
        <f t="shared" si="19"/>
        <v>84.960000000001301</v>
      </c>
      <c r="H833" s="293"/>
      <c r="I833" s="300"/>
      <c r="J833" s="300"/>
      <c r="K833" s="301"/>
      <c r="L833" s="286"/>
      <c r="M833" s="286"/>
      <c r="N833" s="286"/>
      <c r="O833" s="286"/>
      <c r="P833" s="286"/>
      <c r="Q833" s="286"/>
      <c r="R833" s="286"/>
      <c r="S833" s="286"/>
      <c r="T833" s="286"/>
      <c r="U833" s="286"/>
      <c r="V833" s="286"/>
    </row>
    <row r="834" spans="1:22" ht="12.75" customHeight="1">
      <c r="A834" s="454" t="s">
        <v>362</v>
      </c>
      <c r="B834" s="463"/>
      <c r="C834" s="294">
        <v>2</v>
      </c>
      <c r="D834" s="296">
        <v>85.9</v>
      </c>
      <c r="E834" s="297">
        <v>0.7</v>
      </c>
      <c r="F834" s="298">
        <v>2.015000000000009</v>
      </c>
      <c r="G834" s="299">
        <f t="shared" si="19"/>
        <v>346.17700000000156</v>
      </c>
      <c r="H834" s="293"/>
      <c r="I834" s="300"/>
      <c r="J834" s="300"/>
      <c r="K834" s="301"/>
      <c r="L834" s="286"/>
      <c r="M834" s="286"/>
      <c r="N834" s="286"/>
      <c r="O834" s="286"/>
      <c r="P834" s="286"/>
      <c r="Q834" s="286"/>
      <c r="R834" s="286"/>
      <c r="S834" s="286"/>
      <c r="T834" s="286"/>
      <c r="U834" s="286"/>
      <c r="V834" s="286"/>
    </row>
    <row r="835" spans="1:22" ht="12.75" customHeight="1">
      <c r="A835" s="454" t="s">
        <v>363</v>
      </c>
      <c r="B835" s="463"/>
      <c r="C835" s="294">
        <v>2</v>
      </c>
      <c r="D835" s="296">
        <v>59.3</v>
      </c>
      <c r="E835" s="297">
        <v>0.7</v>
      </c>
      <c r="F835" s="298">
        <v>2.2299999999999272</v>
      </c>
      <c r="G835" s="299">
        <f t="shared" si="19"/>
        <v>264.47799999999137</v>
      </c>
      <c r="H835" s="293"/>
      <c r="I835" s="300"/>
      <c r="J835" s="300"/>
      <c r="K835" s="301"/>
      <c r="L835" s="286"/>
      <c r="M835" s="286"/>
      <c r="N835" s="286"/>
      <c r="O835" s="286"/>
      <c r="P835" s="286"/>
      <c r="Q835" s="286"/>
      <c r="R835" s="286"/>
      <c r="S835" s="286"/>
      <c r="T835" s="286"/>
      <c r="U835" s="286"/>
      <c r="V835" s="286"/>
    </row>
    <row r="836" spans="1:22" ht="12.75" customHeight="1">
      <c r="A836" s="454" t="s">
        <v>366</v>
      </c>
      <c r="B836" s="463"/>
      <c r="C836" s="294">
        <v>4</v>
      </c>
      <c r="D836" s="303"/>
      <c r="E836" s="297">
        <v>2</v>
      </c>
      <c r="F836" s="298">
        <v>2.6999999999997271</v>
      </c>
      <c r="G836" s="299">
        <f>C836*E836*F836</f>
        <v>21.599999999997817</v>
      </c>
      <c r="H836" s="293"/>
      <c r="I836" s="300"/>
      <c r="J836" s="300"/>
      <c r="K836" s="301"/>
      <c r="L836" s="286"/>
      <c r="M836" s="286"/>
      <c r="N836" s="286"/>
      <c r="O836" s="286"/>
      <c r="P836" s="286"/>
      <c r="Q836" s="286"/>
      <c r="R836" s="286"/>
      <c r="S836" s="286"/>
      <c r="T836" s="286"/>
      <c r="U836" s="286"/>
      <c r="V836" s="286"/>
    </row>
    <row r="837" spans="1:22" ht="12.75" customHeight="1">
      <c r="A837" s="454" t="s">
        <v>367</v>
      </c>
      <c r="B837" s="463"/>
      <c r="C837" s="294">
        <v>4</v>
      </c>
      <c r="D837" s="303"/>
      <c r="E837" s="297">
        <v>2</v>
      </c>
      <c r="F837" s="298">
        <v>5.039999999999873</v>
      </c>
      <c r="G837" s="299">
        <f>C837*E837*F837</f>
        <v>40.319999999998984</v>
      </c>
      <c r="H837" s="293"/>
      <c r="I837" s="300"/>
      <c r="J837" s="300"/>
      <c r="K837" s="301"/>
      <c r="L837" s="286"/>
      <c r="M837" s="286"/>
      <c r="N837" s="286"/>
      <c r="O837" s="286"/>
      <c r="P837" s="286"/>
      <c r="Q837" s="286"/>
      <c r="R837" s="286"/>
      <c r="S837" s="286"/>
      <c r="T837" s="286"/>
      <c r="U837" s="286"/>
      <c r="V837" s="286"/>
    </row>
    <row r="838" spans="1:22" ht="12.75" customHeight="1">
      <c r="A838" s="454" t="s">
        <v>368</v>
      </c>
      <c r="B838" s="463"/>
      <c r="C838" s="294">
        <v>4</v>
      </c>
      <c r="D838" s="303"/>
      <c r="E838" s="297">
        <v>2</v>
      </c>
      <c r="F838" s="298">
        <v>2.76</v>
      </c>
      <c r="G838" s="299">
        <f t="shared" ref="G838:G845" si="20">C838*E838*F838</f>
        <v>22.08</v>
      </c>
      <c r="H838" s="293"/>
      <c r="I838" s="300"/>
      <c r="J838" s="300"/>
      <c r="K838" s="301"/>
      <c r="L838" s="286"/>
      <c r="M838" s="286"/>
      <c r="N838" s="286"/>
      <c r="O838" s="286"/>
      <c r="P838" s="286"/>
      <c r="Q838" s="286"/>
      <c r="R838" s="286"/>
      <c r="S838" s="286"/>
      <c r="T838" s="286"/>
      <c r="U838" s="286"/>
      <c r="V838" s="286"/>
    </row>
    <row r="839" spans="1:22" ht="12.75" customHeight="1">
      <c r="A839" s="454" t="s">
        <v>369</v>
      </c>
      <c r="B839" s="463"/>
      <c r="C839" s="294">
        <v>4</v>
      </c>
      <c r="D839" s="303"/>
      <c r="E839" s="297">
        <v>2</v>
      </c>
      <c r="F839" s="298">
        <v>4.01</v>
      </c>
      <c r="G839" s="299">
        <f t="shared" si="20"/>
        <v>32.08</v>
      </c>
      <c r="H839" s="293"/>
      <c r="I839" s="300"/>
      <c r="J839" s="300"/>
      <c r="K839" s="301"/>
      <c r="L839" s="286"/>
      <c r="M839" s="286"/>
      <c r="N839" s="286"/>
      <c r="O839" s="286"/>
      <c r="P839" s="286"/>
      <c r="Q839" s="286"/>
      <c r="R839" s="286"/>
      <c r="S839" s="286"/>
      <c r="T839" s="286"/>
      <c r="U839" s="286"/>
      <c r="V839" s="286"/>
    </row>
    <row r="840" spans="1:22" ht="12.75" customHeight="1">
      <c r="A840" s="454" t="s">
        <v>370</v>
      </c>
      <c r="B840" s="463" t="s">
        <v>371</v>
      </c>
      <c r="C840" s="294">
        <v>4</v>
      </c>
      <c r="D840" s="303"/>
      <c r="E840" s="297">
        <v>2</v>
      </c>
      <c r="F840" s="298">
        <v>3.21</v>
      </c>
      <c r="G840" s="299">
        <f t="shared" si="20"/>
        <v>25.68</v>
      </c>
      <c r="H840" s="293"/>
      <c r="I840" s="300"/>
      <c r="J840" s="300"/>
      <c r="K840" s="301"/>
      <c r="L840" s="286"/>
      <c r="M840" s="286"/>
      <c r="N840" s="286"/>
      <c r="O840" s="286"/>
      <c r="P840" s="286"/>
      <c r="Q840" s="286"/>
      <c r="R840" s="286"/>
      <c r="S840" s="286"/>
      <c r="T840" s="286"/>
      <c r="U840" s="286"/>
      <c r="V840" s="286"/>
    </row>
    <row r="841" spans="1:22" ht="12.75" customHeight="1">
      <c r="A841" s="454" t="s">
        <v>372</v>
      </c>
      <c r="B841" s="463"/>
      <c r="C841" s="294">
        <v>4</v>
      </c>
      <c r="D841" s="303"/>
      <c r="E841" s="297">
        <v>2</v>
      </c>
      <c r="F841" s="298">
        <v>2.59</v>
      </c>
      <c r="G841" s="299">
        <f t="shared" si="20"/>
        <v>20.72</v>
      </c>
      <c r="H841" s="293"/>
      <c r="I841" s="300"/>
      <c r="J841" s="300"/>
      <c r="K841" s="301"/>
      <c r="L841" s="286"/>
      <c r="M841" s="286"/>
      <c r="N841" s="286"/>
      <c r="O841" s="286"/>
      <c r="P841" s="286"/>
      <c r="Q841" s="286"/>
      <c r="R841" s="286"/>
      <c r="S841" s="286"/>
      <c r="T841" s="286"/>
      <c r="U841" s="286"/>
      <c r="V841" s="286"/>
    </row>
    <row r="842" spans="1:22" ht="12.75" customHeight="1">
      <c r="A842" s="454" t="s">
        <v>373</v>
      </c>
      <c r="B842" s="463" t="s">
        <v>374</v>
      </c>
      <c r="C842" s="294">
        <v>4</v>
      </c>
      <c r="D842" s="303"/>
      <c r="E842" s="297">
        <v>2</v>
      </c>
      <c r="F842" s="298">
        <v>2.54</v>
      </c>
      <c r="G842" s="299">
        <f t="shared" si="20"/>
        <v>20.32</v>
      </c>
      <c r="H842" s="293"/>
      <c r="I842" s="300"/>
      <c r="J842" s="300"/>
      <c r="K842" s="301"/>
      <c r="L842" s="286"/>
      <c r="M842" s="286"/>
      <c r="N842" s="286"/>
      <c r="O842" s="286"/>
      <c r="P842" s="286"/>
      <c r="Q842" s="286"/>
      <c r="R842" s="286"/>
      <c r="S842" s="286"/>
      <c r="T842" s="286"/>
      <c r="U842" s="286"/>
      <c r="V842" s="286"/>
    </row>
    <row r="843" spans="1:22" ht="12.75" customHeight="1">
      <c r="A843" s="454" t="s">
        <v>375</v>
      </c>
      <c r="B843" s="463" t="s">
        <v>376</v>
      </c>
      <c r="C843" s="294">
        <v>4</v>
      </c>
      <c r="D843" s="303"/>
      <c r="E843" s="297">
        <v>2</v>
      </c>
      <c r="F843" s="298">
        <v>2.63</v>
      </c>
      <c r="G843" s="299">
        <f t="shared" si="20"/>
        <v>21.04</v>
      </c>
      <c r="H843" s="293"/>
      <c r="I843" s="300"/>
      <c r="J843" s="300"/>
      <c r="K843" s="301"/>
      <c r="L843" s="286"/>
      <c r="M843" s="286"/>
      <c r="N843" s="286"/>
      <c r="O843" s="286"/>
      <c r="P843" s="286"/>
      <c r="Q843" s="286"/>
      <c r="R843" s="286"/>
      <c r="S843" s="286"/>
      <c r="T843" s="286"/>
      <c r="U843" s="286"/>
      <c r="V843" s="286"/>
    </row>
    <row r="844" spans="1:22" ht="12.75" customHeight="1">
      <c r="A844" s="454" t="s">
        <v>377</v>
      </c>
      <c r="B844" s="463" t="s">
        <v>378</v>
      </c>
      <c r="C844" s="294">
        <v>4</v>
      </c>
      <c r="D844" s="303"/>
      <c r="E844" s="297">
        <v>2</v>
      </c>
      <c r="F844" s="298">
        <v>1.9100000000000001</v>
      </c>
      <c r="G844" s="299">
        <f t="shared" si="20"/>
        <v>15.280000000000001</v>
      </c>
      <c r="H844" s="293"/>
      <c r="I844" s="300"/>
      <c r="J844" s="300"/>
      <c r="K844" s="301"/>
      <c r="L844" s="286"/>
      <c r="M844" s="286"/>
      <c r="N844" s="286"/>
      <c r="O844" s="286"/>
      <c r="P844" s="286"/>
      <c r="Q844" s="286"/>
      <c r="R844" s="286"/>
      <c r="S844" s="286"/>
      <c r="T844" s="286"/>
      <c r="U844" s="286"/>
      <c r="V844" s="286"/>
    </row>
    <row r="845" spans="1:22" ht="12.75" customHeight="1">
      <c r="A845" s="454" t="s">
        <v>379</v>
      </c>
      <c r="B845" s="455" t="s">
        <v>380</v>
      </c>
      <c r="C845" s="294">
        <v>4</v>
      </c>
      <c r="D845" s="303"/>
      <c r="E845" s="297">
        <v>2</v>
      </c>
      <c r="F845" s="298">
        <v>2.33</v>
      </c>
      <c r="G845" s="299">
        <f t="shared" si="20"/>
        <v>18.64</v>
      </c>
      <c r="H845" s="293"/>
      <c r="I845" s="300"/>
      <c r="J845" s="300"/>
      <c r="K845" s="301"/>
      <c r="L845" s="286"/>
      <c r="M845" s="286"/>
      <c r="N845" s="286"/>
      <c r="O845" s="286"/>
      <c r="P845" s="286"/>
      <c r="Q845" s="286"/>
      <c r="R845" s="286"/>
      <c r="S845" s="286"/>
      <c r="T845" s="286"/>
      <c r="U845" s="286"/>
      <c r="V845" s="286"/>
    </row>
    <row r="846" spans="1:22" ht="12.75" customHeight="1" thickBot="1">
      <c r="A846" s="502" t="s">
        <v>13</v>
      </c>
      <c r="B846" s="477"/>
      <c r="C846" s="477"/>
      <c r="D846" s="477"/>
      <c r="E846" s="477"/>
      <c r="F846" s="473"/>
      <c r="G846" s="308">
        <f>ROUNDUP((SUM(G827:G845))/7,0)</f>
        <v>380</v>
      </c>
      <c r="H846" s="292"/>
      <c r="I846" s="309"/>
      <c r="J846" s="309"/>
      <c r="K846" s="310"/>
      <c r="L846" s="286"/>
      <c r="N846" s="286"/>
      <c r="O846" s="286"/>
      <c r="P846" s="286"/>
      <c r="Q846" s="286"/>
      <c r="R846" s="286"/>
      <c r="S846" s="286"/>
      <c r="T846" s="286"/>
      <c r="U846" s="286"/>
      <c r="V846" s="286"/>
    </row>
    <row r="847" spans="1:22" ht="12.75" customHeight="1" thickBot="1">
      <c r="A847" s="495"/>
      <c r="B847" s="496"/>
      <c r="C847" s="496"/>
      <c r="D847" s="496"/>
      <c r="E847" s="496"/>
      <c r="F847" s="496"/>
      <c r="G847" s="496"/>
      <c r="H847" s="496"/>
      <c r="I847" s="496"/>
      <c r="J847" s="496"/>
      <c r="K847" s="497"/>
      <c r="L847" s="286"/>
      <c r="M847" s="286"/>
      <c r="N847" s="286"/>
      <c r="O847" s="286"/>
      <c r="P847" s="286"/>
      <c r="Q847" s="286"/>
      <c r="R847" s="286"/>
      <c r="S847" s="286"/>
      <c r="T847" s="286"/>
      <c r="U847" s="286"/>
      <c r="V847" s="286"/>
    </row>
    <row r="848" spans="1:22" ht="12.75" customHeight="1">
      <c r="A848" s="311"/>
      <c r="B848" s="312"/>
      <c r="C848" s="312"/>
      <c r="D848" s="312"/>
      <c r="E848" s="312"/>
      <c r="F848" s="312"/>
      <c r="G848" s="312"/>
      <c r="H848" s="312"/>
      <c r="I848" s="312"/>
      <c r="J848" s="312"/>
      <c r="K848" s="313"/>
      <c r="L848" s="286"/>
      <c r="M848" s="286"/>
      <c r="N848" s="286"/>
      <c r="O848" s="286"/>
      <c r="P848" s="286"/>
      <c r="Q848" s="286"/>
      <c r="R848" s="286"/>
      <c r="S848" s="286"/>
      <c r="T848" s="286"/>
      <c r="U848" s="286"/>
      <c r="V848" s="286"/>
    </row>
    <row r="849" spans="1:22" ht="50.25" customHeight="1">
      <c r="A849" s="459"/>
      <c r="B849" s="460"/>
      <c r="C849" s="460"/>
      <c r="D849" s="460"/>
      <c r="E849" s="460"/>
      <c r="F849" s="460"/>
      <c r="G849" s="460"/>
      <c r="H849" s="460"/>
      <c r="I849" s="460"/>
      <c r="J849" s="286"/>
      <c r="K849" s="314"/>
      <c r="L849" s="286"/>
      <c r="M849" s="286"/>
      <c r="N849" s="286"/>
      <c r="O849" s="286"/>
      <c r="P849" s="286"/>
      <c r="Q849" s="286"/>
      <c r="R849" s="286"/>
      <c r="S849" s="286"/>
      <c r="T849" s="286"/>
      <c r="U849" s="286"/>
      <c r="V849" s="286"/>
    </row>
    <row r="850" spans="1:22" ht="12.75" customHeight="1">
      <c r="A850" s="461" t="s">
        <v>315</v>
      </c>
      <c r="B850" s="460"/>
      <c r="C850" s="460"/>
      <c r="D850" s="316"/>
      <c r="E850" s="316"/>
      <c r="F850" s="462" t="s">
        <v>315</v>
      </c>
      <c r="G850" s="460"/>
      <c r="H850" s="460"/>
      <c r="I850" s="316"/>
      <c r="J850" s="286"/>
      <c r="K850" s="314"/>
      <c r="L850" s="286"/>
      <c r="M850" s="286"/>
      <c r="N850" s="286"/>
      <c r="O850" s="286"/>
      <c r="P850" s="286"/>
      <c r="Q850" s="286"/>
      <c r="R850" s="286"/>
      <c r="S850" s="286"/>
      <c r="T850" s="286"/>
      <c r="U850" s="286"/>
      <c r="V850" s="286"/>
    </row>
    <row r="851" spans="1:22" ht="12.75" customHeight="1" thickBot="1">
      <c r="A851" s="451" t="s">
        <v>316</v>
      </c>
      <c r="B851" s="452"/>
      <c r="C851" s="452"/>
      <c r="D851" s="317"/>
      <c r="E851" s="317"/>
      <c r="F851" s="453" t="s">
        <v>316</v>
      </c>
      <c r="G851" s="452"/>
      <c r="H851" s="452"/>
      <c r="I851" s="317"/>
      <c r="J851" s="318"/>
      <c r="K851" s="319"/>
      <c r="L851" s="286"/>
      <c r="M851" s="286"/>
      <c r="N851" s="286"/>
      <c r="O851" s="286"/>
      <c r="P851" s="286"/>
      <c r="Q851" s="286"/>
      <c r="R851" s="286"/>
      <c r="S851" s="286"/>
      <c r="T851" s="286"/>
      <c r="U851" s="286"/>
      <c r="V851" s="286"/>
    </row>
    <row r="852" spans="1:22" ht="12.75" customHeight="1">
      <c r="A852" s="492" t="s">
        <v>302</v>
      </c>
      <c r="B852" s="493"/>
      <c r="C852" s="493"/>
      <c r="D852" s="493"/>
      <c r="E852" s="493"/>
      <c r="F852" s="493"/>
      <c r="G852" s="493"/>
      <c r="H852" s="493"/>
      <c r="I852" s="493"/>
      <c r="J852" s="493"/>
      <c r="K852" s="494"/>
      <c r="L852" s="286"/>
      <c r="M852" s="286"/>
      <c r="N852" s="286"/>
      <c r="O852" s="286"/>
      <c r="P852" s="286"/>
      <c r="Q852" s="286"/>
      <c r="R852" s="286"/>
      <c r="S852" s="286"/>
      <c r="T852" s="286"/>
      <c r="U852" s="286"/>
      <c r="V852" s="286"/>
    </row>
    <row r="853" spans="1:22" ht="12.75" customHeight="1" thickBot="1">
      <c r="A853" s="483"/>
      <c r="B853" s="479"/>
      <c r="C853" s="479"/>
      <c r="D853" s="479"/>
      <c r="E853" s="479"/>
      <c r="F853" s="479"/>
      <c r="G853" s="479"/>
      <c r="H853" s="479"/>
      <c r="I853" s="479"/>
      <c r="J853" s="479"/>
      <c r="K853" s="480"/>
      <c r="L853" s="286"/>
      <c r="M853" s="286"/>
      <c r="N853" s="286"/>
      <c r="O853" s="286"/>
      <c r="P853" s="286"/>
      <c r="Q853" s="286"/>
      <c r="R853" s="286"/>
      <c r="S853" s="286"/>
      <c r="T853" s="286"/>
      <c r="U853" s="286"/>
      <c r="V853" s="286"/>
    </row>
    <row r="854" spans="1:22" ht="42" customHeight="1">
      <c r="A854" s="288" t="s">
        <v>303</v>
      </c>
      <c r="B854" s="484" t="str">
        <f>B3</f>
        <v>CONSTRUCCION DE LOS SISTEMAS DE ALCANTARILLADO PLUVIAL DE LOS BARRIOS EL DORADO, PRADOS DE SAN LUIS, SANTA CATALINA, PATRIOTAS, VILLA BACHUE y PRADOS DEL NORTE DE LA CIUDAD DE TUNJA.</v>
      </c>
      <c r="C854" s="485"/>
      <c r="D854" s="485"/>
      <c r="E854" s="485"/>
      <c r="F854" s="485"/>
      <c r="G854" s="485"/>
      <c r="H854" s="485"/>
      <c r="I854" s="485"/>
      <c r="J854" s="485"/>
      <c r="K854" s="486"/>
      <c r="L854" s="286"/>
      <c r="M854" s="286"/>
      <c r="N854" s="286"/>
      <c r="O854" s="286"/>
      <c r="P854" s="286"/>
      <c r="Q854" s="286"/>
      <c r="R854" s="286"/>
      <c r="S854" s="286"/>
      <c r="T854" s="286"/>
      <c r="U854" s="286"/>
      <c r="V854" s="286"/>
    </row>
    <row r="855" spans="1:22" ht="12.75" customHeight="1">
      <c r="A855" s="487" t="s">
        <v>305</v>
      </c>
      <c r="B855" s="455"/>
      <c r="C855" s="488"/>
      <c r="D855" s="489"/>
      <c r="E855" s="489"/>
      <c r="F855" s="455"/>
      <c r="G855" s="490" t="s">
        <v>306</v>
      </c>
      <c r="H855" s="455"/>
      <c r="I855" s="490"/>
      <c r="J855" s="489"/>
      <c r="K855" s="491"/>
      <c r="L855" s="286"/>
      <c r="M855" s="286"/>
      <c r="N855" s="286"/>
      <c r="O855" s="286"/>
      <c r="P855" s="286"/>
      <c r="Q855" s="286"/>
      <c r="R855" s="286"/>
      <c r="S855" s="286"/>
      <c r="T855" s="286"/>
      <c r="U855" s="286"/>
      <c r="V855" s="286"/>
    </row>
    <row r="856" spans="1:22" ht="39.75" customHeight="1" thickBot="1">
      <c r="A856" s="289" t="s">
        <v>8</v>
      </c>
      <c r="B856" s="465">
        <v>7.8</v>
      </c>
      <c r="C856" s="466"/>
      <c r="D856" s="467" t="s">
        <v>10</v>
      </c>
      <c r="E856" s="468"/>
      <c r="F856" s="466"/>
      <c r="G856" s="503" t="str">
        <f>'PRESUPUESTO OFICIAL'!C50</f>
        <v>SUMINISTRO, FIGURADA Y AMARRE DE ACERO DE 420 MPa (60000 PSI)</v>
      </c>
      <c r="H856" s="468"/>
      <c r="I856" s="468"/>
      <c r="J856" s="290" t="s">
        <v>9</v>
      </c>
      <c r="K856" s="291" t="s">
        <v>16</v>
      </c>
      <c r="L856" s="286"/>
      <c r="M856" s="286"/>
      <c r="N856" s="286"/>
      <c r="O856" s="286"/>
      <c r="P856" s="286"/>
      <c r="Q856" s="286"/>
      <c r="R856" s="286"/>
      <c r="S856" s="286"/>
      <c r="T856" s="286"/>
      <c r="U856" s="286"/>
      <c r="V856" s="286"/>
    </row>
    <row r="857" spans="1:22" ht="12.75" customHeight="1">
      <c r="A857" s="470" t="s">
        <v>307</v>
      </c>
      <c r="B857" s="471"/>
      <c r="C857" s="474" t="s">
        <v>5</v>
      </c>
      <c r="D857" s="476" t="s">
        <v>308</v>
      </c>
      <c r="E857" s="477"/>
      <c r="F857" s="473"/>
      <c r="G857" s="474" t="s">
        <v>13</v>
      </c>
      <c r="H857" s="478" t="s">
        <v>309</v>
      </c>
      <c r="I857" s="479"/>
      <c r="J857" s="479"/>
      <c r="K857" s="480"/>
      <c r="L857" s="286"/>
      <c r="M857" s="286"/>
      <c r="N857" s="286"/>
      <c r="O857" s="286"/>
      <c r="P857" s="286"/>
      <c r="Q857" s="286"/>
      <c r="R857" s="286"/>
      <c r="S857" s="286"/>
      <c r="T857" s="286"/>
      <c r="U857" s="286"/>
      <c r="V857" s="286"/>
    </row>
    <row r="858" spans="1:22" ht="12.75" customHeight="1">
      <c r="A858" s="483"/>
      <c r="B858" s="471"/>
      <c r="C858" s="506"/>
      <c r="D858" s="323" t="s">
        <v>310</v>
      </c>
      <c r="E858" s="323" t="s">
        <v>322</v>
      </c>
      <c r="F858" s="323" t="s">
        <v>312</v>
      </c>
      <c r="G858" s="506"/>
      <c r="H858" s="481"/>
      <c r="I858" s="477"/>
      <c r="J858" s="477"/>
      <c r="K858" s="482"/>
      <c r="L858" s="286"/>
      <c r="M858" s="286"/>
      <c r="N858" s="286"/>
      <c r="O858" s="286"/>
      <c r="P858" s="286"/>
      <c r="Q858" s="286"/>
      <c r="R858" s="286"/>
      <c r="S858" s="286"/>
      <c r="T858" s="286"/>
      <c r="U858" s="286"/>
      <c r="V858" s="286"/>
    </row>
    <row r="859" spans="1:22" ht="12.6" customHeight="1">
      <c r="A859" s="501" t="s">
        <v>323</v>
      </c>
      <c r="B859" s="509" t="s">
        <v>324</v>
      </c>
      <c r="C859" s="305"/>
      <c r="D859" s="304"/>
      <c r="E859" s="306"/>
      <c r="F859" s="307"/>
      <c r="G859" s="331"/>
      <c r="H859" s="300"/>
      <c r="I859" s="300"/>
      <c r="J859" s="300"/>
      <c r="K859" s="301"/>
      <c r="L859" s="286"/>
      <c r="M859" s="286"/>
      <c r="N859" s="286"/>
      <c r="O859" s="286"/>
      <c r="P859" s="286"/>
      <c r="Q859" s="286"/>
      <c r="R859" s="286"/>
      <c r="S859" s="286"/>
      <c r="T859" s="286"/>
      <c r="U859" s="286"/>
      <c r="V859" s="286"/>
    </row>
    <row r="860" spans="1:22" ht="12.75" customHeight="1">
      <c r="A860" s="501" t="s">
        <v>325</v>
      </c>
      <c r="B860" s="509" t="s">
        <v>326</v>
      </c>
      <c r="C860" s="305">
        <v>10</v>
      </c>
      <c r="D860" s="347">
        <v>5.6</v>
      </c>
      <c r="E860" s="348">
        <v>0.99399999999999999</v>
      </c>
      <c r="F860" s="307"/>
      <c r="G860" s="331">
        <f>C860*D860*E860</f>
        <v>55.664000000000001</v>
      </c>
      <c r="H860" s="300"/>
      <c r="I860" s="300"/>
      <c r="J860" s="300"/>
      <c r="K860" s="301"/>
      <c r="L860" s="286"/>
      <c r="M860" s="286"/>
      <c r="N860" s="286"/>
      <c r="O860" s="286"/>
      <c r="P860" s="286"/>
      <c r="Q860" s="286"/>
      <c r="R860" s="286"/>
      <c r="S860" s="286"/>
      <c r="T860" s="286"/>
      <c r="U860" s="286"/>
      <c r="V860" s="286"/>
    </row>
    <row r="861" spans="1:22" ht="12.75" customHeight="1">
      <c r="A861" s="501"/>
      <c r="B861" s="509"/>
      <c r="C861" s="305">
        <v>10</v>
      </c>
      <c r="D861" s="347">
        <v>4.68</v>
      </c>
      <c r="E861" s="348">
        <v>0.99399999999999999</v>
      </c>
      <c r="F861" s="307"/>
      <c r="G861" s="331">
        <f t="shared" ref="G861:G869" si="21">C861*D861*E861</f>
        <v>46.519199999999998</v>
      </c>
      <c r="H861" s="300"/>
      <c r="I861" s="300"/>
      <c r="J861" s="300"/>
      <c r="K861" s="301"/>
      <c r="L861" s="286"/>
      <c r="M861" s="286"/>
      <c r="N861" s="286"/>
      <c r="O861" s="286"/>
      <c r="P861" s="286"/>
      <c r="Q861" s="286"/>
      <c r="R861" s="286"/>
      <c r="S861" s="286"/>
      <c r="T861" s="286"/>
      <c r="U861" s="286"/>
      <c r="V861" s="286"/>
    </row>
    <row r="862" spans="1:22" ht="12.75" customHeight="1">
      <c r="A862" s="501"/>
      <c r="B862" s="509"/>
      <c r="C862" s="305">
        <v>10</v>
      </c>
      <c r="D862" s="347">
        <v>5.6</v>
      </c>
      <c r="E862" s="306">
        <v>0.56000000000000005</v>
      </c>
      <c r="F862" s="307"/>
      <c r="G862" s="331">
        <f t="shared" si="21"/>
        <v>31.360000000000003</v>
      </c>
      <c r="H862" s="300"/>
      <c r="I862" s="300"/>
      <c r="J862" s="300"/>
      <c r="K862" s="301"/>
      <c r="L862" s="286"/>
      <c r="M862" s="286"/>
      <c r="N862" s="286"/>
      <c r="O862" s="286"/>
      <c r="P862" s="286"/>
      <c r="Q862" s="286"/>
      <c r="R862" s="286"/>
      <c r="S862" s="286"/>
      <c r="T862" s="286"/>
      <c r="U862" s="286"/>
      <c r="V862" s="286"/>
    </row>
    <row r="863" spans="1:22" ht="12.75" customHeight="1">
      <c r="A863" s="501"/>
      <c r="B863" s="509"/>
      <c r="C863" s="305">
        <v>10</v>
      </c>
      <c r="D863" s="347">
        <v>4.68</v>
      </c>
      <c r="E863" s="306">
        <v>0.56000000000000005</v>
      </c>
      <c r="F863" s="307"/>
      <c r="G863" s="331">
        <f t="shared" si="21"/>
        <v>26.208000000000002</v>
      </c>
      <c r="H863" s="300"/>
      <c r="I863" s="300"/>
      <c r="J863" s="300"/>
      <c r="K863" s="301"/>
      <c r="L863" s="286"/>
      <c r="M863" s="286"/>
      <c r="N863" s="286"/>
      <c r="O863" s="286"/>
      <c r="P863" s="286"/>
      <c r="Q863" s="286"/>
      <c r="R863" s="286"/>
      <c r="S863" s="286"/>
      <c r="T863" s="286"/>
      <c r="U863" s="286"/>
      <c r="V863" s="286"/>
    </row>
    <row r="864" spans="1:22" ht="12.75" customHeight="1">
      <c r="A864" s="501" t="s">
        <v>327</v>
      </c>
      <c r="B864" s="509" t="s">
        <v>328</v>
      </c>
      <c r="C864" s="305">
        <f>25*10</f>
        <v>250</v>
      </c>
      <c r="D864" s="347">
        <v>0.9</v>
      </c>
      <c r="E864" s="347">
        <v>0.56000000000000005</v>
      </c>
      <c r="F864" s="347"/>
      <c r="G864" s="331">
        <f>C864*D864*E864</f>
        <v>126.00000000000001</v>
      </c>
      <c r="H864" s="300"/>
      <c r="I864" s="300"/>
      <c r="J864" s="300"/>
      <c r="K864" s="301"/>
      <c r="L864" s="286"/>
      <c r="M864" s="286"/>
      <c r="N864" s="286"/>
      <c r="O864" s="286"/>
      <c r="P864" s="286"/>
      <c r="Q864" s="286"/>
      <c r="R864" s="286"/>
      <c r="S864" s="286"/>
      <c r="T864" s="286"/>
      <c r="U864" s="286"/>
      <c r="V864" s="286"/>
    </row>
    <row r="865" spans="1:22" ht="12.75" customHeight="1">
      <c r="A865" s="501" t="s">
        <v>329</v>
      </c>
      <c r="B865" s="509" t="s">
        <v>330</v>
      </c>
      <c r="C865" s="305"/>
      <c r="D865" s="347"/>
      <c r="E865" s="347"/>
      <c r="F865" s="347"/>
      <c r="G865" s="331"/>
      <c r="H865" s="300"/>
      <c r="I865" s="300"/>
      <c r="J865" s="300"/>
      <c r="K865" s="301"/>
      <c r="L865" s="286"/>
      <c r="M865" s="286"/>
      <c r="N865" s="286"/>
      <c r="O865" s="286"/>
      <c r="P865" s="286"/>
      <c r="Q865" s="286"/>
      <c r="R865" s="286"/>
      <c r="S865" s="286"/>
      <c r="T865" s="286"/>
      <c r="U865" s="286"/>
      <c r="V865" s="286"/>
    </row>
    <row r="866" spans="1:22" ht="15" customHeight="1">
      <c r="A866" s="501"/>
      <c r="B866" s="509"/>
      <c r="C866" s="305">
        <v>10</v>
      </c>
      <c r="D866" s="347">
        <v>1.77</v>
      </c>
      <c r="E866" s="347">
        <v>0.99399999999999999</v>
      </c>
      <c r="F866" s="347"/>
      <c r="G866" s="331">
        <f t="shared" si="21"/>
        <v>17.593799999999998</v>
      </c>
      <c r="K866" s="301"/>
    </row>
    <row r="867" spans="1:22" ht="15" customHeight="1">
      <c r="A867" s="501" t="s">
        <v>331</v>
      </c>
      <c r="B867" s="509" t="s">
        <v>332</v>
      </c>
      <c r="C867" s="305">
        <v>10</v>
      </c>
      <c r="D867" s="347">
        <v>1.84</v>
      </c>
      <c r="E867" s="347">
        <v>0.99399999999999999</v>
      </c>
      <c r="F867" s="347"/>
      <c r="G867" s="331">
        <f t="shared" si="21"/>
        <v>18.289600000000004</v>
      </c>
      <c r="K867" s="301"/>
    </row>
    <row r="868" spans="1:22" ht="15" customHeight="1">
      <c r="A868" s="501"/>
      <c r="B868" s="509"/>
      <c r="C868" s="305">
        <v>10</v>
      </c>
      <c r="D868" s="347">
        <v>1.77</v>
      </c>
      <c r="E868" s="347">
        <v>0.56000000000000005</v>
      </c>
      <c r="F868" s="347"/>
      <c r="G868" s="331">
        <f t="shared" si="21"/>
        <v>9.9120000000000008</v>
      </c>
      <c r="K868" s="301"/>
    </row>
    <row r="869" spans="1:22" ht="12.75" customHeight="1">
      <c r="A869" s="501"/>
      <c r="B869" s="509"/>
      <c r="C869" s="305">
        <v>10</v>
      </c>
      <c r="D869" s="347">
        <v>1.84</v>
      </c>
      <c r="E869" s="347">
        <v>0.56000000000000005</v>
      </c>
      <c r="F869" s="347"/>
      <c r="G869" s="331">
        <f t="shared" si="21"/>
        <v>10.304000000000002</v>
      </c>
      <c r="H869" s="300"/>
      <c r="I869" s="300"/>
      <c r="J869" s="300"/>
      <c r="K869" s="301"/>
      <c r="L869" s="286"/>
      <c r="M869" s="286"/>
      <c r="N869" s="286"/>
      <c r="O869" s="286"/>
      <c r="P869" s="286"/>
      <c r="Q869" s="286"/>
      <c r="R869" s="286"/>
      <c r="S869" s="286"/>
      <c r="T869" s="286"/>
      <c r="U869" s="286"/>
      <c r="V869" s="286"/>
    </row>
    <row r="870" spans="1:22" ht="12.75" customHeight="1">
      <c r="A870" s="501" t="s">
        <v>327</v>
      </c>
      <c r="B870" s="509" t="s">
        <v>328</v>
      </c>
      <c r="C870" s="305">
        <f>8*10</f>
        <v>80</v>
      </c>
      <c r="D870" s="347">
        <v>0.8</v>
      </c>
      <c r="E870" s="347">
        <v>0.56000000000000005</v>
      </c>
      <c r="F870" s="307"/>
      <c r="G870" s="331">
        <f>C870*D870*E870</f>
        <v>35.840000000000003</v>
      </c>
      <c r="H870" s="300"/>
      <c r="I870" s="300"/>
      <c r="J870" s="300"/>
      <c r="K870" s="301"/>
      <c r="L870" s="286"/>
      <c r="M870" s="286"/>
      <c r="N870" s="286"/>
      <c r="O870" s="286"/>
      <c r="P870" s="286"/>
      <c r="Q870" s="286"/>
      <c r="R870" s="286"/>
      <c r="S870" s="286"/>
      <c r="T870" s="286"/>
      <c r="U870" s="286"/>
      <c r="V870" s="286"/>
    </row>
    <row r="871" spans="1:22" ht="12.75" customHeight="1">
      <c r="A871" s="501" t="s">
        <v>333</v>
      </c>
      <c r="B871" s="509" t="s">
        <v>334</v>
      </c>
      <c r="C871" s="305"/>
      <c r="D871" s="304"/>
      <c r="E871" s="306"/>
      <c r="F871" s="307"/>
      <c r="G871" s="331"/>
      <c r="H871" s="300"/>
      <c r="I871" s="300"/>
      <c r="J871" s="300"/>
      <c r="K871" s="301"/>
      <c r="L871" s="286"/>
      <c r="M871" s="286"/>
      <c r="N871" s="286"/>
      <c r="O871" s="286"/>
      <c r="P871" s="286"/>
      <c r="Q871" s="286"/>
      <c r="R871" s="286"/>
      <c r="S871" s="286"/>
      <c r="T871" s="286"/>
      <c r="U871" s="286"/>
      <c r="V871" s="286"/>
    </row>
    <row r="872" spans="1:22" ht="12.75" customHeight="1">
      <c r="A872" s="501" t="s">
        <v>331</v>
      </c>
      <c r="B872" s="509" t="s">
        <v>335</v>
      </c>
      <c r="C872" s="305">
        <v>10</v>
      </c>
      <c r="D872" s="347">
        <v>1.53</v>
      </c>
      <c r="E872" s="347">
        <v>0.99399999999999999</v>
      </c>
      <c r="F872" s="307"/>
      <c r="G872" s="331">
        <f>C872*D872*E872</f>
        <v>15.208200000000001</v>
      </c>
      <c r="H872" s="300"/>
      <c r="I872" s="300"/>
      <c r="J872" s="300"/>
      <c r="K872" s="301"/>
      <c r="L872" s="286"/>
      <c r="M872" s="286"/>
      <c r="N872" s="286"/>
      <c r="O872" s="286"/>
      <c r="P872" s="286"/>
      <c r="Q872" s="286"/>
      <c r="R872" s="286"/>
      <c r="S872" s="286"/>
      <c r="T872" s="286"/>
      <c r="U872" s="286"/>
      <c r="V872" s="286"/>
    </row>
    <row r="873" spans="1:22" ht="12.75" customHeight="1">
      <c r="A873" s="501"/>
      <c r="B873" s="509"/>
      <c r="C873" s="305">
        <v>10</v>
      </c>
      <c r="D873" s="347">
        <v>1.67</v>
      </c>
      <c r="E873" s="347">
        <v>0.99399999999999999</v>
      </c>
      <c r="F873" s="307"/>
      <c r="G873" s="331">
        <f t="shared" ref="G873:G895" si="22">C873*D873*E873</f>
        <v>16.599799999999998</v>
      </c>
      <c r="H873" s="300"/>
      <c r="I873" s="300"/>
      <c r="J873" s="300"/>
      <c r="K873" s="301"/>
      <c r="L873" s="286"/>
      <c r="M873" s="286"/>
      <c r="N873" s="286"/>
      <c r="O873" s="286"/>
      <c r="P873" s="286"/>
      <c r="Q873" s="286"/>
      <c r="R873" s="286"/>
      <c r="S873" s="286"/>
      <c r="T873" s="286"/>
      <c r="U873" s="286"/>
      <c r="V873" s="286"/>
    </row>
    <row r="874" spans="1:22" ht="12.75" customHeight="1">
      <c r="A874" s="501"/>
      <c r="B874" s="509"/>
      <c r="C874" s="305">
        <v>10</v>
      </c>
      <c r="D874" s="347">
        <v>1.53</v>
      </c>
      <c r="E874" s="347">
        <v>0.56000000000000005</v>
      </c>
      <c r="F874" s="307"/>
      <c r="G874" s="331">
        <f t="shared" si="22"/>
        <v>8.5680000000000014</v>
      </c>
      <c r="H874" s="300"/>
      <c r="I874" s="300"/>
      <c r="J874" s="300"/>
      <c r="K874" s="301"/>
      <c r="L874" s="286"/>
      <c r="M874" s="286"/>
      <c r="N874" s="286"/>
      <c r="O874" s="286"/>
      <c r="P874" s="286"/>
      <c r="Q874" s="286"/>
      <c r="R874" s="286"/>
      <c r="S874" s="286"/>
      <c r="T874" s="286"/>
      <c r="U874" s="286"/>
      <c r="V874" s="286"/>
    </row>
    <row r="875" spans="1:22" ht="12.75" customHeight="1">
      <c r="A875" s="501"/>
      <c r="B875" s="509"/>
      <c r="C875" s="305">
        <v>10</v>
      </c>
      <c r="D875" s="347">
        <v>1.67</v>
      </c>
      <c r="E875" s="347">
        <v>0.56000000000000005</v>
      </c>
      <c r="F875" s="307"/>
      <c r="G875" s="331">
        <f t="shared" si="22"/>
        <v>9.3520000000000003</v>
      </c>
      <c r="H875" s="300"/>
      <c r="I875" s="300"/>
      <c r="J875" s="300"/>
      <c r="K875" s="301"/>
      <c r="L875" s="286"/>
      <c r="M875" s="286"/>
      <c r="N875" s="286"/>
      <c r="O875" s="286"/>
      <c r="P875" s="286"/>
      <c r="Q875" s="286"/>
      <c r="R875" s="286"/>
      <c r="S875" s="286"/>
      <c r="T875" s="286"/>
      <c r="U875" s="286"/>
      <c r="V875" s="286"/>
    </row>
    <row r="876" spans="1:22" ht="12.75" customHeight="1">
      <c r="A876" s="501" t="s">
        <v>327</v>
      </c>
      <c r="B876" s="509" t="s">
        <v>334</v>
      </c>
      <c r="C876" s="305">
        <f>7*10</f>
        <v>70</v>
      </c>
      <c r="D876" s="347">
        <v>0.8</v>
      </c>
      <c r="E876" s="347">
        <v>0.56000000000000005</v>
      </c>
      <c r="F876" s="307"/>
      <c r="G876" s="331">
        <f>C876*D876*E876</f>
        <v>31.360000000000003</v>
      </c>
      <c r="H876" s="300"/>
      <c r="I876" s="300"/>
      <c r="J876" s="300"/>
      <c r="K876" s="301"/>
      <c r="L876" s="286"/>
      <c r="M876" s="286"/>
      <c r="N876" s="286"/>
      <c r="O876" s="286"/>
      <c r="P876" s="286"/>
      <c r="Q876" s="286"/>
      <c r="R876" s="286"/>
      <c r="S876" s="286"/>
      <c r="T876" s="286"/>
      <c r="U876" s="286"/>
      <c r="V876" s="286"/>
    </row>
    <row r="877" spans="1:22" ht="12.75" customHeight="1">
      <c r="A877" s="501" t="s">
        <v>336</v>
      </c>
      <c r="B877" s="509" t="s">
        <v>335</v>
      </c>
      <c r="C877" s="305"/>
      <c r="D877" s="304"/>
      <c r="E877" s="306"/>
      <c r="F877" s="307"/>
      <c r="G877" s="331"/>
      <c r="H877" s="300"/>
      <c r="I877" s="300"/>
      <c r="J877" s="300"/>
      <c r="K877" s="301"/>
      <c r="L877" s="286"/>
      <c r="M877" s="286"/>
      <c r="N877" s="286"/>
      <c r="O877" s="286"/>
      <c r="P877" s="286"/>
      <c r="Q877" s="286"/>
      <c r="R877" s="286"/>
      <c r="S877" s="286"/>
      <c r="T877" s="286"/>
      <c r="U877" s="286"/>
      <c r="V877" s="286"/>
    </row>
    <row r="878" spans="1:22" ht="12.75" customHeight="1">
      <c r="A878" s="501" t="s">
        <v>331</v>
      </c>
      <c r="B878" s="509" t="s">
        <v>337</v>
      </c>
      <c r="C878" s="305">
        <v>10</v>
      </c>
      <c r="D878" s="347">
        <v>1.53</v>
      </c>
      <c r="E878" s="347">
        <v>0.99399999999999999</v>
      </c>
      <c r="F878" s="307"/>
      <c r="G878" s="331">
        <f t="shared" si="22"/>
        <v>15.208200000000001</v>
      </c>
      <c r="H878" s="300"/>
      <c r="I878" s="300"/>
      <c r="J878" s="300"/>
      <c r="K878" s="301"/>
      <c r="L878" s="286"/>
      <c r="M878" s="286"/>
      <c r="N878" s="286"/>
      <c r="O878" s="286"/>
      <c r="P878" s="286"/>
      <c r="Q878" s="286"/>
      <c r="R878" s="286"/>
      <c r="S878" s="286"/>
      <c r="T878" s="286"/>
      <c r="U878" s="286"/>
      <c r="V878" s="286"/>
    </row>
    <row r="879" spans="1:22" ht="12.75" customHeight="1">
      <c r="A879" s="501"/>
      <c r="B879" s="509"/>
      <c r="C879" s="305">
        <v>10</v>
      </c>
      <c r="D879" s="347">
        <v>1.67</v>
      </c>
      <c r="E879" s="347">
        <v>0.99399999999999999</v>
      </c>
      <c r="F879" s="307"/>
      <c r="G879" s="331">
        <f t="shared" si="22"/>
        <v>16.599799999999998</v>
      </c>
      <c r="H879" s="300"/>
      <c r="I879" s="300"/>
      <c r="J879" s="300"/>
      <c r="K879" s="301"/>
      <c r="L879" s="286"/>
      <c r="M879" s="286"/>
      <c r="N879" s="286"/>
      <c r="O879" s="286"/>
      <c r="P879" s="286"/>
      <c r="Q879" s="286"/>
      <c r="R879" s="286"/>
      <c r="S879" s="286"/>
      <c r="T879" s="286"/>
      <c r="U879" s="286"/>
      <c r="V879" s="286"/>
    </row>
    <row r="880" spans="1:22" ht="15" customHeight="1">
      <c r="A880" s="501"/>
      <c r="B880" s="509"/>
      <c r="C880" s="305">
        <v>10</v>
      </c>
      <c r="D880" s="347">
        <v>1.53</v>
      </c>
      <c r="E880" s="347">
        <v>0.56000000000000005</v>
      </c>
      <c r="F880" s="349"/>
      <c r="G880" s="331">
        <f t="shared" si="22"/>
        <v>8.5680000000000014</v>
      </c>
      <c r="K880" s="301"/>
    </row>
    <row r="881" spans="1:22" ht="15" customHeight="1">
      <c r="A881" s="501"/>
      <c r="B881" s="509"/>
      <c r="C881" s="305">
        <v>10</v>
      </c>
      <c r="D881" s="347">
        <v>1.67</v>
      </c>
      <c r="E881" s="347">
        <v>0.56000000000000005</v>
      </c>
      <c r="F881" s="349"/>
      <c r="G881" s="331">
        <f t="shared" si="22"/>
        <v>9.3520000000000003</v>
      </c>
      <c r="K881" s="301"/>
    </row>
    <row r="882" spans="1:22" ht="12.6" customHeight="1">
      <c r="A882" s="501" t="s">
        <v>327</v>
      </c>
      <c r="B882" s="509" t="s">
        <v>324</v>
      </c>
      <c r="C882" s="305">
        <f>7*10</f>
        <v>70</v>
      </c>
      <c r="D882" s="347">
        <v>0.8</v>
      </c>
      <c r="E882" s="347">
        <v>0.56000000000000005</v>
      </c>
      <c r="F882" s="307"/>
      <c r="G882" s="331">
        <f t="shared" si="22"/>
        <v>31.360000000000003</v>
      </c>
      <c r="H882" s="300"/>
      <c r="I882" s="300"/>
      <c r="J882" s="300"/>
      <c r="K882" s="301"/>
      <c r="L882" s="286"/>
      <c r="M882" s="286"/>
      <c r="N882" s="286"/>
      <c r="O882" s="286"/>
      <c r="P882" s="286"/>
      <c r="Q882" s="286"/>
      <c r="R882" s="286"/>
      <c r="S882" s="286"/>
      <c r="T882" s="286"/>
      <c r="U882" s="286"/>
      <c r="V882" s="286"/>
    </row>
    <row r="883" spans="1:22" ht="12.75" customHeight="1">
      <c r="A883" s="501" t="s">
        <v>338</v>
      </c>
      <c r="B883" s="509" t="s">
        <v>326</v>
      </c>
      <c r="C883" s="305">
        <f>8*10</f>
        <v>80</v>
      </c>
      <c r="D883" s="347">
        <v>1.36</v>
      </c>
      <c r="E883" s="347">
        <v>0.56000000000000005</v>
      </c>
      <c r="F883" s="307"/>
      <c r="G883" s="331">
        <f t="shared" si="22"/>
        <v>60.928000000000011</v>
      </c>
      <c r="H883" s="300"/>
      <c r="I883" s="300"/>
      <c r="J883" s="300"/>
      <c r="K883" s="301"/>
      <c r="L883" s="286"/>
      <c r="M883" s="286"/>
      <c r="N883" s="286"/>
      <c r="O883" s="286"/>
      <c r="P883" s="286"/>
      <c r="Q883" s="286"/>
      <c r="R883" s="286"/>
      <c r="S883" s="286"/>
      <c r="T883" s="286"/>
      <c r="U883" s="286"/>
      <c r="V883" s="286"/>
    </row>
    <row r="884" spans="1:22" ht="12.75" customHeight="1">
      <c r="A884" s="501"/>
      <c r="B884" s="509"/>
      <c r="C884" s="305">
        <f>2*10</f>
        <v>20</v>
      </c>
      <c r="D884" s="347">
        <v>1.78</v>
      </c>
      <c r="E884" s="347">
        <v>0.56000000000000005</v>
      </c>
      <c r="F884" s="307"/>
      <c r="G884" s="331">
        <f t="shared" si="22"/>
        <v>19.936000000000003</v>
      </c>
      <c r="H884" s="300"/>
      <c r="I884" s="300"/>
      <c r="J884" s="300"/>
      <c r="K884" s="301"/>
      <c r="L884" s="286"/>
      <c r="M884" s="286"/>
      <c r="N884" s="286"/>
      <c r="O884" s="286"/>
      <c r="P884" s="286"/>
      <c r="Q884" s="286"/>
      <c r="R884" s="286"/>
      <c r="S884" s="286"/>
      <c r="T884" s="286"/>
      <c r="U884" s="286"/>
      <c r="V884" s="286"/>
    </row>
    <row r="885" spans="1:22" ht="12.75" customHeight="1">
      <c r="A885" s="501"/>
      <c r="B885" s="509"/>
      <c r="C885" s="305">
        <f>4*10</f>
        <v>40</v>
      </c>
      <c r="D885" s="347">
        <v>0.59</v>
      </c>
      <c r="E885" s="347">
        <v>0.56000000000000005</v>
      </c>
      <c r="F885" s="307"/>
      <c r="G885" s="331">
        <f t="shared" si="22"/>
        <v>13.215999999999999</v>
      </c>
      <c r="H885" s="300"/>
      <c r="I885" s="300"/>
      <c r="J885" s="300"/>
      <c r="K885" s="301"/>
      <c r="L885" s="286"/>
      <c r="M885" s="286"/>
      <c r="N885" s="286"/>
      <c r="O885" s="286"/>
      <c r="P885" s="286"/>
      <c r="Q885" s="286"/>
      <c r="R885" s="286"/>
      <c r="S885" s="286"/>
      <c r="T885" s="286"/>
      <c r="U885" s="286"/>
      <c r="V885" s="286"/>
    </row>
    <row r="886" spans="1:22" ht="12.75" customHeight="1">
      <c r="A886" s="501"/>
      <c r="B886" s="509"/>
      <c r="C886" s="305">
        <f>4*10</f>
        <v>40</v>
      </c>
      <c r="D886" s="347">
        <v>0.5</v>
      </c>
      <c r="E886" s="347">
        <v>0.56000000000000005</v>
      </c>
      <c r="F886" s="307"/>
      <c r="G886" s="331">
        <f t="shared" si="22"/>
        <v>11.200000000000001</v>
      </c>
      <c r="H886" s="300"/>
      <c r="I886" s="300"/>
      <c r="J886" s="300"/>
      <c r="K886" s="301"/>
      <c r="L886" s="286"/>
      <c r="M886" s="286"/>
      <c r="N886" s="286"/>
      <c r="O886" s="286"/>
      <c r="P886" s="286"/>
      <c r="Q886" s="286"/>
      <c r="R886" s="286"/>
      <c r="S886" s="286"/>
      <c r="T886" s="286"/>
      <c r="U886" s="286"/>
      <c r="V886" s="286"/>
    </row>
    <row r="887" spans="1:22" ht="12.75" customHeight="1">
      <c r="A887" s="501"/>
      <c r="B887" s="509"/>
      <c r="C887" s="305">
        <f>4*10</f>
        <v>40</v>
      </c>
      <c r="D887" s="347">
        <v>0.8</v>
      </c>
      <c r="E887" s="347">
        <v>0.56000000000000005</v>
      </c>
      <c r="F887" s="307"/>
      <c r="G887" s="331">
        <f t="shared" si="22"/>
        <v>17.920000000000002</v>
      </c>
      <c r="H887" s="300"/>
      <c r="I887" s="300"/>
      <c r="J887" s="300"/>
      <c r="K887" s="301"/>
      <c r="L887" s="286"/>
      <c r="M887" s="286"/>
      <c r="N887" s="286"/>
      <c r="O887" s="286"/>
      <c r="P887" s="286"/>
      <c r="Q887" s="286"/>
      <c r="R887" s="286"/>
      <c r="S887" s="286"/>
      <c r="T887" s="286"/>
      <c r="U887" s="286"/>
      <c r="V887" s="286"/>
    </row>
    <row r="888" spans="1:22" ht="15" customHeight="1">
      <c r="A888" s="501"/>
      <c r="B888" s="509"/>
      <c r="C888" s="305">
        <f>4*10</f>
        <v>40</v>
      </c>
      <c r="D888" s="347">
        <v>0.42</v>
      </c>
      <c r="E888" s="347">
        <v>0.56000000000000005</v>
      </c>
      <c r="F888" s="349"/>
      <c r="G888" s="331">
        <f t="shared" si="22"/>
        <v>9.4080000000000013</v>
      </c>
      <c r="K888" s="301"/>
    </row>
    <row r="889" spans="1:22" ht="15" customHeight="1">
      <c r="A889" s="501"/>
      <c r="B889" s="509"/>
      <c r="C889" s="305">
        <f t="shared" ref="C889:C892" si="23">2*10</f>
        <v>20</v>
      </c>
      <c r="D889" s="347">
        <v>0.73</v>
      </c>
      <c r="E889" s="347">
        <v>0.56000000000000005</v>
      </c>
      <c r="F889" s="349"/>
      <c r="G889" s="331">
        <f t="shared" si="22"/>
        <v>8.1760000000000002</v>
      </c>
      <c r="K889" s="301"/>
    </row>
    <row r="890" spans="1:22" ht="15" customHeight="1">
      <c r="A890" s="501"/>
      <c r="B890" s="509"/>
      <c r="C890" s="305">
        <f t="shared" si="23"/>
        <v>20</v>
      </c>
      <c r="D890" s="347">
        <v>0.35</v>
      </c>
      <c r="E890" s="347">
        <v>0.56000000000000005</v>
      </c>
      <c r="F890" s="349"/>
      <c r="G890" s="331">
        <f t="shared" si="22"/>
        <v>3.9200000000000004</v>
      </c>
      <c r="I890" s="350"/>
      <c r="K890" s="301"/>
    </row>
    <row r="891" spans="1:22" ht="12.75" customHeight="1">
      <c r="A891" s="501" t="s">
        <v>339</v>
      </c>
      <c r="B891" s="509"/>
      <c r="C891" s="305"/>
      <c r="D891" s="304"/>
      <c r="E891" s="306"/>
      <c r="F891" s="307"/>
      <c r="G891" s="331"/>
      <c r="H891" s="300"/>
      <c r="I891" s="300"/>
      <c r="J891" s="300"/>
      <c r="K891" s="301"/>
      <c r="L891" s="286"/>
      <c r="M891" s="286"/>
      <c r="N891" s="286"/>
      <c r="O891" s="286"/>
      <c r="P891" s="286"/>
      <c r="Q891" s="286"/>
      <c r="R891" s="286"/>
      <c r="S891" s="286"/>
      <c r="T891" s="286"/>
      <c r="U891" s="286"/>
      <c r="V891" s="286"/>
    </row>
    <row r="892" spans="1:22" ht="12.75" customHeight="1">
      <c r="A892" s="501"/>
      <c r="B892" s="509"/>
      <c r="C892" s="305">
        <f t="shared" si="23"/>
        <v>20</v>
      </c>
      <c r="D892" s="347">
        <v>1.6</v>
      </c>
      <c r="E892" s="347">
        <v>0.56000000000000005</v>
      </c>
      <c r="F892" s="307"/>
      <c r="G892" s="331">
        <f>C892*D892*E892</f>
        <v>17.920000000000002</v>
      </c>
      <c r="H892" s="300"/>
      <c r="I892" s="300"/>
      <c r="J892" s="300"/>
      <c r="K892" s="301"/>
      <c r="L892" s="286"/>
      <c r="M892" s="286"/>
      <c r="N892" s="286"/>
      <c r="O892" s="286"/>
      <c r="P892" s="286"/>
      <c r="Q892" s="286"/>
      <c r="R892" s="286"/>
      <c r="S892" s="286"/>
      <c r="T892" s="286"/>
      <c r="U892" s="286"/>
      <c r="V892" s="286"/>
    </row>
    <row r="893" spans="1:22" ht="12.75" customHeight="1">
      <c r="A893" s="501"/>
      <c r="B893" s="509"/>
      <c r="C893" s="305">
        <f>4*10</f>
        <v>40</v>
      </c>
      <c r="D893" s="347">
        <v>1.55</v>
      </c>
      <c r="E893" s="347">
        <v>0.56000000000000005</v>
      </c>
      <c r="F893" s="307"/>
      <c r="G893" s="331">
        <f t="shared" si="22"/>
        <v>34.720000000000006</v>
      </c>
      <c r="H893" s="300"/>
      <c r="I893" s="300"/>
      <c r="J893" s="300"/>
      <c r="K893" s="301"/>
      <c r="L893" s="286"/>
      <c r="M893" s="286"/>
      <c r="N893" s="286"/>
      <c r="O893" s="286"/>
      <c r="P893" s="286"/>
      <c r="Q893" s="286"/>
      <c r="R893" s="286"/>
      <c r="S893" s="286"/>
      <c r="T893" s="286"/>
      <c r="U893" s="286"/>
      <c r="V893" s="286"/>
    </row>
    <row r="894" spans="1:22" ht="12.75" customHeight="1">
      <c r="A894" s="501"/>
      <c r="B894" s="509"/>
      <c r="C894" s="305">
        <f>4*10</f>
        <v>40</v>
      </c>
      <c r="D894" s="347">
        <v>1.39</v>
      </c>
      <c r="E894" s="347">
        <v>0.56000000000000005</v>
      </c>
      <c r="F894" s="307"/>
      <c r="G894" s="331">
        <f t="shared" si="22"/>
        <v>31.135999999999999</v>
      </c>
      <c r="H894" s="300"/>
      <c r="I894" s="300"/>
      <c r="J894" s="300"/>
      <c r="K894" s="301"/>
      <c r="L894" s="286"/>
      <c r="M894" s="286"/>
      <c r="N894" s="286"/>
      <c r="O894" s="286"/>
      <c r="P894" s="286"/>
      <c r="Q894" s="286"/>
      <c r="R894" s="286"/>
      <c r="S894" s="286"/>
      <c r="T894" s="286"/>
      <c r="U894" s="286"/>
      <c r="V894" s="286"/>
    </row>
    <row r="895" spans="1:22" ht="12.75" customHeight="1">
      <c r="A895" s="501"/>
      <c r="B895" s="509"/>
      <c r="C895" s="305">
        <f>4*10</f>
        <v>40</v>
      </c>
      <c r="D895" s="347">
        <v>1.06</v>
      </c>
      <c r="E895" s="347">
        <v>0.56000000000000005</v>
      </c>
      <c r="F895" s="307"/>
      <c r="G895" s="331">
        <f t="shared" si="22"/>
        <v>23.744000000000007</v>
      </c>
      <c r="H895" s="300"/>
      <c r="I895" s="300"/>
      <c r="J895" s="300"/>
      <c r="K895" s="301"/>
      <c r="L895" s="286"/>
      <c r="M895" s="286"/>
      <c r="N895" s="286"/>
      <c r="O895" s="286"/>
      <c r="P895" s="286"/>
      <c r="Q895" s="286"/>
      <c r="R895" s="286"/>
      <c r="S895" s="286"/>
      <c r="T895" s="286"/>
      <c r="U895" s="286"/>
      <c r="V895" s="286"/>
    </row>
    <row r="896" spans="1:22" ht="12.75" customHeight="1">
      <c r="A896" s="501"/>
      <c r="B896" s="509"/>
      <c r="C896" s="305"/>
      <c r="D896" s="304"/>
      <c r="E896" s="306"/>
      <c r="F896" s="307"/>
      <c r="G896" s="331"/>
      <c r="H896" s="300"/>
      <c r="I896" s="300"/>
      <c r="J896" s="300"/>
      <c r="K896" s="301"/>
      <c r="L896" s="286"/>
      <c r="M896" s="286"/>
      <c r="N896" s="286"/>
      <c r="O896" s="286"/>
      <c r="P896" s="286"/>
      <c r="Q896" s="286"/>
      <c r="R896" s="286"/>
      <c r="S896" s="286"/>
      <c r="T896" s="286"/>
      <c r="U896" s="286"/>
      <c r="V896" s="286"/>
    </row>
    <row r="897" spans="1:22" ht="15" customHeight="1">
      <c r="A897" s="512"/>
      <c r="B897" s="512"/>
      <c r="C897" s="349"/>
      <c r="D897" s="349"/>
      <c r="E897" s="349"/>
      <c r="F897" s="349"/>
      <c r="G897" s="349"/>
      <c r="K897" s="301"/>
    </row>
    <row r="898" spans="1:22" ht="12.75" customHeight="1" thickBot="1">
      <c r="A898" s="502" t="s">
        <v>13</v>
      </c>
      <c r="B898" s="477"/>
      <c r="C898" s="477"/>
      <c r="D898" s="477"/>
      <c r="E898" s="477"/>
      <c r="F898" s="473"/>
      <c r="G898" s="308">
        <f>ROUNDUP((SUM(G860:G897)),0)</f>
        <v>793</v>
      </c>
      <c r="H898" s="292"/>
      <c r="I898" s="309"/>
      <c r="J898" s="309"/>
      <c r="K898" s="310"/>
      <c r="L898" s="286"/>
      <c r="N898" s="286"/>
      <c r="O898" s="286"/>
      <c r="P898" s="286"/>
      <c r="Q898" s="286"/>
      <c r="R898" s="286"/>
      <c r="S898" s="286"/>
      <c r="T898" s="286"/>
      <c r="U898" s="286"/>
      <c r="V898" s="286"/>
    </row>
    <row r="899" spans="1:22" ht="12.75" customHeight="1" thickBot="1">
      <c r="A899" s="495"/>
      <c r="B899" s="496"/>
      <c r="C899" s="496"/>
      <c r="D899" s="496"/>
      <c r="E899" s="496"/>
      <c r="F899" s="496"/>
      <c r="G899" s="496"/>
      <c r="H899" s="496"/>
      <c r="I899" s="496"/>
      <c r="J899" s="496"/>
      <c r="K899" s="497"/>
      <c r="L899" s="286"/>
      <c r="M899" s="286"/>
      <c r="N899" s="286"/>
      <c r="O899" s="286"/>
      <c r="P899" s="286"/>
      <c r="Q899" s="286"/>
      <c r="R899" s="286"/>
      <c r="S899" s="286"/>
      <c r="T899" s="286"/>
      <c r="U899" s="286"/>
      <c r="V899" s="286"/>
    </row>
    <row r="900" spans="1:22" ht="12.75" customHeight="1">
      <c r="A900" s="311"/>
      <c r="B900" s="312"/>
      <c r="C900" s="312"/>
      <c r="D900" s="312"/>
      <c r="E900" s="312"/>
      <c r="F900" s="312"/>
      <c r="G900" s="312"/>
      <c r="H900" s="312"/>
      <c r="I900" s="312"/>
      <c r="J900" s="312"/>
      <c r="K900" s="313"/>
      <c r="L900" s="286"/>
      <c r="M900" s="286"/>
      <c r="N900" s="286"/>
      <c r="O900" s="286"/>
      <c r="P900" s="286"/>
      <c r="Q900" s="286"/>
      <c r="R900" s="286"/>
      <c r="S900" s="286"/>
      <c r="T900" s="286"/>
      <c r="U900" s="286"/>
      <c r="V900" s="286"/>
    </row>
    <row r="901" spans="1:22" ht="50.25" customHeight="1">
      <c r="A901" s="459"/>
      <c r="B901" s="460"/>
      <c r="C901" s="460"/>
      <c r="D901" s="460"/>
      <c r="E901" s="460"/>
      <c r="F901" s="460"/>
      <c r="G901" s="460"/>
      <c r="H901" s="460"/>
      <c r="I901" s="460"/>
      <c r="J901" s="286"/>
      <c r="K901" s="314"/>
      <c r="L901" s="286"/>
      <c r="M901" s="286"/>
      <c r="N901" s="286"/>
      <c r="O901" s="286"/>
      <c r="P901" s="286"/>
      <c r="Q901" s="286"/>
      <c r="R901" s="286"/>
      <c r="S901" s="286"/>
      <c r="T901" s="286"/>
      <c r="U901" s="286"/>
      <c r="V901" s="286"/>
    </row>
    <row r="902" spans="1:22" ht="12.75" customHeight="1">
      <c r="A902" s="461" t="s">
        <v>315</v>
      </c>
      <c r="B902" s="460"/>
      <c r="C902" s="460"/>
      <c r="D902" s="316"/>
      <c r="E902" s="316"/>
      <c r="F902" s="462" t="s">
        <v>315</v>
      </c>
      <c r="G902" s="460"/>
      <c r="H902" s="460"/>
      <c r="I902" s="316"/>
      <c r="J902" s="286"/>
      <c r="K902" s="314"/>
      <c r="L902" s="286"/>
      <c r="M902" s="286"/>
      <c r="N902" s="286"/>
      <c r="O902" s="286"/>
      <c r="P902" s="286"/>
      <c r="Q902" s="286"/>
      <c r="R902" s="286"/>
      <c r="S902" s="286"/>
      <c r="T902" s="286"/>
      <c r="U902" s="286"/>
      <c r="V902" s="286"/>
    </row>
    <row r="903" spans="1:22" ht="12.75" customHeight="1" thickBot="1">
      <c r="A903" s="451" t="s">
        <v>316</v>
      </c>
      <c r="B903" s="452"/>
      <c r="C903" s="452"/>
      <c r="D903" s="317"/>
      <c r="E903" s="317"/>
      <c r="F903" s="453" t="s">
        <v>316</v>
      </c>
      <c r="G903" s="452"/>
      <c r="H903" s="452"/>
      <c r="I903" s="317"/>
      <c r="J903" s="318"/>
      <c r="K903" s="319"/>
      <c r="L903" s="286"/>
      <c r="M903" s="286"/>
      <c r="N903" s="286"/>
      <c r="O903" s="286"/>
      <c r="P903" s="286"/>
      <c r="Q903" s="286"/>
      <c r="R903" s="286"/>
      <c r="S903" s="286"/>
      <c r="T903" s="286"/>
      <c r="U903" s="286"/>
      <c r="V903" s="286"/>
    </row>
    <row r="904" spans="1:22" ht="12.75" customHeight="1">
      <c r="A904" s="492" t="s">
        <v>302</v>
      </c>
      <c r="B904" s="493"/>
      <c r="C904" s="493"/>
      <c r="D904" s="493"/>
      <c r="E904" s="493"/>
      <c r="F904" s="493"/>
      <c r="G904" s="493"/>
      <c r="H904" s="493"/>
      <c r="I904" s="493"/>
      <c r="J904" s="493"/>
      <c r="K904" s="494"/>
      <c r="L904" s="286"/>
      <c r="M904" s="286"/>
      <c r="N904" s="286"/>
      <c r="O904" s="286"/>
      <c r="P904" s="286"/>
      <c r="Q904" s="286"/>
      <c r="R904" s="286"/>
      <c r="S904" s="286"/>
      <c r="T904" s="286"/>
      <c r="U904" s="286"/>
      <c r="V904" s="286"/>
    </row>
    <row r="905" spans="1:22" ht="12.75" customHeight="1" thickBot="1">
      <c r="A905" s="483"/>
      <c r="B905" s="479"/>
      <c r="C905" s="479"/>
      <c r="D905" s="479"/>
      <c r="E905" s="479"/>
      <c r="F905" s="479"/>
      <c r="G905" s="479"/>
      <c r="H905" s="479"/>
      <c r="I905" s="479"/>
      <c r="J905" s="479"/>
      <c r="K905" s="480"/>
      <c r="L905" s="286"/>
      <c r="M905" s="286"/>
      <c r="N905" s="286"/>
      <c r="O905" s="286"/>
      <c r="P905" s="286"/>
      <c r="Q905" s="286"/>
      <c r="R905" s="286"/>
      <c r="S905" s="286"/>
      <c r="T905" s="286"/>
      <c r="U905" s="286"/>
      <c r="V905" s="286"/>
    </row>
    <row r="906" spans="1:22" ht="42" customHeight="1">
      <c r="A906" s="288" t="s">
        <v>303</v>
      </c>
      <c r="B906" s="484" t="str">
        <f>B3</f>
        <v>CONSTRUCCION DE LOS SISTEMAS DE ALCANTARILLADO PLUVIAL DE LOS BARRIOS EL DORADO, PRADOS DE SAN LUIS, SANTA CATALINA, PATRIOTAS, VILLA BACHUE y PRADOS DEL NORTE DE LA CIUDAD DE TUNJA.</v>
      </c>
      <c r="C906" s="485"/>
      <c r="D906" s="485"/>
      <c r="E906" s="485"/>
      <c r="F906" s="485"/>
      <c r="G906" s="485"/>
      <c r="H906" s="485"/>
      <c r="I906" s="485"/>
      <c r="J906" s="485"/>
      <c r="K906" s="486"/>
      <c r="L906" s="286"/>
      <c r="M906" s="286"/>
      <c r="N906" s="286"/>
      <c r="O906" s="286"/>
      <c r="P906" s="286"/>
      <c r="Q906" s="286"/>
      <c r="R906" s="286"/>
      <c r="S906" s="286"/>
      <c r="T906" s="286"/>
      <c r="U906" s="286"/>
      <c r="V906" s="286"/>
    </row>
    <row r="907" spans="1:22" ht="12.75" customHeight="1">
      <c r="A907" s="487" t="s">
        <v>305</v>
      </c>
      <c r="B907" s="455"/>
      <c r="C907" s="488"/>
      <c r="D907" s="489"/>
      <c r="E907" s="489"/>
      <c r="F907" s="455"/>
      <c r="G907" s="490" t="s">
        <v>306</v>
      </c>
      <c r="H907" s="455"/>
      <c r="I907" s="490"/>
      <c r="J907" s="489"/>
      <c r="K907" s="491"/>
      <c r="L907" s="286"/>
      <c r="M907" s="286"/>
      <c r="N907" s="286"/>
      <c r="O907" s="286"/>
      <c r="P907" s="286"/>
      <c r="Q907" s="286"/>
      <c r="R907" s="286"/>
      <c r="S907" s="286"/>
      <c r="T907" s="286"/>
      <c r="U907" s="286"/>
      <c r="V907" s="286"/>
    </row>
    <row r="908" spans="1:22" ht="39.75" customHeight="1" thickBot="1">
      <c r="A908" s="289" t="s">
        <v>8</v>
      </c>
      <c r="B908" s="465" t="s">
        <v>59</v>
      </c>
      <c r="C908" s="466"/>
      <c r="D908" s="467" t="s">
        <v>10</v>
      </c>
      <c r="E908" s="468"/>
      <c r="F908" s="466"/>
      <c r="G908" s="503" t="str">
        <f>'PRESUPUESTO OFICIAL'!C52</f>
        <v>SUMINISTRO E INSTALACIÓN TUBERÍA DE ALCANTARILLADO PVC D=12"</v>
      </c>
      <c r="H908" s="468"/>
      <c r="I908" s="468"/>
      <c r="J908" s="290" t="s">
        <v>9</v>
      </c>
      <c r="K908" s="291" t="s">
        <v>7</v>
      </c>
      <c r="L908" s="286"/>
      <c r="M908" s="286"/>
      <c r="N908" s="286"/>
      <c r="O908" s="286"/>
      <c r="P908" s="286"/>
      <c r="Q908" s="286"/>
      <c r="R908" s="286"/>
      <c r="S908" s="286"/>
      <c r="T908" s="286"/>
      <c r="U908" s="286"/>
      <c r="V908" s="286"/>
    </row>
    <row r="909" spans="1:22" ht="12.75" customHeight="1">
      <c r="A909" s="470" t="s">
        <v>307</v>
      </c>
      <c r="B909" s="471"/>
      <c r="C909" s="474" t="s">
        <v>5</v>
      </c>
      <c r="D909" s="476" t="s">
        <v>308</v>
      </c>
      <c r="E909" s="477"/>
      <c r="F909" s="473"/>
      <c r="G909" s="474" t="s">
        <v>13</v>
      </c>
      <c r="H909" s="478" t="s">
        <v>309</v>
      </c>
      <c r="I909" s="479"/>
      <c r="J909" s="479"/>
      <c r="K909" s="480"/>
      <c r="L909" s="286"/>
      <c r="M909" s="286"/>
      <c r="N909" s="286"/>
      <c r="O909" s="286"/>
      <c r="P909" s="286"/>
      <c r="Q909" s="286"/>
      <c r="R909" s="286"/>
      <c r="S909" s="286"/>
      <c r="T909" s="286"/>
      <c r="U909" s="286"/>
      <c r="V909" s="286"/>
    </row>
    <row r="910" spans="1:22" ht="12.75" customHeight="1">
      <c r="A910" s="483"/>
      <c r="B910" s="471"/>
      <c r="C910" s="506"/>
      <c r="D910" s="323" t="s">
        <v>310</v>
      </c>
      <c r="E910" s="323" t="s">
        <v>311</v>
      </c>
      <c r="F910" s="323" t="s">
        <v>312</v>
      </c>
      <c r="G910" s="506"/>
      <c r="H910" s="481"/>
      <c r="I910" s="477"/>
      <c r="J910" s="477"/>
      <c r="K910" s="482"/>
      <c r="L910" s="286"/>
      <c r="M910" s="286"/>
      <c r="N910" s="286"/>
      <c r="O910" s="286"/>
      <c r="P910" s="286"/>
      <c r="Q910" s="286"/>
      <c r="R910" s="286"/>
      <c r="S910" s="286"/>
      <c r="T910" s="286"/>
      <c r="U910" s="286"/>
      <c r="V910" s="286"/>
    </row>
    <row r="911" spans="1:22" ht="12.75" customHeight="1">
      <c r="A911" s="454" t="s">
        <v>355</v>
      </c>
      <c r="B911" s="463"/>
      <c r="C911" s="294"/>
      <c r="D911" s="296">
        <v>34.9</v>
      </c>
      <c r="E911" s="306"/>
      <c r="F911" s="307"/>
      <c r="G911" s="331">
        <f>D911</f>
        <v>34.9</v>
      </c>
      <c r="H911" s="300"/>
      <c r="I911" s="300"/>
      <c r="J911" s="300"/>
      <c r="K911" s="301"/>
      <c r="L911" s="286"/>
      <c r="M911" s="286"/>
      <c r="N911" s="286"/>
      <c r="O911" s="286"/>
      <c r="P911" s="286"/>
      <c r="Q911" s="286"/>
      <c r="R911" s="286"/>
      <c r="S911" s="286"/>
      <c r="T911" s="286"/>
      <c r="U911" s="286"/>
      <c r="V911" s="286"/>
    </row>
    <row r="912" spans="1:22" ht="12.75" customHeight="1">
      <c r="A912" s="454" t="s">
        <v>356</v>
      </c>
      <c r="B912" s="463"/>
      <c r="C912" s="294"/>
      <c r="D912" s="296">
        <v>33.799999999999997</v>
      </c>
      <c r="E912" s="306"/>
      <c r="F912" s="307"/>
      <c r="G912" s="331">
        <f t="shared" ref="G912:G915" si="24">D912</f>
        <v>33.799999999999997</v>
      </c>
      <c r="H912" s="300"/>
      <c r="I912" s="300"/>
      <c r="J912" s="300"/>
      <c r="K912" s="301"/>
      <c r="L912" s="286"/>
      <c r="M912" s="286"/>
      <c r="N912" s="286"/>
      <c r="O912" s="286"/>
      <c r="P912" s="286"/>
      <c r="Q912" s="286"/>
      <c r="R912" s="286"/>
      <c r="S912" s="286"/>
      <c r="T912" s="286"/>
      <c r="U912" s="286"/>
      <c r="V912" s="286"/>
    </row>
    <row r="913" spans="1:22" ht="15" customHeight="1">
      <c r="A913" s="454" t="s">
        <v>361</v>
      </c>
      <c r="B913" s="463"/>
      <c r="C913" s="294"/>
      <c r="D913" s="296">
        <v>18</v>
      </c>
      <c r="E913" s="349"/>
      <c r="F913" s="349"/>
      <c r="G913" s="331">
        <f t="shared" si="24"/>
        <v>18</v>
      </c>
      <c r="K913" s="301"/>
    </row>
    <row r="914" spans="1:22" ht="15" customHeight="1">
      <c r="A914" s="454" t="s">
        <v>362</v>
      </c>
      <c r="B914" s="463"/>
      <c r="C914" s="294"/>
      <c r="D914" s="296">
        <v>85.9</v>
      </c>
      <c r="E914" s="349"/>
      <c r="F914" s="349"/>
      <c r="G914" s="331">
        <f t="shared" si="24"/>
        <v>85.9</v>
      </c>
      <c r="K914" s="301"/>
    </row>
    <row r="915" spans="1:22" ht="15" customHeight="1">
      <c r="A915" s="454" t="s">
        <v>363</v>
      </c>
      <c r="B915" s="463"/>
      <c r="C915" s="294"/>
      <c r="D915" s="296">
        <v>59.3</v>
      </c>
      <c r="E915" s="349"/>
      <c r="F915" s="349"/>
      <c r="G915" s="331">
        <f t="shared" si="24"/>
        <v>59.3</v>
      </c>
      <c r="K915" s="301"/>
    </row>
    <row r="916" spans="1:22" ht="15" customHeight="1">
      <c r="A916" s="501"/>
      <c r="B916" s="509"/>
      <c r="C916" s="305"/>
      <c r="D916" s="349"/>
      <c r="E916" s="349"/>
      <c r="F916" s="349"/>
      <c r="G916" s="331"/>
      <c r="K916" s="301"/>
    </row>
    <row r="917" spans="1:22" ht="15" customHeight="1">
      <c r="A917" s="501"/>
      <c r="B917" s="509"/>
      <c r="C917" s="305"/>
      <c r="D917" s="349"/>
      <c r="E917" s="349"/>
      <c r="F917" s="349"/>
      <c r="G917" s="331"/>
      <c r="K917" s="301"/>
    </row>
    <row r="918" spans="1:22" ht="15" customHeight="1">
      <c r="A918" s="501"/>
      <c r="B918" s="509"/>
      <c r="C918" s="305"/>
      <c r="D918" s="349"/>
      <c r="E918" s="349"/>
      <c r="F918" s="349"/>
      <c r="G918" s="331"/>
      <c r="K918" s="301"/>
    </row>
    <row r="919" spans="1:22" ht="15" customHeight="1">
      <c r="A919" s="512"/>
      <c r="B919" s="512"/>
      <c r="C919" s="349"/>
      <c r="D919" s="349"/>
      <c r="E919" s="349"/>
      <c r="F919" s="349"/>
      <c r="G919" s="349"/>
      <c r="K919" s="301"/>
    </row>
    <row r="920" spans="1:22" ht="12.75" customHeight="1" thickBot="1">
      <c r="A920" s="502" t="s">
        <v>13</v>
      </c>
      <c r="B920" s="477"/>
      <c r="C920" s="477"/>
      <c r="D920" s="477"/>
      <c r="E920" s="477"/>
      <c r="F920" s="473"/>
      <c r="G920" s="308">
        <f>ROUNDUP((SUM(G911:G919)),0)</f>
        <v>232</v>
      </c>
      <c r="H920" s="292"/>
      <c r="I920" s="309"/>
      <c r="J920" s="309"/>
      <c r="K920" s="310"/>
      <c r="L920" s="286"/>
      <c r="N920" s="286"/>
      <c r="O920" s="286"/>
      <c r="P920" s="286"/>
      <c r="Q920" s="286"/>
      <c r="R920" s="286"/>
      <c r="S920" s="286"/>
      <c r="T920" s="286"/>
      <c r="U920" s="286"/>
      <c r="V920" s="286"/>
    </row>
    <row r="921" spans="1:22" ht="12.75" customHeight="1" thickBot="1">
      <c r="A921" s="495"/>
      <c r="B921" s="496"/>
      <c r="C921" s="496"/>
      <c r="D921" s="496"/>
      <c r="E921" s="496"/>
      <c r="F921" s="496"/>
      <c r="G921" s="496"/>
      <c r="H921" s="496"/>
      <c r="I921" s="496"/>
      <c r="J921" s="496"/>
      <c r="K921" s="497"/>
      <c r="L921" s="286"/>
      <c r="M921" s="286"/>
      <c r="N921" s="286"/>
      <c r="O921" s="286"/>
      <c r="P921" s="286"/>
      <c r="Q921" s="286"/>
      <c r="R921" s="286"/>
      <c r="S921" s="286"/>
      <c r="T921" s="286"/>
      <c r="U921" s="286"/>
      <c r="V921" s="286"/>
    </row>
    <row r="922" spans="1:22" ht="12.75" customHeight="1">
      <c r="A922" s="311"/>
      <c r="B922" s="312"/>
      <c r="C922" s="312"/>
      <c r="D922" s="312"/>
      <c r="E922" s="312"/>
      <c r="F922" s="312"/>
      <c r="G922" s="312"/>
      <c r="H922" s="312"/>
      <c r="I922" s="312"/>
      <c r="J922" s="312"/>
      <c r="K922" s="313"/>
      <c r="L922" s="286"/>
      <c r="M922" s="286"/>
      <c r="N922" s="286"/>
      <c r="O922" s="286"/>
      <c r="P922" s="286"/>
      <c r="Q922" s="286"/>
      <c r="R922" s="286"/>
      <c r="S922" s="286"/>
      <c r="T922" s="286"/>
      <c r="U922" s="286"/>
      <c r="V922" s="286"/>
    </row>
    <row r="923" spans="1:22" ht="50.25" customHeight="1">
      <c r="A923" s="459"/>
      <c r="B923" s="460"/>
      <c r="C923" s="460"/>
      <c r="D923" s="460"/>
      <c r="E923" s="460"/>
      <c r="F923" s="460"/>
      <c r="G923" s="460"/>
      <c r="H923" s="460"/>
      <c r="I923" s="460"/>
      <c r="J923" s="286"/>
      <c r="K923" s="314"/>
      <c r="L923" s="286"/>
      <c r="M923" s="286"/>
      <c r="N923" s="286"/>
      <c r="O923" s="286"/>
      <c r="P923" s="286"/>
      <c r="Q923" s="286"/>
      <c r="R923" s="286"/>
      <c r="S923" s="286"/>
      <c r="T923" s="286"/>
      <c r="U923" s="286"/>
      <c r="V923" s="286"/>
    </row>
    <row r="924" spans="1:22" ht="12.75" customHeight="1">
      <c r="A924" s="461" t="s">
        <v>315</v>
      </c>
      <c r="B924" s="460"/>
      <c r="C924" s="460"/>
      <c r="D924" s="316"/>
      <c r="E924" s="316"/>
      <c r="F924" s="462" t="s">
        <v>315</v>
      </c>
      <c r="G924" s="460"/>
      <c r="H924" s="460"/>
      <c r="I924" s="316"/>
      <c r="J924" s="286"/>
      <c r="K924" s="314"/>
      <c r="L924" s="286"/>
      <c r="M924" s="286"/>
      <c r="N924" s="286"/>
      <c r="O924" s="286"/>
      <c r="P924" s="286"/>
      <c r="Q924" s="286"/>
      <c r="R924" s="286"/>
      <c r="S924" s="286"/>
      <c r="T924" s="286"/>
      <c r="U924" s="286"/>
      <c r="V924" s="286"/>
    </row>
    <row r="925" spans="1:22" ht="12.75" customHeight="1" thickBot="1">
      <c r="A925" s="451" t="s">
        <v>316</v>
      </c>
      <c r="B925" s="452"/>
      <c r="C925" s="452"/>
      <c r="D925" s="317"/>
      <c r="E925" s="317"/>
      <c r="F925" s="453" t="s">
        <v>316</v>
      </c>
      <c r="G925" s="452"/>
      <c r="H925" s="452"/>
      <c r="I925" s="317"/>
      <c r="J925" s="318"/>
      <c r="K925" s="319"/>
      <c r="L925" s="286"/>
      <c r="M925" s="286"/>
      <c r="N925" s="286"/>
      <c r="O925" s="286"/>
      <c r="P925" s="286"/>
      <c r="Q925" s="286"/>
      <c r="R925" s="286"/>
      <c r="S925" s="286"/>
      <c r="T925" s="286"/>
      <c r="U925" s="286"/>
      <c r="V925" s="286"/>
    </row>
    <row r="926" spans="1:22" ht="12.75" customHeight="1">
      <c r="A926" s="492" t="s">
        <v>302</v>
      </c>
      <c r="B926" s="493"/>
      <c r="C926" s="493"/>
      <c r="D926" s="493"/>
      <c r="E926" s="493"/>
      <c r="F926" s="493"/>
      <c r="G926" s="493"/>
      <c r="H926" s="493"/>
      <c r="I926" s="493"/>
      <c r="J926" s="493"/>
      <c r="K926" s="494"/>
      <c r="L926" s="286"/>
      <c r="M926" s="286"/>
      <c r="N926" s="286"/>
      <c r="O926" s="286"/>
      <c r="P926" s="286"/>
      <c r="Q926" s="286"/>
      <c r="R926" s="286"/>
      <c r="S926" s="286"/>
      <c r="T926" s="286"/>
      <c r="U926" s="286"/>
      <c r="V926" s="286"/>
    </row>
    <row r="927" spans="1:22" ht="12.75" customHeight="1" thickBot="1">
      <c r="A927" s="483"/>
      <c r="B927" s="479"/>
      <c r="C927" s="479"/>
      <c r="D927" s="479"/>
      <c r="E927" s="479"/>
      <c r="F927" s="479"/>
      <c r="G927" s="479"/>
      <c r="H927" s="479"/>
      <c r="I927" s="479"/>
      <c r="J927" s="479"/>
      <c r="K927" s="480"/>
      <c r="L927" s="286"/>
      <c r="M927" s="286"/>
      <c r="N927" s="286"/>
      <c r="O927" s="286"/>
      <c r="P927" s="286"/>
      <c r="Q927" s="286"/>
      <c r="R927" s="286"/>
      <c r="S927" s="286"/>
      <c r="T927" s="286"/>
      <c r="U927" s="286"/>
      <c r="V927" s="286"/>
    </row>
    <row r="928" spans="1:22" ht="42" customHeight="1">
      <c r="A928" s="288" t="s">
        <v>303</v>
      </c>
      <c r="B928" s="484" t="str">
        <f>B3</f>
        <v>CONSTRUCCION DE LOS SISTEMAS DE ALCANTARILLADO PLUVIAL DE LOS BARRIOS EL DORADO, PRADOS DE SAN LUIS, SANTA CATALINA, PATRIOTAS, VILLA BACHUE y PRADOS DEL NORTE DE LA CIUDAD DE TUNJA.</v>
      </c>
      <c r="C928" s="485"/>
      <c r="D928" s="485"/>
      <c r="E928" s="485"/>
      <c r="F928" s="485"/>
      <c r="G928" s="485"/>
      <c r="H928" s="485"/>
      <c r="I928" s="485"/>
      <c r="J928" s="485"/>
      <c r="K928" s="486"/>
      <c r="L928" s="286"/>
      <c r="M928" s="286"/>
      <c r="N928" s="286"/>
      <c r="O928" s="286"/>
      <c r="P928" s="286"/>
      <c r="Q928" s="286"/>
      <c r="R928" s="286"/>
      <c r="S928" s="286"/>
      <c r="T928" s="286"/>
      <c r="U928" s="286"/>
      <c r="V928" s="286"/>
    </row>
    <row r="929" spans="1:22" ht="12.75" customHeight="1">
      <c r="A929" s="487" t="s">
        <v>305</v>
      </c>
      <c r="B929" s="455"/>
      <c r="C929" s="488"/>
      <c r="D929" s="489"/>
      <c r="E929" s="489"/>
      <c r="F929" s="455"/>
      <c r="G929" s="490" t="s">
        <v>306</v>
      </c>
      <c r="H929" s="455"/>
      <c r="I929" s="490"/>
      <c r="J929" s="489"/>
      <c r="K929" s="491"/>
      <c r="L929" s="286"/>
      <c r="M929" s="286"/>
      <c r="N929" s="286"/>
      <c r="O929" s="286"/>
      <c r="P929" s="286"/>
      <c r="Q929" s="286"/>
      <c r="R929" s="286"/>
      <c r="S929" s="286"/>
      <c r="T929" s="286"/>
      <c r="U929" s="286"/>
      <c r="V929" s="286"/>
    </row>
    <row r="930" spans="1:22" ht="39.75" customHeight="1" thickBot="1">
      <c r="A930" s="289" t="s">
        <v>8</v>
      </c>
      <c r="B930" s="465">
        <v>8.1999999999999993</v>
      </c>
      <c r="C930" s="466"/>
      <c r="D930" s="467" t="s">
        <v>10</v>
      </c>
      <c r="E930" s="468"/>
      <c r="F930" s="466"/>
      <c r="G930" s="503" t="str">
        <f>'PRESUPUESTO OFICIAL'!C53</f>
        <v>SUMINISTRO E INSTALACIÓN TUBERÍA DE ALCANTARILLADO PVC D=16"</v>
      </c>
      <c r="H930" s="468"/>
      <c r="I930" s="468"/>
      <c r="J930" s="290" t="s">
        <v>9</v>
      </c>
      <c r="K930" s="291" t="s">
        <v>7</v>
      </c>
      <c r="L930" s="286"/>
      <c r="M930" s="286"/>
      <c r="N930" s="286"/>
      <c r="O930" s="286"/>
      <c r="P930" s="286"/>
      <c r="Q930" s="286"/>
      <c r="R930" s="286"/>
      <c r="S930" s="286"/>
      <c r="T930" s="286"/>
      <c r="U930" s="286"/>
      <c r="V930" s="286"/>
    </row>
    <row r="931" spans="1:22" ht="12.75" customHeight="1">
      <c r="A931" s="470" t="s">
        <v>307</v>
      </c>
      <c r="B931" s="471"/>
      <c r="C931" s="474" t="s">
        <v>5</v>
      </c>
      <c r="D931" s="476" t="s">
        <v>308</v>
      </c>
      <c r="E931" s="477"/>
      <c r="F931" s="473"/>
      <c r="G931" s="474" t="s">
        <v>13</v>
      </c>
      <c r="H931" s="478" t="s">
        <v>309</v>
      </c>
      <c r="I931" s="479"/>
      <c r="J931" s="479"/>
      <c r="K931" s="480"/>
      <c r="L931" s="286"/>
      <c r="M931" s="286"/>
      <c r="N931" s="286"/>
      <c r="O931" s="286"/>
      <c r="P931" s="286"/>
      <c r="Q931" s="286"/>
      <c r="R931" s="286"/>
      <c r="S931" s="286"/>
      <c r="T931" s="286"/>
      <c r="U931" s="286"/>
      <c r="V931" s="286"/>
    </row>
    <row r="932" spans="1:22" ht="12.75" customHeight="1">
      <c r="A932" s="483"/>
      <c r="B932" s="471"/>
      <c r="C932" s="506"/>
      <c r="D932" s="323" t="s">
        <v>310</v>
      </c>
      <c r="E932" s="323" t="s">
        <v>311</v>
      </c>
      <c r="F932" s="323" t="s">
        <v>312</v>
      </c>
      <c r="G932" s="506"/>
      <c r="H932" s="481"/>
      <c r="I932" s="477"/>
      <c r="J932" s="477"/>
      <c r="K932" s="482"/>
      <c r="L932" s="286"/>
      <c r="M932" s="286"/>
      <c r="N932" s="286"/>
      <c r="O932" s="286"/>
      <c r="P932" s="286"/>
      <c r="Q932" s="286"/>
      <c r="R932" s="286"/>
      <c r="S932" s="286"/>
      <c r="T932" s="286"/>
      <c r="U932" s="286"/>
      <c r="V932" s="286"/>
    </row>
    <row r="933" spans="1:22" ht="12.75" customHeight="1">
      <c r="A933" s="454" t="s">
        <v>357</v>
      </c>
      <c r="B933" s="463"/>
      <c r="C933" s="294"/>
      <c r="D933" s="296">
        <v>90.9</v>
      </c>
      <c r="E933" s="306"/>
      <c r="F933" s="307"/>
      <c r="G933" s="331">
        <f>D933</f>
        <v>90.9</v>
      </c>
      <c r="H933" s="300"/>
      <c r="I933" s="300"/>
      <c r="J933" s="300"/>
      <c r="K933" s="301"/>
      <c r="L933" s="286"/>
      <c r="M933" s="286"/>
      <c r="N933" s="286"/>
      <c r="O933" s="286"/>
      <c r="P933" s="286"/>
      <c r="Q933" s="286"/>
      <c r="R933" s="286"/>
      <c r="S933" s="286"/>
      <c r="T933" s="286"/>
      <c r="U933" s="286"/>
      <c r="V933" s="286"/>
    </row>
    <row r="934" spans="1:22" ht="12.75" customHeight="1">
      <c r="A934" s="454" t="s">
        <v>358</v>
      </c>
      <c r="B934" s="463"/>
      <c r="C934" s="294"/>
      <c r="D934" s="296">
        <v>35.1</v>
      </c>
      <c r="E934" s="306"/>
      <c r="F934" s="307"/>
      <c r="G934" s="331">
        <f t="shared" ref="G934:G936" si="25">D934</f>
        <v>35.1</v>
      </c>
      <c r="H934" s="300"/>
      <c r="I934" s="300"/>
      <c r="J934" s="300"/>
      <c r="K934" s="301"/>
      <c r="L934" s="286"/>
      <c r="M934" s="286"/>
      <c r="N934" s="286"/>
      <c r="O934" s="286"/>
      <c r="P934" s="286"/>
      <c r="Q934" s="286"/>
      <c r="R934" s="286"/>
      <c r="S934" s="286"/>
      <c r="T934" s="286"/>
      <c r="U934" s="286"/>
      <c r="V934" s="286"/>
    </row>
    <row r="935" spans="1:22" ht="12.75" customHeight="1">
      <c r="A935" s="454" t="s">
        <v>359</v>
      </c>
      <c r="B935" s="463"/>
      <c r="C935" s="294"/>
      <c r="D935" s="296">
        <v>25.3</v>
      </c>
      <c r="E935" s="306"/>
      <c r="F935" s="307"/>
      <c r="G935" s="331">
        <f t="shared" si="25"/>
        <v>25.3</v>
      </c>
      <c r="H935" s="300"/>
      <c r="I935" s="300"/>
      <c r="J935" s="300"/>
      <c r="K935" s="301"/>
      <c r="L935" s="286"/>
      <c r="M935" s="286"/>
      <c r="N935" s="286"/>
      <c r="O935" s="286"/>
      <c r="P935" s="286"/>
      <c r="Q935" s="286"/>
      <c r="R935" s="286"/>
      <c r="S935" s="286"/>
      <c r="T935" s="286"/>
      <c r="U935" s="286"/>
      <c r="V935" s="286"/>
    </row>
    <row r="936" spans="1:22" ht="12.75" customHeight="1">
      <c r="A936" s="454" t="s">
        <v>360</v>
      </c>
      <c r="B936" s="463"/>
      <c r="C936" s="294"/>
      <c r="D936" s="296">
        <v>11.3</v>
      </c>
      <c r="E936" s="306"/>
      <c r="F936" s="307"/>
      <c r="G936" s="331">
        <f t="shared" si="25"/>
        <v>11.3</v>
      </c>
      <c r="H936" s="300"/>
      <c r="I936" s="300"/>
      <c r="J936" s="300"/>
      <c r="K936" s="301"/>
      <c r="L936" s="286"/>
      <c r="M936" s="286"/>
      <c r="N936" s="286"/>
      <c r="O936" s="286"/>
      <c r="P936" s="286"/>
      <c r="Q936" s="286"/>
      <c r="R936" s="286"/>
      <c r="S936" s="286"/>
      <c r="T936" s="286"/>
      <c r="U936" s="286"/>
      <c r="V936" s="286"/>
    </row>
    <row r="937" spans="1:22" ht="15" customHeight="1">
      <c r="A937" s="512"/>
      <c r="B937" s="512"/>
      <c r="C937" s="349"/>
      <c r="D937" s="349"/>
      <c r="E937" s="349"/>
      <c r="F937" s="349"/>
      <c r="G937" s="349"/>
      <c r="K937" s="301"/>
    </row>
    <row r="938" spans="1:22" ht="12.75" customHeight="1" thickBot="1">
      <c r="A938" s="502" t="s">
        <v>13</v>
      </c>
      <c r="B938" s="477"/>
      <c r="C938" s="477"/>
      <c r="D938" s="477"/>
      <c r="E938" s="477"/>
      <c r="F938" s="473"/>
      <c r="G938" s="308">
        <f>ROUNDUP((SUM(G933:G937)),0)</f>
        <v>163</v>
      </c>
      <c r="H938" s="292"/>
      <c r="I938" s="309"/>
      <c r="J938" s="309"/>
      <c r="K938" s="310"/>
      <c r="L938" s="286"/>
      <c r="N938" s="286"/>
      <c r="O938" s="286"/>
      <c r="P938" s="286"/>
      <c r="Q938" s="286"/>
      <c r="R938" s="286"/>
      <c r="S938" s="286"/>
      <c r="T938" s="286"/>
      <c r="U938" s="286"/>
      <c r="V938" s="286"/>
    </row>
    <row r="939" spans="1:22" ht="12.75" customHeight="1" thickBot="1">
      <c r="A939" s="495"/>
      <c r="B939" s="496"/>
      <c r="C939" s="496"/>
      <c r="D939" s="496"/>
      <c r="E939" s="496"/>
      <c r="F939" s="496"/>
      <c r="G939" s="496"/>
      <c r="H939" s="496"/>
      <c r="I939" s="496"/>
      <c r="J939" s="496"/>
      <c r="K939" s="497"/>
      <c r="L939" s="286"/>
      <c r="M939" s="286"/>
      <c r="N939" s="286"/>
      <c r="O939" s="286"/>
      <c r="P939" s="286"/>
      <c r="Q939" s="286"/>
      <c r="R939" s="286"/>
      <c r="S939" s="286"/>
      <c r="T939" s="286"/>
      <c r="U939" s="286"/>
      <c r="V939" s="286"/>
    </row>
    <row r="940" spans="1:22" ht="12.75" customHeight="1">
      <c r="A940" s="311"/>
      <c r="B940" s="312"/>
      <c r="C940" s="312"/>
      <c r="D940" s="312"/>
      <c r="E940" s="312"/>
      <c r="F940" s="312"/>
      <c r="G940" s="312"/>
      <c r="H940" s="312"/>
      <c r="I940" s="312"/>
      <c r="J940" s="312"/>
      <c r="K940" s="313"/>
      <c r="L940" s="286"/>
      <c r="M940" s="286"/>
      <c r="N940" s="286"/>
      <c r="O940" s="286"/>
      <c r="P940" s="286"/>
      <c r="Q940" s="286"/>
      <c r="R940" s="286"/>
      <c r="S940" s="286"/>
      <c r="T940" s="286"/>
      <c r="U940" s="286"/>
      <c r="V940" s="286"/>
    </row>
    <row r="941" spans="1:22" ht="50.25" customHeight="1">
      <c r="A941" s="459"/>
      <c r="B941" s="460"/>
      <c r="C941" s="460"/>
      <c r="D941" s="460"/>
      <c r="E941" s="460"/>
      <c r="F941" s="460"/>
      <c r="G941" s="460"/>
      <c r="H941" s="460"/>
      <c r="I941" s="460"/>
      <c r="J941" s="286"/>
      <c r="K941" s="314"/>
      <c r="L941" s="286"/>
      <c r="M941" s="286"/>
      <c r="N941" s="286"/>
      <c r="O941" s="286"/>
      <c r="P941" s="286"/>
      <c r="Q941" s="286"/>
      <c r="R941" s="286"/>
      <c r="S941" s="286"/>
      <c r="T941" s="286"/>
      <c r="U941" s="286"/>
      <c r="V941" s="286"/>
    </row>
    <row r="942" spans="1:22" ht="12.75" customHeight="1">
      <c r="A942" s="461" t="s">
        <v>315</v>
      </c>
      <c r="B942" s="460"/>
      <c r="C942" s="460"/>
      <c r="D942" s="316"/>
      <c r="E942" s="316"/>
      <c r="F942" s="462" t="s">
        <v>315</v>
      </c>
      <c r="G942" s="460"/>
      <c r="H942" s="460"/>
      <c r="I942" s="316"/>
      <c r="J942" s="286"/>
      <c r="K942" s="314"/>
      <c r="L942" s="286"/>
      <c r="M942" s="286"/>
      <c r="N942" s="286"/>
      <c r="O942" s="286"/>
      <c r="P942" s="286"/>
      <c r="Q942" s="286"/>
      <c r="R942" s="286"/>
      <c r="S942" s="286"/>
      <c r="T942" s="286"/>
      <c r="U942" s="286"/>
      <c r="V942" s="286"/>
    </row>
    <row r="943" spans="1:22" ht="12.75" customHeight="1" thickBot="1">
      <c r="A943" s="451" t="s">
        <v>316</v>
      </c>
      <c r="B943" s="452"/>
      <c r="C943" s="452"/>
      <c r="D943" s="317"/>
      <c r="E943" s="317"/>
      <c r="F943" s="453" t="s">
        <v>316</v>
      </c>
      <c r="G943" s="452"/>
      <c r="H943" s="452"/>
      <c r="I943" s="317"/>
      <c r="J943" s="318"/>
      <c r="K943" s="319"/>
      <c r="L943" s="286"/>
      <c r="M943" s="286"/>
      <c r="N943" s="286"/>
      <c r="O943" s="286"/>
      <c r="P943" s="286"/>
      <c r="Q943" s="286"/>
      <c r="R943" s="286"/>
      <c r="S943" s="286"/>
      <c r="T943" s="286"/>
      <c r="U943" s="286"/>
      <c r="V943" s="286"/>
    </row>
    <row r="944" spans="1:22" ht="12.75" customHeight="1">
      <c r="A944" s="492" t="s">
        <v>302</v>
      </c>
      <c r="B944" s="493"/>
      <c r="C944" s="493"/>
      <c r="D944" s="493"/>
      <c r="E944" s="493"/>
      <c r="F944" s="493"/>
      <c r="G944" s="493"/>
      <c r="H944" s="493"/>
      <c r="I944" s="493"/>
      <c r="J944" s="493"/>
      <c r="K944" s="494"/>
      <c r="L944" s="286"/>
      <c r="M944" s="286"/>
      <c r="N944" s="286"/>
      <c r="O944" s="286"/>
      <c r="P944" s="286"/>
      <c r="Q944" s="286"/>
      <c r="R944" s="286"/>
      <c r="S944" s="286"/>
      <c r="T944" s="286"/>
      <c r="U944" s="286"/>
      <c r="V944" s="286"/>
    </row>
    <row r="945" spans="1:22" ht="12.75" customHeight="1" thickBot="1">
      <c r="A945" s="483"/>
      <c r="B945" s="479"/>
      <c r="C945" s="479"/>
      <c r="D945" s="479"/>
      <c r="E945" s="479"/>
      <c r="F945" s="479"/>
      <c r="G945" s="479"/>
      <c r="H945" s="479"/>
      <c r="I945" s="479"/>
      <c r="J945" s="479"/>
      <c r="K945" s="480"/>
      <c r="L945" s="286"/>
      <c r="M945" s="286"/>
      <c r="N945" s="286"/>
      <c r="O945" s="286"/>
      <c r="P945" s="286"/>
      <c r="Q945" s="286"/>
      <c r="R945" s="286"/>
      <c r="S945" s="286"/>
      <c r="T945" s="286"/>
      <c r="U945" s="286"/>
      <c r="V945" s="286"/>
    </row>
    <row r="946" spans="1:22" ht="42" customHeight="1">
      <c r="A946" s="288" t="s">
        <v>303</v>
      </c>
      <c r="B946" s="484" t="str">
        <f>B3</f>
        <v>CONSTRUCCION DE LOS SISTEMAS DE ALCANTARILLADO PLUVIAL DE LOS BARRIOS EL DORADO, PRADOS DE SAN LUIS, SANTA CATALINA, PATRIOTAS, VILLA BACHUE y PRADOS DEL NORTE DE LA CIUDAD DE TUNJA.</v>
      </c>
      <c r="C946" s="485"/>
      <c r="D946" s="485"/>
      <c r="E946" s="485"/>
      <c r="F946" s="485"/>
      <c r="G946" s="485"/>
      <c r="H946" s="485"/>
      <c r="I946" s="485"/>
      <c r="J946" s="485"/>
      <c r="K946" s="486"/>
      <c r="L946" s="286"/>
      <c r="M946" s="286"/>
      <c r="N946" s="286"/>
      <c r="O946" s="286"/>
      <c r="P946" s="286"/>
      <c r="Q946" s="286"/>
      <c r="R946" s="286"/>
      <c r="S946" s="286"/>
      <c r="T946" s="286"/>
      <c r="U946" s="286"/>
      <c r="V946" s="286"/>
    </row>
    <row r="947" spans="1:22" ht="12.75" customHeight="1">
      <c r="A947" s="487" t="s">
        <v>305</v>
      </c>
      <c r="B947" s="455"/>
      <c r="C947" s="488"/>
      <c r="D947" s="489"/>
      <c r="E947" s="489"/>
      <c r="F947" s="455"/>
      <c r="G947" s="490" t="s">
        <v>306</v>
      </c>
      <c r="H947" s="455"/>
      <c r="I947" s="490"/>
      <c r="J947" s="489"/>
      <c r="K947" s="491"/>
      <c r="L947" s="286"/>
      <c r="M947" s="286"/>
      <c r="N947" s="286"/>
      <c r="O947" s="286"/>
      <c r="P947" s="286"/>
      <c r="Q947" s="286"/>
      <c r="R947" s="286"/>
      <c r="S947" s="286"/>
      <c r="T947" s="286"/>
      <c r="U947" s="286"/>
      <c r="V947" s="286"/>
    </row>
    <row r="948" spans="1:22" ht="39.75" customHeight="1" thickBot="1">
      <c r="A948" s="289" t="s">
        <v>8</v>
      </c>
      <c r="B948" s="465" t="s">
        <v>61</v>
      </c>
      <c r="C948" s="466"/>
      <c r="D948" s="467" t="s">
        <v>10</v>
      </c>
      <c r="E948" s="468"/>
      <c r="F948" s="466"/>
      <c r="G948" s="503" t="str">
        <f>'PRESUPUESTO OFICIAL'!C54</f>
        <v>POZO DE INSPECCIÓN, DIÁMETRO INTERIOR 1.2 M. (1.50 M. &lt; H &lt; 2.00 M.). ( INCLUYE ARO Y TAPA).</v>
      </c>
      <c r="H948" s="468"/>
      <c r="I948" s="468"/>
      <c r="J948" s="290" t="s">
        <v>9</v>
      </c>
      <c r="K948" s="291" t="s">
        <v>9</v>
      </c>
      <c r="L948" s="286"/>
      <c r="M948" s="286"/>
      <c r="N948" s="286"/>
      <c r="O948" s="286"/>
      <c r="P948" s="286"/>
      <c r="Q948" s="286"/>
      <c r="R948" s="286"/>
      <c r="S948" s="286"/>
      <c r="T948" s="286"/>
      <c r="U948" s="286"/>
      <c r="V948" s="286"/>
    </row>
    <row r="949" spans="1:22" ht="12.75" customHeight="1">
      <c r="A949" s="470" t="s">
        <v>307</v>
      </c>
      <c r="B949" s="471"/>
      <c r="C949" s="474" t="s">
        <v>5</v>
      </c>
      <c r="D949" s="476" t="s">
        <v>308</v>
      </c>
      <c r="E949" s="477"/>
      <c r="F949" s="473"/>
      <c r="G949" s="474" t="s">
        <v>13</v>
      </c>
      <c r="H949" s="478" t="s">
        <v>309</v>
      </c>
      <c r="I949" s="479"/>
      <c r="J949" s="479"/>
      <c r="K949" s="480"/>
      <c r="L949" s="286"/>
      <c r="M949" s="286"/>
      <c r="N949" s="286"/>
      <c r="O949" s="286"/>
      <c r="P949" s="286"/>
      <c r="Q949" s="286"/>
      <c r="R949" s="286"/>
      <c r="S949" s="286"/>
      <c r="T949" s="286"/>
      <c r="U949" s="286"/>
      <c r="V949" s="286"/>
    </row>
    <row r="950" spans="1:22" ht="12.75" customHeight="1">
      <c r="A950" s="483"/>
      <c r="B950" s="471"/>
      <c r="C950" s="506"/>
      <c r="D950" s="323" t="s">
        <v>310</v>
      </c>
      <c r="E950" s="323" t="s">
        <v>311</v>
      </c>
      <c r="F950" s="323" t="s">
        <v>312</v>
      </c>
      <c r="G950" s="506"/>
      <c r="H950" s="481"/>
      <c r="I950" s="477"/>
      <c r="J950" s="477"/>
      <c r="K950" s="482"/>
      <c r="L950" s="286"/>
      <c r="M950" s="286"/>
      <c r="N950" s="286"/>
      <c r="O950" s="286"/>
      <c r="P950" s="286"/>
      <c r="Q950" s="286"/>
      <c r="R950" s="286"/>
      <c r="S950" s="286"/>
      <c r="T950" s="286"/>
      <c r="U950" s="286"/>
      <c r="V950" s="286"/>
    </row>
    <row r="951" spans="1:22" ht="12.75" customHeight="1">
      <c r="A951" s="501" t="s">
        <v>377</v>
      </c>
      <c r="B951" s="509" t="s">
        <v>324</v>
      </c>
      <c r="C951" s="305">
        <v>1</v>
      </c>
      <c r="D951" s="304"/>
      <c r="E951" s="306"/>
      <c r="F951" s="337">
        <f>1.51</f>
        <v>1.51</v>
      </c>
      <c r="G951" s="331">
        <f t="shared" ref="G951:G952" si="26">C951</f>
        <v>1</v>
      </c>
      <c r="H951" s="300"/>
      <c r="I951" s="300"/>
      <c r="J951" s="300"/>
      <c r="K951" s="301"/>
      <c r="L951" s="286"/>
      <c r="M951" s="286"/>
      <c r="N951" s="286"/>
      <c r="O951" s="286"/>
      <c r="P951" s="286"/>
      <c r="Q951" s="286"/>
      <c r="R951" s="286"/>
      <c r="S951" s="286"/>
      <c r="T951" s="286"/>
      <c r="U951" s="286"/>
      <c r="V951" s="286"/>
    </row>
    <row r="952" spans="1:22" ht="12.75" customHeight="1">
      <c r="A952" s="501" t="s">
        <v>379</v>
      </c>
      <c r="B952" s="509" t="s">
        <v>326</v>
      </c>
      <c r="C952" s="305">
        <v>1</v>
      </c>
      <c r="D952" s="304"/>
      <c r="E952" s="306"/>
      <c r="F952" s="307">
        <v>2.5399999999999636</v>
      </c>
      <c r="G952" s="331">
        <f t="shared" si="26"/>
        <v>1</v>
      </c>
      <c r="H952" s="300"/>
      <c r="I952" s="300"/>
      <c r="J952" s="300"/>
      <c r="K952" s="301"/>
      <c r="L952" s="286"/>
      <c r="M952" s="286"/>
      <c r="N952" s="286"/>
      <c r="O952" s="286"/>
      <c r="P952" s="286"/>
      <c r="Q952" s="286"/>
      <c r="R952" s="286"/>
      <c r="S952" s="286"/>
      <c r="T952" s="286"/>
      <c r="U952" s="286"/>
      <c r="V952" s="286"/>
    </row>
    <row r="953" spans="1:22" ht="12.75" customHeight="1">
      <c r="A953" s="501"/>
      <c r="B953" s="509"/>
      <c r="C953" s="305"/>
      <c r="D953" s="304"/>
      <c r="E953" s="306"/>
      <c r="F953" s="307"/>
      <c r="G953" s="331"/>
      <c r="H953" s="300"/>
      <c r="I953" s="300"/>
      <c r="J953" s="300"/>
      <c r="K953" s="301"/>
      <c r="L953" s="286"/>
      <c r="M953" s="286"/>
      <c r="N953" s="286"/>
      <c r="O953" s="286"/>
      <c r="P953" s="286"/>
      <c r="Q953" s="286"/>
      <c r="R953" s="286"/>
      <c r="S953" s="286"/>
      <c r="T953" s="286"/>
      <c r="U953" s="286"/>
      <c r="V953" s="286"/>
    </row>
    <row r="954" spans="1:22" ht="12.75" customHeight="1">
      <c r="A954" s="501"/>
      <c r="B954" s="509"/>
      <c r="C954" s="305"/>
      <c r="D954" s="304"/>
      <c r="E954" s="306"/>
      <c r="F954" s="307"/>
      <c r="G954" s="331"/>
      <c r="H954" s="300"/>
      <c r="I954" s="300"/>
      <c r="J954" s="300"/>
      <c r="K954" s="301"/>
      <c r="L954" s="286"/>
      <c r="M954" s="286"/>
      <c r="N954" s="286"/>
      <c r="O954" s="286"/>
      <c r="P954" s="286"/>
      <c r="Q954" s="286"/>
      <c r="R954" s="286"/>
      <c r="S954" s="286"/>
      <c r="T954" s="286"/>
      <c r="U954" s="286"/>
      <c r="V954" s="286"/>
    </row>
    <row r="955" spans="1:22" ht="12.75" customHeight="1">
      <c r="A955" s="501"/>
      <c r="B955" s="509"/>
      <c r="C955" s="305"/>
      <c r="D955" s="304"/>
      <c r="E955" s="306"/>
      <c r="F955" s="307"/>
      <c r="G955" s="331"/>
      <c r="H955" s="300"/>
      <c r="I955" s="300"/>
      <c r="J955" s="300"/>
      <c r="K955" s="301"/>
      <c r="L955" s="286"/>
      <c r="M955" s="286"/>
      <c r="N955" s="286"/>
      <c r="O955" s="286"/>
      <c r="P955" s="286"/>
      <c r="Q955" s="286"/>
      <c r="R955" s="286"/>
      <c r="S955" s="286"/>
      <c r="T955" s="286"/>
      <c r="U955" s="286"/>
      <c r="V955" s="286"/>
    </row>
    <row r="956" spans="1:22" ht="12.75" customHeight="1">
      <c r="A956" s="501"/>
      <c r="B956" s="509"/>
      <c r="C956" s="305"/>
      <c r="D956" s="304"/>
      <c r="E956" s="306"/>
      <c r="F956" s="307"/>
      <c r="G956" s="331"/>
      <c r="H956" s="300"/>
      <c r="I956" s="300"/>
      <c r="J956" s="300"/>
      <c r="K956" s="301"/>
      <c r="L956" s="286"/>
      <c r="M956" s="286"/>
      <c r="N956" s="286"/>
      <c r="O956" s="286"/>
      <c r="P956" s="286"/>
      <c r="Q956" s="286"/>
      <c r="R956" s="286"/>
      <c r="S956" s="286"/>
      <c r="T956" s="286"/>
      <c r="U956" s="286"/>
      <c r="V956" s="286"/>
    </row>
    <row r="957" spans="1:22" ht="15" customHeight="1">
      <c r="A957" s="501"/>
      <c r="B957" s="509"/>
      <c r="C957" s="305"/>
      <c r="D957" s="349"/>
      <c r="E957" s="349"/>
      <c r="F957" s="349"/>
      <c r="G957" s="331"/>
      <c r="K957" s="301"/>
    </row>
    <row r="958" spans="1:22" ht="15" customHeight="1">
      <c r="A958" s="501"/>
      <c r="B958" s="509"/>
      <c r="C958" s="305"/>
      <c r="D958" s="349"/>
      <c r="E958" s="349"/>
      <c r="F958" s="349"/>
      <c r="G958" s="331"/>
      <c r="K958" s="301"/>
    </row>
    <row r="959" spans="1:22" ht="12.75" customHeight="1" thickBot="1">
      <c r="A959" s="502" t="s">
        <v>13</v>
      </c>
      <c r="B959" s="477"/>
      <c r="C959" s="477"/>
      <c r="D959" s="477"/>
      <c r="E959" s="477"/>
      <c r="F959" s="473"/>
      <c r="G959" s="308">
        <f>ROUNDUP((SUM(G951:G958)),0)</f>
        <v>2</v>
      </c>
      <c r="H959" s="292"/>
      <c r="I959" s="309"/>
      <c r="J959" s="309"/>
      <c r="K959" s="310"/>
      <c r="L959" s="286"/>
      <c r="N959" s="286"/>
      <c r="O959" s="286"/>
      <c r="P959" s="286"/>
      <c r="Q959" s="286"/>
      <c r="R959" s="286"/>
      <c r="S959" s="286"/>
      <c r="T959" s="286"/>
      <c r="U959" s="286"/>
      <c r="V959" s="286"/>
    </row>
    <row r="960" spans="1:22" ht="12.75" customHeight="1" thickBot="1">
      <c r="A960" s="495"/>
      <c r="B960" s="496"/>
      <c r="C960" s="496"/>
      <c r="D960" s="496"/>
      <c r="E960" s="496"/>
      <c r="F960" s="496"/>
      <c r="G960" s="496"/>
      <c r="H960" s="496"/>
      <c r="I960" s="496"/>
      <c r="J960" s="496"/>
      <c r="K960" s="497"/>
      <c r="L960" s="286"/>
      <c r="M960" s="286"/>
      <c r="N960" s="286"/>
      <c r="O960" s="286"/>
      <c r="P960" s="286"/>
      <c r="Q960" s="286"/>
      <c r="R960" s="286"/>
      <c r="S960" s="286"/>
      <c r="T960" s="286"/>
      <c r="U960" s="286"/>
      <c r="V960" s="286"/>
    </row>
    <row r="961" spans="1:22" ht="12.75" customHeight="1">
      <c r="A961" s="311"/>
      <c r="B961" s="312"/>
      <c r="C961" s="312"/>
      <c r="D961" s="312"/>
      <c r="E961" s="312"/>
      <c r="F961" s="312"/>
      <c r="G961" s="312"/>
      <c r="H961" s="312"/>
      <c r="I961" s="312"/>
      <c r="J961" s="312"/>
      <c r="K961" s="313"/>
      <c r="L961" s="286"/>
      <c r="M961" s="286"/>
      <c r="N961" s="286"/>
      <c r="O961" s="286"/>
      <c r="P961" s="286"/>
      <c r="Q961" s="286"/>
      <c r="R961" s="286"/>
      <c r="S961" s="286"/>
      <c r="T961" s="286"/>
      <c r="U961" s="286"/>
      <c r="V961" s="286"/>
    </row>
    <row r="962" spans="1:22" ht="50.25" customHeight="1">
      <c r="A962" s="459"/>
      <c r="B962" s="460"/>
      <c r="C962" s="460"/>
      <c r="D962" s="460"/>
      <c r="E962" s="460"/>
      <c r="F962" s="460"/>
      <c r="G962" s="460"/>
      <c r="H962" s="460"/>
      <c r="I962" s="460"/>
      <c r="J962" s="286"/>
      <c r="K962" s="314"/>
      <c r="L962" s="286"/>
      <c r="M962" s="286"/>
      <c r="N962" s="286"/>
      <c r="O962" s="286"/>
      <c r="P962" s="286"/>
      <c r="Q962" s="286"/>
      <c r="R962" s="286"/>
      <c r="S962" s="286"/>
      <c r="T962" s="286"/>
      <c r="U962" s="286"/>
      <c r="V962" s="286"/>
    </row>
    <row r="963" spans="1:22" ht="12.75" customHeight="1">
      <c r="A963" s="461" t="s">
        <v>315</v>
      </c>
      <c r="B963" s="460"/>
      <c r="C963" s="460"/>
      <c r="D963" s="316"/>
      <c r="E963" s="316"/>
      <c r="F963" s="462" t="s">
        <v>315</v>
      </c>
      <c r="G963" s="460"/>
      <c r="H963" s="460"/>
      <c r="I963" s="316"/>
      <c r="J963" s="286"/>
      <c r="K963" s="314"/>
      <c r="L963" s="286"/>
      <c r="M963" s="286"/>
      <c r="N963" s="286"/>
      <c r="O963" s="286"/>
      <c r="P963" s="286"/>
      <c r="Q963" s="286"/>
      <c r="R963" s="286"/>
      <c r="S963" s="286"/>
      <c r="T963" s="286"/>
      <c r="U963" s="286"/>
      <c r="V963" s="286"/>
    </row>
    <row r="964" spans="1:22" ht="12.75" customHeight="1" thickBot="1">
      <c r="A964" s="451" t="s">
        <v>316</v>
      </c>
      <c r="B964" s="452"/>
      <c r="C964" s="452"/>
      <c r="D964" s="317"/>
      <c r="E964" s="317"/>
      <c r="F964" s="453" t="s">
        <v>316</v>
      </c>
      <c r="G964" s="452"/>
      <c r="H964" s="452"/>
      <c r="I964" s="317"/>
      <c r="J964" s="318"/>
      <c r="K964" s="319"/>
      <c r="L964" s="286"/>
      <c r="M964" s="286"/>
      <c r="N964" s="286"/>
      <c r="O964" s="286"/>
      <c r="P964" s="286"/>
      <c r="Q964" s="286"/>
      <c r="R964" s="286"/>
      <c r="S964" s="286"/>
      <c r="T964" s="286"/>
      <c r="U964" s="286"/>
      <c r="V964" s="286"/>
    </row>
    <row r="965" spans="1:22" ht="12.75" customHeight="1">
      <c r="A965" s="492" t="s">
        <v>302</v>
      </c>
      <c r="B965" s="493"/>
      <c r="C965" s="493"/>
      <c r="D965" s="493"/>
      <c r="E965" s="493"/>
      <c r="F965" s="493"/>
      <c r="G965" s="493"/>
      <c r="H965" s="493"/>
      <c r="I965" s="493"/>
      <c r="J965" s="493"/>
      <c r="K965" s="494"/>
      <c r="L965" s="286"/>
      <c r="M965" s="286"/>
      <c r="N965" s="286"/>
      <c r="O965" s="286"/>
      <c r="P965" s="286"/>
      <c r="Q965" s="286"/>
      <c r="R965" s="286"/>
      <c r="S965" s="286"/>
      <c r="T965" s="286"/>
      <c r="U965" s="286"/>
      <c r="V965" s="286"/>
    </row>
    <row r="966" spans="1:22" ht="12.75" customHeight="1" thickBot="1">
      <c r="A966" s="483"/>
      <c r="B966" s="479"/>
      <c r="C966" s="479"/>
      <c r="D966" s="479"/>
      <c r="E966" s="479"/>
      <c r="F966" s="479"/>
      <c r="G966" s="479"/>
      <c r="H966" s="479"/>
      <c r="I966" s="479"/>
      <c r="J966" s="479"/>
      <c r="K966" s="480"/>
      <c r="L966" s="286"/>
      <c r="M966" s="286"/>
      <c r="N966" s="286"/>
      <c r="O966" s="286"/>
      <c r="P966" s="286"/>
      <c r="Q966" s="286"/>
      <c r="R966" s="286"/>
      <c r="S966" s="286"/>
      <c r="T966" s="286"/>
      <c r="U966" s="286"/>
      <c r="V966" s="286"/>
    </row>
    <row r="967" spans="1:22" ht="42" customHeight="1">
      <c r="A967" s="288" t="s">
        <v>303</v>
      </c>
      <c r="B967" s="484" t="str">
        <f>B3</f>
        <v>CONSTRUCCION DE LOS SISTEMAS DE ALCANTARILLADO PLUVIAL DE LOS BARRIOS EL DORADO, PRADOS DE SAN LUIS, SANTA CATALINA, PATRIOTAS, VILLA BACHUE y PRADOS DEL NORTE DE LA CIUDAD DE TUNJA.</v>
      </c>
      <c r="C967" s="485"/>
      <c r="D967" s="485"/>
      <c r="E967" s="485"/>
      <c r="F967" s="485"/>
      <c r="G967" s="485"/>
      <c r="H967" s="485"/>
      <c r="I967" s="485"/>
      <c r="J967" s="485"/>
      <c r="K967" s="486"/>
      <c r="L967" s="286"/>
      <c r="M967" s="286"/>
      <c r="N967" s="286"/>
      <c r="O967" s="286"/>
      <c r="P967" s="286"/>
      <c r="Q967" s="286"/>
      <c r="R967" s="286"/>
      <c r="S967" s="286"/>
      <c r="T967" s="286"/>
      <c r="U967" s="286"/>
      <c r="V967" s="286"/>
    </row>
    <row r="968" spans="1:22" ht="12.75" customHeight="1">
      <c r="A968" s="487" t="s">
        <v>305</v>
      </c>
      <c r="B968" s="455"/>
      <c r="C968" s="488"/>
      <c r="D968" s="489"/>
      <c r="E968" s="489"/>
      <c r="F968" s="455"/>
      <c r="G968" s="490" t="s">
        <v>306</v>
      </c>
      <c r="H968" s="455"/>
      <c r="I968" s="490"/>
      <c r="J968" s="489"/>
      <c r="K968" s="491"/>
      <c r="L968" s="286"/>
      <c r="M968" s="286"/>
      <c r="N968" s="286"/>
      <c r="O968" s="286"/>
      <c r="P968" s="286"/>
      <c r="Q968" s="286"/>
      <c r="R968" s="286"/>
      <c r="S968" s="286"/>
      <c r="T968" s="286"/>
      <c r="U968" s="286"/>
      <c r="V968" s="286"/>
    </row>
    <row r="969" spans="1:22" ht="39.75" customHeight="1" thickBot="1">
      <c r="A969" s="289" t="s">
        <v>8</v>
      </c>
      <c r="B969" s="465" t="s">
        <v>62</v>
      </c>
      <c r="C969" s="466"/>
      <c r="D969" s="467" t="s">
        <v>10</v>
      </c>
      <c r="E969" s="468"/>
      <c r="F969" s="466"/>
      <c r="G969" s="503" t="str">
        <f>'PRESUPUESTO OFICIAL'!C55</f>
        <v xml:space="preserve">POZO DE INSPECCIÓN, DIÁMETRO INTERIOR 1.2 M. (2.00 M. &lt; H &lt; 2.50 M.). ( INCLUYE ARO Y TAPA).
</v>
      </c>
      <c r="H969" s="468"/>
      <c r="I969" s="468"/>
      <c r="J969" s="290" t="s">
        <v>9</v>
      </c>
      <c r="K969" s="291" t="s">
        <v>9</v>
      </c>
      <c r="L969" s="286"/>
      <c r="M969" s="286"/>
      <c r="N969" s="286"/>
      <c r="O969" s="286"/>
      <c r="P969" s="286"/>
      <c r="Q969" s="286"/>
      <c r="R969" s="286"/>
      <c r="S969" s="286"/>
      <c r="T969" s="286"/>
      <c r="U969" s="286"/>
      <c r="V969" s="286"/>
    </row>
    <row r="970" spans="1:22" ht="12.75" customHeight="1">
      <c r="A970" s="470" t="s">
        <v>307</v>
      </c>
      <c r="B970" s="471"/>
      <c r="C970" s="474" t="s">
        <v>5</v>
      </c>
      <c r="D970" s="476" t="s">
        <v>308</v>
      </c>
      <c r="E970" s="477"/>
      <c r="F970" s="473"/>
      <c r="G970" s="474" t="s">
        <v>13</v>
      </c>
      <c r="H970" s="478" t="s">
        <v>309</v>
      </c>
      <c r="I970" s="479"/>
      <c r="J970" s="479"/>
      <c r="K970" s="480"/>
      <c r="L970" s="286"/>
      <c r="M970" s="286"/>
      <c r="N970" s="286"/>
      <c r="O970" s="286"/>
      <c r="P970" s="286"/>
      <c r="Q970" s="286"/>
      <c r="R970" s="286"/>
      <c r="S970" s="286"/>
      <c r="T970" s="286"/>
      <c r="U970" s="286"/>
      <c r="V970" s="286"/>
    </row>
    <row r="971" spans="1:22" ht="12.75" customHeight="1">
      <c r="A971" s="483"/>
      <c r="B971" s="471"/>
      <c r="C971" s="506"/>
      <c r="D971" s="323" t="s">
        <v>310</v>
      </c>
      <c r="E971" s="323" t="s">
        <v>311</v>
      </c>
      <c r="F971" s="323" t="s">
        <v>312</v>
      </c>
      <c r="G971" s="506"/>
      <c r="H971" s="481"/>
      <c r="I971" s="477"/>
      <c r="J971" s="477"/>
      <c r="K971" s="482"/>
      <c r="L971" s="286"/>
      <c r="M971" s="286"/>
      <c r="N971" s="286"/>
      <c r="O971" s="286"/>
      <c r="P971" s="286"/>
      <c r="Q971" s="286"/>
      <c r="R971" s="286"/>
      <c r="S971" s="286"/>
      <c r="T971" s="286"/>
      <c r="U971" s="286"/>
      <c r="V971" s="286"/>
    </row>
    <row r="972" spans="1:22" ht="12.75" customHeight="1">
      <c r="A972" s="501" t="s">
        <v>366</v>
      </c>
      <c r="B972" s="509" t="s">
        <v>324</v>
      </c>
      <c r="C972" s="305">
        <v>1</v>
      </c>
      <c r="D972" s="304"/>
      <c r="E972" s="306"/>
      <c r="F972" s="337">
        <f>2.3</f>
        <v>2.2999999999999998</v>
      </c>
      <c r="G972" s="331">
        <f>C972</f>
        <v>1</v>
      </c>
      <c r="H972" s="300"/>
      <c r="I972" s="300"/>
      <c r="J972" s="300"/>
      <c r="K972" s="301"/>
      <c r="L972" s="286"/>
      <c r="M972" s="286"/>
      <c r="N972" s="286"/>
      <c r="O972" s="286"/>
      <c r="P972" s="286"/>
      <c r="Q972" s="286"/>
      <c r="R972" s="286"/>
      <c r="S972" s="286"/>
      <c r="T972" s="286"/>
      <c r="U972" s="286"/>
      <c r="V972" s="286"/>
    </row>
    <row r="973" spans="1:22" ht="12.75" customHeight="1">
      <c r="A973" s="501" t="s">
        <v>368</v>
      </c>
      <c r="B973" s="509" t="s">
        <v>326</v>
      </c>
      <c r="C973" s="305">
        <v>1</v>
      </c>
      <c r="D973" s="304"/>
      <c r="E973" s="306"/>
      <c r="F973" s="337">
        <f>2.36</f>
        <v>2.36</v>
      </c>
      <c r="G973" s="331">
        <f>C973</f>
        <v>1</v>
      </c>
      <c r="H973" s="300"/>
      <c r="I973" s="300"/>
      <c r="J973" s="300"/>
      <c r="K973" s="301"/>
      <c r="L973" s="286"/>
      <c r="M973" s="286"/>
      <c r="N973" s="286"/>
      <c r="O973" s="286"/>
      <c r="P973" s="286"/>
      <c r="Q973" s="286"/>
      <c r="R973" s="286"/>
      <c r="S973" s="286"/>
      <c r="T973" s="286"/>
      <c r="U973" s="286"/>
      <c r="V973" s="286"/>
    </row>
    <row r="974" spans="1:22" ht="12.75" customHeight="1">
      <c r="A974" s="501" t="s">
        <v>372</v>
      </c>
      <c r="B974" s="509" t="s">
        <v>334</v>
      </c>
      <c r="C974" s="305">
        <v>1</v>
      </c>
      <c r="D974" s="304"/>
      <c r="E974" s="306"/>
      <c r="F974" s="337">
        <f>2.19</f>
        <v>2.19</v>
      </c>
      <c r="G974" s="331">
        <f>C974</f>
        <v>1</v>
      </c>
      <c r="H974" s="300"/>
      <c r="I974" s="300"/>
      <c r="J974" s="300"/>
      <c r="K974" s="301"/>
      <c r="L974" s="286"/>
      <c r="M974" s="286"/>
      <c r="N974" s="286"/>
      <c r="O974" s="286"/>
      <c r="P974" s="286"/>
      <c r="Q974" s="286"/>
      <c r="R974" s="286"/>
      <c r="S974" s="286"/>
      <c r="T974" s="286"/>
      <c r="U974" s="286"/>
      <c r="V974" s="286"/>
    </row>
    <row r="975" spans="1:22" ht="12.75" customHeight="1">
      <c r="A975" s="501" t="s">
        <v>373</v>
      </c>
      <c r="B975" s="509"/>
      <c r="C975" s="305">
        <v>1</v>
      </c>
      <c r="D975" s="304"/>
      <c r="E975" s="306"/>
      <c r="F975" s="337">
        <f>2.14</f>
        <v>2.14</v>
      </c>
      <c r="G975" s="331">
        <f t="shared" ref="G975:G976" si="27">C975</f>
        <v>1</v>
      </c>
      <c r="H975" s="300"/>
      <c r="I975" s="300"/>
      <c r="J975" s="300"/>
      <c r="K975" s="301"/>
      <c r="L975" s="286"/>
      <c r="M975" s="286"/>
      <c r="N975" s="286"/>
      <c r="O975" s="286"/>
      <c r="P975" s="286"/>
      <c r="Q975" s="286"/>
      <c r="R975" s="286"/>
      <c r="S975" s="286"/>
      <c r="T975" s="286"/>
      <c r="U975" s="286"/>
      <c r="V975" s="286"/>
    </row>
    <row r="976" spans="1:22" ht="15" customHeight="1">
      <c r="A976" s="501" t="s">
        <v>375</v>
      </c>
      <c r="B976" s="509"/>
      <c r="C976" s="305">
        <v>1</v>
      </c>
      <c r="D976" s="349"/>
      <c r="E976" s="349"/>
      <c r="F976" s="337">
        <f>2.23</f>
        <v>2.23</v>
      </c>
      <c r="G976" s="331">
        <f t="shared" si="27"/>
        <v>1</v>
      </c>
      <c r="K976" s="301"/>
    </row>
    <row r="977" spans="1:22" ht="12.75" customHeight="1" thickBot="1">
      <c r="A977" s="502" t="s">
        <v>13</v>
      </c>
      <c r="B977" s="477"/>
      <c r="C977" s="477"/>
      <c r="D977" s="477"/>
      <c r="E977" s="477"/>
      <c r="F977" s="473"/>
      <c r="G977" s="308">
        <f>ROUNDUP((SUM(G972:G976)),0)</f>
        <v>5</v>
      </c>
      <c r="H977" s="292"/>
      <c r="I977" s="309"/>
      <c r="J977" s="309"/>
      <c r="K977" s="310"/>
      <c r="L977" s="286"/>
      <c r="N977" s="286"/>
      <c r="O977" s="286"/>
      <c r="P977" s="286"/>
      <c r="Q977" s="286"/>
      <c r="R977" s="286"/>
      <c r="S977" s="286"/>
      <c r="T977" s="286"/>
      <c r="U977" s="286"/>
      <c r="V977" s="286"/>
    </row>
    <row r="978" spans="1:22" ht="12.75" customHeight="1" thickBot="1">
      <c r="A978" s="495"/>
      <c r="B978" s="496"/>
      <c r="C978" s="496"/>
      <c r="D978" s="496"/>
      <c r="E978" s="496"/>
      <c r="F978" s="496"/>
      <c r="G978" s="496"/>
      <c r="H978" s="496"/>
      <c r="I978" s="496"/>
      <c r="J978" s="496"/>
      <c r="K978" s="497"/>
      <c r="L978" s="286"/>
      <c r="M978" s="286"/>
      <c r="N978" s="286"/>
      <c r="O978" s="286"/>
      <c r="P978" s="286"/>
      <c r="Q978" s="286"/>
      <c r="R978" s="286"/>
      <c r="S978" s="286"/>
      <c r="T978" s="286"/>
      <c r="U978" s="286"/>
      <c r="V978" s="286"/>
    </row>
    <row r="979" spans="1:22" ht="12.75" customHeight="1">
      <c r="A979" s="311"/>
      <c r="B979" s="312"/>
      <c r="C979" s="312"/>
      <c r="D979" s="312"/>
      <c r="E979" s="312"/>
      <c r="F979" s="312"/>
      <c r="G979" s="312"/>
      <c r="H979" s="312"/>
      <c r="I979" s="312"/>
      <c r="J979" s="312"/>
      <c r="K979" s="313"/>
      <c r="L979" s="286"/>
      <c r="M979" s="286"/>
      <c r="N979" s="286"/>
      <c r="O979" s="286"/>
      <c r="P979" s="286"/>
      <c r="Q979" s="286"/>
      <c r="R979" s="286"/>
      <c r="S979" s="286"/>
      <c r="T979" s="286"/>
      <c r="U979" s="286"/>
      <c r="V979" s="286"/>
    </row>
    <row r="980" spans="1:22" ht="50.25" customHeight="1">
      <c r="A980" s="459"/>
      <c r="B980" s="460"/>
      <c r="C980" s="460"/>
      <c r="D980" s="460"/>
      <c r="E980" s="460"/>
      <c r="F980" s="460"/>
      <c r="G980" s="460"/>
      <c r="H980" s="460"/>
      <c r="I980" s="460"/>
      <c r="J980" s="286"/>
      <c r="K980" s="314"/>
      <c r="L980" s="286"/>
      <c r="M980" s="286"/>
      <c r="N980" s="286"/>
      <c r="O980" s="286"/>
      <c r="P980" s="286"/>
      <c r="Q980" s="286"/>
      <c r="R980" s="286"/>
      <c r="S980" s="286"/>
      <c r="T980" s="286"/>
      <c r="U980" s="286"/>
      <c r="V980" s="286"/>
    </row>
    <row r="981" spans="1:22" ht="12.75" customHeight="1">
      <c r="A981" s="461" t="s">
        <v>315</v>
      </c>
      <c r="B981" s="460"/>
      <c r="C981" s="460"/>
      <c r="D981" s="316"/>
      <c r="E981" s="316"/>
      <c r="F981" s="462" t="s">
        <v>315</v>
      </c>
      <c r="G981" s="460"/>
      <c r="H981" s="460"/>
      <c r="I981" s="316"/>
      <c r="J981" s="286"/>
      <c r="K981" s="314"/>
      <c r="L981" s="286"/>
      <c r="M981" s="286"/>
      <c r="N981" s="286"/>
      <c r="O981" s="286"/>
      <c r="P981" s="286"/>
      <c r="Q981" s="286"/>
      <c r="R981" s="286"/>
      <c r="S981" s="286"/>
      <c r="T981" s="286"/>
      <c r="U981" s="286"/>
      <c r="V981" s="286"/>
    </row>
    <row r="982" spans="1:22" ht="12.75" customHeight="1" thickBot="1">
      <c r="A982" s="451" t="s">
        <v>316</v>
      </c>
      <c r="B982" s="452"/>
      <c r="C982" s="452"/>
      <c r="D982" s="317"/>
      <c r="E982" s="317"/>
      <c r="F982" s="453" t="s">
        <v>316</v>
      </c>
      <c r="G982" s="452"/>
      <c r="H982" s="452"/>
      <c r="I982" s="317"/>
      <c r="J982" s="318"/>
      <c r="K982" s="319"/>
      <c r="L982" s="286"/>
      <c r="M982" s="286"/>
      <c r="N982" s="286"/>
      <c r="O982" s="286"/>
      <c r="P982" s="286"/>
      <c r="Q982" s="286"/>
      <c r="R982" s="286"/>
      <c r="S982" s="286"/>
      <c r="T982" s="286"/>
      <c r="U982" s="286"/>
      <c r="V982" s="286"/>
    </row>
    <row r="983" spans="1:22" ht="12.75" customHeight="1">
      <c r="A983" s="492" t="s">
        <v>302</v>
      </c>
      <c r="B983" s="493"/>
      <c r="C983" s="493"/>
      <c r="D983" s="493"/>
      <c r="E983" s="493"/>
      <c r="F983" s="493"/>
      <c r="G983" s="493"/>
      <c r="H983" s="493"/>
      <c r="I983" s="493"/>
      <c r="J983" s="493"/>
      <c r="K983" s="494"/>
      <c r="L983" s="286"/>
      <c r="M983" s="286"/>
      <c r="N983" s="286"/>
      <c r="O983" s="286"/>
      <c r="P983" s="286"/>
      <c r="Q983" s="286"/>
      <c r="R983" s="286"/>
      <c r="S983" s="286"/>
      <c r="T983" s="286"/>
      <c r="U983" s="286"/>
      <c r="V983" s="286"/>
    </row>
    <row r="984" spans="1:22" ht="12.75" customHeight="1" thickBot="1">
      <c r="A984" s="483"/>
      <c r="B984" s="479"/>
      <c r="C984" s="479"/>
      <c r="D984" s="479"/>
      <c r="E984" s="479"/>
      <c r="F984" s="479"/>
      <c r="G984" s="479"/>
      <c r="H984" s="479"/>
      <c r="I984" s="479"/>
      <c r="J984" s="479"/>
      <c r="K984" s="480"/>
      <c r="L984" s="286"/>
      <c r="M984" s="286"/>
      <c r="N984" s="286"/>
      <c r="O984" s="286"/>
      <c r="P984" s="286"/>
      <c r="Q984" s="286"/>
      <c r="R984" s="286"/>
      <c r="S984" s="286"/>
      <c r="T984" s="286"/>
      <c r="U984" s="286"/>
      <c r="V984" s="286"/>
    </row>
    <row r="985" spans="1:22" ht="42" customHeight="1">
      <c r="A985" s="288" t="s">
        <v>303</v>
      </c>
      <c r="B985" s="484" t="str">
        <f>B3</f>
        <v>CONSTRUCCION DE LOS SISTEMAS DE ALCANTARILLADO PLUVIAL DE LOS BARRIOS EL DORADO, PRADOS DE SAN LUIS, SANTA CATALINA, PATRIOTAS, VILLA BACHUE y PRADOS DEL NORTE DE LA CIUDAD DE TUNJA.</v>
      </c>
      <c r="C985" s="485"/>
      <c r="D985" s="485"/>
      <c r="E985" s="485"/>
      <c r="F985" s="485"/>
      <c r="G985" s="485"/>
      <c r="H985" s="485"/>
      <c r="I985" s="485"/>
      <c r="J985" s="485"/>
      <c r="K985" s="486"/>
      <c r="L985" s="286"/>
      <c r="M985" s="286"/>
      <c r="N985" s="286"/>
      <c r="O985" s="286"/>
      <c r="P985" s="286"/>
      <c r="Q985" s="286"/>
      <c r="R985" s="286"/>
      <c r="S985" s="286"/>
      <c r="T985" s="286"/>
      <c r="U985" s="286"/>
      <c r="V985" s="286"/>
    </row>
    <row r="986" spans="1:22" ht="12.75" customHeight="1">
      <c r="A986" s="487" t="s">
        <v>305</v>
      </c>
      <c r="B986" s="455"/>
      <c r="C986" s="488"/>
      <c r="D986" s="489"/>
      <c r="E986" s="489"/>
      <c r="F986" s="455"/>
      <c r="G986" s="490" t="s">
        <v>306</v>
      </c>
      <c r="H986" s="455"/>
      <c r="I986" s="490"/>
      <c r="J986" s="489"/>
      <c r="K986" s="491"/>
      <c r="L986" s="286"/>
      <c r="M986" s="286"/>
      <c r="N986" s="286"/>
      <c r="O986" s="286"/>
      <c r="P986" s="286"/>
      <c r="Q986" s="286"/>
      <c r="R986" s="286"/>
      <c r="S986" s="286"/>
      <c r="T986" s="286"/>
      <c r="U986" s="286"/>
      <c r="V986" s="286"/>
    </row>
    <row r="987" spans="1:22" ht="39.75" customHeight="1" thickBot="1">
      <c r="A987" s="289" t="s">
        <v>8</v>
      </c>
      <c r="B987" s="465" t="s">
        <v>63</v>
      </c>
      <c r="C987" s="466"/>
      <c r="D987" s="467" t="s">
        <v>10</v>
      </c>
      <c r="E987" s="468"/>
      <c r="F987" s="466"/>
      <c r="G987" s="503" t="str">
        <f>'PRESUPUESTO OFICIAL'!C56</f>
        <v xml:space="preserve">POZO DE INSPECCIÓN, DIÁMETRO INTERIOR 1.5 M. (2.50 M. &lt; H &lt; 3.50 M.). ( INCLUYE ARO Y TAPA).
</v>
      </c>
      <c r="H987" s="468"/>
      <c r="I987" s="468"/>
      <c r="J987" s="290" t="s">
        <v>9</v>
      </c>
      <c r="K987" s="291" t="s">
        <v>9</v>
      </c>
      <c r="L987" s="286"/>
      <c r="M987" s="286"/>
      <c r="N987" s="286"/>
      <c r="O987" s="286"/>
      <c r="P987" s="286"/>
      <c r="Q987" s="286"/>
      <c r="R987" s="286"/>
      <c r="S987" s="286"/>
      <c r="T987" s="286"/>
      <c r="U987" s="286"/>
      <c r="V987" s="286"/>
    </row>
    <row r="988" spans="1:22" ht="12.75" customHeight="1">
      <c r="A988" s="470" t="s">
        <v>307</v>
      </c>
      <c r="B988" s="471"/>
      <c r="C988" s="474" t="s">
        <v>5</v>
      </c>
      <c r="D988" s="476" t="s">
        <v>308</v>
      </c>
      <c r="E988" s="477"/>
      <c r="F988" s="473"/>
      <c r="G988" s="474" t="s">
        <v>13</v>
      </c>
      <c r="H988" s="478" t="s">
        <v>309</v>
      </c>
      <c r="I988" s="479"/>
      <c r="J988" s="479"/>
      <c r="K988" s="480"/>
      <c r="L988" s="286"/>
      <c r="M988" s="286"/>
      <c r="N988" s="286"/>
      <c r="O988" s="286"/>
      <c r="P988" s="286"/>
      <c r="Q988" s="286"/>
      <c r="R988" s="286"/>
      <c r="S988" s="286"/>
      <c r="T988" s="286"/>
      <c r="U988" s="286"/>
      <c r="V988" s="286"/>
    </row>
    <row r="989" spans="1:22" ht="12.75" customHeight="1">
      <c r="A989" s="483"/>
      <c r="B989" s="471"/>
      <c r="C989" s="506"/>
      <c r="D989" s="323" t="s">
        <v>310</v>
      </c>
      <c r="E989" s="323" t="s">
        <v>311</v>
      </c>
      <c r="F989" s="323" t="s">
        <v>312</v>
      </c>
      <c r="G989" s="506"/>
      <c r="H989" s="481"/>
      <c r="I989" s="477"/>
      <c r="J989" s="477"/>
      <c r="K989" s="482"/>
      <c r="L989" s="286"/>
      <c r="M989" s="286"/>
      <c r="N989" s="286"/>
      <c r="O989" s="286"/>
      <c r="P989" s="286"/>
      <c r="Q989" s="286"/>
      <c r="R989" s="286"/>
      <c r="S989" s="286"/>
      <c r="T989" s="286"/>
      <c r="U989" s="286"/>
      <c r="V989" s="286"/>
    </row>
    <row r="990" spans="1:22" ht="12.75" customHeight="1">
      <c r="A990" s="501" t="s">
        <v>370</v>
      </c>
      <c r="B990" s="509" t="s">
        <v>324</v>
      </c>
      <c r="C990" s="305">
        <v>1</v>
      </c>
      <c r="D990" s="304"/>
      <c r="E990" s="306"/>
      <c r="F990" s="337">
        <f>2.81</f>
        <v>2.81</v>
      </c>
      <c r="G990" s="331">
        <f>C990</f>
        <v>1</v>
      </c>
      <c r="H990" s="300"/>
      <c r="I990" s="300"/>
      <c r="J990" s="300"/>
      <c r="K990" s="301"/>
      <c r="L990" s="286"/>
      <c r="M990" s="286"/>
      <c r="N990" s="286"/>
      <c r="O990" s="286"/>
      <c r="P990" s="286"/>
      <c r="Q990" s="286"/>
      <c r="R990" s="286"/>
      <c r="S990" s="286"/>
      <c r="T990" s="286"/>
      <c r="U990" s="286"/>
      <c r="V990" s="286"/>
    </row>
    <row r="991" spans="1:22" ht="12.75" customHeight="1">
      <c r="A991" s="501"/>
      <c r="B991" s="509"/>
      <c r="C991" s="305"/>
      <c r="D991" s="304"/>
      <c r="E991" s="306"/>
      <c r="F991" s="307"/>
      <c r="G991" s="331"/>
      <c r="H991" s="300"/>
      <c r="I991" s="300"/>
      <c r="J991" s="300"/>
      <c r="K991" s="301"/>
      <c r="L991" s="286"/>
      <c r="M991" s="286"/>
      <c r="N991" s="286"/>
      <c r="O991" s="286"/>
      <c r="P991" s="286"/>
      <c r="Q991" s="286"/>
      <c r="R991" s="286"/>
      <c r="S991" s="286"/>
      <c r="T991" s="286"/>
      <c r="U991" s="286"/>
      <c r="V991" s="286"/>
    </row>
    <row r="992" spans="1:22" ht="12.75" customHeight="1">
      <c r="A992" s="501"/>
      <c r="B992" s="509"/>
      <c r="C992" s="305"/>
      <c r="D992" s="304"/>
      <c r="E992" s="306"/>
      <c r="F992" s="307"/>
      <c r="G992" s="331"/>
      <c r="H992" s="300"/>
      <c r="I992" s="300"/>
      <c r="J992" s="300"/>
      <c r="K992" s="301"/>
      <c r="L992" s="286"/>
      <c r="M992" s="286"/>
      <c r="N992" s="286"/>
      <c r="O992" s="286"/>
      <c r="P992" s="286"/>
      <c r="Q992" s="286"/>
      <c r="R992" s="286"/>
      <c r="S992" s="286"/>
      <c r="T992" s="286"/>
      <c r="U992" s="286"/>
      <c r="V992" s="286"/>
    </row>
    <row r="993" spans="1:22" ht="12.75" customHeight="1">
      <c r="A993" s="501"/>
      <c r="B993" s="509"/>
      <c r="C993" s="305"/>
      <c r="D993" s="304"/>
      <c r="E993" s="306"/>
      <c r="F993" s="307"/>
      <c r="G993" s="331"/>
      <c r="H993" s="300"/>
      <c r="I993" s="300"/>
      <c r="J993" s="300"/>
      <c r="K993" s="301"/>
      <c r="L993" s="286"/>
      <c r="M993" s="286"/>
      <c r="N993" s="286"/>
      <c r="O993" s="286"/>
      <c r="P993" s="286"/>
      <c r="Q993" s="286"/>
      <c r="R993" s="286"/>
      <c r="S993" s="286"/>
      <c r="T993" s="286"/>
      <c r="U993" s="286"/>
      <c r="V993" s="286"/>
    </row>
    <row r="994" spans="1:22" ht="15" customHeight="1">
      <c r="A994" s="501"/>
      <c r="B994" s="509"/>
      <c r="C994" s="305"/>
      <c r="D994" s="349"/>
      <c r="E994" s="349"/>
      <c r="F994" s="349"/>
      <c r="G994" s="331"/>
      <c r="K994" s="301"/>
    </row>
    <row r="995" spans="1:22" ht="12.75" customHeight="1" thickBot="1">
      <c r="A995" s="502" t="s">
        <v>13</v>
      </c>
      <c r="B995" s="477"/>
      <c r="C995" s="477"/>
      <c r="D995" s="477"/>
      <c r="E995" s="477"/>
      <c r="F995" s="473"/>
      <c r="G995" s="308">
        <f>ROUNDUP((SUM(G990:G994)),0)</f>
        <v>1</v>
      </c>
      <c r="H995" s="292"/>
      <c r="I995" s="309"/>
      <c r="J995" s="309"/>
      <c r="K995" s="310"/>
      <c r="L995" s="286"/>
      <c r="N995" s="286"/>
      <c r="O995" s="286"/>
      <c r="P995" s="286"/>
      <c r="Q995" s="286"/>
      <c r="R995" s="286"/>
      <c r="S995" s="286"/>
      <c r="T995" s="286"/>
      <c r="U995" s="286"/>
      <c r="V995" s="286"/>
    </row>
    <row r="996" spans="1:22" ht="12.75" customHeight="1" thickBot="1">
      <c r="A996" s="495"/>
      <c r="B996" s="496"/>
      <c r="C996" s="496"/>
      <c r="D996" s="496"/>
      <c r="E996" s="496"/>
      <c r="F996" s="496"/>
      <c r="G996" s="496"/>
      <c r="H996" s="496"/>
      <c r="I996" s="496"/>
      <c r="J996" s="496"/>
      <c r="K996" s="497"/>
      <c r="L996" s="286"/>
      <c r="M996" s="286"/>
      <c r="N996" s="286"/>
      <c r="O996" s="286"/>
      <c r="P996" s="286"/>
      <c r="Q996" s="286"/>
      <c r="R996" s="286"/>
      <c r="S996" s="286"/>
      <c r="T996" s="286"/>
      <c r="U996" s="286"/>
      <c r="V996" s="286"/>
    </row>
    <row r="997" spans="1:22" ht="12.75" customHeight="1">
      <c r="A997" s="311"/>
      <c r="B997" s="312"/>
      <c r="C997" s="312"/>
      <c r="D997" s="312"/>
      <c r="E997" s="312"/>
      <c r="F997" s="312"/>
      <c r="G997" s="312"/>
      <c r="H997" s="312"/>
      <c r="I997" s="312"/>
      <c r="J997" s="312"/>
      <c r="K997" s="313"/>
      <c r="L997" s="286"/>
      <c r="M997" s="286"/>
      <c r="N997" s="286"/>
      <c r="O997" s="286"/>
      <c r="P997" s="286"/>
      <c r="Q997" s="286"/>
      <c r="R997" s="286"/>
      <c r="S997" s="286"/>
      <c r="T997" s="286"/>
      <c r="U997" s="286"/>
      <c r="V997" s="286"/>
    </row>
    <row r="998" spans="1:22" ht="50.25" customHeight="1">
      <c r="A998" s="459"/>
      <c r="B998" s="460"/>
      <c r="C998" s="460"/>
      <c r="D998" s="460"/>
      <c r="E998" s="460"/>
      <c r="F998" s="460"/>
      <c r="G998" s="460"/>
      <c r="H998" s="460"/>
      <c r="I998" s="460"/>
      <c r="J998" s="286"/>
      <c r="K998" s="314"/>
      <c r="L998" s="286"/>
      <c r="M998" s="286"/>
      <c r="N998" s="286"/>
      <c r="O998" s="286"/>
      <c r="P998" s="286"/>
      <c r="Q998" s="286"/>
      <c r="R998" s="286"/>
      <c r="S998" s="286"/>
      <c r="T998" s="286"/>
      <c r="U998" s="286"/>
      <c r="V998" s="286"/>
    </row>
    <row r="999" spans="1:22" ht="12.75" customHeight="1">
      <c r="A999" s="461" t="s">
        <v>315</v>
      </c>
      <c r="B999" s="460"/>
      <c r="C999" s="460"/>
      <c r="D999" s="316"/>
      <c r="E999" s="316"/>
      <c r="F999" s="462" t="s">
        <v>315</v>
      </c>
      <c r="G999" s="460"/>
      <c r="H999" s="460"/>
      <c r="I999" s="316"/>
      <c r="J999" s="286"/>
      <c r="K999" s="314"/>
      <c r="L999" s="286"/>
      <c r="M999" s="286"/>
      <c r="N999" s="286"/>
      <c r="O999" s="286"/>
      <c r="P999" s="286"/>
      <c r="Q999" s="286"/>
      <c r="R999" s="286"/>
      <c r="S999" s="286"/>
      <c r="T999" s="286"/>
      <c r="U999" s="286"/>
      <c r="V999" s="286"/>
    </row>
    <row r="1000" spans="1:22" ht="12.75" customHeight="1" thickBot="1">
      <c r="A1000" s="451" t="s">
        <v>316</v>
      </c>
      <c r="B1000" s="452"/>
      <c r="C1000" s="452"/>
      <c r="D1000" s="317"/>
      <c r="E1000" s="317"/>
      <c r="F1000" s="453" t="s">
        <v>316</v>
      </c>
      <c r="G1000" s="452"/>
      <c r="H1000" s="452"/>
      <c r="I1000" s="317"/>
      <c r="J1000" s="318"/>
      <c r="K1000" s="319"/>
      <c r="L1000" s="286"/>
      <c r="M1000" s="286"/>
      <c r="N1000" s="286"/>
      <c r="O1000" s="286"/>
      <c r="P1000" s="286"/>
      <c r="Q1000" s="286"/>
      <c r="R1000" s="286"/>
      <c r="S1000" s="286"/>
      <c r="T1000" s="286"/>
      <c r="U1000" s="286"/>
      <c r="V1000" s="286"/>
    </row>
    <row r="1001" spans="1:22" ht="12.75" customHeight="1">
      <c r="A1001" s="492" t="s">
        <v>302</v>
      </c>
      <c r="B1001" s="493"/>
      <c r="C1001" s="493"/>
      <c r="D1001" s="493"/>
      <c r="E1001" s="493"/>
      <c r="F1001" s="493"/>
      <c r="G1001" s="493"/>
      <c r="H1001" s="493"/>
      <c r="I1001" s="493"/>
      <c r="J1001" s="493"/>
      <c r="K1001" s="494"/>
      <c r="L1001" s="286"/>
      <c r="M1001" s="286"/>
      <c r="N1001" s="286"/>
      <c r="O1001" s="286"/>
      <c r="P1001" s="286"/>
      <c r="Q1001" s="286"/>
      <c r="R1001" s="286"/>
      <c r="S1001" s="286"/>
      <c r="T1001" s="286"/>
      <c r="U1001" s="286"/>
      <c r="V1001" s="286"/>
    </row>
    <row r="1002" spans="1:22" ht="12.75" customHeight="1" thickBot="1">
      <c r="A1002" s="483"/>
      <c r="B1002" s="479"/>
      <c r="C1002" s="479"/>
      <c r="D1002" s="479"/>
      <c r="E1002" s="479"/>
      <c r="F1002" s="479"/>
      <c r="G1002" s="479"/>
      <c r="H1002" s="479"/>
      <c r="I1002" s="479"/>
      <c r="J1002" s="479"/>
      <c r="K1002" s="480"/>
      <c r="L1002" s="286"/>
      <c r="M1002" s="286"/>
      <c r="N1002" s="286"/>
      <c r="O1002" s="286"/>
      <c r="P1002" s="286"/>
      <c r="Q1002" s="286"/>
      <c r="R1002" s="286"/>
      <c r="S1002" s="286"/>
      <c r="T1002" s="286"/>
      <c r="U1002" s="286"/>
      <c r="V1002" s="286"/>
    </row>
    <row r="1003" spans="1:22" ht="42" customHeight="1">
      <c r="A1003" s="288" t="s">
        <v>303</v>
      </c>
      <c r="B1003" s="484" t="str">
        <f>B3</f>
        <v>CONSTRUCCION DE LOS SISTEMAS DE ALCANTARILLADO PLUVIAL DE LOS BARRIOS EL DORADO, PRADOS DE SAN LUIS, SANTA CATALINA, PATRIOTAS, VILLA BACHUE y PRADOS DEL NORTE DE LA CIUDAD DE TUNJA.</v>
      </c>
      <c r="C1003" s="485"/>
      <c r="D1003" s="485"/>
      <c r="E1003" s="485"/>
      <c r="F1003" s="485"/>
      <c r="G1003" s="485"/>
      <c r="H1003" s="485"/>
      <c r="I1003" s="485"/>
      <c r="J1003" s="485"/>
      <c r="K1003" s="486"/>
      <c r="L1003" s="286"/>
      <c r="M1003" s="286"/>
      <c r="N1003" s="286"/>
      <c r="O1003" s="286"/>
      <c r="P1003" s="286"/>
      <c r="Q1003" s="286"/>
      <c r="R1003" s="286"/>
      <c r="S1003" s="286"/>
      <c r="T1003" s="286"/>
      <c r="U1003" s="286"/>
      <c r="V1003" s="286"/>
    </row>
    <row r="1004" spans="1:22" ht="12.75" customHeight="1">
      <c r="A1004" s="487" t="s">
        <v>305</v>
      </c>
      <c r="B1004" s="455"/>
      <c r="C1004" s="488"/>
      <c r="D1004" s="489"/>
      <c r="E1004" s="489"/>
      <c r="F1004" s="455"/>
      <c r="G1004" s="490" t="s">
        <v>306</v>
      </c>
      <c r="H1004" s="455"/>
      <c r="I1004" s="490"/>
      <c r="J1004" s="489"/>
      <c r="K1004" s="491"/>
      <c r="L1004" s="286"/>
      <c r="M1004" s="286"/>
      <c r="N1004" s="286"/>
      <c r="O1004" s="286"/>
      <c r="P1004" s="286"/>
      <c r="Q1004" s="286"/>
      <c r="R1004" s="286"/>
      <c r="S1004" s="286"/>
      <c r="T1004" s="286"/>
      <c r="U1004" s="286"/>
      <c r="V1004" s="286"/>
    </row>
    <row r="1005" spans="1:22" ht="39.75" customHeight="1" thickBot="1">
      <c r="A1005" s="289" t="s">
        <v>8</v>
      </c>
      <c r="B1005" s="465" t="s">
        <v>64</v>
      </c>
      <c r="C1005" s="466"/>
      <c r="D1005" s="467" t="s">
        <v>10</v>
      </c>
      <c r="E1005" s="468"/>
      <c r="F1005" s="466"/>
      <c r="G1005" s="503" t="str">
        <f>'PRESUPUESTO OFICIAL'!C57</f>
        <v xml:space="preserve">POZO DE INSPECCIÓN, DIÁMETRO INTERIOR 1.5 M ( 3.50&lt; h &lt; 4.70) ( INCLUYE ARO Y TAPA).
</v>
      </c>
      <c r="H1005" s="468"/>
      <c r="I1005" s="468"/>
      <c r="J1005" s="290" t="s">
        <v>9</v>
      </c>
      <c r="K1005" s="291" t="s">
        <v>9</v>
      </c>
      <c r="L1005" s="286"/>
      <c r="M1005" s="286"/>
      <c r="N1005" s="286"/>
      <c r="O1005" s="286"/>
      <c r="P1005" s="286"/>
      <c r="Q1005" s="286"/>
      <c r="R1005" s="286"/>
      <c r="S1005" s="286"/>
      <c r="T1005" s="286"/>
      <c r="U1005" s="286"/>
      <c r="V1005" s="286"/>
    </row>
    <row r="1006" spans="1:22" ht="12.75" customHeight="1">
      <c r="A1006" s="470" t="s">
        <v>307</v>
      </c>
      <c r="B1006" s="471"/>
      <c r="C1006" s="474" t="s">
        <v>5</v>
      </c>
      <c r="D1006" s="476" t="s">
        <v>308</v>
      </c>
      <c r="E1006" s="477"/>
      <c r="F1006" s="473"/>
      <c r="G1006" s="474" t="s">
        <v>13</v>
      </c>
      <c r="H1006" s="478" t="s">
        <v>309</v>
      </c>
      <c r="I1006" s="479"/>
      <c r="J1006" s="479"/>
      <c r="K1006" s="480"/>
      <c r="L1006" s="286"/>
      <c r="M1006" s="286"/>
      <c r="N1006" s="286"/>
      <c r="O1006" s="286"/>
      <c r="P1006" s="286"/>
      <c r="Q1006" s="286"/>
      <c r="R1006" s="286"/>
      <c r="S1006" s="286"/>
      <c r="T1006" s="286"/>
      <c r="U1006" s="286"/>
      <c r="V1006" s="286"/>
    </row>
    <row r="1007" spans="1:22" ht="12.75" customHeight="1">
      <c r="A1007" s="483"/>
      <c r="B1007" s="471"/>
      <c r="C1007" s="506"/>
      <c r="D1007" s="323" t="s">
        <v>310</v>
      </c>
      <c r="E1007" s="323" t="s">
        <v>311</v>
      </c>
      <c r="F1007" s="323" t="s">
        <v>312</v>
      </c>
      <c r="G1007" s="506"/>
      <c r="H1007" s="481"/>
      <c r="I1007" s="477"/>
      <c r="J1007" s="477"/>
      <c r="K1007" s="482"/>
      <c r="L1007" s="286"/>
      <c r="M1007" s="286"/>
      <c r="N1007" s="286"/>
      <c r="O1007" s="286"/>
      <c r="P1007" s="286"/>
      <c r="Q1007" s="286"/>
      <c r="R1007" s="286"/>
      <c r="S1007" s="286"/>
      <c r="T1007" s="286"/>
      <c r="U1007" s="286"/>
      <c r="V1007" s="286"/>
    </row>
    <row r="1008" spans="1:22" ht="12.75" customHeight="1">
      <c r="A1008" s="501" t="s">
        <v>367</v>
      </c>
      <c r="B1008" s="509" t="s">
        <v>324</v>
      </c>
      <c r="C1008" s="305">
        <v>1</v>
      </c>
      <c r="D1008" s="304"/>
      <c r="E1008" s="306"/>
      <c r="F1008" s="337">
        <v>4.6399999999999997</v>
      </c>
      <c r="G1008" s="331">
        <f>C1008</f>
        <v>1</v>
      </c>
      <c r="H1008" s="300"/>
      <c r="I1008" s="300"/>
      <c r="J1008" s="300"/>
      <c r="K1008" s="301"/>
      <c r="L1008" s="286"/>
      <c r="M1008" s="286"/>
      <c r="N1008" s="286"/>
      <c r="O1008" s="286"/>
      <c r="P1008" s="286"/>
      <c r="Q1008" s="286"/>
      <c r="R1008" s="286"/>
      <c r="S1008" s="286"/>
      <c r="T1008" s="286"/>
      <c r="U1008" s="286"/>
      <c r="V1008" s="286"/>
    </row>
    <row r="1009" spans="1:22" ht="12.75" customHeight="1">
      <c r="A1009" s="501" t="s">
        <v>369</v>
      </c>
      <c r="B1009" s="509"/>
      <c r="C1009" s="305">
        <v>1</v>
      </c>
      <c r="D1009" s="304"/>
      <c r="E1009" s="306"/>
      <c r="F1009" s="337">
        <f>3.61</f>
        <v>3.61</v>
      </c>
      <c r="G1009" s="331">
        <v>1</v>
      </c>
      <c r="H1009" s="300"/>
      <c r="I1009" s="300"/>
      <c r="J1009" s="300"/>
      <c r="K1009" s="301"/>
      <c r="L1009" s="286"/>
      <c r="M1009" s="286"/>
      <c r="N1009" s="286"/>
      <c r="O1009" s="286"/>
      <c r="P1009" s="286"/>
      <c r="Q1009" s="286"/>
      <c r="R1009" s="286"/>
      <c r="S1009" s="286"/>
      <c r="T1009" s="286"/>
      <c r="U1009" s="286"/>
      <c r="V1009" s="286"/>
    </row>
    <row r="1010" spans="1:22" ht="12.75" customHeight="1">
      <c r="A1010" s="501"/>
      <c r="B1010" s="509"/>
      <c r="C1010" s="305"/>
      <c r="D1010" s="304"/>
      <c r="E1010" s="306"/>
      <c r="F1010" s="307"/>
      <c r="G1010" s="331"/>
      <c r="H1010" s="300"/>
      <c r="I1010" s="300"/>
      <c r="J1010" s="300"/>
      <c r="K1010" s="301"/>
      <c r="L1010" s="286"/>
      <c r="M1010" s="286"/>
      <c r="N1010" s="286"/>
      <c r="O1010" s="286"/>
      <c r="P1010" s="286"/>
      <c r="Q1010" s="286"/>
      <c r="R1010" s="286"/>
      <c r="S1010" s="286"/>
      <c r="T1010" s="286"/>
      <c r="U1010" s="286"/>
      <c r="V1010" s="286"/>
    </row>
    <row r="1011" spans="1:22" ht="12.75" customHeight="1">
      <c r="A1011" s="501"/>
      <c r="B1011" s="509"/>
      <c r="C1011" s="305"/>
      <c r="D1011" s="304"/>
      <c r="E1011" s="306"/>
      <c r="F1011" s="307"/>
      <c r="G1011" s="331"/>
      <c r="H1011" s="300"/>
      <c r="I1011" s="300"/>
      <c r="J1011" s="300"/>
      <c r="K1011" s="301"/>
      <c r="L1011" s="286"/>
      <c r="M1011" s="286"/>
      <c r="N1011" s="286"/>
      <c r="O1011" s="286"/>
      <c r="P1011" s="286"/>
      <c r="Q1011" s="286"/>
      <c r="R1011" s="286"/>
      <c r="S1011" s="286"/>
      <c r="T1011" s="286"/>
      <c r="U1011" s="286"/>
      <c r="V1011" s="286"/>
    </row>
    <row r="1012" spans="1:22" ht="15" customHeight="1">
      <c r="A1012" s="501"/>
      <c r="B1012" s="509"/>
      <c r="C1012" s="305"/>
      <c r="D1012" s="349"/>
      <c r="E1012" s="349"/>
      <c r="F1012" s="349"/>
      <c r="G1012" s="331"/>
      <c r="K1012" s="301"/>
    </row>
    <row r="1013" spans="1:22" ht="12.75" customHeight="1" thickBot="1">
      <c r="A1013" s="502" t="s">
        <v>13</v>
      </c>
      <c r="B1013" s="477"/>
      <c r="C1013" s="477"/>
      <c r="D1013" s="477"/>
      <c r="E1013" s="477"/>
      <c r="F1013" s="473"/>
      <c r="G1013" s="308">
        <f>ROUNDUP((SUM(G1008:G1012)),0)</f>
        <v>2</v>
      </c>
      <c r="H1013" s="292"/>
      <c r="I1013" s="309"/>
      <c r="J1013" s="309"/>
      <c r="K1013" s="310"/>
      <c r="L1013" s="286"/>
      <c r="N1013" s="286"/>
      <c r="O1013" s="286"/>
      <c r="P1013" s="286"/>
      <c r="Q1013" s="286"/>
      <c r="R1013" s="286"/>
      <c r="S1013" s="286"/>
      <c r="T1013" s="286"/>
      <c r="U1013" s="286"/>
      <c r="V1013" s="286"/>
    </row>
    <row r="1014" spans="1:22" ht="12.75" customHeight="1" thickBot="1">
      <c r="A1014" s="495"/>
      <c r="B1014" s="496"/>
      <c r="C1014" s="496"/>
      <c r="D1014" s="496"/>
      <c r="E1014" s="496"/>
      <c r="F1014" s="496"/>
      <c r="G1014" s="496"/>
      <c r="H1014" s="496"/>
      <c r="I1014" s="496"/>
      <c r="J1014" s="496"/>
      <c r="K1014" s="497"/>
      <c r="L1014" s="286"/>
      <c r="M1014" s="286"/>
      <c r="N1014" s="286"/>
      <c r="O1014" s="286"/>
      <c r="P1014" s="286"/>
      <c r="Q1014" s="286"/>
      <c r="R1014" s="286"/>
      <c r="S1014" s="286"/>
      <c r="T1014" s="286"/>
      <c r="U1014" s="286"/>
      <c r="V1014" s="286"/>
    </row>
    <row r="1015" spans="1:22" ht="12.75" customHeight="1">
      <c r="A1015" s="311"/>
      <c r="B1015" s="312"/>
      <c r="C1015" s="312"/>
      <c r="D1015" s="312"/>
      <c r="E1015" s="312"/>
      <c r="F1015" s="312"/>
      <c r="G1015" s="312"/>
      <c r="H1015" s="312"/>
      <c r="I1015" s="312"/>
      <c r="J1015" s="312"/>
      <c r="K1015" s="313"/>
      <c r="L1015" s="286"/>
      <c r="M1015" s="286"/>
      <c r="N1015" s="286"/>
      <c r="O1015" s="286"/>
      <c r="P1015" s="286"/>
      <c r="Q1015" s="286"/>
      <c r="R1015" s="286"/>
      <c r="S1015" s="286"/>
      <c r="T1015" s="286"/>
      <c r="U1015" s="286"/>
      <c r="V1015" s="286"/>
    </row>
    <row r="1016" spans="1:22" ht="50.25" customHeight="1">
      <c r="A1016" s="459"/>
      <c r="B1016" s="460"/>
      <c r="C1016" s="460"/>
      <c r="D1016" s="460"/>
      <c r="E1016" s="460"/>
      <c r="F1016" s="460"/>
      <c r="G1016" s="460"/>
      <c r="H1016" s="460"/>
      <c r="I1016" s="460"/>
      <c r="J1016" s="286"/>
      <c r="K1016" s="314"/>
      <c r="L1016" s="286"/>
      <c r="M1016" s="286"/>
      <c r="N1016" s="286"/>
      <c r="O1016" s="286"/>
      <c r="P1016" s="286"/>
      <c r="Q1016" s="286"/>
      <c r="R1016" s="286"/>
      <c r="S1016" s="286"/>
      <c r="T1016" s="286"/>
      <c r="U1016" s="286"/>
      <c r="V1016" s="286"/>
    </row>
    <row r="1017" spans="1:22" ht="12.75" customHeight="1">
      <c r="A1017" s="461" t="s">
        <v>315</v>
      </c>
      <c r="B1017" s="460"/>
      <c r="C1017" s="460"/>
      <c r="D1017" s="316"/>
      <c r="E1017" s="316"/>
      <c r="F1017" s="462" t="s">
        <v>315</v>
      </c>
      <c r="G1017" s="460"/>
      <c r="H1017" s="460"/>
      <c r="I1017" s="316"/>
      <c r="J1017" s="286"/>
      <c r="K1017" s="314"/>
      <c r="L1017" s="286"/>
      <c r="M1017" s="286"/>
      <c r="N1017" s="286"/>
      <c r="O1017" s="286"/>
      <c r="P1017" s="286"/>
      <c r="Q1017" s="286"/>
      <c r="R1017" s="286"/>
      <c r="S1017" s="286"/>
      <c r="T1017" s="286"/>
      <c r="U1017" s="286"/>
      <c r="V1017" s="286"/>
    </row>
    <row r="1018" spans="1:22" ht="12.75" customHeight="1" thickBot="1">
      <c r="A1018" s="451" t="s">
        <v>316</v>
      </c>
      <c r="B1018" s="452"/>
      <c r="C1018" s="452"/>
      <c r="D1018" s="317"/>
      <c r="E1018" s="317"/>
      <c r="F1018" s="453" t="s">
        <v>316</v>
      </c>
      <c r="G1018" s="452"/>
      <c r="H1018" s="452"/>
      <c r="I1018" s="317"/>
      <c r="J1018" s="318"/>
      <c r="K1018" s="319"/>
      <c r="L1018" s="286"/>
      <c r="M1018" s="286"/>
      <c r="N1018" s="286"/>
      <c r="O1018" s="286"/>
      <c r="P1018" s="286"/>
      <c r="Q1018" s="286"/>
      <c r="R1018" s="286"/>
      <c r="S1018" s="286"/>
      <c r="T1018" s="286"/>
      <c r="U1018" s="286"/>
      <c r="V1018" s="286"/>
    </row>
    <row r="1019" spans="1:22" ht="12.75" customHeight="1">
      <c r="A1019" s="492" t="s">
        <v>302</v>
      </c>
      <c r="B1019" s="493"/>
      <c r="C1019" s="493"/>
      <c r="D1019" s="493"/>
      <c r="E1019" s="493"/>
      <c r="F1019" s="493"/>
      <c r="G1019" s="493"/>
      <c r="H1019" s="493"/>
      <c r="I1019" s="493"/>
      <c r="J1019" s="493"/>
      <c r="K1019" s="494"/>
      <c r="L1019" s="286"/>
      <c r="M1019" s="286"/>
      <c r="N1019" s="286"/>
      <c r="O1019" s="286"/>
      <c r="P1019" s="286"/>
      <c r="Q1019" s="286"/>
      <c r="R1019" s="286"/>
      <c r="S1019" s="286"/>
      <c r="T1019" s="286"/>
      <c r="U1019" s="286"/>
      <c r="V1019" s="286"/>
    </row>
    <row r="1020" spans="1:22" ht="12.75" customHeight="1" thickBot="1">
      <c r="A1020" s="483"/>
      <c r="B1020" s="479"/>
      <c r="C1020" s="479"/>
      <c r="D1020" s="479"/>
      <c r="E1020" s="479"/>
      <c r="F1020" s="479"/>
      <c r="G1020" s="479"/>
      <c r="H1020" s="479"/>
      <c r="I1020" s="479"/>
      <c r="J1020" s="479"/>
      <c r="K1020" s="480"/>
      <c r="L1020" s="286"/>
      <c r="M1020" s="286"/>
      <c r="N1020" s="286"/>
      <c r="O1020" s="286"/>
      <c r="P1020" s="286"/>
      <c r="Q1020" s="286"/>
      <c r="R1020" s="286"/>
      <c r="S1020" s="286"/>
      <c r="T1020" s="286"/>
      <c r="U1020" s="286"/>
      <c r="V1020" s="286"/>
    </row>
    <row r="1021" spans="1:22" ht="42" customHeight="1">
      <c r="A1021" s="288" t="s">
        <v>303</v>
      </c>
      <c r="B1021" s="484" t="str">
        <f>B3</f>
        <v>CONSTRUCCION DE LOS SISTEMAS DE ALCANTARILLADO PLUVIAL DE LOS BARRIOS EL DORADO, PRADOS DE SAN LUIS, SANTA CATALINA, PATRIOTAS, VILLA BACHUE y PRADOS DEL NORTE DE LA CIUDAD DE TUNJA.</v>
      </c>
      <c r="C1021" s="485"/>
      <c r="D1021" s="485"/>
      <c r="E1021" s="485"/>
      <c r="F1021" s="485"/>
      <c r="G1021" s="485"/>
      <c r="H1021" s="485"/>
      <c r="I1021" s="485"/>
      <c r="J1021" s="485"/>
      <c r="K1021" s="486"/>
      <c r="L1021" s="286"/>
      <c r="M1021" s="286"/>
      <c r="N1021" s="286"/>
      <c r="O1021" s="286"/>
      <c r="P1021" s="286"/>
      <c r="Q1021" s="286"/>
      <c r="R1021" s="286"/>
      <c r="S1021" s="286"/>
      <c r="T1021" s="286"/>
      <c r="U1021" s="286"/>
      <c r="V1021" s="286"/>
    </row>
    <row r="1022" spans="1:22" ht="12.75" customHeight="1">
      <c r="A1022" s="487" t="s">
        <v>305</v>
      </c>
      <c r="B1022" s="455"/>
      <c r="C1022" s="488"/>
      <c r="D1022" s="489"/>
      <c r="E1022" s="489"/>
      <c r="F1022" s="455"/>
      <c r="G1022" s="490" t="s">
        <v>306</v>
      </c>
      <c r="H1022" s="455"/>
      <c r="I1022" s="490"/>
      <c r="J1022" s="489"/>
      <c r="K1022" s="491"/>
      <c r="L1022" s="286"/>
      <c r="M1022" s="286"/>
      <c r="N1022" s="286"/>
      <c r="O1022" s="286"/>
      <c r="P1022" s="286"/>
      <c r="Q1022" s="286"/>
      <c r="R1022" s="286"/>
      <c r="S1022" s="286"/>
      <c r="T1022" s="286"/>
      <c r="U1022" s="286"/>
      <c r="V1022" s="286"/>
    </row>
    <row r="1023" spans="1:22" ht="39.75" customHeight="1" thickBot="1">
      <c r="A1023" s="289" t="s">
        <v>8</v>
      </c>
      <c r="B1023" s="465" t="s">
        <v>65</v>
      </c>
      <c r="C1023" s="466"/>
      <c r="D1023" s="467" t="s">
        <v>10</v>
      </c>
      <c r="E1023" s="468"/>
      <c r="F1023" s="466"/>
      <c r="G1023" s="503" t="str">
        <f>'PRESUPUESTO OFICIAL'!C58</f>
        <v>CONCRETO SIMPLE DE 21 MPa - (3000 PSI) IMPERMEABILIZADO PARA PLACAS PISOS</v>
      </c>
      <c r="H1023" s="468"/>
      <c r="I1023" s="468"/>
      <c r="J1023" s="290" t="s">
        <v>9</v>
      </c>
      <c r="K1023" s="291" t="s">
        <v>14</v>
      </c>
      <c r="L1023" s="286"/>
      <c r="M1023" s="286"/>
      <c r="N1023" s="286"/>
      <c r="O1023" s="286"/>
      <c r="P1023" s="286"/>
      <c r="Q1023" s="286"/>
      <c r="R1023" s="286"/>
      <c r="S1023" s="286"/>
      <c r="T1023" s="286"/>
      <c r="U1023" s="286"/>
      <c r="V1023" s="286"/>
    </row>
    <row r="1024" spans="1:22" ht="12.75" customHeight="1">
      <c r="A1024" s="470" t="s">
        <v>307</v>
      </c>
      <c r="B1024" s="471"/>
      <c r="C1024" s="474" t="s">
        <v>5</v>
      </c>
      <c r="D1024" s="476" t="s">
        <v>308</v>
      </c>
      <c r="E1024" s="477"/>
      <c r="F1024" s="473"/>
      <c r="G1024" s="474" t="s">
        <v>13</v>
      </c>
      <c r="H1024" s="478" t="s">
        <v>309</v>
      </c>
      <c r="I1024" s="479"/>
      <c r="J1024" s="479"/>
      <c r="K1024" s="480"/>
      <c r="L1024" s="286"/>
      <c r="M1024" s="286"/>
      <c r="N1024" s="286"/>
      <c r="O1024" s="286"/>
      <c r="P1024" s="286"/>
      <c r="Q1024" s="286"/>
      <c r="R1024" s="286"/>
      <c r="S1024" s="286"/>
      <c r="T1024" s="286"/>
      <c r="U1024" s="286"/>
      <c r="V1024" s="286"/>
    </row>
    <row r="1025" spans="1:22" ht="12.75" customHeight="1">
      <c r="A1025" s="483"/>
      <c r="B1025" s="471"/>
      <c r="C1025" s="506"/>
      <c r="D1025" s="323" t="s">
        <v>345</v>
      </c>
      <c r="E1025" s="323" t="s">
        <v>311</v>
      </c>
      <c r="F1025" s="323" t="s">
        <v>312</v>
      </c>
      <c r="G1025" s="506"/>
      <c r="H1025" s="481"/>
      <c r="I1025" s="477"/>
      <c r="J1025" s="477"/>
      <c r="K1025" s="482"/>
      <c r="L1025" s="286"/>
      <c r="M1025" s="286"/>
      <c r="N1025" s="286"/>
      <c r="O1025" s="286"/>
      <c r="P1025" s="286"/>
      <c r="Q1025" s="286"/>
      <c r="R1025" s="286"/>
      <c r="S1025" s="286"/>
      <c r="T1025" s="286"/>
      <c r="U1025" s="286"/>
      <c r="V1025" s="286"/>
    </row>
    <row r="1026" spans="1:22" ht="12.75" customHeight="1">
      <c r="A1026" s="501" t="s">
        <v>346</v>
      </c>
      <c r="B1026" s="509" t="s">
        <v>324</v>
      </c>
      <c r="C1026" s="305">
        <v>10</v>
      </c>
      <c r="D1026" s="304">
        <f>PI()*(0.85^2)</f>
        <v>2.2698006922186251</v>
      </c>
      <c r="E1026" s="306"/>
      <c r="F1026" s="307">
        <v>0.2</v>
      </c>
      <c r="G1026" s="331">
        <f>C1026*D1026*F1026</f>
        <v>4.5396013844372503</v>
      </c>
      <c r="H1026" s="300"/>
      <c r="I1026" s="300"/>
      <c r="J1026" s="300"/>
      <c r="K1026" s="301"/>
      <c r="L1026" s="286"/>
      <c r="M1026" s="286"/>
      <c r="N1026" s="286"/>
      <c r="O1026" s="286"/>
      <c r="P1026" s="286"/>
      <c r="Q1026" s="286"/>
      <c r="R1026" s="286"/>
      <c r="S1026" s="286"/>
      <c r="T1026" s="286"/>
      <c r="U1026" s="286"/>
      <c r="V1026" s="286"/>
    </row>
    <row r="1027" spans="1:22" ht="12.75" customHeight="1">
      <c r="A1027" s="501"/>
      <c r="B1027" s="509"/>
      <c r="C1027" s="305"/>
      <c r="D1027" s="304"/>
      <c r="E1027" s="306"/>
      <c r="F1027" s="307"/>
      <c r="G1027" s="331"/>
      <c r="H1027" s="300"/>
      <c r="I1027" s="300"/>
      <c r="J1027" s="300"/>
      <c r="K1027" s="301"/>
      <c r="L1027" s="286"/>
      <c r="M1027" s="286"/>
      <c r="N1027" s="286"/>
      <c r="O1027" s="286"/>
      <c r="P1027" s="286"/>
      <c r="Q1027" s="286"/>
      <c r="R1027" s="286"/>
      <c r="S1027" s="286"/>
      <c r="T1027" s="286"/>
      <c r="U1027" s="286"/>
      <c r="V1027" s="286"/>
    </row>
    <row r="1028" spans="1:22" ht="12.75" customHeight="1">
      <c r="A1028" s="501"/>
      <c r="B1028" s="509"/>
      <c r="C1028" s="305"/>
      <c r="D1028" s="304"/>
      <c r="E1028" s="306"/>
      <c r="F1028" s="307"/>
      <c r="G1028" s="331"/>
      <c r="H1028" s="300"/>
      <c r="I1028" s="300"/>
      <c r="J1028" s="300"/>
      <c r="K1028" s="301"/>
      <c r="L1028" s="286"/>
      <c r="M1028" s="286"/>
      <c r="N1028" s="286"/>
      <c r="O1028" s="286"/>
      <c r="P1028" s="286"/>
      <c r="Q1028" s="286"/>
      <c r="R1028" s="286"/>
      <c r="S1028" s="286"/>
      <c r="T1028" s="286"/>
      <c r="U1028" s="286"/>
      <c r="V1028" s="286"/>
    </row>
    <row r="1029" spans="1:22" ht="12.75" customHeight="1">
      <c r="A1029" s="501"/>
      <c r="B1029" s="509"/>
      <c r="C1029" s="305"/>
      <c r="D1029" s="304"/>
      <c r="E1029" s="306"/>
      <c r="F1029" s="307"/>
      <c r="G1029" s="331"/>
      <c r="H1029" s="300"/>
      <c r="I1029" s="300"/>
      <c r="J1029" s="300"/>
      <c r="K1029" s="301"/>
      <c r="L1029" s="286"/>
      <c r="M1029" s="286"/>
      <c r="N1029" s="286"/>
      <c r="O1029" s="286"/>
      <c r="P1029" s="286"/>
      <c r="Q1029" s="286"/>
      <c r="R1029" s="286"/>
      <c r="S1029" s="286"/>
      <c r="T1029" s="286"/>
      <c r="U1029" s="286"/>
      <c r="V1029" s="286"/>
    </row>
    <row r="1030" spans="1:22" ht="15" customHeight="1">
      <c r="A1030" s="501"/>
      <c r="B1030" s="509"/>
      <c r="C1030" s="305"/>
      <c r="D1030" s="349"/>
      <c r="E1030" s="349"/>
      <c r="F1030" s="349"/>
      <c r="G1030" s="331"/>
      <c r="K1030" s="301"/>
    </row>
    <row r="1031" spans="1:22" ht="12.75" customHeight="1" thickBot="1">
      <c r="A1031" s="502" t="s">
        <v>13</v>
      </c>
      <c r="B1031" s="477"/>
      <c r="C1031" s="477"/>
      <c r="D1031" s="477"/>
      <c r="E1031" s="477"/>
      <c r="F1031" s="473"/>
      <c r="G1031" s="308">
        <f>ROUNDUP((SUM(G1026:G1030)),0)</f>
        <v>5</v>
      </c>
      <c r="H1031" s="292"/>
      <c r="I1031" s="309"/>
      <c r="J1031" s="309"/>
      <c r="K1031" s="310"/>
      <c r="L1031" s="286"/>
      <c r="N1031" s="286"/>
      <c r="O1031" s="286"/>
      <c r="P1031" s="286"/>
      <c r="Q1031" s="286"/>
      <c r="R1031" s="286"/>
      <c r="S1031" s="286"/>
      <c r="T1031" s="286"/>
      <c r="U1031" s="286"/>
      <c r="V1031" s="286"/>
    </row>
    <row r="1032" spans="1:22" ht="12.75" customHeight="1" thickBot="1">
      <c r="A1032" s="495"/>
      <c r="B1032" s="496"/>
      <c r="C1032" s="496"/>
      <c r="D1032" s="496"/>
      <c r="E1032" s="496"/>
      <c r="F1032" s="496"/>
      <c r="G1032" s="496"/>
      <c r="H1032" s="496"/>
      <c r="I1032" s="496"/>
      <c r="J1032" s="496"/>
      <c r="K1032" s="497"/>
      <c r="L1032" s="286"/>
      <c r="M1032" s="286"/>
      <c r="N1032" s="286"/>
      <c r="O1032" s="286"/>
      <c r="P1032" s="286"/>
      <c r="Q1032" s="286"/>
      <c r="R1032" s="286"/>
      <c r="S1032" s="286"/>
      <c r="T1032" s="286"/>
      <c r="U1032" s="286"/>
      <c r="V1032" s="286"/>
    </row>
    <row r="1033" spans="1:22" ht="12.75" customHeight="1">
      <c r="A1033" s="311"/>
      <c r="B1033" s="312"/>
      <c r="C1033" s="312"/>
      <c r="D1033" s="312"/>
      <c r="E1033" s="312"/>
      <c r="F1033" s="312"/>
      <c r="G1033" s="312"/>
      <c r="H1033" s="312"/>
      <c r="I1033" s="312"/>
      <c r="J1033" s="312"/>
      <c r="K1033" s="313"/>
      <c r="L1033" s="286"/>
      <c r="M1033" s="286"/>
      <c r="N1033" s="286"/>
      <c r="O1033" s="286"/>
      <c r="P1033" s="286"/>
      <c r="Q1033" s="286"/>
      <c r="R1033" s="286"/>
      <c r="S1033" s="286"/>
      <c r="T1033" s="286"/>
      <c r="U1033" s="286"/>
      <c r="V1033" s="286"/>
    </row>
    <row r="1034" spans="1:22" ht="50.25" customHeight="1">
      <c r="A1034" s="459"/>
      <c r="B1034" s="460"/>
      <c r="C1034" s="460"/>
      <c r="D1034" s="460"/>
      <c r="E1034" s="460"/>
      <c r="F1034" s="460"/>
      <c r="G1034" s="460"/>
      <c r="H1034" s="460"/>
      <c r="I1034" s="460"/>
      <c r="J1034" s="286"/>
      <c r="K1034" s="314"/>
      <c r="L1034" s="286"/>
      <c r="M1034" s="286"/>
      <c r="N1034" s="286"/>
      <c r="O1034" s="286"/>
      <c r="P1034" s="286"/>
      <c r="Q1034" s="286"/>
      <c r="R1034" s="286"/>
      <c r="S1034" s="286"/>
      <c r="T1034" s="286"/>
      <c r="U1034" s="286"/>
      <c r="V1034" s="286"/>
    </row>
    <row r="1035" spans="1:22" ht="12.75" customHeight="1">
      <c r="A1035" s="461" t="s">
        <v>315</v>
      </c>
      <c r="B1035" s="460"/>
      <c r="C1035" s="460"/>
      <c r="D1035" s="316"/>
      <c r="E1035" s="316"/>
      <c r="F1035" s="462" t="s">
        <v>315</v>
      </c>
      <c r="G1035" s="460"/>
      <c r="H1035" s="460"/>
      <c r="I1035" s="316"/>
      <c r="J1035" s="286"/>
      <c r="K1035" s="314"/>
      <c r="L1035" s="286"/>
      <c r="M1035" s="286"/>
      <c r="N1035" s="286"/>
      <c r="O1035" s="286"/>
      <c r="P1035" s="286"/>
      <c r="Q1035" s="286"/>
      <c r="R1035" s="286"/>
      <c r="S1035" s="286"/>
      <c r="T1035" s="286"/>
      <c r="U1035" s="286"/>
      <c r="V1035" s="286"/>
    </row>
    <row r="1036" spans="1:22" ht="12.75" customHeight="1" thickBot="1">
      <c r="A1036" s="451" t="s">
        <v>316</v>
      </c>
      <c r="B1036" s="452"/>
      <c r="C1036" s="452"/>
      <c r="D1036" s="317"/>
      <c r="E1036" s="317"/>
      <c r="F1036" s="453" t="s">
        <v>316</v>
      </c>
      <c r="G1036" s="452"/>
      <c r="H1036" s="452"/>
      <c r="I1036" s="317"/>
      <c r="J1036" s="318"/>
      <c r="K1036" s="319"/>
      <c r="L1036" s="286"/>
      <c r="M1036" s="286"/>
      <c r="N1036" s="286"/>
      <c r="O1036" s="286"/>
      <c r="P1036" s="286"/>
      <c r="Q1036" s="286"/>
      <c r="R1036" s="286"/>
      <c r="S1036" s="286"/>
      <c r="T1036" s="286"/>
      <c r="U1036" s="286"/>
      <c r="V1036" s="286"/>
    </row>
    <row r="1037" spans="1:22" ht="12.75" customHeight="1">
      <c r="A1037" s="492" t="s">
        <v>302</v>
      </c>
      <c r="B1037" s="493"/>
      <c r="C1037" s="493"/>
      <c r="D1037" s="493"/>
      <c r="E1037" s="493"/>
      <c r="F1037" s="493"/>
      <c r="G1037" s="493"/>
      <c r="H1037" s="493"/>
      <c r="I1037" s="493"/>
      <c r="J1037" s="493"/>
      <c r="K1037" s="494"/>
      <c r="L1037" s="286"/>
      <c r="M1037" s="286"/>
      <c r="N1037" s="286"/>
      <c r="O1037" s="286"/>
      <c r="P1037" s="286"/>
      <c r="Q1037" s="286"/>
      <c r="R1037" s="286"/>
      <c r="S1037" s="286"/>
      <c r="T1037" s="286"/>
      <c r="U1037" s="286"/>
      <c r="V1037" s="286"/>
    </row>
    <row r="1038" spans="1:22" ht="12.75" customHeight="1" thickBot="1">
      <c r="A1038" s="483"/>
      <c r="B1038" s="479"/>
      <c r="C1038" s="479"/>
      <c r="D1038" s="479"/>
      <c r="E1038" s="479"/>
      <c r="F1038" s="479"/>
      <c r="G1038" s="479"/>
      <c r="H1038" s="479"/>
      <c r="I1038" s="479"/>
      <c r="J1038" s="479"/>
      <c r="K1038" s="480"/>
      <c r="L1038" s="286"/>
      <c r="M1038" s="286"/>
      <c r="N1038" s="286"/>
      <c r="O1038" s="286"/>
      <c r="P1038" s="286"/>
      <c r="Q1038" s="286"/>
      <c r="R1038" s="286"/>
      <c r="S1038" s="286"/>
      <c r="T1038" s="286"/>
      <c r="U1038" s="286"/>
      <c r="V1038" s="286"/>
    </row>
    <row r="1039" spans="1:22" ht="42" customHeight="1">
      <c r="A1039" s="288" t="s">
        <v>303</v>
      </c>
      <c r="B1039" s="484" t="str">
        <f>B3</f>
        <v>CONSTRUCCION DE LOS SISTEMAS DE ALCANTARILLADO PLUVIAL DE LOS BARRIOS EL DORADO, PRADOS DE SAN LUIS, SANTA CATALINA, PATRIOTAS, VILLA BACHUE y PRADOS DEL NORTE DE LA CIUDAD DE TUNJA.</v>
      </c>
      <c r="C1039" s="485"/>
      <c r="D1039" s="485"/>
      <c r="E1039" s="485"/>
      <c r="F1039" s="485"/>
      <c r="G1039" s="485"/>
      <c r="H1039" s="485"/>
      <c r="I1039" s="485"/>
      <c r="J1039" s="485"/>
      <c r="K1039" s="486"/>
      <c r="L1039" s="286"/>
      <c r="M1039" s="286"/>
      <c r="N1039" s="286"/>
      <c r="O1039" s="286"/>
      <c r="P1039" s="286"/>
      <c r="Q1039" s="286"/>
      <c r="R1039" s="286"/>
      <c r="S1039" s="286"/>
      <c r="T1039" s="286"/>
      <c r="U1039" s="286"/>
      <c r="V1039" s="286"/>
    </row>
    <row r="1040" spans="1:22" ht="12.75" customHeight="1">
      <c r="A1040" s="487" t="s">
        <v>305</v>
      </c>
      <c r="B1040" s="455"/>
      <c r="C1040" s="488"/>
      <c r="D1040" s="489"/>
      <c r="E1040" s="489"/>
      <c r="F1040" s="455"/>
      <c r="G1040" s="490" t="s">
        <v>306</v>
      </c>
      <c r="H1040" s="455"/>
      <c r="I1040" s="490"/>
      <c r="J1040" s="489"/>
      <c r="K1040" s="491"/>
      <c r="L1040" s="286"/>
      <c r="M1040" s="286"/>
      <c r="N1040" s="286"/>
      <c r="O1040" s="286"/>
      <c r="P1040" s="286"/>
      <c r="Q1040" s="286"/>
      <c r="R1040" s="286"/>
      <c r="S1040" s="286"/>
      <c r="T1040" s="286"/>
      <c r="U1040" s="286"/>
      <c r="V1040" s="286"/>
    </row>
    <row r="1041" spans="1:22" ht="39.75" customHeight="1" thickBot="1">
      <c r="A1041" s="289" t="s">
        <v>8</v>
      </c>
      <c r="B1041" s="465" t="s">
        <v>66</v>
      </c>
      <c r="C1041" s="466"/>
      <c r="D1041" s="467" t="s">
        <v>10</v>
      </c>
      <c r="E1041" s="468"/>
      <c r="F1041" s="466"/>
      <c r="G1041" s="503" t="str">
        <f>'PRESUPUESTO OFICIAL'!C59</f>
        <v>CONCRETO SIMPLE DE 21 MPa - (3000 PSI) IMPERMEABILIZADO PARA TAPAS</v>
      </c>
      <c r="H1041" s="468"/>
      <c r="I1041" s="468"/>
      <c r="J1041" s="290" t="s">
        <v>9</v>
      </c>
      <c r="K1041" s="291" t="s">
        <v>14</v>
      </c>
      <c r="L1041" s="286"/>
      <c r="M1041" s="286"/>
      <c r="N1041" s="286"/>
      <c r="O1041" s="286"/>
      <c r="P1041" s="286"/>
      <c r="Q1041" s="286"/>
      <c r="R1041" s="286"/>
      <c r="S1041" s="286"/>
      <c r="T1041" s="286"/>
      <c r="U1041" s="286"/>
      <c r="V1041" s="286"/>
    </row>
    <row r="1042" spans="1:22" ht="12.75" customHeight="1">
      <c r="A1042" s="470" t="s">
        <v>307</v>
      </c>
      <c r="B1042" s="471"/>
      <c r="C1042" s="474" t="s">
        <v>5</v>
      </c>
      <c r="D1042" s="476" t="s">
        <v>308</v>
      </c>
      <c r="E1042" s="477"/>
      <c r="F1042" s="473"/>
      <c r="G1042" s="474" t="s">
        <v>13</v>
      </c>
      <c r="H1042" s="478" t="s">
        <v>309</v>
      </c>
      <c r="I1042" s="479"/>
      <c r="J1042" s="479"/>
      <c r="K1042" s="480"/>
      <c r="L1042" s="286"/>
      <c r="M1042" s="286"/>
      <c r="N1042" s="286"/>
      <c r="O1042" s="286"/>
      <c r="P1042" s="286"/>
      <c r="Q1042" s="286"/>
      <c r="R1042" s="286"/>
      <c r="S1042" s="286"/>
      <c r="T1042" s="286"/>
      <c r="U1042" s="286"/>
      <c r="V1042" s="286"/>
    </row>
    <row r="1043" spans="1:22" ht="12.75" customHeight="1">
      <c r="A1043" s="483"/>
      <c r="B1043" s="471"/>
      <c r="C1043" s="506"/>
      <c r="D1043" s="323" t="s">
        <v>310</v>
      </c>
      <c r="E1043" s="323" t="s">
        <v>311</v>
      </c>
      <c r="F1043" s="323" t="s">
        <v>312</v>
      </c>
      <c r="G1043" s="506"/>
      <c r="H1043" s="481"/>
      <c r="I1043" s="477"/>
      <c r="J1043" s="477"/>
      <c r="K1043" s="482"/>
      <c r="L1043" s="286"/>
      <c r="M1043" s="286"/>
      <c r="N1043" s="286"/>
      <c r="O1043" s="286"/>
      <c r="P1043" s="286"/>
      <c r="Q1043" s="286"/>
      <c r="R1043" s="286"/>
      <c r="S1043" s="286"/>
      <c r="T1043" s="286"/>
      <c r="U1043" s="286"/>
      <c r="V1043" s="286"/>
    </row>
    <row r="1044" spans="1:22" ht="12.75" customHeight="1">
      <c r="A1044" s="501" t="s">
        <v>346</v>
      </c>
      <c r="B1044" s="509" t="s">
        <v>324</v>
      </c>
      <c r="C1044" s="305">
        <v>10</v>
      </c>
      <c r="D1044" s="304">
        <f>PI()*(0.85^2)</f>
        <v>2.2698006922186251</v>
      </c>
      <c r="E1044" s="306"/>
      <c r="F1044" s="307">
        <v>0.25</v>
      </c>
      <c r="G1044" s="331">
        <f>C1044*D1044*F1044</f>
        <v>5.674501730546563</v>
      </c>
      <c r="H1044" s="300"/>
      <c r="I1044" s="300"/>
      <c r="J1044" s="300"/>
      <c r="K1044" s="301"/>
      <c r="L1044" s="286"/>
      <c r="M1044" s="286"/>
      <c r="N1044" s="286"/>
      <c r="O1044" s="286"/>
      <c r="P1044" s="286"/>
      <c r="Q1044" s="286"/>
      <c r="R1044" s="286"/>
      <c r="S1044" s="286"/>
      <c r="T1044" s="286"/>
      <c r="U1044" s="286"/>
      <c r="V1044" s="286"/>
    </row>
    <row r="1045" spans="1:22" ht="12.75" customHeight="1">
      <c r="A1045" s="501" t="s">
        <v>347</v>
      </c>
      <c r="B1045" s="509" t="s">
        <v>326</v>
      </c>
      <c r="C1045" s="305">
        <v>-10</v>
      </c>
      <c r="D1045" s="304">
        <f>PI()*(0.35^2)</f>
        <v>0.38484510006474959</v>
      </c>
      <c r="E1045" s="306"/>
      <c r="F1045" s="307">
        <v>0.2</v>
      </c>
      <c r="G1045" s="331">
        <f>C1045*D1045*F1045</f>
        <v>-0.76969020012949929</v>
      </c>
      <c r="H1045" s="300"/>
      <c r="I1045" s="300"/>
      <c r="J1045" s="300"/>
      <c r="K1045" s="301"/>
      <c r="L1045" s="286"/>
      <c r="M1045" s="286"/>
      <c r="N1045" s="286"/>
      <c r="O1045" s="286"/>
      <c r="P1045" s="286"/>
      <c r="Q1045" s="286"/>
      <c r="R1045" s="286"/>
      <c r="S1045" s="286"/>
      <c r="T1045" s="286"/>
      <c r="U1045" s="286"/>
      <c r="V1045" s="286"/>
    </row>
    <row r="1046" spans="1:22" ht="12.75" customHeight="1">
      <c r="A1046" s="501"/>
      <c r="B1046" s="509"/>
      <c r="C1046" s="305"/>
      <c r="D1046" s="304"/>
      <c r="E1046" s="306"/>
      <c r="F1046" s="307"/>
      <c r="G1046" s="331"/>
      <c r="H1046" s="300"/>
      <c r="I1046" s="300"/>
      <c r="J1046" s="300"/>
      <c r="K1046" s="301"/>
      <c r="L1046" s="286"/>
      <c r="M1046" s="286"/>
      <c r="N1046" s="286"/>
      <c r="O1046" s="286"/>
      <c r="P1046" s="286"/>
      <c r="Q1046" s="286"/>
      <c r="R1046" s="286"/>
      <c r="S1046" s="286"/>
      <c r="T1046" s="286"/>
      <c r="U1046" s="286"/>
      <c r="V1046" s="286"/>
    </row>
    <row r="1047" spans="1:22" ht="12.75" customHeight="1">
      <c r="A1047" s="501"/>
      <c r="B1047" s="509"/>
      <c r="C1047" s="305"/>
      <c r="D1047" s="304"/>
      <c r="E1047" s="306"/>
      <c r="F1047" s="307"/>
      <c r="G1047" s="331"/>
      <c r="H1047" s="300"/>
      <c r="I1047" s="300"/>
      <c r="J1047" s="300"/>
      <c r="K1047" s="301"/>
      <c r="L1047" s="286"/>
      <c r="M1047" s="286"/>
      <c r="N1047" s="286"/>
      <c r="O1047" s="286"/>
      <c r="P1047" s="286"/>
      <c r="Q1047" s="286"/>
      <c r="R1047" s="286"/>
      <c r="S1047" s="286"/>
      <c r="T1047" s="286"/>
      <c r="U1047" s="286"/>
      <c r="V1047" s="286"/>
    </row>
    <row r="1048" spans="1:22" ht="15" customHeight="1">
      <c r="A1048" s="501"/>
      <c r="B1048" s="509"/>
      <c r="C1048" s="305"/>
      <c r="D1048" s="349"/>
      <c r="E1048" s="349"/>
      <c r="F1048" s="349"/>
      <c r="G1048" s="331"/>
      <c r="K1048" s="301"/>
    </row>
    <row r="1049" spans="1:22" ht="12.75" customHeight="1" thickBot="1">
      <c r="A1049" s="502" t="s">
        <v>13</v>
      </c>
      <c r="B1049" s="477"/>
      <c r="C1049" s="477"/>
      <c r="D1049" s="477"/>
      <c r="E1049" s="477"/>
      <c r="F1049" s="473"/>
      <c r="G1049" s="308">
        <f>ROUNDUP((SUM(G1044:G1048)),0)</f>
        <v>5</v>
      </c>
      <c r="H1049" s="292"/>
      <c r="I1049" s="309"/>
      <c r="J1049" s="309"/>
      <c r="K1049" s="310"/>
      <c r="L1049" s="286"/>
      <c r="N1049" s="286"/>
      <c r="O1049" s="286"/>
      <c r="P1049" s="286"/>
      <c r="Q1049" s="286"/>
      <c r="R1049" s="286"/>
      <c r="S1049" s="286"/>
      <c r="T1049" s="286"/>
      <c r="U1049" s="286"/>
      <c r="V1049" s="286"/>
    </row>
    <row r="1050" spans="1:22" ht="12.75" customHeight="1" thickBot="1">
      <c r="A1050" s="495"/>
      <c r="B1050" s="496"/>
      <c r="C1050" s="496"/>
      <c r="D1050" s="496"/>
      <c r="E1050" s="496"/>
      <c r="F1050" s="496"/>
      <c r="G1050" s="496"/>
      <c r="H1050" s="496"/>
      <c r="I1050" s="496"/>
      <c r="J1050" s="496"/>
      <c r="K1050" s="497"/>
      <c r="L1050" s="286"/>
      <c r="M1050" s="286"/>
      <c r="N1050" s="286"/>
      <c r="O1050" s="286"/>
      <c r="P1050" s="286"/>
      <c r="Q1050" s="286"/>
      <c r="R1050" s="286"/>
      <c r="S1050" s="286"/>
      <c r="T1050" s="286"/>
      <c r="U1050" s="286"/>
      <c r="V1050" s="286"/>
    </row>
    <row r="1051" spans="1:22" ht="12.75" customHeight="1">
      <c r="A1051" s="311"/>
      <c r="B1051" s="312"/>
      <c r="C1051" s="312"/>
      <c r="D1051" s="312"/>
      <c r="E1051" s="312"/>
      <c r="F1051" s="312"/>
      <c r="G1051" s="312"/>
      <c r="H1051" s="312"/>
      <c r="I1051" s="312"/>
      <c r="J1051" s="312"/>
      <c r="K1051" s="313"/>
      <c r="L1051" s="286"/>
      <c r="M1051" s="286"/>
      <c r="N1051" s="286"/>
      <c r="O1051" s="286"/>
      <c r="P1051" s="286"/>
      <c r="Q1051" s="286"/>
      <c r="R1051" s="286"/>
      <c r="S1051" s="286"/>
      <c r="T1051" s="286"/>
      <c r="U1051" s="286"/>
      <c r="V1051" s="286"/>
    </row>
    <row r="1052" spans="1:22" ht="50.25" customHeight="1">
      <c r="A1052" s="459"/>
      <c r="B1052" s="460"/>
      <c r="C1052" s="460"/>
      <c r="D1052" s="460"/>
      <c r="E1052" s="460"/>
      <c r="F1052" s="460"/>
      <c r="G1052" s="460"/>
      <c r="H1052" s="460"/>
      <c r="I1052" s="460"/>
      <c r="J1052" s="286"/>
      <c r="K1052" s="314"/>
      <c r="L1052" s="286"/>
      <c r="M1052" s="286"/>
      <c r="N1052" s="286"/>
      <c r="O1052" s="286"/>
      <c r="P1052" s="286"/>
      <c r="Q1052" s="286"/>
      <c r="R1052" s="286"/>
      <c r="S1052" s="286"/>
      <c r="T1052" s="286"/>
      <c r="U1052" s="286"/>
      <c r="V1052" s="286"/>
    </row>
    <row r="1053" spans="1:22" ht="12.75" customHeight="1">
      <c r="A1053" s="461" t="s">
        <v>315</v>
      </c>
      <c r="B1053" s="460"/>
      <c r="C1053" s="460"/>
      <c r="D1053" s="316"/>
      <c r="E1053" s="316"/>
      <c r="F1053" s="462" t="s">
        <v>315</v>
      </c>
      <c r="G1053" s="460"/>
      <c r="H1053" s="460"/>
      <c r="I1053" s="316"/>
      <c r="J1053" s="286"/>
      <c r="K1053" s="314"/>
      <c r="L1053" s="286"/>
      <c r="M1053" s="286"/>
      <c r="N1053" s="286"/>
      <c r="O1053" s="286"/>
      <c r="P1053" s="286"/>
      <c r="Q1053" s="286"/>
      <c r="R1053" s="286"/>
      <c r="S1053" s="286"/>
      <c r="T1053" s="286"/>
      <c r="U1053" s="286"/>
      <c r="V1053" s="286"/>
    </row>
    <row r="1054" spans="1:22" ht="12.75" customHeight="1" thickBot="1">
      <c r="A1054" s="451" t="s">
        <v>316</v>
      </c>
      <c r="B1054" s="452"/>
      <c r="C1054" s="452"/>
      <c r="D1054" s="317"/>
      <c r="E1054" s="317"/>
      <c r="F1054" s="453" t="s">
        <v>316</v>
      </c>
      <c r="G1054" s="452"/>
      <c r="H1054" s="452"/>
      <c r="I1054" s="317"/>
      <c r="J1054" s="318"/>
      <c r="K1054" s="319"/>
      <c r="L1054" s="286"/>
      <c r="M1054" s="286"/>
      <c r="N1054" s="286"/>
      <c r="O1054" s="286"/>
      <c r="P1054" s="286"/>
      <c r="Q1054" s="286"/>
      <c r="R1054" s="286"/>
      <c r="S1054" s="286"/>
      <c r="T1054" s="286"/>
      <c r="U1054" s="286"/>
      <c r="V1054" s="286"/>
    </row>
    <row r="1055" spans="1:22" ht="12.75" customHeight="1">
      <c r="A1055" s="492" t="s">
        <v>302</v>
      </c>
      <c r="B1055" s="493"/>
      <c r="C1055" s="493"/>
      <c r="D1055" s="493"/>
      <c r="E1055" s="493"/>
      <c r="F1055" s="493"/>
      <c r="G1055" s="493"/>
      <c r="H1055" s="493"/>
      <c r="I1055" s="493"/>
      <c r="J1055" s="493"/>
      <c r="K1055" s="494"/>
      <c r="L1055" s="286"/>
      <c r="M1055" s="286"/>
      <c r="N1055" s="286"/>
      <c r="O1055" s="286"/>
      <c r="P1055" s="286"/>
      <c r="Q1055" s="286"/>
      <c r="R1055" s="286"/>
      <c r="S1055" s="286"/>
      <c r="T1055" s="286"/>
      <c r="U1055" s="286"/>
      <c r="V1055" s="286"/>
    </row>
    <row r="1056" spans="1:22" ht="12.75" customHeight="1" thickBot="1">
      <c r="A1056" s="483"/>
      <c r="B1056" s="479"/>
      <c r="C1056" s="479"/>
      <c r="D1056" s="479"/>
      <c r="E1056" s="479"/>
      <c r="F1056" s="479"/>
      <c r="G1056" s="479"/>
      <c r="H1056" s="479"/>
      <c r="I1056" s="479"/>
      <c r="J1056" s="479"/>
      <c r="K1056" s="480"/>
      <c r="L1056" s="286"/>
      <c r="M1056" s="286"/>
      <c r="N1056" s="286"/>
      <c r="O1056" s="286"/>
      <c r="P1056" s="286"/>
      <c r="Q1056" s="286"/>
      <c r="R1056" s="286"/>
      <c r="S1056" s="286"/>
      <c r="T1056" s="286"/>
      <c r="U1056" s="286"/>
      <c r="V1056" s="286"/>
    </row>
    <row r="1057" spans="1:22" ht="42" customHeight="1">
      <c r="A1057" s="288" t="s">
        <v>303</v>
      </c>
      <c r="B1057" s="484" t="str">
        <f>B3</f>
        <v>CONSTRUCCION DE LOS SISTEMAS DE ALCANTARILLADO PLUVIAL DE LOS BARRIOS EL DORADO, PRADOS DE SAN LUIS, SANTA CATALINA, PATRIOTAS, VILLA BACHUE y PRADOS DEL NORTE DE LA CIUDAD DE TUNJA.</v>
      </c>
      <c r="C1057" s="485"/>
      <c r="D1057" s="485"/>
      <c r="E1057" s="485"/>
      <c r="F1057" s="485"/>
      <c r="G1057" s="485"/>
      <c r="H1057" s="485"/>
      <c r="I1057" s="485"/>
      <c r="J1057" s="485"/>
      <c r="K1057" s="486"/>
      <c r="L1057" s="286"/>
      <c r="M1057" s="286"/>
      <c r="N1057" s="286"/>
      <c r="O1057" s="286"/>
      <c r="P1057" s="286"/>
      <c r="Q1057" s="286"/>
      <c r="R1057" s="286"/>
      <c r="S1057" s="286"/>
      <c r="T1057" s="286"/>
      <c r="U1057" s="286"/>
      <c r="V1057" s="286"/>
    </row>
    <row r="1058" spans="1:22" ht="12.75" customHeight="1">
      <c r="A1058" s="487" t="s">
        <v>305</v>
      </c>
      <c r="B1058" s="455"/>
      <c r="C1058" s="488"/>
      <c r="D1058" s="489"/>
      <c r="E1058" s="489"/>
      <c r="F1058" s="455"/>
      <c r="G1058" s="490" t="s">
        <v>306</v>
      </c>
      <c r="H1058" s="455"/>
      <c r="I1058" s="490"/>
      <c r="J1058" s="489"/>
      <c r="K1058" s="491"/>
      <c r="L1058" s="286"/>
      <c r="M1058" s="286"/>
      <c r="N1058" s="286"/>
      <c r="O1058" s="286"/>
      <c r="P1058" s="286"/>
      <c r="Q1058" s="286"/>
      <c r="R1058" s="286"/>
      <c r="S1058" s="286"/>
      <c r="T1058" s="286"/>
      <c r="U1058" s="286"/>
      <c r="V1058" s="286"/>
    </row>
    <row r="1059" spans="1:22" ht="39.75" customHeight="1" thickBot="1">
      <c r="A1059" s="289" t="s">
        <v>8</v>
      </c>
      <c r="B1059" s="465" t="s">
        <v>67</v>
      </c>
      <c r="C1059" s="466"/>
      <c r="D1059" s="467" t="s">
        <v>10</v>
      </c>
      <c r="E1059" s="468"/>
      <c r="F1059" s="466"/>
      <c r="G1059" s="503" t="str">
        <f>'PRESUPUESTO OFICIAL'!C60</f>
        <v>PASO DE ESCALERILLA DE GATO CON VARILLA DE 5/8"</v>
      </c>
      <c r="H1059" s="468"/>
      <c r="I1059" s="468"/>
      <c r="J1059" s="290" t="s">
        <v>9</v>
      </c>
      <c r="K1059" s="291" t="s">
        <v>9</v>
      </c>
      <c r="L1059" s="286"/>
      <c r="M1059" s="286"/>
      <c r="N1059" s="286"/>
      <c r="O1059" s="286"/>
      <c r="P1059" s="286"/>
      <c r="Q1059" s="286"/>
      <c r="R1059" s="286"/>
      <c r="S1059" s="286"/>
      <c r="T1059" s="286"/>
      <c r="U1059" s="286"/>
      <c r="V1059" s="286"/>
    </row>
    <row r="1060" spans="1:22" ht="12.75" customHeight="1">
      <c r="A1060" s="470" t="s">
        <v>307</v>
      </c>
      <c r="B1060" s="471"/>
      <c r="C1060" s="474" t="s">
        <v>5</v>
      </c>
      <c r="D1060" s="476" t="s">
        <v>308</v>
      </c>
      <c r="E1060" s="477"/>
      <c r="F1060" s="473"/>
      <c r="G1060" s="474" t="s">
        <v>13</v>
      </c>
      <c r="H1060" s="478" t="s">
        <v>309</v>
      </c>
      <c r="I1060" s="479"/>
      <c r="J1060" s="479"/>
      <c r="K1060" s="480"/>
      <c r="L1060" s="286"/>
      <c r="M1060" s="286"/>
      <c r="N1060" s="286"/>
      <c r="O1060" s="286"/>
      <c r="P1060" s="286"/>
      <c r="Q1060" s="286"/>
      <c r="R1060" s="286"/>
      <c r="S1060" s="286"/>
      <c r="T1060" s="286"/>
      <c r="U1060" s="286"/>
      <c r="V1060" s="286"/>
    </row>
    <row r="1061" spans="1:22" ht="12.75" customHeight="1">
      <c r="A1061" s="483"/>
      <c r="B1061" s="471"/>
      <c r="C1061" s="506"/>
      <c r="D1061" s="323" t="s">
        <v>310</v>
      </c>
      <c r="E1061" s="323" t="s">
        <v>348</v>
      </c>
      <c r="F1061" s="323" t="s">
        <v>349</v>
      </c>
      <c r="G1061" s="506"/>
      <c r="H1061" s="481"/>
      <c r="I1061" s="477"/>
      <c r="J1061" s="477"/>
      <c r="K1061" s="482"/>
      <c r="L1061" s="286"/>
      <c r="M1061" s="286"/>
      <c r="N1061" s="286"/>
      <c r="O1061" s="286"/>
      <c r="P1061" s="286"/>
      <c r="Q1061" s="286"/>
      <c r="R1061" s="286"/>
      <c r="S1061" s="286"/>
      <c r="T1061" s="286"/>
      <c r="U1061" s="286"/>
      <c r="V1061" s="286"/>
    </row>
    <row r="1062" spans="1:22" ht="12.75" customHeight="1">
      <c r="A1062" s="454" t="s">
        <v>366</v>
      </c>
      <c r="B1062" s="463"/>
      <c r="C1062" s="305">
        <f>ROUND((F1062/0.4),0)</f>
        <v>6</v>
      </c>
      <c r="D1062" s="304"/>
      <c r="E1062" s="306"/>
      <c r="F1062" s="337">
        <f>2.3</f>
        <v>2.2999999999999998</v>
      </c>
      <c r="G1062" s="331">
        <f>C1062</f>
        <v>6</v>
      </c>
      <c r="H1062" s="300"/>
      <c r="I1062" s="300"/>
      <c r="J1062" s="300"/>
      <c r="K1062" s="301"/>
      <c r="L1062" s="286"/>
      <c r="M1062" s="286"/>
      <c r="N1062" s="286"/>
      <c r="O1062" s="286"/>
      <c r="P1062" s="286"/>
      <c r="Q1062" s="286"/>
      <c r="R1062" s="286"/>
      <c r="S1062" s="286"/>
      <c r="T1062" s="286"/>
      <c r="U1062" s="286"/>
      <c r="V1062" s="286"/>
    </row>
    <row r="1063" spans="1:22" ht="12.75" customHeight="1">
      <c r="A1063" s="454" t="s">
        <v>367</v>
      </c>
      <c r="B1063" s="463"/>
      <c r="C1063" s="305">
        <f t="shared" ref="C1063:C1071" si="28">ROUND((F1063/0.4),0)</f>
        <v>12</v>
      </c>
      <c r="D1063" s="304"/>
      <c r="E1063" s="306"/>
      <c r="F1063" s="337">
        <v>4.6399999999999997</v>
      </c>
      <c r="G1063" s="331">
        <f t="shared" ref="G1063:G1071" si="29">C1063</f>
        <v>12</v>
      </c>
      <c r="H1063" s="300"/>
      <c r="I1063" s="300"/>
      <c r="J1063" s="300"/>
      <c r="K1063" s="301"/>
      <c r="L1063" s="286"/>
      <c r="M1063" s="286"/>
      <c r="N1063" s="286"/>
      <c r="O1063" s="286"/>
      <c r="P1063" s="286"/>
      <c r="Q1063" s="286"/>
      <c r="R1063" s="286"/>
      <c r="S1063" s="286"/>
      <c r="T1063" s="286"/>
      <c r="U1063" s="286"/>
      <c r="V1063" s="286"/>
    </row>
    <row r="1064" spans="1:22" ht="12.75" customHeight="1">
      <c r="A1064" s="454" t="s">
        <v>368</v>
      </c>
      <c r="B1064" s="463"/>
      <c r="C1064" s="305">
        <f t="shared" si="28"/>
        <v>6</v>
      </c>
      <c r="D1064" s="304"/>
      <c r="E1064" s="306"/>
      <c r="F1064" s="337">
        <f>2.36</f>
        <v>2.36</v>
      </c>
      <c r="G1064" s="331">
        <f t="shared" si="29"/>
        <v>6</v>
      </c>
      <c r="H1064" s="300"/>
      <c r="I1064" s="300"/>
      <c r="J1064" s="300"/>
      <c r="K1064" s="301"/>
      <c r="L1064" s="286"/>
      <c r="M1064" s="286"/>
      <c r="N1064" s="286"/>
      <c r="O1064" s="286"/>
      <c r="P1064" s="286"/>
      <c r="Q1064" s="286"/>
      <c r="R1064" s="286"/>
      <c r="S1064" s="286"/>
      <c r="T1064" s="286"/>
      <c r="U1064" s="286"/>
      <c r="V1064" s="286"/>
    </row>
    <row r="1065" spans="1:22" ht="12.75" customHeight="1">
      <c r="A1065" s="454" t="s">
        <v>369</v>
      </c>
      <c r="B1065" s="463"/>
      <c r="C1065" s="305">
        <f t="shared" si="28"/>
        <v>9</v>
      </c>
      <c r="D1065" s="304"/>
      <c r="E1065" s="306"/>
      <c r="F1065" s="337">
        <f>3.61</f>
        <v>3.61</v>
      </c>
      <c r="G1065" s="331">
        <f t="shared" si="29"/>
        <v>9</v>
      </c>
      <c r="H1065" s="300"/>
      <c r="I1065" s="300"/>
      <c r="J1065" s="300"/>
      <c r="K1065" s="301"/>
      <c r="L1065" s="286"/>
      <c r="M1065" s="286"/>
      <c r="N1065" s="286"/>
      <c r="O1065" s="286"/>
      <c r="P1065" s="286"/>
      <c r="Q1065" s="286"/>
      <c r="R1065" s="286"/>
      <c r="S1065" s="286"/>
      <c r="T1065" s="286"/>
      <c r="U1065" s="286"/>
      <c r="V1065" s="286"/>
    </row>
    <row r="1066" spans="1:22" ht="12.75" customHeight="1">
      <c r="A1066" s="454" t="s">
        <v>370</v>
      </c>
      <c r="B1066" s="463" t="s">
        <v>371</v>
      </c>
      <c r="C1066" s="305">
        <f t="shared" si="28"/>
        <v>7</v>
      </c>
      <c r="D1066" s="304"/>
      <c r="E1066" s="306"/>
      <c r="F1066" s="337">
        <f>2.81</f>
        <v>2.81</v>
      </c>
      <c r="G1066" s="331">
        <f t="shared" si="29"/>
        <v>7</v>
      </c>
      <c r="H1066" s="300"/>
      <c r="I1066" s="300"/>
      <c r="J1066" s="300"/>
      <c r="K1066" s="301"/>
      <c r="L1066" s="286"/>
      <c r="M1066" s="286"/>
      <c r="N1066" s="286"/>
      <c r="O1066" s="286"/>
      <c r="P1066" s="286"/>
      <c r="Q1066" s="286"/>
      <c r="R1066" s="286"/>
      <c r="S1066" s="286"/>
      <c r="T1066" s="286"/>
      <c r="U1066" s="286"/>
      <c r="V1066" s="286"/>
    </row>
    <row r="1067" spans="1:22" ht="12.75" customHeight="1">
      <c r="A1067" s="454" t="s">
        <v>372</v>
      </c>
      <c r="B1067" s="463"/>
      <c r="C1067" s="305">
        <f t="shared" si="28"/>
        <v>5</v>
      </c>
      <c r="D1067" s="304"/>
      <c r="E1067" s="306"/>
      <c r="F1067" s="337">
        <f>2.19</f>
        <v>2.19</v>
      </c>
      <c r="G1067" s="331">
        <f t="shared" si="29"/>
        <v>5</v>
      </c>
      <c r="H1067" s="300"/>
      <c r="I1067" s="300"/>
      <c r="J1067" s="300"/>
      <c r="K1067" s="301"/>
      <c r="L1067" s="286"/>
      <c r="M1067" s="286"/>
      <c r="N1067" s="286"/>
      <c r="O1067" s="286"/>
      <c r="P1067" s="286"/>
      <c r="Q1067" s="286"/>
      <c r="R1067" s="286"/>
      <c r="S1067" s="286"/>
      <c r="T1067" s="286"/>
      <c r="U1067" s="286"/>
      <c r="V1067" s="286"/>
    </row>
    <row r="1068" spans="1:22" ht="12.75" customHeight="1">
      <c r="A1068" s="454" t="s">
        <v>373</v>
      </c>
      <c r="B1068" s="463" t="s">
        <v>374</v>
      </c>
      <c r="C1068" s="305">
        <f t="shared" si="28"/>
        <v>5</v>
      </c>
      <c r="D1068" s="304"/>
      <c r="E1068" s="306"/>
      <c r="F1068" s="337">
        <f>2.14</f>
        <v>2.14</v>
      </c>
      <c r="G1068" s="331">
        <f t="shared" si="29"/>
        <v>5</v>
      </c>
      <c r="H1068" s="300"/>
      <c r="I1068" s="300"/>
      <c r="J1068" s="300"/>
      <c r="K1068" s="301"/>
      <c r="L1068" s="286"/>
      <c r="M1068" s="286"/>
      <c r="N1068" s="286"/>
      <c r="O1068" s="286"/>
      <c r="P1068" s="286"/>
      <c r="Q1068" s="286"/>
      <c r="R1068" s="286"/>
      <c r="S1068" s="286"/>
      <c r="T1068" s="286"/>
      <c r="U1068" s="286"/>
      <c r="V1068" s="286"/>
    </row>
    <row r="1069" spans="1:22" ht="12.75" customHeight="1">
      <c r="A1069" s="454" t="s">
        <v>375</v>
      </c>
      <c r="B1069" s="463" t="s">
        <v>376</v>
      </c>
      <c r="C1069" s="305">
        <f t="shared" si="28"/>
        <v>6</v>
      </c>
      <c r="D1069" s="304"/>
      <c r="E1069" s="306"/>
      <c r="F1069" s="337">
        <f>2.23</f>
        <v>2.23</v>
      </c>
      <c r="G1069" s="331">
        <f t="shared" si="29"/>
        <v>6</v>
      </c>
      <c r="H1069" s="300"/>
      <c r="I1069" s="300"/>
      <c r="J1069" s="300"/>
      <c r="K1069" s="301"/>
      <c r="L1069" s="286"/>
      <c r="M1069" s="286"/>
      <c r="N1069" s="286"/>
      <c r="O1069" s="286"/>
      <c r="P1069" s="286"/>
      <c r="Q1069" s="286"/>
      <c r="R1069" s="286"/>
      <c r="S1069" s="286"/>
      <c r="T1069" s="286"/>
      <c r="U1069" s="286"/>
      <c r="V1069" s="286"/>
    </row>
    <row r="1070" spans="1:22" ht="12.75" customHeight="1">
      <c r="A1070" s="454" t="s">
        <v>377</v>
      </c>
      <c r="B1070" s="463" t="s">
        <v>378</v>
      </c>
      <c r="C1070" s="305">
        <f t="shared" si="28"/>
        <v>4</v>
      </c>
      <c r="D1070" s="304"/>
      <c r="E1070" s="306"/>
      <c r="F1070" s="337">
        <f>1.51</f>
        <v>1.51</v>
      </c>
      <c r="G1070" s="331">
        <f t="shared" si="29"/>
        <v>4</v>
      </c>
      <c r="H1070" s="300"/>
      <c r="I1070" s="300"/>
      <c r="J1070" s="300"/>
      <c r="K1070" s="301"/>
      <c r="L1070" s="286"/>
      <c r="M1070" s="286"/>
      <c r="N1070" s="286"/>
      <c r="O1070" s="286"/>
      <c r="P1070" s="286"/>
      <c r="Q1070" s="286"/>
      <c r="R1070" s="286"/>
      <c r="S1070" s="286"/>
      <c r="T1070" s="286"/>
      <c r="U1070" s="286"/>
      <c r="V1070" s="286"/>
    </row>
    <row r="1071" spans="1:22" ht="12.75" customHeight="1">
      <c r="A1071" s="454" t="s">
        <v>379</v>
      </c>
      <c r="B1071" s="455" t="s">
        <v>380</v>
      </c>
      <c r="C1071" s="305">
        <f t="shared" si="28"/>
        <v>5</v>
      </c>
      <c r="D1071" s="304"/>
      <c r="E1071" s="306"/>
      <c r="F1071" s="337">
        <f>1.93</f>
        <v>1.93</v>
      </c>
      <c r="G1071" s="331">
        <f t="shared" si="29"/>
        <v>5</v>
      </c>
      <c r="H1071" s="300"/>
      <c r="I1071" s="300"/>
      <c r="J1071" s="300"/>
      <c r="K1071" s="301"/>
      <c r="L1071" s="286"/>
      <c r="M1071" s="286"/>
      <c r="N1071" s="286"/>
      <c r="O1071" s="286"/>
      <c r="P1071" s="286"/>
      <c r="Q1071" s="286"/>
      <c r="R1071" s="286"/>
      <c r="S1071" s="286"/>
      <c r="T1071" s="286"/>
      <c r="U1071" s="286"/>
      <c r="V1071" s="286"/>
    </row>
    <row r="1072" spans="1:22" ht="12.75" customHeight="1">
      <c r="A1072" s="501"/>
      <c r="B1072" s="509"/>
      <c r="C1072" s="305"/>
      <c r="D1072" s="304"/>
      <c r="E1072" s="306"/>
      <c r="F1072" s="307"/>
      <c r="G1072" s="331"/>
      <c r="H1072" s="300"/>
      <c r="I1072" s="300"/>
      <c r="J1072" s="300"/>
      <c r="K1072" s="301"/>
      <c r="L1072" s="286"/>
      <c r="M1072" s="286"/>
      <c r="N1072" s="286"/>
      <c r="O1072" s="286"/>
      <c r="P1072" s="286"/>
      <c r="Q1072" s="286"/>
      <c r="R1072" s="286"/>
      <c r="S1072" s="286"/>
      <c r="T1072" s="286"/>
      <c r="U1072" s="286"/>
      <c r="V1072" s="286"/>
    </row>
    <row r="1073" spans="1:22" ht="12.75" customHeight="1">
      <c r="A1073" s="501"/>
      <c r="B1073" s="509"/>
      <c r="C1073" s="305"/>
      <c r="D1073" s="304"/>
      <c r="E1073" s="306"/>
      <c r="F1073" s="307"/>
      <c r="G1073" s="331"/>
      <c r="H1073" s="300"/>
      <c r="I1073" s="300"/>
      <c r="J1073" s="300"/>
      <c r="K1073" s="301"/>
      <c r="L1073" s="286"/>
      <c r="M1073" s="286"/>
      <c r="N1073" s="286"/>
      <c r="O1073" s="286"/>
      <c r="P1073" s="286"/>
      <c r="Q1073" s="286"/>
      <c r="R1073" s="286"/>
      <c r="S1073" s="286"/>
      <c r="T1073" s="286"/>
      <c r="U1073" s="286"/>
      <c r="V1073" s="286"/>
    </row>
    <row r="1074" spans="1:22" ht="15" customHeight="1">
      <c r="A1074" s="501"/>
      <c r="B1074" s="509"/>
      <c r="C1074" s="305"/>
      <c r="D1074" s="349"/>
      <c r="E1074" s="349"/>
      <c r="F1074" s="349"/>
      <c r="G1074" s="331"/>
      <c r="K1074" s="301"/>
    </row>
    <row r="1075" spans="1:22" ht="12.75" customHeight="1" thickBot="1">
      <c r="A1075" s="502" t="s">
        <v>13</v>
      </c>
      <c r="B1075" s="477"/>
      <c r="C1075" s="477"/>
      <c r="D1075" s="477"/>
      <c r="E1075" s="477"/>
      <c r="F1075" s="473"/>
      <c r="G1075" s="308">
        <f>ROUNDUP((SUM(G1062:G1074)),0)</f>
        <v>65</v>
      </c>
      <c r="H1075" s="292"/>
      <c r="I1075" s="309"/>
      <c r="J1075" s="309"/>
      <c r="K1075" s="310"/>
      <c r="L1075" s="286"/>
      <c r="N1075" s="286"/>
      <c r="O1075" s="286"/>
      <c r="P1075" s="286"/>
      <c r="Q1075" s="286"/>
      <c r="R1075" s="286"/>
      <c r="S1075" s="286"/>
      <c r="T1075" s="286"/>
      <c r="U1075" s="286"/>
      <c r="V1075" s="286"/>
    </row>
    <row r="1076" spans="1:22" ht="12.75" customHeight="1" thickBot="1">
      <c r="A1076" s="495"/>
      <c r="B1076" s="496"/>
      <c r="C1076" s="496"/>
      <c r="D1076" s="496"/>
      <c r="E1076" s="496"/>
      <c r="F1076" s="496"/>
      <c r="G1076" s="496"/>
      <c r="H1076" s="496"/>
      <c r="I1076" s="496"/>
      <c r="J1076" s="496"/>
      <c r="K1076" s="497"/>
      <c r="L1076" s="286"/>
      <c r="M1076" s="286"/>
      <c r="N1076" s="286"/>
      <c r="O1076" s="286"/>
      <c r="P1076" s="286"/>
      <c r="Q1076" s="286"/>
      <c r="R1076" s="286"/>
      <c r="S1076" s="286"/>
      <c r="T1076" s="286"/>
      <c r="U1076" s="286"/>
      <c r="V1076" s="286"/>
    </row>
    <row r="1077" spans="1:22" ht="12.75" customHeight="1">
      <c r="A1077" s="311"/>
      <c r="B1077" s="312"/>
      <c r="C1077" s="312"/>
      <c r="D1077" s="312"/>
      <c r="E1077" s="312"/>
      <c r="F1077" s="312"/>
      <c r="G1077" s="312"/>
      <c r="H1077" s="312"/>
      <c r="I1077" s="312"/>
      <c r="J1077" s="312"/>
      <c r="K1077" s="313"/>
      <c r="L1077" s="286"/>
      <c r="M1077" s="286"/>
      <c r="N1077" s="286"/>
      <c r="O1077" s="286"/>
      <c r="P1077" s="286"/>
      <c r="Q1077" s="286"/>
      <c r="R1077" s="286"/>
      <c r="S1077" s="286"/>
      <c r="T1077" s="286"/>
      <c r="U1077" s="286"/>
      <c r="V1077" s="286"/>
    </row>
    <row r="1078" spans="1:22" ht="50.25" customHeight="1">
      <c r="A1078" s="459"/>
      <c r="B1078" s="460"/>
      <c r="C1078" s="460"/>
      <c r="D1078" s="460"/>
      <c r="E1078" s="460"/>
      <c r="F1078" s="460"/>
      <c r="G1078" s="460"/>
      <c r="H1078" s="460"/>
      <c r="I1078" s="460"/>
      <c r="J1078" s="286"/>
      <c r="K1078" s="314"/>
      <c r="L1078" s="286"/>
      <c r="M1078" s="286"/>
      <c r="N1078" s="286"/>
      <c r="O1078" s="286"/>
      <c r="P1078" s="286"/>
      <c r="Q1078" s="286"/>
      <c r="R1078" s="286"/>
      <c r="S1078" s="286"/>
      <c r="T1078" s="286"/>
      <c r="U1078" s="286"/>
      <c r="V1078" s="286"/>
    </row>
    <row r="1079" spans="1:22" ht="12.75" customHeight="1">
      <c r="A1079" s="461" t="s">
        <v>315</v>
      </c>
      <c r="B1079" s="460"/>
      <c r="C1079" s="460"/>
      <c r="D1079" s="316"/>
      <c r="E1079" s="316"/>
      <c r="F1079" s="462" t="s">
        <v>315</v>
      </c>
      <c r="G1079" s="460"/>
      <c r="H1079" s="460"/>
      <c r="I1079" s="316"/>
      <c r="J1079" s="286"/>
      <c r="K1079" s="314"/>
      <c r="L1079" s="286"/>
      <c r="M1079" s="286"/>
      <c r="N1079" s="286"/>
      <c r="O1079" s="286"/>
      <c r="P1079" s="286"/>
      <c r="Q1079" s="286"/>
      <c r="R1079" s="286"/>
      <c r="S1079" s="286"/>
      <c r="T1079" s="286"/>
      <c r="U1079" s="286"/>
      <c r="V1079" s="286"/>
    </row>
    <row r="1080" spans="1:22" ht="12.75" customHeight="1" thickBot="1">
      <c r="A1080" s="451" t="s">
        <v>316</v>
      </c>
      <c r="B1080" s="452"/>
      <c r="C1080" s="452"/>
      <c r="D1080" s="317"/>
      <c r="E1080" s="317"/>
      <c r="F1080" s="453" t="s">
        <v>316</v>
      </c>
      <c r="G1080" s="452"/>
      <c r="H1080" s="452"/>
      <c r="I1080" s="317"/>
      <c r="J1080" s="318"/>
      <c r="K1080" s="319"/>
      <c r="L1080" s="286"/>
      <c r="M1080" s="286"/>
      <c r="N1080" s="286"/>
      <c r="O1080" s="286"/>
      <c r="P1080" s="286"/>
      <c r="Q1080" s="286"/>
      <c r="R1080" s="286"/>
      <c r="S1080" s="286"/>
      <c r="T1080" s="286"/>
      <c r="U1080" s="286"/>
      <c r="V1080" s="286"/>
    </row>
    <row r="1081" spans="1:22" ht="12.75" customHeight="1">
      <c r="A1081" s="492" t="s">
        <v>302</v>
      </c>
      <c r="B1081" s="493"/>
      <c r="C1081" s="493"/>
      <c r="D1081" s="493"/>
      <c r="E1081" s="493"/>
      <c r="F1081" s="493"/>
      <c r="G1081" s="493"/>
      <c r="H1081" s="493"/>
      <c r="I1081" s="493"/>
      <c r="J1081" s="493"/>
      <c r="K1081" s="494"/>
      <c r="L1081" s="286"/>
      <c r="M1081" s="286"/>
      <c r="N1081" s="286"/>
      <c r="O1081" s="286"/>
      <c r="P1081" s="286"/>
      <c r="Q1081" s="286"/>
      <c r="R1081" s="286"/>
      <c r="S1081" s="286"/>
      <c r="T1081" s="286"/>
      <c r="U1081" s="286"/>
      <c r="V1081" s="286"/>
    </row>
    <row r="1082" spans="1:22" ht="12.75" customHeight="1" thickBot="1">
      <c r="A1082" s="483"/>
      <c r="B1082" s="479"/>
      <c r="C1082" s="479"/>
      <c r="D1082" s="479"/>
      <c r="E1082" s="479"/>
      <c r="F1082" s="479"/>
      <c r="G1082" s="479"/>
      <c r="H1082" s="479"/>
      <c r="I1082" s="479"/>
      <c r="J1082" s="479"/>
      <c r="K1082" s="480"/>
      <c r="L1082" s="286"/>
      <c r="M1082" s="286"/>
      <c r="N1082" s="286"/>
      <c r="O1082" s="286"/>
      <c r="P1082" s="286"/>
      <c r="Q1082" s="286"/>
      <c r="R1082" s="286"/>
      <c r="S1082" s="286"/>
      <c r="T1082" s="286"/>
      <c r="U1082" s="286"/>
      <c r="V1082" s="286"/>
    </row>
    <row r="1083" spans="1:22" ht="42" customHeight="1">
      <c r="A1083" s="288" t="s">
        <v>303</v>
      </c>
      <c r="B1083" s="484" t="str">
        <f>B3</f>
        <v>CONSTRUCCION DE LOS SISTEMAS DE ALCANTARILLADO PLUVIAL DE LOS BARRIOS EL DORADO, PRADOS DE SAN LUIS, SANTA CATALINA, PATRIOTAS, VILLA BACHUE y PRADOS DEL NORTE DE LA CIUDAD DE TUNJA.</v>
      </c>
      <c r="C1083" s="485"/>
      <c r="D1083" s="485"/>
      <c r="E1083" s="485"/>
      <c r="F1083" s="485"/>
      <c r="G1083" s="485"/>
      <c r="H1083" s="485"/>
      <c r="I1083" s="485"/>
      <c r="J1083" s="485"/>
      <c r="K1083" s="486"/>
      <c r="L1083" s="286"/>
      <c r="M1083" s="286"/>
      <c r="N1083" s="286"/>
      <c r="O1083" s="286"/>
      <c r="P1083" s="286"/>
      <c r="Q1083" s="286"/>
      <c r="R1083" s="286"/>
      <c r="S1083" s="286"/>
      <c r="T1083" s="286"/>
      <c r="U1083" s="286"/>
      <c r="V1083" s="286"/>
    </row>
    <row r="1084" spans="1:22" ht="12.75" customHeight="1">
      <c r="A1084" s="487" t="s">
        <v>305</v>
      </c>
      <c r="B1084" s="455"/>
      <c r="C1084" s="488"/>
      <c r="D1084" s="489"/>
      <c r="E1084" s="489"/>
      <c r="F1084" s="455"/>
      <c r="G1084" s="490" t="s">
        <v>306</v>
      </c>
      <c r="H1084" s="455"/>
      <c r="I1084" s="490"/>
      <c r="J1084" s="489"/>
      <c r="K1084" s="491"/>
      <c r="L1084" s="286"/>
      <c r="M1084" s="286"/>
      <c r="N1084" s="286"/>
      <c r="O1084" s="286"/>
      <c r="P1084" s="286"/>
      <c r="Q1084" s="286"/>
      <c r="R1084" s="286"/>
      <c r="S1084" s="286"/>
      <c r="T1084" s="286"/>
      <c r="U1084" s="286"/>
      <c r="V1084" s="286"/>
    </row>
    <row r="1085" spans="1:22" ht="39.75" customHeight="1" thickBot="1">
      <c r="A1085" s="289" t="s">
        <v>8</v>
      </c>
      <c r="B1085" s="465" t="s">
        <v>68</v>
      </c>
      <c r="C1085" s="466"/>
      <c r="D1085" s="467" t="s">
        <v>10</v>
      </c>
      <c r="E1085" s="468"/>
      <c r="F1085" s="466"/>
      <c r="G1085" s="503" t="str">
        <f>'PRESUPUESTO OFICIAL'!C61</f>
        <v>BASE Y CAÑUELA EN CONCRETO DE 17.5 MPa - (2500 PSI)</v>
      </c>
      <c r="H1085" s="468"/>
      <c r="I1085" s="468"/>
      <c r="J1085" s="290" t="s">
        <v>9</v>
      </c>
      <c r="K1085" s="291" t="s">
        <v>14</v>
      </c>
      <c r="L1085" s="286"/>
      <c r="M1085" s="286"/>
      <c r="N1085" s="286"/>
      <c r="O1085" s="286"/>
      <c r="P1085" s="286"/>
      <c r="Q1085" s="286"/>
      <c r="R1085" s="286"/>
      <c r="S1085" s="286"/>
      <c r="T1085" s="286"/>
      <c r="U1085" s="286"/>
      <c r="V1085" s="286"/>
    </row>
    <row r="1086" spans="1:22" ht="12.75" customHeight="1">
      <c r="A1086" s="470" t="s">
        <v>307</v>
      </c>
      <c r="B1086" s="471"/>
      <c r="C1086" s="474" t="s">
        <v>5</v>
      </c>
      <c r="D1086" s="476" t="s">
        <v>308</v>
      </c>
      <c r="E1086" s="477"/>
      <c r="F1086" s="473"/>
      <c r="G1086" s="474" t="s">
        <v>13</v>
      </c>
      <c r="H1086" s="478" t="s">
        <v>309</v>
      </c>
      <c r="I1086" s="479"/>
      <c r="J1086" s="479"/>
      <c r="K1086" s="480"/>
      <c r="L1086" s="286"/>
      <c r="M1086" s="286"/>
      <c r="N1086" s="286"/>
      <c r="O1086" s="286"/>
      <c r="P1086" s="286"/>
      <c r="Q1086" s="286"/>
      <c r="R1086" s="286"/>
      <c r="S1086" s="286"/>
      <c r="T1086" s="286"/>
      <c r="U1086" s="286"/>
      <c r="V1086" s="286"/>
    </row>
    <row r="1087" spans="1:22" ht="12.75" customHeight="1">
      <c r="A1087" s="483"/>
      <c r="B1087" s="471"/>
      <c r="C1087" s="506"/>
      <c r="D1087" s="323" t="s">
        <v>345</v>
      </c>
      <c r="E1087" s="323" t="s">
        <v>311</v>
      </c>
      <c r="F1087" s="323" t="s">
        <v>312</v>
      </c>
      <c r="G1087" s="506"/>
      <c r="H1087" s="481"/>
      <c r="I1087" s="477"/>
      <c r="J1087" s="477"/>
      <c r="K1087" s="482"/>
      <c r="L1087" s="286"/>
      <c r="M1087" s="286"/>
      <c r="N1087" s="286"/>
      <c r="O1087" s="286"/>
      <c r="P1087" s="286"/>
      <c r="Q1087" s="286"/>
      <c r="R1087" s="286"/>
      <c r="S1087" s="286"/>
      <c r="T1087" s="286"/>
      <c r="U1087" s="286"/>
      <c r="V1087" s="286"/>
    </row>
    <row r="1088" spans="1:22" ht="12.75" customHeight="1">
      <c r="A1088" s="353" t="s">
        <v>350</v>
      </c>
      <c r="B1088" s="353" t="s">
        <v>350</v>
      </c>
      <c r="C1088" s="305">
        <v>7</v>
      </c>
      <c r="D1088" s="353">
        <f>PI()*(0.6^2)</f>
        <v>1.1309733552923256</v>
      </c>
      <c r="E1088" s="306"/>
      <c r="F1088" s="307">
        <v>0.2</v>
      </c>
      <c r="G1088" s="331">
        <f>C1088*D1088*F1088</f>
        <v>1.5833626974092558</v>
      </c>
      <c r="H1088" s="300"/>
      <c r="I1088" s="300"/>
      <c r="J1088" s="300"/>
      <c r="K1088" s="301"/>
      <c r="L1088" s="286"/>
      <c r="M1088" s="286"/>
      <c r="N1088" s="286"/>
      <c r="O1088" s="286"/>
      <c r="P1088" s="286"/>
      <c r="Q1088" s="286"/>
      <c r="R1088" s="286"/>
      <c r="S1088" s="286"/>
      <c r="T1088" s="286"/>
      <c r="U1088" s="286"/>
      <c r="V1088" s="286"/>
    </row>
    <row r="1089" spans="1:22" ht="12.75" customHeight="1">
      <c r="A1089" s="353" t="s">
        <v>383</v>
      </c>
      <c r="B1089" s="353" t="s">
        <v>383</v>
      </c>
      <c r="C1089" s="305">
        <v>3</v>
      </c>
      <c r="D1089" s="353">
        <f>PI()*(0.75^2)</f>
        <v>1.7671458676442586</v>
      </c>
      <c r="E1089" s="306"/>
      <c r="F1089" s="307">
        <v>0.2</v>
      </c>
      <c r="G1089" s="331">
        <f>C1089*D1089*F1089</f>
        <v>1.0602875205865552</v>
      </c>
      <c r="H1089" s="300"/>
      <c r="I1089" s="300"/>
      <c r="J1089" s="300"/>
      <c r="K1089" s="301"/>
      <c r="L1089" s="286"/>
      <c r="M1089" s="286"/>
      <c r="N1089" s="286"/>
      <c r="O1089" s="286"/>
      <c r="P1089" s="286"/>
      <c r="Q1089" s="286"/>
      <c r="R1089" s="286"/>
      <c r="S1089" s="286"/>
      <c r="T1089" s="286"/>
      <c r="U1089" s="286"/>
      <c r="V1089" s="286"/>
    </row>
    <row r="1090" spans="1:22" ht="12.75" customHeight="1">
      <c r="A1090" s="501"/>
      <c r="B1090" s="509"/>
      <c r="C1090" s="305"/>
      <c r="D1090" s="304"/>
      <c r="E1090" s="306"/>
      <c r="F1090" s="307"/>
      <c r="G1090" s="331"/>
      <c r="H1090" s="300"/>
      <c r="I1090" s="300"/>
      <c r="J1090" s="300"/>
      <c r="K1090" s="301"/>
      <c r="L1090" s="286"/>
      <c r="M1090" s="286"/>
      <c r="N1090" s="286"/>
      <c r="O1090" s="286"/>
      <c r="P1090" s="286"/>
      <c r="Q1090" s="286"/>
      <c r="R1090" s="286"/>
      <c r="S1090" s="286"/>
      <c r="T1090" s="286"/>
      <c r="U1090" s="286"/>
      <c r="V1090" s="286"/>
    </row>
    <row r="1091" spans="1:22" ht="12.75" customHeight="1">
      <c r="A1091" s="501"/>
      <c r="B1091" s="509"/>
      <c r="C1091" s="305"/>
      <c r="D1091" s="304"/>
      <c r="E1091" s="306"/>
      <c r="F1091" s="307"/>
      <c r="G1091" s="331"/>
      <c r="H1091" s="300"/>
      <c r="I1091" s="300"/>
      <c r="J1091" s="300"/>
      <c r="K1091" s="301"/>
      <c r="L1091" s="286"/>
      <c r="M1091" s="286"/>
      <c r="N1091" s="286"/>
      <c r="O1091" s="286"/>
      <c r="P1091" s="286"/>
      <c r="Q1091" s="286"/>
      <c r="R1091" s="286"/>
      <c r="S1091" s="286"/>
      <c r="T1091" s="286"/>
      <c r="U1091" s="286"/>
      <c r="V1091" s="286"/>
    </row>
    <row r="1092" spans="1:22" ht="15" customHeight="1">
      <c r="A1092" s="501"/>
      <c r="B1092" s="509"/>
      <c r="C1092" s="305"/>
      <c r="D1092" s="349"/>
      <c r="E1092" s="349"/>
      <c r="F1092" s="349"/>
      <c r="G1092" s="331"/>
      <c r="K1092" s="301"/>
    </row>
    <row r="1093" spans="1:22" ht="12.75" customHeight="1" thickBot="1">
      <c r="A1093" s="502" t="s">
        <v>13</v>
      </c>
      <c r="B1093" s="477"/>
      <c r="C1093" s="477"/>
      <c r="D1093" s="477"/>
      <c r="E1093" s="477"/>
      <c r="F1093" s="473"/>
      <c r="G1093" s="308">
        <f>ROUNDUP((SUM(G1088:G1092)),0)</f>
        <v>3</v>
      </c>
      <c r="H1093" s="292"/>
      <c r="I1093" s="309"/>
      <c r="J1093" s="309"/>
      <c r="K1093" s="310"/>
      <c r="L1093" s="286"/>
      <c r="N1093" s="286"/>
      <c r="O1093" s="286"/>
      <c r="P1093" s="286"/>
      <c r="Q1093" s="286"/>
      <c r="R1093" s="286"/>
      <c r="S1093" s="286"/>
      <c r="T1093" s="286"/>
      <c r="U1093" s="286"/>
      <c r="V1093" s="286"/>
    </row>
    <row r="1094" spans="1:22" ht="12.75" customHeight="1" thickBot="1">
      <c r="A1094" s="495"/>
      <c r="B1094" s="496"/>
      <c r="C1094" s="496"/>
      <c r="D1094" s="496"/>
      <c r="E1094" s="496"/>
      <c r="F1094" s="496"/>
      <c r="G1094" s="496"/>
      <c r="H1094" s="496"/>
      <c r="I1094" s="496"/>
      <c r="J1094" s="496"/>
      <c r="K1094" s="497"/>
      <c r="L1094" s="286"/>
      <c r="M1094" s="286"/>
      <c r="N1094" s="286"/>
      <c r="O1094" s="286"/>
      <c r="P1094" s="286"/>
      <c r="Q1094" s="286"/>
      <c r="R1094" s="286"/>
      <c r="S1094" s="286"/>
      <c r="T1094" s="286"/>
      <c r="U1094" s="286"/>
      <c r="V1094" s="286"/>
    </row>
    <row r="1095" spans="1:22" ht="12.75" customHeight="1">
      <c r="A1095" s="311"/>
      <c r="B1095" s="312"/>
      <c r="C1095" s="312"/>
      <c r="D1095" s="312"/>
      <c r="E1095" s="312"/>
      <c r="F1095" s="312"/>
      <c r="G1095" s="312"/>
      <c r="H1095" s="312"/>
      <c r="I1095" s="312"/>
      <c r="J1095" s="312"/>
      <c r="K1095" s="313"/>
      <c r="L1095" s="286"/>
      <c r="M1095" s="286"/>
      <c r="N1095" s="286"/>
      <c r="O1095" s="286"/>
      <c r="P1095" s="286"/>
      <c r="Q1095" s="286"/>
      <c r="R1095" s="286"/>
      <c r="S1095" s="286"/>
      <c r="T1095" s="286"/>
      <c r="U1095" s="286"/>
      <c r="V1095" s="286"/>
    </row>
    <row r="1096" spans="1:22" ht="50.25" customHeight="1">
      <c r="A1096" s="459"/>
      <c r="B1096" s="460"/>
      <c r="C1096" s="460"/>
      <c r="D1096" s="460"/>
      <c r="E1096" s="460"/>
      <c r="F1096" s="460"/>
      <c r="G1096" s="460"/>
      <c r="H1096" s="460"/>
      <c r="I1096" s="460"/>
      <c r="J1096" s="286"/>
      <c r="K1096" s="314"/>
      <c r="L1096" s="286"/>
      <c r="M1096" s="286"/>
      <c r="N1096" s="286"/>
      <c r="O1096" s="286"/>
      <c r="P1096" s="286"/>
      <c r="Q1096" s="286"/>
      <c r="R1096" s="286"/>
      <c r="S1096" s="286"/>
      <c r="T1096" s="286"/>
      <c r="U1096" s="286"/>
      <c r="V1096" s="286"/>
    </row>
    <row r="1097" spans="1:22" ht="12.75" customHeight="1">
      <c r="A1097" s="461" t="s">
        <v>315</v>
      </c>
      <c r="B1097" s="460"/>
      <c r="C1097" s="460"/>
      <c r="D1097" s="316"/>
      <c r="E1097" s="316"/>
      <c r="F1097" s="462" t="s">
        <v>315</v>
      </c>
      <c r="G1097" s="460"/>
      <c r="H1097" s="460"/>
      <c r="I1097" s="316"/>
      <c r="J1097" s="286"/>
      <c r="K1097" s="314"/>
      <c r="L1097" s="286"/>
      <c r="M1097" s="286"/>
      <c r="N1097" s="286"/>
      <c r="O1097" s="286"/>
      <c r="P1097" s="286"/>
      <c r="Q1097" s="286"/>
      <c r="R1097" s="286"/>
      <c r="S1097" s="286"/>
      <c r="T1097" s="286"/>
      <c r="U1097" s="286"/>
      <c r="V1097" s="286"/>
    </row>
    <row r="1098" spans="1:22" ht="12.75" customHeight="1" thickBot="1">
      <c r="A1098" s="451" t="s">
        <v>316</v>
      </c>
      <c r="B1098" s="452"/>
      <c r="C1098" s="452"/>
      <c r="D1098" s="317"/>
      <c r="E1098" s="317"/>
      <c r="F1098" s="453" t="s">
        <v>316</v>
      </c>
      <c r="G1098" s="452"/>
      <c r="H1098" s="452"/>
      <c r="I1098" s="317"/>
      <c r="J1098" s="318"/>
      <c r="K1098" s="319"/>
      <c r="L1098" s="286"/>
      <c r="M1098" s="286"/>
      <c r="N1098" s="286"/>
      <c r="O1098" s="286"/>
      <c r="P1098" s="286"/>
      <c r="Q1098" s="286"/>
      <c r="R1098" s="286"/>
      <c r="S1098" s="286"/>
      <c r="T1098" s="286"/>
      <c r="U1098" s="286"/>
      <c r="V1098" s="286"/>
    </row>
    <row r="1099" spans="1:22" ht="12.75" customHeight="1">
      <c r="A1099" s="492" t="s">
        <v>302</v>
      </c>
      <c r="B1099" s="493"/>
      <c r="C1099" s="493"/>
      <c r="D1099" s="493"/>
      <c r="E1099" s="493"/>
      <c r="F1099" s="493"/>
      <c r="G1099" s="493"/>
      <c r="H1099" s="493"/>
      <c r="I1099" s="493"/>
      <c r="J1099" s="493"/>
      <c r="K1099" s="494"/>
      <c r="L1099" s="286"/>
      <c r="M1099" s="286"/>
      <c r="N1099" s="286"/>
      <c r="O1099" s="286"/>
      <c r="P1099" s="286"/>
      <c r="Q1099" s="286"/>
      <c r="R1099" s="286"/>
      <c r="S1099" s="286"/>
      <c r="T1099" s="286"/>
      <c r="U1099" s="286"/>
      <c r="V1099" s="286"/>
    </row>
    <row r="1100" spans="1:22" ht="12.75" customHeight="1" thickBot="1">
      <c r="A1100" s="483"/>
      <c r="B1100" s="479"/>
      <c r="C1100" s="479"/>
      <c r="D1100" s="479"/>
      <c r="E1100" s="479"/>
      <c r="F1100" s="479"/>
      <c r="G1100" s="479"/>
      <c r="H1100" s="479"/>
      <c r="I1100" s="479"/>
      <c r="J1100" s="479"/>
      <c r="K1100" s="480"/>
      <c r="L1100" s="286"/>
      <c r="M1100" s="286"/>
      <c r="N1100" s="286"/>
      <c r="O1100" s="286"/>
      <c r="P1100" s="286"/>
      <c r="Q1100" s="286"/>
      <c r="R1100" s="286"/>
      <c r="S1100" s="286"/>
      <c r="T1100" s="286"/>
      <c r="U1100" s="286"/>
      <c r="V1100" s="286"/>
    </row>
    <row r="1101" spans="1:22" ht="42" customHeight="1">
      <c r="A1101" s="288" t="s">
        <v>303</v>
      </c>
      <c r="B1101" s="484" t="str">
        <f>B3</f>
        <v>CONSTRUCCION DE LOS SISTEMAS DE ALCANTARILLADO PLUVIAL DE LOS BARRIOS EL DORADO, PRADOS DE SAN LUIS, SANTA CATALINA, PATRIOTAS, VILLA BACHUE y PRADOS DEL NORTE DE LA CIUDAD DE TUNJA.</v>
      </c>
      <c r="C1101" s="485"/>
      <c r="D1101" s="485"/>
      <c r="E1101" s="485"/>
      <c r="F1101" s="485"/>
      <c r="G1101" s="485"/>
      <c r="H1101" s="485"/>
      <c r="I1101" s="485"/>
      <c r="J1101" s="485"/>
      <c r="K1101" s="486"/>
      <c r="L1101" s="286"/>
      <c r="M1101" s="286"/>
      <c r="N1101" s="286"/>
      <c r="O1101" s="286"/>
      <c r="P1101" s="286"/>
      <c r="Q1101" s="286"/>
      <c r="R1101" s="286"/>
      <c r="S1101" s="286"/>
      <c r="T1101" s="286"/>
      <c r="U1101" s="286"/>
      <c r="V1101" s="286"/>
    </row>
    <row r="1102" spans="1:22" ht="12.75" customHeight="1">
      <c r="A1102" s="487" t="s">
        <v>305</v>
      </c>
      <c r="B1102" s="455"/>
      <c r="C1102" s="488"/>
      <c r="D1102" s="489"/>
      <c r="E1102" s="489"/>
      <c r="F1102" s="455"/>
      <c r="G1102" s="490" t="s">
        <v>306</v>
      </c>
      <c r="H1102" s="455"/>
      <c r="I1102" s="490"/>
      <c r="J1102" s="489"/>
      <c r="K1102" s="491"/>
      <c r="L1102" s="286"/>
      <c r="M1102" s="286"/>
      <c r="N1102" s="286"/>
      <c r="O1102" s="286"/>
      <c r="P1102" s="286"/>
      <c r="Q1102" s="286"/>
      <c r="R1102" s="286"/>
      <c r="S1102" s="286"/>
      <c r="T1102" s="286"/>
      <c r="U1102" s="286"/>
      <c r="V1102" s="286"/>
    </row>
    <row r="1103" spans="1:22" ht="39.75" customHeight="1" thickBot="1">
      <c r="A1103" s="289" t="s">
        <v>8</v>
      </c>
      <c r="B1103" s="465" t="s">
        <v>78</v>
      </c>
      <c r="C1103" s="466"/>
      <c r="D1103" s="467" t="s">
        <v>10</v>
      </c>
      <c r="E1103" s="468"/>
      <c r="F1103" s="466"/>
      <c r="G1103" s="503" t="str">
        <f>'PRESUPUESTO OFICIAL'!C63</f>
        <v>RELLENO CON MATERIAL DE AFIRMADO COMPACTADO RANA Y/O VIBROCOMPACTADOR. (INCLUYE ACARREO LIBRE HASTA 5 KM.)</v>
      </c>
      <c r="H1103" s="468"/>
      <c r="I1103" s="468"/>
      <c r="J1103" s="290" t="s">
        <v>9</v>
      </c>
      <c r="K1103" s="291" t="s">
        <v>14</v>
      </c>
      <c r="L1103" s="286"/>
      <c r="M1103" s="286"/>
      <c r="N1103" s="286"/>
      <c r="O1103" s="286"/>
      <c r="P1103" s="286"/>
      <c r="Q1103" s="286"/>
      <c r="R1103" s="286"/>
      <c r="S1103" s="286"/>
      <c r="T1103" s="286"/>
      <c r="U1103" s="286"/>
      <c r="V1103" s="286"/>
    </row>
    <row r="1104" spans="1:22" ht="12.75" customHeight="1">
      <c r="A1104" s="470" t="s">
        <v>307</v>
      </c>
      <c r="B1104" s="471"/>
      <c r="C1104" s="474" t="s">
        <v>5</v>
      </c>
      <c r="D1104" s="476" t="s">
        <v>308</v>
      </c>
      <c r="E1104" s="477"/>
      <c r="F1104" s="473"/>
      <c r="G1104" s="474" t="s">
        <v>13</v>
      </c>
      <c r="H1104" s="478" t="s">
        <v>309</v>
      </c>
      <c r="I1104" s="479"/>
      <c r="J1104" s="479"/>
      <c r="K1104" s="480"/>
      <c r="L1104" s="286"/>
      <c r="M1104" s="286"/>
      <c r="N1104" s="286"/>
      <c r="O1104" s="286"/>
      <c r="P1104" s="286"/>
      <c r="Q1104" s="286"/>
      <c r="R1104" s="286"/>
      <c r="S1104" s="286"/>
      <c r="T1104" s="286"/>
      <c r="U1104" s="286"/>
      <c r="V1104" s="286"/>
    </row>
    <row r="1105" spans="1:22" ht="12.75" customHeight="1">
      <c r="A1105" s="483"/>
      <c r="B1105" s="471"/>
      <c r="C1105" s="506"/>
      <c r="D1105" s="323" t="s">
        <v>310</v>
      </c>
      <c r="E1105" s="323" t="s">
        <v>311</v>
      </c>
      <c r="F1105" s="323" t="s">
        <v>312</v>
      </c>
      <c r="G1105" s="506"/>
      <c r="H1105" s="481"/>
      <c r="I1105" s="477"/>
      <c r="J1105" s="477"/>
      <c r="K1105" s="482"/>
      <c r="L1105" s="286"/>
      <c r="M1105" s="286"/>
      <c r="N1105" s="286"/>
      <c r="O1105" s="286"/>
      <c r="P1105" s="286"/>
      <c r="Q1105" s="286"/>
      <c r="R1105" s="286"/>
      <c r="S1105" s="286"/>
      <c r="T1105" s="286"/>
      <c r="U1105" s="286"/>
      <c r="V1105" s="286"/>
    </row>
    <row r="1106" spans="1:22" ht="12.75" customHeight="1">
      <c r="A1106" s="504" t="s">
        <v>366</v>
      </c>
      <c r="B1106" s="505" t="s">
        <v>324</v>
      </c>
      <c r="C1106" s="305"/>
      <c r="D1106" s="328">
        <v>2.5</v>
      </c>
      <c r="E1106" s="328">
        <v>2.5</v>
      </c>
      <c r="F1106" s="307">
        <f>0.2</f>
        <v>0.2</v>
      </c>
      <c r="G1106" s="331">
        <f>D1106*E1106*F1106</f>
        <v>1.25</v>
      </c>
      <c r="H1106" s="300"/>
      <c r="I1106" s="300"/>
      <c r="J1106" s="300"/>
      <c r="K1106" s="301"/>
      <c r="L1106" s="286"/>
      <c r="M1106" s="286"/>
      <c r="N1106" s="286"/>
      <c r="O1106" s="286"/>
      <c r="P1106" s="286"/>
      <c r="Q1106" s="286"/>
      <c r="R1106" s="286"/>
      <c r="S1106" s="286"/>
      <c r="T1106" s="286"/>
      <c r="U1106" s="286"/>
      <c r="V1106" s="286"/>
    </row>
    <row r="1107" spans="1:22" ht="12.75" customHeight="1">
      <c r="A1107" s="504" t="s">
        <v>367</v>
      </c>
      <c r="B1107" s="505" t="s">
        <v>326</v>
      </c>
      <c r="C1107" s="305"/>
      <c r="D1107" s="328">
        <v>2.5</v>
      </c>
      <c r="E1107" s="328">
        <v>2.5</v>
      </c>
      <c r="F1107" s="307">
        <f t="shared" ref="F1107:F1115" si="30">0.2</f>
        <v>0.2</v>
      </c>
      <c r="G1107" s="331">
        <f t="shared" ref="G1107:G1125" si="31">D1107*E1107*F1107</f>
        <v>1.25</v>
      </c>
      <c r="H1107" s="300"/>
      <c r="I1107" s="300"/>
      <c r="J1107" s="300"/>
      <c r="K1107" s="301"/>
      <c r="L1107" s="286"/>
      <c r="M1107" s="286"/>
      <c r="N1107" s="286"/>
      <c r="O1107" s="286"/>
      <c r="P1107" s="286"/>
      <c r="Q1107" s="286"/>
      <c r="R1107" s="286"/>
      <c r="S1107" s="286"/>
      <c r="T1107" s="286"/>
      <c r="U1107" s="286"/>
      <c r="V1107" s="286"/>
    </row>
    <row r="1108" spans="1:22" ht="12.75" customHeight="1">
      <c r="A1108" s="504" t="s">
        <v>368</v>
      </c>
      <c r="B1108" s="505"/>
      <c r="C1108" s="305"/>
      <c r="D1108" s="328">
        <v>2.5</v>
      </c>
      <c r="E1108" s="328">
        <v>2.5</v>
      </c>
      <c r="F1108" s="307">
        <f t="shared" si="30"/>
        <v>0.2</v>
      </c>
      <c r="G1108" s="331">
        <f t="shared" si="31"/>
        <v>1.25</v>
      </c>
      <c r="H1108" s="300"/>
      <c r="I1108" s="300"/>
      <c r="J1108" s="300"/>
      <c r="K1108" s="301"/>
      <c r="L1108" s="286"/>
      <c r="M1108" s="286"/>
      <c r="N1108" s="286"/>
      <c r="O1108" s="286"/>
      <c r="P1108" s="286"/>
      <c r="Q1108" s="286"/>
      <c r="R1108" s="286"/>
      <c r="S1108" s="286"/>
      <c r="T1108" s="286"/>
      <c r="U1108" s="286"/>
      <c r="V1108" s="286"/>
    </row>
    <row r="1109" spans="1:22" ht="12.75" customHeight="1">
      <c r="A1109" s="504" t="s">
        <v>369</v>
      </c>
      <c r="B1109" s="505"/>
      <c r="C1109" s="305"/>
      <c r="D1109" s="328">
        <v>2.5</v>
      </c>
      <c r="E1109" s="328">
        <v>2.5</v>
      </c>
      <c r="F1109" s="307">
        <f t="shared" si="30"/>
        <v>0.2</v>
      </c>
      <c r="G1109" s="331">
        <f t="shared" si="31"/>
        <v>1.25</v>
      </c>
      <c r="H1109" s="300"/>
      <c r="I1109" s="300"/>
      <c r="J1109" s="300"/>
      <c r="K1109" s="301"/>
      <c r="L1109" s="286"/>
      <c r="M1109" s="286"/>
      <c r="N1109" s="286"/>
      <c r="O1109" s="286"/>
      <c r="P1109" s="286"/>
      <c r="Q1109" s="286"/>
      <c r="R1109" s="286"/>
      <c r="S1109" s="286"/>
      <c r="T1109" s="286"/>
      <c r="U1109" s="286"/>
      <c r="V1109" s="286"/>
    </row>
    <row r="1110" spans="1:22" ht="12.75" customHeight="1">
      <c r="A1110" s="504" t="s">
        <v>370</v>
      </c>
      <c r="B1110" s="505"/>
      <c r="C1110" s="305"/>
      <c r="D1110" s="328">
        <v>2.5</v>
      </c>
      <c r="E1110" s="328">
        <v>2.5</v>
      </c>
      <c r="F1110" s="307">
        <f t="shared" si="30"/>
        <v>0.2</v>
      </c>
      <c r="G1110" s="331">
        <f t="shared" si="31"/>
        <v>1.25</v>
      </c>
      <c r="H1110" s="300"/>
      <c r="I1110" s="300"/>
      <c r="J1110" s="300"/>
      <c r="K1110" s="301"/>
      <c r="L1110" s="286"/>
      <c r="M1110" s="286"/>
      <c r="N1110" s="286"/>
      <c r="O1110" s="286"/>
      <c r="P1110" s="286"/>
      <c r="Q1110" s="286"/>
      <c r="R1110" s="286"/>
      <c r="S1110" s="286"/>
      <c r="T1110" s="286"/>
      <c r="U1110" s="286"/>
      <c r="V1110" s="286"/>
    </row>
    <row r="1111" spans="1:22" ht="12.75" customHeight="1">
      <c r="A1111" s="504" t="s">
        <v>372</v>
      </c>
      <c r="B1111" s="505"/>
      <c r="C1111" s="305"/>
      <c r="D1111" s="328">
        <v>2.5</v>
      </c>
      <c r="E1111" s="328">
        <v>2.5</v>
      </c>
      <c r="F1111" s="307">
        <f t="shared" si="30"/>
        <v>0.2</v>
      </c>
      <c r="G1111" s="331">
        <f t="shared" si="31"/>
        <v>1.25</v>
      </c>
      <c r="H1111" s="300"/>
      <c r="I1111" s="300"/>
      <c r="J1111" s="300"/>
      <c r="K1111" s="301"/>
      <c r="L1111" s="286"/>
      <c r="M1111" s="286"/>
      <c r="N1111" s="286"/>
      <c r="O1111" s="286"/>
      <c r="P1111" s="286"/>
      <c r="Q1111" s="286"/>
      <c r="R1111" s="286"/>
      <c r="S1111" s="286"/>
      <c r="T1111" s="286"/>
      <c r="U1111" s="286"/>
      <c r="V1111" s="286"/>
    </row>
    <row r="1112" spans="1:22" ht="12.75" customHeight="1">
      <c r="A1112" s="504" t="s">
        <v>373</v>
      </c>
      <c r="B1112" s="505"/>
      <c r="C1112" s="305"/>
      <c r="D1112" s="328">
        <v>2.5</v>
      </c>
      <c r="E1112" s="328">
        <v>2.5</v>
      </c>
      <c r="F1112" s="307">
        <f t="shared" si="30"/>
        <v>0.2</v>
      </c>
      <c r="G1112" s="331">
        <f t="shared" si="31"/>
        <v>1.25</v>
      </c>
      <c r="H1112" s="300"/>
      <c r="I1112" s="300"/>
      <c r="J1112" s="300"/>
      <c r="K1112" s="301"/>
      <c r="L1112" s="286"/>
      <c r="M1112" s="286"/>
      <c r="N1112" s="286"/>
      <c r="O1112" s="286"/>
      <c r="P1112" s="286"/>
      <c r="Q1112" s="286"/>
      <c r="R1112" s="286"/>
      <c r="S1112" s="286"/>
      <c r="T1112" s="286"/>
      <c r="U1112" s="286"/>
      <c r="V1112" s="286"/>
    </row>
    <row r="1113" spans="1:22" ht="12.75" customHeight="1">
      <c r="A1113" s="504" t="s">
        <v>375</v>
      </c>
      <c r="B1113" s="505"/>
      <c r="C1113" s="305"/>
      <c r="D1113" s="328">
        <v>2.5</v>
      </c>
      <c r="E1113" s="328">
        <v>2.5</v>
      </c>
      <c r="F1113" s="307">
        <f t="shared" si="30"/>
        <v>0.2</v>
      </c>
      <c r="G1113" s="331">
        <f t="shared" si="31"/>
        <v>1.25</v>
      </c>
      <c r="H1113" s="300"/>
      <c r="I1113" s="300"/>
      <c r="J1113" s="300"/>
      <c r="K1113" s="301"/>
      <c r="L1113" s="286"/>
      <c r="M1113" s="286"/>
      <c r="N1113" s="286"/>
      <c r="O1113" s="286"/>
      <c r="P1113" s="286"/>
      <c r="Q1113" s="286"/>
      <c r="R1113" s="286"/>
      <c r="S1113" s="286"/>
      <c r="T1113" s="286"/>
      <c r="U1113" s="286"/>
      <c r="V1113" s="286"/>
    </row>
    <row r="1114" spans="1:22" ht="12.75" customHeight="1">
      <c r="A1114" s="504" t="s">
        <v>377</v>
      </c>
      <c r="B1114" s="505"/>
      <c r="C1114" s="305"/>
      <c r="D1114" s="328">
        <v>2.5</v>
      </c>
      <c r="E1114" s="328">
        <v>2.5</v>
      </c>
      <c r="F1114" s="307">
        <f t="shared" si="30"/>
        <v>0.2</v>
      </c>
      <c r="G1114" s="331">
        <f t="shared" si="31"/>
        <v>1.25</v>
      </c>
      <c r="H1114" s="300"/>
      <c r="I1114" s="300"/>
      <c r="J1114" s="300"/>
      <c r="K1114" s="301"/>
      <c r="L1114" s="286"/>
      <c r="M1114" s="286"/>
      <c r="N1114" s="286"/>
      <c r="O1114" s="286"/>
      <c r="P1114" s="286"/>
      <c r="Q1114" s="286"/>
      <c r="R1114" s="286"/>
      <c r="S1114" s="286"/>
      <c r="T1114" s="286"/>
      <c r="U1114" s="286"/>
      <c r="V1114" s="286"/>
    </row>
    <row r="1115" spans="1:22" ht="12.75" customHeight="1">
      <c r="A1115" s="504" t="s">
        <v>379</v>
      </c>
      <c r="B1115" s="505"/>
      <c r="C1115" s="305"/>
      <c r="D1115" s="328">
        <v>2.5</v>
      </c>
      <c r="E1115" s="328">
        <v>2.5</v>
      </c>
      <c r="F1115" s="307">
        <f t="shared" si="30"/>
        <v>0.2</v>
      </c>
      <c r="G1115" s="331">
        <f t="shared" si="31"/>
        <v>1.25</v>
      </c>
      <c r="H1115" s="300"/>
      <c r="I1115" s="300"/>
      <c r="J1115" s="300"/>
      <c r="K1115" s="301"/>
      <c r="L1115" s="286"/>
      <c r="M1115" s="286"/>
      <c r="N1115" s="286"/>
      <c r="O1115" s="286"/>
      <c r="P1115" s="286"/>
      <c r="Q1115" s="286"/>
      <c r="R1115" s="286"/>
      <c r="S1115" s="286"/>
      <c r="T1115" s="286"/>
      <c r="U1115" s="286"/>
      <c r="V1115" s="286"/>
    </row>
    <row r="1116" spans="1:22" ht="12.75" customHeight="1">
      <c r="A1116" s="504" t="s">
        <v>355</v>
      </c>
      <c r="B1116" s="505"/>
      <c r="C1116" s="305"/>
      <c r="D1116" s="355">
        <v>34.9</v>
      </c>
      <c r="E1116" s="328">
        <v>0.7</v>
      </c>
      <c r="F1116" s="307">
        <f>0.15</f>
        <v>0.15</v>
      </c>
      <c r="G1116" s="331">
        <f t="shared" si="31"/>
        <v>3.6644999999999994</v>
      </c>
      <c r="H1116" s="300"/>
      <c r="I1116" s="300"/>
      <c r="J1116" s="300"/>
      <c r="K1116" s="301"/>
      <c r="L1116" s="286"/>
      <c r="M1116" s="286"/>
      <c r="N1116" s="286"/>
      <c r="O1116" s="286"/>
      <c r="P1116" s="286"/>
      <c r="Q1116" s="286"/>
      <c r="R1116" s="286"/>
      <c r="S1116" s="286"/>
      <c r="T1116" s="286"/>
      <c r="U1116" s="286"/>
      <c r="V1116" s="286"/>
    </row>
    <row r="1117" spans="1:22" ht="12.75" customHeight="1">
      <c r="A1117" s="504" t="s">
        <v>356</v>
      </c>
      <c r="B1117" s="505"/>
      <c r="C1117" s="305"/>
      <c r="D1117" s="355">
        <v>33.799999999999997</v>
      </c>
      <c r="E1117" s="328">
        <v>0.7</v>
      </c>
      <c r="F1117" s="307">
        <f t="shared" ref="F1117:F1125" si="32">0.15</f>
        <v>0.15</v>
      </c>
      <c r="G1117" s="331">
        <f t="shared" si="31"/>
        <v>3.5489999999999995</v>
      </c>
      <c r="H1117" s="300"/>
      <c r="I1117" s="300"/>
      <c r="J1117" s="300"/>
      <c r="K1117" s="301"/>
      <c r="L1117" s="286"/>
      <c r="M1117" s="286"/>
      <c r="N1117" s="286"/>
      <c r="O1117" s="286"/>
      <c r="P1117" s="286"/>
      <c r="Q1117" s="286"/>
      <c r="R1117" s="286"/>
      <c r="S1117" s="286"/>
      <c r="T1117" s="286"/>
      <c r="U1117" s="286"/>
      <c r="V1117" s="286"/>
    </row>
    <row r="1118" spans="1:22" ht="12.75" customHeight="1">
      <c r="A1118" s="504" t="s">
        <v>357</v>
      </c>
      <c r="B1118" s="505"/>
      <c r="C1118" s="305"/>
      <c r="D1118" s="355">
        <v>90.9</v>
      </c>
      <c r="E1118" s="328">
        <v>0.7</v>
      </c>
      <c r="F1118" s="307">
        <f t="shared" si="32"/>
        <v>0.15</v>
      </c>
      <c r="G1118" s="331">
        <f t="shared" si="31"/>
        <v>9.5444999999999993</v>
      </c>
      <c r="H1118" s="300"/>
      <c r="I1118" s="300"/>
      <c r="J1118" s="300"/>
      <c r="K1118" s="301"/>
      <c r="L1118" s="286"/>
      <c r="M1118" s="286"/>
      <c r="N1118" s="286"/>
      <c r="O1118" s="286"/>
      <c r="P1118" s="286"/>
      <c r="Q1118" s="286"/>
      <c r="R1118" s="286"/>
      <c r="S1118" s="286"/>
      <c r="T1118" s="286"/>
      <c r="U1118" s="286"/>
      <c r="V1118" s="286"/>
    </row>
    <row r="1119" spans="1:22" ht="12.75" customHeight="1">
      <c r="A1119" s="504" t="s">
        <v>358</v>
      </c>
      <c r="B1119" s="505"/>
      <c r="C1119" s="305"/>
      <c r="D1119" s="355">
        <v>35.1</v>
      </c>
      <c r="E1119" s="328">
        <v>0.7</v>
      </c>
      <c r="F1119" s="307">
        <f t="shared" si="32"/>
        <v>0.15</v>
      </c>
      <c r="G1119" s="331">
        <f t="shared" si="31"/>
        <v>3.6854999999999998</v>
      </c>
      <c r="H1119" s="300"/>
      <c r="I1119" s="300"/>
      <c r="J1119" s="300"/>
      <c r="K1119" s="301"/>
      <c r="L1119" s="286"/>
      <c r="M1119" s="286"/>
      <c r="N1119" s="286"/>
      <c r="O1119" s="286"/>
      <c r="P1119" s="286"/>
      <c r="Q1119" s="286"/>
      <c r="R1119" s="286"/>
      <c r="S1119" s="286"/>
      <c r="T1119" s="286"/>
      <c r="U1119" s="286"/>
      <c r="V1119" s="286"/>
    </row>
    <row r="1120" spans="1:22" ht="12.75" customHeight="1">
      <c r="A1120" s="504" t="s">
        <v>359</v>
      </c>
      <c r="B1120" s="505"/>
      <c r="C1120" s="305"/>
      <c r="D1120" s="355">
        <v>25.3</v>
      </c>
      <c r="E1120" s="328">
        <v>0.7</v>
      </c>
      <c r="F1120" s="307">
        <f t="shared" si="32"/>
        <v>0.15</v>
      </c>
      <c r="G1120" s="331">
        <f t="shared" si="31"/>
        <v>2.6564999999999999</v>
      </c>
      <c r="H1120" s="300"/>
      <c r="I1120" s="300"/>
      <c r="J1120" s="300"/>
      <c r="K1120" s="301"/>
      <c r="L1120" s="286"/>
      <c r="M1120" s="286"/>
      <c r="N1120" s="286"/>
      <c r="O1120" s="286"/>
      <c r="P1120" s="286"/>
      <c r="Q1120" s="286"/>
      <c r="R1120" s="286"/>
      <c r="S1120" s="286"/>
      <c r="T1120" s="286"/>
      <c r="U1120" s="286"/>
      <c r="V1120" s="286"/>
    </row>
    <row r="1121" spans="1:22" ht="12.75" customHeight="1">
      <c r="A1121" s="504" t="s">
        <v>360</v>
      </c>
      <c r="B1121" s="505"/>
      <c r="C1121" s="305"/>
      <c r="D1121" s="355">
        <v>11.3</v>
      </c>
      <c r="E1121" s="328">
        <v>0.7</v>
      </c>
      <c r="F1121" s="307">
        <f t="shared" si="32"/>
        <v>0.15</v>
      </c>
      <c r="G1121" s="331">
        <f t="shared" si="31"/>
        <v>1.1864999999999999</v>
      </c>
      <c r="H1121" s="300"/>
      <c r="I1121" s="300"/>
      <c r="J1121" s="300"/>
      <c r="K1121" s="301"/>
      <c r="L1121" s="286"/>
      <c r="M1121" s="286"/>
      <c r="N1121" s="286"/>
      <c r="O1121" s="286"/>
      <c r="P1121" s="286"/>
      <c r="Q1121" s="286"/>
      <c r="R1121" s="286"/>
      <c r="S1121" s="286"/>
      <c r="T1121" s="286"/>
      <c r="U1121" s="286"/>
      <c r="V1121" s="286"/>
    </row>
    <row r="1122" spans="1:22" ht="12.75" customHeight="1">
      <c r="A1122" s="504" t="s">
        <v>361</v>
      </c>
      <c r="B1122" s="505"/>
      <c r="C1122" s="305"/>
      <c r="D1122" s="355">
        <v>18</v>
      </c>
      <c r="E1122" s="328">
        <v>0.7</v>
      </c>
      <c r="F1122" s="307">
        <f t="shared" si="32"/>
        <v>0.15</v>
      </c>
      <c r="G1122" s="331">
        <f t="shared" si="31"/>
        <v>1.89</v>
      </c>
      <c r="H1122" s="300"/>
      <c r="I1122" s="300"/>
      <c r="J1122" s="300"/>
      <c r="K1122" s="301"/>
      <c r="L1122" s="286"/>
      <c r="M1122" s="286"/>
      <c r="N1122" s="286"/>
      <c r="O1122" s="286"/>
      <c r="P1122" s="286"/>
      <c r="Q1122" s="286"/>
      <c r="R1122" s="286"/>
      <c r="S1122" s="286"/>
      <c r="T1122" s="286"/>
      <c r="U1122" s="286"/>
      <c r="V1122" s="286"/>
    </row>
    <row r="1123" spans="1:22" ht="12.75" customHeight="1">
      <c r="A1123" s="504" t="s">
        <v>362</v>
      </c>
      <c r="B1123" s="505"/>
      <c r="C1123" s="305"/>
      <c r="D1123" s="355">
        <v>85.9</v>
      </c>
      <c r="E1123" s="328">
        <v>0.7</v>
      </c>
      <c r="F1123" s="307">
        <f t="shared" si="32"/>
        <v>0.15</v>
      </c>
      <c r="G1123" s="331">
        <f t="shared" si="31"/>
        <v>9.0195000000000007</v>
      </c>
      <c r="H1123" s="300"/>
      <c r="I1123" s="300"/>
      <c r="J1123" s="300"/>
      <c r="K1123" s="301"/>
      <c r="L1123" s="286"/>
      <c r="M1123" s="286"/>
      <c r="N1123" s="286"/>
      <c r="O1123" s="286"/>
      <c r="P1123" s="286"/>
      <c r="Q1123" s="286"/>
      <c r="R1123" s="286"/>
      <c r="S1123" s="286"/>
      <c r="T1123" s="286"/>
      <c r="U1123" s="286"/>
      <c r="V1123" s="286"/>
    </row>
    <row r="1124" spans="1:22" ht="12.75" customHeight="1">
      <c r="A1124" s="504" t="s">
        <v>363</v>
      </c>
      <c r="B1124" s="505"/>
      <c r="C1124" s="305"/>
      <c r="D1124" s="355">
        <v>59.3</v>
      </c>
      <c r="E1124" s="328">
        <v>0.7</v>
      </c>
      <c r="F1124" s="307">
        <f t="shared" si="32"/>
        <v>0.15</v>
      </c>
      <c r="G1124" s="331">
        <f t="shared" si="31"/>
        <v>6.2264999999999997</v>
      </c>
      <c r="H1124" s="300"/>
      <c r="I1124" s="300"/>
      <c r="J1124" s="300"/>
      <c r="K1124" s="301"/>
      <c r="L1124" s="286"/>
      <c r="M1124" s="286"/>
      <c r="N1124" s="286"/>
      <c r="O1124" s="286"/>
      <c r="P1124" s="286"/>
      <c r="Q1124" s="286"/>
      <c r="R1124" s="286"/>
      <c r="S1124" s="286"/>
      <c r="T1124" s="286"/>
      <c r="U1124" s="286"/>
      <c r="V1124" s="286"/>
    </row>
    <row r="1125" spans="1:22" ht="12.75" customHeight="1">
      <c r="A1125" s="504" t="s">
        <v>384</v>
      </c>
      <c r="B1125" s="505"/>
      <c r="C1125" s="305"/>
      <c r="D1125" s="352">
        <v>34.061900000000001</v>
      </c>
      <c r="E1125" s="296">
        <v>0.5</v>
      </c>
      <c r="F1125" s="307">
        <f t="shared" si="32"/>
        <v>0.15</v>
      </c>
      <c r="G1125" s="331">
        <f t="shared" si="31"/>
        <v>2.5546424999999999</v>
      </c>
      <c r="H1125" s="300"/>
      <c r="I1125" s="300"/>
      <c r="J1125" s="300"/>
      <c r="K1125" s="301"/>
      <c r="L1125" s="286"/>
      <c r="M1125" s="286"/>
      <c r="N1125" s="286"/>
      <c r="O1125" s="286"/>
      <c r="P1125" s="286"/>
      <c r="Q1125" s="286"/>
      <c r="R1125" s="286"/>
      <c r="S1125" s="286"/>
      <c r="T1125" s="286"/>
      <c r="U1125" s="286"/>
      <c r="V1125" s="286"/>
    </row>
    <row r="1126" spans="1:22" ht="12.75" customHeight="1">
      <c r="A1126" s="501"/>
      <c r="B1126" s="509"/>
      <c r="C1126" s="305"/>
      <c r="D1126" s="304"/>
      <c r="E1126" s="306"/>
      <c r="F1126" s="307"/>
      <c r="G1126" s="331"/>
      <c r="H1126" s="300"/>
      <c r="I1126" s="300"/>
      <c r="J1126" s="300"/>
      <c r="K1126" s="301"/>
      <c r="L1126" s="286"/>
      <c r="M1126" s="286"/>
      <c r="N1126" s="286"/>
      <c r="O1126" s="286"/>
      <c r="P1126" s="286"/>
      <c r="Q1126" s="286"/>
      <c r="R1126" s="286"/>
      <c r="S1126" s="286"/>
      <c r="T1126" s="286"/>
      <c r="U1126" s="286"/>
      <c r="V1126" s="286"/>
    </row>
    <row r="1127" spans="1:22" ht="12.75" customHeight="1">
      <c r="A1127" s="501"/>
      <c r="B1127" s="509"/>
      <c r="C1127" s="305"/>
      <c r="D1127" s="304"/>
      <c r="E1127" s="306"/>
      <c r="F1127" s="307"/>
      <c r="G1127" s="331"/>
      <c r="H1127" s="300"/>
      <c r="I1127" s="300"/>
      <c r="J1127" s="300"/>
      <c r="K1127" s="301"/>
      <c r="L1127" s="286"/>
      <c r="M1127" s="286"/>
      <c r="N1127" s="286"/>
      <c r="O1127" s="286"/>
      <c r="P1127" s="286"/>
      <c r="Q1127" s="286"/>
      <c r="R1127" s="286"/>
      <c r="S1127" s="286"/>
      <c r="T1127" s="286"/>
      <c r="U1127" s="286"/>
      <c r="V1127" s="286"/>
    </row>
    <row r="1128" spans="1:22" ht="15" customHeight="1">
      <c r="A1128" s="501"/>
      <c r="B1128" s="509"/>
      <c r="C1128" s="305"/>
      <c r="D1128" s="349"/>
      <c r="E1128" s="349"/>
      <c r="F1128" s="349"/>
      <c r="G1128" s="331"/>
      <c r="K1128" s="301"/>
    </row>
    <row r="1129" spans="1:22" ht="12.75" customHeight="1" thickBot="1">
      <c r="A1129" s="502" t="s">
        <v>13</v>
      </c>
      <c r="B1129" s="477"/>
      <c r="C1129" s="477"/>
      <c r="D1129" s="477"/>
      <c r="E1129" s="477"/>
      <c r="F1129" s="473"/>
      <c r="G1129" s="308">
        <f>ROUNDUP((SUM(G1106:G1128)),0)</f>
        <v>57</v>
      </c>
      <c r="H1129" s="292"/>
      <c r="I1129" s="309"/>
      <c r="J1129" s="309"/>
      <c r="K1129" s="310"/>
      <c r="L1129" s="286"/>
      <c r="N1129" s="286"/>
      <c r="O1129" s="286"/>
      <c r="P1129" s="286"/>
      <c r="Q1129" s="286"/>
      <c r="R1129" s="286"/>
      <c r="S1129" s="286"/>
      <c r="T1129" s="286"/>
      <c r="U1129" s="286"/>
      <c r="V1129" s="286"/>
    </row>
    <row r="1130" spans="1:22" ht="12.75" customHeight="1" thickBot="1">
      <c r="A1130" s="495"/>
      <c r="B1130" s="496"/>
      <c r="C1130" s="496"/>
      <c r="D1130" s="496"/>
      <c r="E1130" s="496"/>
      <c r="F1130" s="496"/>
      <c r="G1130" s="496"/>
      <c r="H1130" s="496"/>
      <c r="I1130" s="496"/>
      <c r="J1130" s="496"/>
      <c r="K1130" s="497"/>
      <c r="L1130" s="286"/>
      <c r="M1130" s="286"/>
      <c r="N1130" s="286"/>
      <c r="O1130" s="286"/>
      <c r="P1130" s="286"/>
      <c r="Q1130" s="286"/>
      <c r="R1130" s="286"/>
      <c r="S1130" s="286"/>
      <c r="T1130" s="286"/>
      <c r="U1130" s="286"/>
      <c r="V1130" s="286"/>
    </row>
    <row r="1131" spans="1:22" ht="12.75" customHeight="1">
      <c r="A1131" s="311"/>
      <c r="B1131" s="312"/>
      <c r="C1131" s="312"/>
      <c r="D1131" s="312"/>
      <c r="E1131" s="312"/>
      <c r="F1131" s="312"/>
      <c r="G1131" s="312"/>
      <c r="H1131" s="312"/>
      <c r="I1131" s="312"/>
      <c r="J1131" s="312"/>
      <c r="K1131" s="313"/>
      <c r="L1131" s="286"/>
      <c r="M1131" s="286"/>
      <c r="N1131" s="286"/>
      <c r="O1131" s="286"/>
      <c r="P1131" s="286"/>
      <c r="Q1131" s="286"/>
      <c r="R1131" s="286"/>
      <c r="S1131" s="286"/>
      <c r="T1131" s="286"/>
      <c r="U1131" s="286"/>
      <c r="V1131" s="286"/>
    </row>
    <row r="1132" spans="1:22" ht="50.25" customHeight="1">
      <c r="A1132" s="459"/>
      <c r="B1132" s="460"/>
      <c r="C1132" s="460"/>
      <c r="D1132" s="460"/>
      <c r="E1132" s="460"/>
      <c r="F1132" s="460"/>
      <c r="G1132" s="460"/>
      <c r="H1132" s="460"/>
      <c r="I1132" s="460"/>
      <c r="J1132" s="286"/>
      <c r="K1132" s="314"/>
      <c r="L1132" s="286"/>
      <c r="M1132" s="286"/>
      <c r="N1132" s="286"/>
      <c r="O1132" s="286"/>
      <c r="P1132" s="286"/>
      <c r="Q1132" s="286"/>
      <c r="R1132" s="286"/>
      <c r="S1132" s="286"/>
      <c r="T1132" s="286"/>
      <c r="U1132" s="286"/>
      <c r="V1132" s="286"/>
    </row>
    <row r="1133" spans="1:22" ht="12.75" customHeight="1">
      <c r="A1133" s="461" t="s">
        <v>315</v>
      </c>
      <c r="B1133" s="460"/>
      <c r="C1133" s="460"/>
      <c r="D1133" s="316"/>
      <c r="E1133" s="316"/>
      <c r="F1133" s="462" t="s">
        <v>315</v>
      </c>
      <c r="G1133" s="460"/>
      <c r="H1133" s="460"/>
      <c r="I1133" s="316"/>
      <c r="J1133" s="286"/>
      <c r="K1133" s="314"/>
      <c r="L1133" s="286"/>
      <c r="M1133" s="286"/>
      <c r="N1133" s="286"/>
      <c r="O1133" s="286"/>
      <c r="P1133" s="286"/>
      <c r="Q1133" s="286"/>
      <c r="R1133" s="286"/>
      <c r="S1133" s="286"/>
      <c r="T1133" s="286"/>
      <c r="U1133" s="286"/>
      <c r="V1133" s="286"/>
    </row>
    <row r="1134" spans="1:22" ht="12.75" customHeight="1" thickBot="1">
      <c r="A1134" s="451" t="s">
        <v>316</v>
      </c>
      <c r="B1134" s="452"/>
      <c r="C1134" s="452"/>
      <c r="D1134" s="317"/>
      <c r="E1134" s="317"/>
      <c r="F1134" s="453" t="s">
        <v>316</v>
      </c>
      <c r="G1134" s="452"/>
      <c r="H1134" s="452"/>
      <c r="I1134" s="317"/>
      <c r="J1134" s="318"/>
      <c r="K1134" s="319"/>
      <c r="L1134" s="286"/>
      <c r="M1134" s="286"/>
      <c r="N1134" s="286"/>
      <c r="O1134" s="286"/>
      <c r="P1134" s="286"/>
      <c r="Q1134" s="286"/>
      <c r="R1134" s="286"/>
      <c r="S1134" s="286"/>
      <c r="T1134" s="286"/>
      <c r="U1134" s="286"/>
      <c r="V1134" s="286"/>
    </row>
    <row r="1135" spans="1:22" ht="12.75" customHeight="1">
      <c r="A1135" s="492" t="s">
        <v>302</v>
      </c>
      <c r="B1135" s="493"/>
      <c r="C1135" s="493"/>
      <c r="D1135" s="493"/>
      <c r="E1135" s="493"/>
      <c r="F1135" s="493"/>
      <c r="G1135" s="493"/>
      <c r="H1135" s="493"/>
      <c r="I1135" s="493"/>
      <c r="J1135" s="493"/>
      <c r="K1135" s="494"/>
      <c r="L1135" s="286"/>
      <c r="M1135" s="286"/>
      <c r="N1135" s="286"/>
      <c r="O1135" s="286"/>
      <c r="P1135" s="286"/>
      <c r="Q1135" s="286"/>
      <c r="R1135" s="286"/>
      <c r="S1135" s="286"/>
      <c r="T1135" s="286"/>
      <c r="U1135" s="286"/>
      <c r="V1135" s="286"/>
    </row>
    <row r="1136" spans="1:22" ht="12.75" customHeight="1" thickBot="1">
      <c r="A1136" s="483"/>
      <c r="B1136" s="479"/>
      <c r="C1136" s="479"/>
      <c r="D1136" s="479"/>
      <c r="E1136" s="479"/>
      <c r="F1136" s="479"/>
      <c r="G1136" s="479"/>
      <c r="H1136" s="479"/>
      <c r="I1136" s="479"/>
      <c r="J1136" s="479"/>
      <c r="K1136" s="480"/>
      <c r="L1136" s="286"/>
      <c r="M1136" s="286"/>
      <c r="N1136" s="286"/>
      <c r="O1136" s="286"/>
      <c r="P1136" s="286"/>
      <c r="Q1136" s="286"/>
      <c r="R1136" s="286"/>
      <c r="S1136" s="286"/>
      <c r="T1136" s="286"/>
      <c r="U1136" s="286"/>
      <c r="V1136" s="286"/>
    </row>
    <row r="1137" spans="1:22" ht="42" customHeight="1">
      <c r="A1137" s="288" t="s">
        <v>303</v>
      </c>
      <c r="B1137" s="484" t="str">
        <f>B3</f>
        <v>CONSTRUCCION DE LOS SISTEMAS DE ALCANTARILLADO PLUVIAL DE LOS BARRIOS EL DORADO, PRADOS DE SAN LUIS, SANTA CATALINA, PATRIOTAS, VILLA BACHUE y PRADOS DEL NORTE DE LA CIUDAD DE TUNJA.</v>
      </c>
      <c r="C1137" s="485"/>
      <c r="D1137" s="485"/>
      <c r="E1137" s="485"/>
      <c r="F1137" s="485"/>
      <c r="G1137" s="485"/>
      <c r="H1137" s="485"/>
      <c r="I1137" s="485"/>
      <c r="J1137" s="485"/>
      <c r="K1137" s="486"/>
      <c r="L1137" s="286"/>
      <c r="M1137" s="286"/>
      <c r="N1137" s="286"/>
      <c r="O1137" s="286"/>
      <c r="P1137" s="286"/>
      <c r="Q1137" s="286"/>
      <c r="R1137" s="286"/>
      <c r="S1137" s="286"/>
      <c r="T1137" s="286"/>
      <c r="U1137" s="286"/>
      <c r="V1137" s="286"/>
    </row>
    <row r="1138" spans="1:22" ht="12.75" customHeight="1">
      <c r="A1138" s="487" t="s">
        <v>305</v>
      </c>
      <c r="B1138" s="455"/>
      <c r="C1138" s="488"/>
      <c r="D1138" s="489"/>
      <c r="E1138" s="489"/>
      <c r="F1138" s="455"/>
      <c r="G1138" s="490" t="s">
        <v>306</v>
      </c>
      <c r="H1138" s="455"/>
      <c r="I1138" s="490"/>
      <c r="J1138" s="489"/>
      <c r="K1138" s="491"/>
      <c r="L1138" s="286"/>
      <c r="M1138" s="286"/>
      <c r="N1138" s="286"/>
      <c r="O1138" s="286"/>
      <c r="P1138" s="286"/>
      <c r="Q1138" s="286"/>
      <c r="R1138" s="286"/>
      <c r="S1138" s="286"/>
      <c r="T1138" s="286"/>
      <c r="U1138" s="286"/>
      <c r="V1138" s="286"/>
    </row>
    <row r="1139" spans="1:22" ht="39.75" customHeight="1" thickBot="1">
      <c r="A1139" s="289" t="s">
        <v>8</v>
      </c>
      <c r="B1139" s="465" t="s">
        <v>79</v>
      </c>
      <c r="C1139" s="466"/>
      <c r="D1139" s="467" t="s">
        <v>10</v>
      </c>
      <c r="E1139" s="468"/>
      <c r="F1139" s="466"/>
      <c r="G1139" s="503" t="str">
        <f>'PRESUPUESTO OFICIAL'!C64</f>
        <v>RELLENO SUBBASE GRANULAR COMPACTADO CON PLANCHA VIBRADORA</v>
      </c>
      <c r="H1139" s="468"/>
      <c r="I1139" s="468"/>
      <c r="J1139" s="290" t="s">
        <v>9</v>
      </c>
      <c r="K1139" s="291" t="s">
        <v>14</v>
      </c>
      <c r="L1139" s="286"/>
      <c r="M1139" s="286"/>
      <c r="N1139" s="286"/>
      <c r="O1139" s="286"/>
      <c r="P1139" s="286"/>
      <c r="Q1139" s="286"/>
      <c r="R1139" s="286"/>
      <c r="S1139" s="286"/>
      <c r="T1139" s="286"/>
      <c r="U1139" s="286"/>
      <c r="V1139" s="286"/>
    </row>
    <row r="1140" spans="1:22" ht="12.75" customHeight="1">
      <c r="A1140" s="470" t="s">
        <v>307</v>
      </c>
      <c r="B1140" s="471"/>
      <c r="C1140" s="474" t="s">
        <v>5</v>
      </c>
      <c r="D1140" s="476" t="s">
        <v>308</v>
      </c>
      <c r="E1140" s="477"/>
      <c r="F1140" s="473"/>
      <c r="G1140" s="474" t="s">
        <v>13</v>
      </c>
      <c r="H1140" s="478" t="s">
        <v>309</v>
      </c>
      <c r="I1140" s="479"/>
      <c r="J1140" s="479"/>
      <c r="K1140" s="480"/>
      <c r="L1140" s="286"/>
      <c r="M1140" s="286"/>
      <c r="N1140" s="286"/>
      <c r="O1140" s="286"/>
      <c r="P1140" s="286"/>
      <c r="Q1140" s="286"/>
      <c r="R1140" s="286"/>
      <c r="S1140" s="286"/>
      <c r="T1140" s="286"/>
      <c r="U1140" s="286"/>
      <c r="V1140" s="286"/>
    </row>
    <row r="1141" spans="1:22" ht="12.75" customHeight="1">
      <c r="A1141" s="483"/>
      <c r="B1141" s="471"/>
      <c r="C1141" s="506"/>
      <c r="D1141" s="323" t="s">
        <v>310</v>
      </c>
      <c r="E1141" s="323" t="s">
        <v>311</v>
      </c>
      <c r="F1141" s="323" t="s">
        <v>351</v>
      </c>
      <c r="G1141" s="506"/>
      <c r="H1141" s="481"/>
      <c r="I1141" s="477"/>
      <c r="J1141" s="477"/>
      <c r="K1141" s="482"/>
      <c r="L1141" s="286"/>
      <c r="M1141" s="286"/>
      <c r="N1141" s="286"/>
      <c r="O1141" s="286"/>
      <c r="P1141" s="286"/>
      <c r="Q1141" s="286"/>
      <c r="R1141" s="286"/>
      <c r="S1141" s="286"/>
      <c r="T1141" s="286"/>
      <c r="U1141" s="286"/>
      <c r="V1141" s="286"/>
    </row>
    <row r="1142" spans="1:22" ht="12.75" customHeight="1">
      <c r="A1142" s="501" t="s">
        <v>352</v>
      </c>
      <c r="B1142" s="509" t="s">
        <v>324</v>
      </c>
      <c r="C1142" s="305"/>
      <c r="D1142" s="304"/>
      <c r="E1142" s="306"/>
      <c r="F1142" s="307">
        <v>831.05637499997545</v>
      </c>
      <c r="G1142" s="331">
        <f>F1142</f>
        <v>831.05637499997545</v>
      </c>
      <c r="H1142" s="300"/>
      <c r="I1142" s="300"/>
      <c r="J1142" s="300"/>
      <c r="K1142" s="301"/>
      <c r="L1142" s="286"/>
      <c r="M1142" s="286"/>
      <c r="N1142" s="286"/>
      <c r="O1142" s="286"/>
      <c r="P1142" s="286"/>
      <c r="Q1142" s="286"/>
      <c r="R1142" s="286"/>
      <c r="S1142" s="286"/>
      <c r="T1142" s="286"/>
      <c r="U1142" s="286"/>
      <c r="V1142" s="286"/>
    </row>
    <row r="1143" spans="1:22" ht="12.75" customHeight="1">
      <c r="A1143" s="501" t="s">
        <v>353</v>
      </c>
      <c r="B1143" s="509"/>
      <c r="C1143" s="305"/>
      <c r="D1143" s="304"/>
      <c r="E1143" s="306"/>
      <c r="F1143" s="307">
        <v>-39.823270216561397</v>
      </c>
      <c r="G1143" s="331">
        <f>F1143</f>
        <v>-39.823270216561397</v>
      </c>
      <c r="H1143" s="300"/>
      <c r="I1143" s="300"/>
      <c r="J1143" s="300"/>
      <c r="K1143" s="301"/>
      <c r="L1143" s="286"/>
      <c r="M1143" s="286"/>
      <c r="N1143" s="286"/>
      <c r="O1143" s="286"/>
      <c r="P1143" s="286"/>
      <c r="Q1143" s="286"/>
      <c r="R1143" s="286"/>
      <c r="S1143" s="286"/>
      <c r="T1143" s="286"/>
      <c r="U1143" s="286"/>
      <c r="V1143" s="286"/>
    </row>
    <row r="1144" spans="1:22" ht="12.75" customHeight="1">
      <c r="A1144" s="501"/>
      <c r="B1144" s="509"/>
      <c r="C1144" s="305"/>
      <c r="D1144" s="304"/>
      <c r="E1144" s="306"/>
      <c r="F1144" s="307"/>
      <c r="G1144" s="331"/>
      <c r="H1144" s="300"/>
      <c r="I1144" s="300"/>
      <c r="J1144" s="300"/>
      <c r="K1144" s="301"/>
      <c r="L1144" s="286"/>
      <c r="M1144" s="286"/>
      <c r="N1144" s="286"/>
      <c r="O1144" s="286"/>
      <c r="P1144" s="286"/>
      <c r="Q1144" s="286"/>
      <c r="R1144" s="286"/>
      <c r="S1144" s="286"/>
      <c r="T1144" s="286"/>
      <c r="U1144" s="286"/>
      <c r="V1144" s="286"/>
    </row>
    <row r="1145" spans="1:22" ht="12.75" customHeight="1">
      <c r="A1145" s="501"/>
      <c r="B1145" s="509"/>
      <c r="C1145" s="305"/>
      <c r="D1145" s="304"/>
      <c r="E1145" s="306"/>
      <c r="F1145" s="307"/>
      <c r="G1145" s="331"/>
      <c r="H1145" s="300"/>
      <c r="I1145" s="300"/>
      <c r="J1145" s="300"/>
      <c r="K1145" s="301"/>
      <c r="L1145" s="286"/>
      <c r="M1145" s="286"/>
      <c r="N1145" s="286"/>
      <c r="O1145" s="286"/>
      <c r="P1145" s="286"/>
      <c r="Q1145" s="286"/>
      <c r="R1145" s="286"/>
      <c r="S1145" s="286"/>
      <c r="T1145" s="286"/>
      <c r="U1145" s="286"/>
      <c r="V1145" s="286"/>
    </row>
    <row r="1146" spans="1:22" ht="15" customHeight="1">
      <c r="A1146" s="501"/>
      <c r="B1146" s="509"/>
      <c r="C1146" s="305"/>
      <c r="D1146" s="349"/>
      <c r="E1146" s="349"/>
      <c r="F1146" s="349"/>
      <c r="G1146" s="331"/>
      <c r="K1146" s="301"/>
    </row>
    <row r="1147" spans="1:22" ht="12.75" customHeight="1" thickBot="1">
      <c r="A1147" s="502" t="s">
        <v>13</v>
      </c>
      <c r="B1147" s="477"/>
      <c r="C1147" s="477"/>
      <c r="D1147" s="477"/>
      <c r="E1147" s="477"/>
      <c r="F1147" s="473"/>
      <c r="G1147" s="308">
        <f>ROUNDUP((SUM(G1142:G1146)),0)</f>
        <v>792</v>
      </c>
      <c r="H1147" s="292"/>
      <c r="I1147" s="309"/>
      <c r="J1147" s="309"/>
      <c r="K1147" s="310"/>
      <c r="L1147" s="286"/>
      <c r="N1147" s="286"/>
      <c r="O1147" s="286"/>
      <c r="P1147" s="286"/>
      <c r="Q1147" s="286"/>
      <c r="R1147" s="286"/>
      <c r="S1147" s="286"/>
      <c r="T1147" s="286"/>
      <c r="U1147" s="286"/>
      <c r="V1147" s="286"/>
    </row>
    <row r="1148" spans="1:22" ht="12.75" customHeight="1" thickBot="1">
      <c r="A1148" s="495"/>
      <c r="B1148" s="496"/>
      <c r="C1148" s="496"/>
      <c r="D1148" s="496"/>
      <c r="E1148" s="496"/>
      <c r="F1148" s="496"/>
      <c r="G1148" s="496"/>
      <c r="H1148" s="496"/>
      <c r="I1148" s="496"/>
      <c r="J1148" s="496"/>
      <c r="K1148" s="497"/>
      <c r="L1148" s="286"/>
      <c r="M1148" s="286"/>
      <c r="N1148" s="286"/>
      <c r="O1148" s="286"/>
      <c r="P1148" s="286"/>
      <c r="Q1148" s="286"/>
      <c r="R1148" s="286"/>
      <c r="S1148" s="286"/>
      <c r="T1148" s="286"/>
      <c r="U1148" s="286"/>
      <c r="V1148" s="286"/>
    </row>
    <row r="1149" spans="1:22" ht="12.75" customHeight="1">
      <c r="A1149" s="311"/>
      <c r="B1149" s="312"/>
      <c r="C1149" s="312"/>
      <c r="D1149" s="312"/>
      <c r="E1149" s="312"/>
      <c r="F1149" s="312"/>
      <c r="G1149" s="312"/>
      <c r="H1149" s="312"/>
      <c r="I1149" s="312"/>
      <c r="J1149" s="312"/>
      <c r="K1149" s="313"/>
      <c r="L1149" s="286"/>
      <c r="M1149" s="286"/>
      <c r="N1149" s="286"/>
      <c r="O1149" s="286"/>
      <c r="P1149" s="286"/>
      <c r="Q1149" s="286"/>
      <c r="R1149" s="286"/>
      <c r="S1149" s="286"/>
      <c r="T1149" s="286"/>
      <c r="U1149" s="286"/>
      <c r="V1149" s="286"/>
    </row>
    <row r="1150" spans="1:22" ht="50.25" customHeight="1">
      <c r="A1150" s="459"/>
      <c r="B1150" s="460"/>
      <c r="C1150" s="460"/>
      <c r="D1150" s="460"/>
      <c r="E1150" s="460"/>
      <c r="F1150" s="460"/>
      <c r="G1150" s="460"/>
      <c r="H1150" s="460"/>
      <c r="I1150" s="460"/>
      <c r="J1150" s="286"/>
      <c r="K1150" s="314"/>
      <c r="L1150" s="286"/>
      <c r="M1150" s="286"/>
      <c r="N1150" s="286"/>
      <c r="O1150" s="286"/>
      <c r="P1150" s="286"/>
      <c r="Q1150" s="286"/>
      <c r="R1150" s="286"/>
      <c r="S1150" s="286"/>
      <c r="T1150" s="286"/>
      <c r="U1150" s="286"/>
      <c r="V1150" s="286"/>
    </row>
    <row r="1151" spans="1:22" ht="12.75" customHeight="1">
      <c r="A1151" s="461" t="s">
        <v>315</v>
      </c>
      <c r="B1151" s="460"/>
      <c r="C1151" s="460"/>
      <c r="D1151" s="316"/>
      <c r="E1151" s="316"/>
      <c r="F1151" s="462" t="s">
        <v>315</v>
      </c>
      <c r="G1151" s="460"/>
      <c r="H1151" s="460"/>
      <c r="I1151" s="316"/>
      <c r="J1151" s="286"/>
      <c r="K1151" s="314"/>
      <c r="L1151" s="286"/>
      <c r="M1151" s="286"/>
      <c r="N1151" s="286"/>
      <c r="O1151" s="286"/>
      <c r="P1151" s="286"/>
      <c r="Q1151" s="286"/>
      <c r="R1151" s="286"/>
      <c r="S1151" s="286"/>
      <c r="T1151" s="286"/>
      <c r="U1151" s="286"/>
      <c r="V1151" s="286"/>
    </row>
    <row r="1152" spans="1:22" ht="12.75" customHeight="1" thickBot="1">
      <c r="A1152" s="451" t="s">
        <v>316</v>
      </c>
      <c r="B1152" s="452"/>
      <c r="C1152" s="452"/>
      <c r="D1152" s="317"/>
      <c r="E1152" s="317"/>
      <c r="F1152" s="453" t="s">
        <v>316</v>
      </c>
      <c r="G1152" s="452"/>
      <c r="H1152" s="452"/>
      <c r="I1152" s="317"/>
      <c r="J1152" s="318"/>
      <c r="K1152" s="319"/>
      <c r="L1152" s="286"/>
      <c r="M1152" s="286"/>
      <c r="N1152" s="286"/>
      <c r="O1152" s="286"/>
      <c r="P1152" s="286"/>
      <c r="Q1152" s="286"/>
      <c r="R1152" s="286"/>
      <c r="S1152" s="286"/>
      <c r="T1152" s="286"/>
      <c r="U1152" s="286"/>
      <c r="V1152" s="286"/>
    </row>
    <row r="1153" spans="1:22" ht="12.75" customHeight="1">
      <c r="A1153" s="492" t="s">
        <v>302</v>
      </c>
      <c r="B1153" s="493"/>
      <c r="C1153" s="493"/>
      <c r="D1153" s="493"/>
      <c r="E1153" s="493"/>
      <c r="F1153" s="493"/>
      <c r="G1153" s="493"/>
      <c r="H1153" s="493"/>
      <c r="I1153" s="493"/>
      <c r="J1153" s="493"/>
      <c r="K1153" s="494"/>
      <c r="L1153" s="286"/>
      <c r="M1153" s="286"/>
      <c r="N1153" s="286"/>
      <c r="O1153" s="286"/>
      <c r="P1153" s="286"/>
      <c r="Q1153" s="286"/>
      <c r="R1153" s="286"/>
      <c r="S1153" s="286"/>
      <c r="T1153" s="286"/>
      <c r="U1153" s="286"/>
      <c r="V1153" s="286"/>
    </row>
    <row r="1154" spans="1:22" ht="12.75" customHeight="1" thickBot="1">
      <c r="A1154" s="483"/>
      <c r="B1154" s="479"/>
      <c r="C1154" s="479"/>
      <c r="D1154" s="479"/>
      <c r="E1154" s="479"/>
      <c r="F1154" s="479"/>
      <c r="G1154" s="479"/>
      <c r="H1154" s="479"/>
      <c r="I1154" s="479"/>
      <c r="J1154" s="479"/>
      <c r="K1154" s="480"/>
      <c r="L1154" s="286"/>
      <c r="M1154" s="286"/>
      <c r="N1154" s="286"/>
      <c r="O1154" s="286"/>
      <c r="P1154" s="286"/>
      <c r="Q1154" s="286"/>
      <c r="R1154" s="286"/>
      <c r="S1154" s="286"/>
      <c r="T1154" s="286"/>
      <c r="U1154" s="286"/>
      <c r="V1154" s="286"/>
    </row>
    <row r="1155" spans="1:22" ht="42" customHeight="1">
      <c r="A1155" s="288" t="s">
        <v>303</v>
      </c>
      <c r="B1155" s="484" t="str">
        <f>B3</f>
        <v>CONSTRUCCION DE LOS SISTEMAS DE ALCANTARILLADO PLUVIAL DE LOS BARRIOS EL DORADO, PRADOS DE SAN LUIS, SANTA CATALINA, PATRIOTAS, VILLA BACHUE y PRADOS DEL NORTE DE LA CIUDAD DE TUNJA.</v>
      </c>
      <c r="C1155" s="485"/>
      <c r="D1155" s="485"/>
      <c r="E1155" s="485"/>
      <c r="F1155" s="485"/>
      <c r="G1155" s="485"/>
      <c r="H1155" s="485"/>
      <c r="I1155" s="485"/>
      <c r="J1155" s="485"/>
      <c r="K1155" s="486"/>
      <c r="L1155" s="286"/>
      <c r="M1155" s="286"/>
      <c r="N1155" s="286"/>
      <c r="O1155" s="286"/>
      <c r="P1155" s="286"/>
      <c r="Q1155" s="286"/>
      <c r="R1155" s="286"/>
      <c r="S1155" s="286"/>
      <c r="T1155" s="286"/>
      <c r="U1155" s="286"/>
      <c r="V1155" s="286"/>
    </row>
    <row r="1156" spans="1:22" ht="12.75" customHeight="1">
      <c r="A1156" s="487" t="s">
        <v>305</v>
      </c>
      <c r="B1156" s="455"/>
      <c r="C1156" s="488"/>
      <c r="D1156" s="489"/>
      <c r="E1156" s="489"/>
      <c r="F1156" s="455"/>
      <c r="G1156" s="490" t="s">
        <v>306</v>
      </c>
      <c r="H1156" s="455"/>
      <c r="I1156" s="490"/>
      <c r="J1156" s="489"/>
      <c r="K1156" s="491"/>
      <c r="L1156" s="286"/>
      <c r="M1156" s="286"/>
      <c r="N1156" s="286"/>
      <c r="O1156" s="286"/>
      <c r="P1156" s="286"/>
      <c r="Q1156" s="286"/>
      <c r="R1156" s="286"/>
      <c r="S1156" s="286"/>
      <c r="T1156" s="286"/>
      <c r="U1156" s="286"/>
      <c r="V1156" s="286"/>
    </row>
    <row r="1157" spans="1:22" ht="39.75" customHeight="1" thickBot="1">
      <c r="A1157" s="289" t="s">
        <v>8</v>
      </c>
      <c r="B1157" s="465" t="s">
        <v>80</v>
      </c>
      <c r="C1157" s="466"/>
      <c r="D1157" s="467" t="s">
        <v>10</v>
      </c>
      <c r="E1157" s="468"/>
      <c r="F1157" s="466"/>
      <c r="G1157" s="503" t="str">
        <f>'PRESUPUESTO OFICIAL'!C65</f>
        <v>RELLENO CON MATERIAL DE BASE GRANULAR, COMPACTADO CON PLANCHA VIBRADORA.</v>
      </c>
      <c r="H1157" s="468"/>
      <c r="I1157" s="468"/>
      <c r="J1157" s="290" t="s">
        <v>9</v>
      </c>
      <c r="K1157" s="291" t="s">
        <v>14</v>
      </c>
      <c r="L1157" s="286"/>
      <c r="M1157" s="286"/>
      <c r="N1157" s="286"/>
      <c r="O1157" s="286"/>
      <c r="P1157" s="286"/>
      <c r="Q1157" s="286"/>
      <c r="R1157" s="286"/>
      <c r="S1157" s="286"/>
      <c r="T1157" s="286"/>
      <c r="U1157" s="286"/>
      <c r="V1157" s="286"/>
    </row>
    <row r="1158" spans="1:22" ht="12.75" customHeight="1">
      <c r="A1158" s="470" t="s">
        <v>307</v>
      </c>
      <c r="B1158" s="471"/>
      <c r="C1158" s="474" t="s">
        <v>5</v>
      </c>
      <c r="D1158" s="476" t="s">
        <v>308</v>
      </c>
      <c r="E1158" s="477"/>
      <c r="F1158" s="473"/>
      <c r="G1158" s="474" t="s">
        <v>13</v>
      </c>
      <c r="H1158" s="478" t="s">
        <v>309</v>
      </c>
      <c r="I1158" s="479"/>
      <c r="J1158" s="479"/>
      <c r="K1158" s="480"/>
      <c r="L1158" s="286"/>
      <c r="M1158" s="286"/>
      <c r="N1158" s="286"/>
      <c r="O1158" s="286"/>
      <c r="P1158" s="286"/>
      <c r="Q1158" s="286"/>
      <c r="R1158" s="286"/>
      <c r="S1158" s="286"/>
      <c r="T1158" s="286"/>
      <c r="U1158" s="286"/>
      <c r="V1158" s="286"/>
    </row>
    <row r="1159" spans="1:22" ht="12.75" customHeight="1">
      <c r="A1159" s="483"/>
      <c r="B1159" s="471"/>
      <c r="C1159" s="506"/>
      <c r="D1159" s="323" t="s">
        <v>310</v>
      </c>
      <c r="E1159" s="323" t="s">
        <v>311</v>
      </c>
      <c r="F1159" s="323" t="s">
        <v>312</v>
      </c>
      <c r="G1159" s="506"/>
      <c r="H1159" s="481"/>
      <c r="I1159" s="477"/>
      <c r="J1159" s="477"/>
      <c r="K1159" s="482"/>
      <c r="L1159" s="286"/>
      <c r="M1159" s="286"/>
      <c r="N1159" s="286"/>
      <c r="O1159" s="286"/>
      <c r="P1159" s="286"/>
      <c r="Q1159" s="286"/>
      <c r="R1159" s="286"/>
      <c r="S1159" s="286"/>
      <c r="T1159" s="286"/>
      <c r="U1159" s="286"/>
      <c r="V1159" s="286"/>
    </row>
    <row r="1160" spans="1:22" ht="12.75" customHeight="1">
      <c r="A1160" s="504" t="s">
        <v>366</v>
      </c>
      <c r="B1160" s="505" t="s">
        <v>324</v>
      </c>
      <c r="C1160" s="305"/>
      <c r="D1160" s="328">
        <v>2.5</v>
      </c>
      <c r="E1160" s="328">
        <v>2.5</v>
      </c>
      <c r="F1160" s="307">
        <v>0.15</v>
      </c>
      <c r="G1160" s="331">
        <f>D1160*E1160*F1160</f>
        <v>0.9375</v>
      </c>
      <c r="H1160" s="300"/>
      <c r="I1160" s="300"/>
      <c r="J1160" s="300"/>
      <c r="K1160" s="301"/>
      <c r="L1160" s="286"/>
      <c r="M1160" s="286"/>
      <c r="N1160" s="286"/>
      <c r="O1160" s="286"/>
      <c r="P1160" s="286"/>
      <c r="Q1160" s="286"/>
      <c r="R1160" s="286"/>
      <c r="S1160" s="286"/>
      <c r="T1160" s="286"/>
      <c r="U1160" s="286"/>
      <c r="V1160" s="286"/>
    </row>
    <row r="1161" spans="1:22" ht="12.75" customHeight="1">
      <c r="A1161" s="504" t="s">
        <v>367</v>
      </c>
      <c r="B1161" s="505" t="s">
        <v>326</v>
      </c>
      <c r="C1161" s="305"/>
      <c r="D1161" s="328">
        <v>2.5</v>
      </c>
      <c r="E1161" s="328">
        <v>2.5</v>
      </c>
      <c r="F1161" s="307">
        <v>0.15</v>
      </c>
      <c r="G1161" s="331">
        <f t="shared" ref="G1161:G1179" si="33">D1161*E1161*F1161</f>
        <v>0.9375</v>
      </c>
      <c r="H1161" s="300"/>
      <c r="I1161" s="300"/>
      <c r="J1161" s="300"/>
      <c r="K1161" s="301"/>
      <c r="L1161" s="286"/>
      <c r="M1161" s="286"/>
      <c r="N1161" s="286"/>
      <c r="O1161" s="286"/>
      <c r="P1161" s="286"/>
      <c r="Q1161" s="286"/>
      <c r="R1161" s="286"/>
      <c r="S1161" s="286"/>
      <c r="T1161" s="286"/>
      <c r="U1161" s="286"/>
      <c r="V1161" s="286"/>
    </row>
    <row r="1162" spans="1:22" ht="12.75" customHeight="1">
      <c r="A1162" s="504" t="s">
        <v>368</v>
      </c>
      <c r="B1162" s="505"/>
      <c r="C1162" s="305"/>
      <c r="D1162" s="328">
        <v>2.5</v>
      </c>
      <c r="E1162" s="328">
        <v>2.5</v>
      </c>
      <c r="F1162" s="307">
        <v>0.15</v>
      </c>
      <c r="G1162" s="331">
        <f t="shared" si="33"/>
        <v>0.9375</v>
      </c>
      <c r="H1162" s="300"/>
      <c r="I1162" s="300"/>
      <c r="J1162" s="300"/>
      <c r="K1162" s="301"/>
      <c r="L1162" s="286"/>
      <c r="M1162" s="286"/>
      <c r="N1162" s="286"/>
      <c r="O1162" s="286"/>
      <c r="P1162" s="286"/>
      <c r="Q1162" s="286"/>
      <c r="R1162" s="286"/>
      <c r="S1162" s="286"/>
      <c r="T1162" s="286"/>
      <c r="U1162" s="286"/>
      <c r="V1162" s="286"/>
    </row>
    <row r="1163" spans="1:22" ht="12.75" customHeight="1">
      <c r="A1163" s="504" t="s">
        <v>369</v>
      </c>
      <c r="B1163" s="505"/>
      <c r="C1163" s="305"/>
      <c r="D1163" s="328">
        <v>2.5</v>
      </c>
      <c r="E1163" s="328">
        <v>2.5</v>
      </c>
      <c r="F1163" s="307">
        <v>0.15</v>
      </c>
      <c r="G1163" s="331">
        <f t="shared" si="33"/>
        <v>0.9375</v>
      </c>
      <c r="H1163" s="300"/>
      <c r="I1163" s="300"/>
      <c r="J1163" s="300"/>
      <c r="K1163" s="301"/>
      <c r="L1163" s="286"/>
      <c r="M1163" s="286"/>
      <c r="N1163" s="286"/>
      <c r="O1163" s="286"/>
      <c r="P1163" s="286"/>
      <c r="Q1163" s="286"/>
      <c r="R1163" s="286"/>
      <c r="S1163" s="286"/>
      <c r="T1163" s="286"/>
      <c r="U1163" s="286"/>
      <c r="V1163" s="286"/>
    </row>
    <row r="1164" spans="1:22" ht="15" customHeight="1">
      <c r="A1164" s="504" t="s">
        <v>370</v>
      </c>
      <c r="B1164" s="505"/>
      <c r="C1164" s="305"/>
      <c r="D1164" s="328">
        <v>2.5</v>
      </c>
      <c r="E1164" s="328">
        <v>2.5</v>
      </c>
      <c r="F1164" s="307">
        <v>0.15</v>
      </c>
      <c r="G1164" s="331">
        <f t="shared" si="33"/>
        <v>0.9375</v>
      </c>
      <c r="K1164" s="301"/>
    </row>
    <row r="1165" spans="1:22" ht="12.75" customHeight="1">
      <c r="A1165" s="504" t="s">
        <v>372</v>
      </c>
      <c r="B1165" s="505"/>
      <c r="C1165" s="305"/>
      <c r="D1165" s="328">
        <v>2.5</v>
      </c>
      <c r="E1165" s="328">
        <v>2.5</v>
      </c>
      <c r="F1165" s="307">
        <v>0.15</v>
      </c>
      <c r="G1165" s="331">
        <f t="shared" si="33"/>
        <v>0.9375</v>
      </c>
      <c r="H1165" s="300"/>
      <c r="I1165" s="300"/>
      <c r="J1165" s="300"/>
      <c r="K1165" s="301"/>
      <c r="L1165" s="286"/>
      <c r="M1165" s="286"/>
      <c r="N1165" s="286"/>
      <c r="O1165" s="286"/>
      <c r="P1165" s="286"/>
      <c r="Q1165" s="286"/>
      <c r="R1165" s="286"/>
      <c r="S1165" s="286"/>
      <c r="T1165" s="286"/>
      <c r="U1165" s="286"/>
      <c r="V1165" s="286"/>
    </row>
    <row r="1166" spans="1:22" ht="12.75" customHeight="1">
      <c r="A1166" s="504" t="s">
        <v>373</v>
      </c>
      <c r="B1166" s="505"/>
      <c r="C1166" s="305"/>
      <c r="D1166" s="328">
        <v>2.5</v>
      </c>
      <c r="E1166" s="328">
        <v>2.5</v>
      </c>
      <c r="F1166" s="307">
        <v>0.15</v>
      </c>
      <c r="G1166" s="331">
        <f t="shared" si="33"/>
        <v>0.9375</v>
      </c>
      <c r="H1166" s="300"/>
      <c r="I1166" s="300"/>
      <c r="J1166" s="300"/>
      <c r="K1166" s="301"/>
      <c r="L1166" s="286"/>
      <c r="M1166" s="286"/>
      <c r="N1166" s="286"/>
      <c r="O1166" s="286"/>
      <c r="P1166" s="286"/>
      <c r="Q1166" s="286"/>
      <c r="R1166" s="286"/>
      <c r="S1166" s="286"/>
      <c r="T1166" s="286"/>
      <c r="U1166" s="286"/>
      <c r="V1166" s="286"/>
    </row>
    <row r="1167" spans="1:22" ht="12.75" customHeight="1">
      <c r="A1167" s="504" t="s">
        <v>375</v>
      </c>
      <c r="B1167" s="505"/>
      <c r="C1167" s="305"/>
      <c r="D1167" s="328">
        <v>2.5</v>
      </c>
      <c r="E1167" s="328">
        <v>2.5</v>
      </c>
      <c r="F1167" s="307">
        <v>0.15</v>
      </c>
      <c r="G1167" s="331">
        <f t="shared" si="33"/>
        <v>0.9375</v>
      </c>
      <c r="H1167" s="300"/>
      <c r="I1167" s="300"/>
      <c r="J1167" s="300"/>
      <c r="K1167" s="301"/>
      <c r="L1167" s="286"/>
      <c r="M1167" s="286"/>
      <c r="N1167" s="286"/>
      <c r="O1167" s="286"/>
      <c r="P1167" s="286"/>
      <c r="Q1167" s="286"/>
      <c r="R1167" s="286"/>
      <c r="S1167" s="286"/>
      <c r="T1167" s="286"/>
      <c r="U1167" s="286"/>
      <c r="V1167" s="286"/>
    </row>
    <row r="1168" spans="1:22" ht="12.75" customHeight="1">
      <c r="A1168" s="504" t="s">
        <v>377</v>
      </c>
      <c r="B1168" s="505"/>
      <c r="C1168" s="305"/>
      <c r="D1168" s="328">
        <v>2.5</v>
      </c>
      <c r="E1168" s="328">
        <v>2.5</v>
      </c>
      <c r="F1168" s="307">
        <v>0.15</v>
      </c>
      <c r="G1168" s="331">
        <f t="shared" si="33"/>
        <v>0.9375</v>
      </c>
      <c r="H1168" s="300"/>
      <c r="I1168" s="300"/>
      <c r="J1168" s="300"/>
      <c r="K1168" s="301"/>
      <c r="L1168" s="286"/>
      <c r="M1168" s="286"/>
      <c r="N1168" s="286"/>
      <c r="O1168" s="286"/>
      <c r="P1168" s="286"/>
      <c r="Q1168" s="286"/>
      <c r="R1168" s="286"/>
      <c r="S1168" s="286"/>
      <c r="T1168" s="286"/>
      <c r="U1168" s="286"/>
      <c r="V1168" s="286"/>
    </row>
    <row r="1169" spans="1:22" ht="15" customHeight="1">
      <c r="A1169" s="504" t="s">
        <v>379</v>
      </c>
      <c r="B1169" s="505"/>
      <c r="C1169" s="305"/>
      <c r="D1169" s="328">
        <v>2.5</v>
      </c>
      <c r="E1169" s="328">
        <v>2.5</v>
      </c>
      <c r="F1169" s="307">
        <v>0.15</v>
      </c>
      <c r="G1169" s="331">
        <f t="shared" si="33"/>
        <v>0.9375</v>
      </c>
      <c r="K1169" s="301"/>
    </row>
    <row r="1170" spans="1:22" ht="12.75" customHeight="1">
      <c r="A1170" s="504" t="s">
        <v>355</v>
      </c>
      <c r="B1170" s="505"/>
      <c r="C1170" s="305"/>
      <c r="D1170" s="355">
        <v>34.9</v>
      </c>
      <c r="E1170" s="328">
        <v>0.7</v>
      </c>
      <c r="F1170" s="307">
        <v>0.15</v>
      </c>
      <c r="G1170" s="331">
        <f t="shared" si="33"/>
        <v>3.6644999999999994</v>
      </c>
      <c r="H1170" s="300"/>
      <c r="I1170" s="300"/>
      <c r="J1170" s="300"/>
      <c r="K1170" s="301"/>
      <c r="L1170" s="286"/>
      <c r="M1170" s="286"/>
      <c r="N1170" s="286"/>
      <c r="O1170" s="286"/>
      <c r="P1170" s="286"/>
      <c r="Q1170" s="286"/>
      <c r="R1170" s="286"/>
      <c r="S1170" s="286"/>
      <c r="T1170" s="286"/>
      <c r="U1170" s="286"/>
      <c r="V1170" s="286"/>
    </row>
    <row r="1171" spans="1:22" ht="12.75" customHeight="1">
      <c r="A1171" s="504" t="s">
        <v>356</v>
      </c>
      <c r="B1171" s="505"/>
      <c r="C1171" s="305"/>
      <c r="D1171" s="355">
        <v>33.799999999999997</v>
      </c>
      <c r="E1171" s="328">
        <v>0.7</v>
      </c>
      <c r="F1171" s="307">
        <v>0.15</v>
      </c>
      <c r="G1171" s="331">
        <f t="shared" si="33"/>
        <v>3.5489999999999995</v>
      </c>
      <c r="H1171" s="300"/>
      <c r="I1171" s="300"/>
      <c r="J1171" s="300"/>
      <c r="K1171" s="301"/>
      <c r="L1171" s="286"/>
      <c r="M1171" s="286"/>
      <c r="N1171" s="286"/>
      <c r="O1171" s="286"/>
      <c r="P1171" s="286"/>
      <c r="Q1171" s="286"/>
      <c r="R1171" s="286"/>
      <c r="S1171" s="286"/>
      <c r="T1171" s="286"/>
      <c r="U1171" s="286"/>
      <c r="V1171" s="286"/>
    </row>
    <row r="1172" spans="1:22" ht="12.75" customHeight="1">
      <c r="A1172" s="504" t="s">
        <v>357</v>
      </c>
      <c r="B1172" s="505"/>
      <c r="C1172" s="305"/>
      <c r="D1172" s="355">
        <v>90.9</v>
      </c>
      <c r="E1172" s="328">
        <v>0.7</v>
      </c>
      <c r="F1172" s="307">
        <v>0.15</v>
      </c>
      <c r="G1172" s="331">
        <f t="shared" si="33"/>
        <v>9.5444999999999993</v>
      </c>
      <c r="H1172" s="300"/>
      <c r="I1172" s="300"/>
      <c r="J1172" s="300"/>
      <c r="K1172" s="301"/>
      <c r="L1172" s="286"/>
      <c r="M1172" s="286"/>
      <c r="N1172" s="286"/>
      <c r="O1172" s="286"/>
      <c r="P1172" s="286"/>
      <c r="Q1172" s="286"/>
      <c r="R1172" s="286"/>
      <c r="S1172" s="286"/>
      <c r="T1172" s="286"/>
      <c r="U1172" s="286"/>
      <c r="V1172" s="286"/>
    </row>
    <row r="1173" spans="1:22" ht="12.75" customHeight="1">
      <c r="A1173" s="504" t="s">
        <v>358</v>
      </c>
      <c r="B1173" s="505"/>
      <c r="C1173" s="305"/>
      <c r="D1173" s="355">
        <v>35.1</v>
      </c>
      <c r="E1173" s="328">
        <v>0.7</v>
      </c>
      <c r="F1173" s="307">
        <v>0.15</v>
      </c>
      <c r="G1173" s="331">
        <f t="shared" si="33"/>
        <v>3.6854999999999998</v>
      </c>
      <c r="H1173" s="300"/>
      <c r="I1173" s="300"/>
      <c r="J1173" s="300"/>
      <c r="K1173" s="301"/>
      <c r="L1173" s="286"/>
      <c r="M1173" s="286"/>
      <c r="N1173" s="286"/>
      <c r="O1173" s="286"/>
      <c r="P1173" s="286"/>
      <c r="Q1173" s="286"/>
      <c r="R1173" s="286"/>
      <c r="S1173" s="286"/>
      <c r="T1173" s="286"/>
      <c r="U1173" s="286"/>
      <c r="V1173" s="286"/>
    </row>
    <row r="1174" spans="1:22" ht="15" customHeight="1">
      <c r="A1174" s="504" t="s">
        <v>359</v>
      </c>
      <c r="B1174" s="505"/>
      <c r="C1174" s="305"/>
      <c r="D1174" s="355">
        <v>25.3</v>
      </c>
      <c r="E1174" s="328">
        <v>0.7</v>
      </c>
      <c r="F1174" s="307">
        <v>0.15</v>
      </c>
      <c r="G1174" s="331">
        <f t="shared" si="33"/>
        <v>2.6564999999999999</v>
      </c>
      <c r="K1174" s="301"/>
    </row>
    <row r="1175" spans="1:22" ht="12.75" customHeight="1">
      <c r="A1175" s="504" t="s">
        <v>360</v>
      </c>
      <c r="B1175" s="505"/>
      <c r="C1175" s="305"/>
      <c r="D1175" s="355">
        <v>11.3</v>
      </c>
      <c r="E1175" s="328">
        <v>0.7</v>
      </c>
      <c r="F1175" s="307">
        <v>0.15</v>
      </c>
      <c r="G1175" s="331">
        <f t="shared" si="33"/>
        <v>1.1864999999999999</v>
      </c>
      <c r="H1175" s="300"/>
      <c r="I1175" s="300"/>
      <c r="J1175" s="300"/>
      <c r="K1175" s="301"/>
      <c r="L1175" s="286"/>
      <c r="M1175" s="286"/>
      <c r="N1175" s="286"/>
      <c r="O1175" s="286"/>
      <c r="P1175" s="286"/>
      <c r="Q1175" s="286"/>
      <c r="R1175" s="286"/>
      <c r="S1175" s="286"/>
      <c r="T1175" s="286"/>
      <c r="U1175" s="286"/>
      <c r="V1175" s="286"/>
    </row>
    <row r="1176" spans="1:22" ht="12.75" customHeight="1">
      <c r="A1176" s="504" t="s">
        <v>361</v>
      </c>
      <c r="B1176" s="505"/>
      <c r="C1176" s="305"/>
      <c r="D1176" s="355">
        <v>18</v>
      </c>
      <c r="E1176" s="328">
        <v>0.7</v>
      </c>
      <c r="F1176" s="307">
        <f t="shared" ref="F1176:F1179" si="34">0.15</f>
        <v>0.15</v>
      </c>
      <c r="G1176" s="331">
        <f t="shared" si="33"/>
        <v>1.89</v>
      </c>
      <c r="H1176" s="300"/>
      <c r="I1176" s="300"/>
      <c r="J1176" s="300"/>
      <c r="K1176" s="301"/>
      <c r="L1176" s="286"/>
      <c r="M1176" s="286"/>
      <c r="N1176" s="286"/>
      <c r="O1176" s="286"/>
      <c r="P1176" s="286"/>
      <c r="Q1176" s="286"/>
      <c r="R1176" s="286"/>
      <c r="S1176" s="286"/>
      <c r="T1176" s="286"/>
      <c r="U1176" s="286"/>
      <c r="V1176" s="286"/>
    </row>
    <row r="1177" spans="1:22" ht="12.75" customHeight="1">
      <c r="A1177" s="504" t="s">
        <v>362</v>
      </c>
      <c r="B1177" s="505"/>
      <c r="C1177" s="305"/>
      <c r="D1177" s="355">
        <v>85.9</v>
      </c>
      <c r="E1177" s="328">
        <v>0.7</v>
      </c>
      <c r="F1177" s="307">
        <f t="shared" si="34"/>
        <v>0.15</v>
      </c>
      <c r="G1177" s="331">
        <f t="shared" si="33"/>
        <v>9.0195000000000007</v>
      </c>
      <c r="H1177" s="300"/>
      <c r="I1177" s="300"/>
      <c r="J1177" s="300"/>
      <c r="K1177" s="301"/>
      <c r="L1177" s="286"/>
      <c r="M1177" s="286"/>
      <c r="N1177" s="286"/>
      <c r="O1177" s="286"/>
      <c r="P1177" s="286"/>
      <c r="Q1177" s="286"/>
      <c r="R1177" s="286"/>
      <c r="S1177" s="286"/>
      <c r="T1177" s="286"/>
      <c r="U1177" s="286"/>
      <c r="V1177" s="286"/>
    </row>
    <row r="1178" spans="1:22" ht="12.75" customHeight="1">
      <c r="A1178" s="504" t="s">
        <v>363</v>
      </c>
      <c r="B1178" s="505"/>
      <c r="C1178" s="305"/>
      <c r="D1178" s="355">
        <v>59.3</v>
      </c>
      <c r="E1178" s="328">
        <v>0.7</v>
      </c>
      <c r="F1178" s="307">
        <f t="shared" si="34"/>
        <v>0.15</v>
      </c>
      <c r="G1178" s="331">
        <f t="shared" si="33"/>
        <v>6.2264999999999997</v>
      </c>
      <c r="H1178" s="300"/>
      <c r="I1178" s="300"/>
      <c r="J1178" s="300"/>
      <c r="K1178" s="301"/>
      <c r="L1178" s="286"/>
      <c r="M1178" s="286"/>
      <c r="N1178" s="286"/>
      <c r="O1178" s="286"/>
      <c r="P1178" s="286"/>
      <c r="Q1178" s="286"/>
      <c r="R1178" s="286"/>
      <c r="S1178" s="286"/>
      <c r="T1178" s="286"/>
      <c r="U1178" s="286"/>
      <c r="V1178" s="286"/>
    </row>
    <row r="1179" spans="1:22" ht="15" customHeight="1">
      <c r="A1179" s="504" t="s">
        <v>384</v>
      </c>
      <c r="B1179" s="505"/>
      <c r="C1179" s="305"/>
      <c r="D1179" s="352">
        <v>34.061900000000001</v>
      </c>
      <c r="E1179" s="296">
        <v>0.5</v>
      </c>
      <c r="F1179" s="307">
        <f t="shared" si="34"/>
        <v>0.15</v>
      </c>
      <c r="G1179" s="331">
        <f t="shared" si="33"/>
        <v>2.5546424999999999</v>
      </c>
      <c r="K1179" s="301"/>
    </row>
    <row r="1180" spans="1:22" ht="12.75" customHeight="1" thickBot="1">
      <c r="A1180" s="502" t="s">
        <v>13</v>
      </c>
      <c r="B1180" s="477"/>
      <c r="C1180" s="477"/>
      <c r="D1180" s="477"/>
      <c r="E1180" s="477"/>
      <c r="F1180" s="473"/>
      <c r="G1180" s="308">
        <f>ROUNDUP((SUM(G1160:G1179)),0)</f>
        <v>54</v>
      </c>
      <c r="H1180" s="292"/>
      <c r="I1180" s="309"/>
      <c r="J1180" s="309"/>
      <c r="K1180" s="310"/>
      <c r="L1180" s="286"/>
      <c r="N1180" s="286"/>
      <c r="O1180" s="286"/>
      <c r="P1180" s="286"/>
      <c r="Q1180" s="286"/>
      <c r="R1180" s="286"/>
      <c r="S1180" s="286"/>
      <c r="T1180" s="286"/>
      <c r="U1180" s="286"/>
      <c r="V1180" s="286"/>
    </row>
    <row r="1181" spans="1:22" ht="12.75" customHeight="1" thickBot="1">
      <c r="A1181" s="495"/>
      <c r="B1181" s="496"/>
      <c r="C1181" s="496"/>
      <c r="D1181" s="496"/>
      <c r="E1181" s="496"/>
      <c r="F1181" s="496"/>
      <c r="G1181" s="496"/>
      <c r="H1181" s="496"/>
      <c r="I1181" s="496"/>
      <c r="J1181" s="496"/>
      <c r="K1181" s="497"/>
      <c r="L1181" s="286"/>
      <c r="M1181" s="286"/>
      <c r="N1181" s="286"/>
      <c r="O1181" s="286"/>
      <c r="P1181" s="286"/>
      <c r="Q1181" s="286"/>
      <c r="R1181" s="286"/>
      <c r="S1181" s="286"/>
      <c r="T1181" s="286"/>
      <c r="U1181" s="286"/>
      <c r="V1181" s="286"/>
    </row>
    <row r="1182" spans="1:22" ht="12.75" customHeight="1">
      <c r="A1182" s="311"/>
      <c r="B1182" s="312"/>
      <c r="C1182" s="312"/>
      <c r="D1182" s="312"/>
      <c r="E1182" s="312"/>
      <c r="F1182" s="312"/>
      <c r="G1182" s="312"/>
      <c r="H1182" s="312"/>
      <c r="I1182" s="312"/>
      <c r="J1182" s="312"/>
      <c r="K1182" s="313"/>
      <c r="L1182" s="286"/>
      <c r="M1182" s="286"/>
      <c r="N1182" s="286"/>
      <c r="O1182" s="286"/>
      <c r="P1182" s="286"/>
      <c r="Q1182" s="286"/>
      <c r="R1182" s="286"/>
      <c r="S1182" s="286"/>
      <c r="T1182" s="286"/>
      <c r="U1182" s="286"/>
      <c r="V1182" s="286"/>
    </row>
    <row r="1183" spans="1:22" ht="50.25" customHeight="1">
      <c r="A1183" s="459"/>
      <c r="B1183" s="460"/>
      <c r="C1183" s="460"/>
      <c r="D1183" s="460"/>
      <c r="E1183" s="460"/>
      <c r="F1183" s="460"/>
      <c r="G1183" s="460"/>
      <c r="H1183" s="460"/>
      <c r="I1183" s="460"/>
      <c r="J1183" s="286"/>
      <c r="K1183" s="314"/>
      <c r="L1183" s="286"/>
      <c r="M1183" s="286"/>
      <c r="N1183" s="286"/>
      <c r="O1183" s="286"/>
      <c r="P1183" s="286"/>
      <c r="Q1183" s="286"/>
      <c r="R1183" s="286"/>
      <c r="S1183" s="286"/>
      <c r="T1183" s="286"/>
      <c r="U1183" s="286"/>
      <c r="V1183" s="286"/>
    </row>
    <row r="1184" spans="1:22" ht="12.75" customHeight="1">
      <c r="A1184" s="461" t="s">
        <v>315</v>
      </c>
      <c r="B1184" s="460"/>
      <c r="C1184" s="460"/>
      <c r="D1184" s="316"/>
      <c r="E1184" s="316"/>
      <c r="F1184" s="462" t="s">
        <v>315</v>
      </c>
      <c r="G1184" s="460"/>
      <c r="H1184" s="460"/>
      <c r="I1184" s="316"/>
      <c r="J1184" s="286"/>
      <c r="K1184" s="314"/>
      <c r="L1184" s="286"/>
      <c r="M1184" s="286"/>
      <c r="N1184" s="286"/>
      <c r="O1184" s="286"/>
      <c r="P1184" s="286"/>
      <c r="Q1184" s="286"/>
      <c r="R1184" s="286"/>
      <c r="S1184" s="286"/>
      <c r="T1184" s="286"/>
      <c r="U1184" s="286"/>
      <c r="V1184" s="286"/>
    </row>
    <row r="1185" spans="1:22" ht="12.75" customHeight="1" thickBot="1">
      <c r="A1185" s="451" t="s">
        <v>316</v>
      </c>
      <c r="B1185" s="452"/>
      <c r="C1185" s="452"/>
      <c r="D1185" s="317"/>
      <c r="E1185" s="317"/>
      <c r="F1185" s="453" t="s">
        <v>316</v>
      </c>
      <c r="G1185" s="452"/>
      <c r="H1185" s="452"/>
      <c r="I1185" s="317"/>
      <c r="J1185" s="318"/>
      <c r="K1185" s="319"/>
      <c r="L1185" s="286"/>
      <c r="M1185" s="286"/>
      <c r="N1185" s="286"/>
      <c r="O1185" s="286"/>
      <c r="P1185" s="286"/>
      <c r="Q1185" s="286"/>
      <c r="R1185" s="286"/>
      <c r="S1185" s="286"/>
      <c r="T1185" s="286"/>
      <c r="U1185" s="286"/>
      <c r="V1185" s="286"/>
    </row>
    <row r="1186" spans="1:22" ht="12.75" customHeight="1">
      <c r="A1186" s="492" t="s">
        <v>302</v>
      </c>
      <c r="B1186" s="493"/>
      <c r="C1186" s="493"/>
      <c r="D1186" s="493"/>
      <c r="E1186" s="493"/>
      <c r="F1186" s="493"/>
      <c r="G1186" s="493"/>
      <c r="H1186" s="493"/>
      <c r="I1186" s="493"/>
      <c r="J1186" s="493"/>
      <c r="K1186" s="494"/>
      <c r="L1186" s="286"/>
      <c r="M1186" s="286"/>
      <c r="N1186" s="286"/>
      <c r="O1186" s="286"/>
      <c r="P1186" s="286"/>
      <c r="Q1186" s="286"/>
      <c r="R1186" s="286"/>
      <c r="S1186" s="286"/>
      <c r="T1186" s="286"/>
      <c r="U1186" s="286"/>
      <c r="V1186" s="286"/>
    </row>
    <row r="1187" spans="1:22" ht="12.75" customHeight="1" thickBot="1">
      <c r="A1187" s="483"/>
      <c r="B1187" s="479"/>
      <c r="C1187" s="479"/>
      <c r="D1187" s="479"/>
      <c r="E1187" s="479"/>
      <c r="F1187" s="479"/>
      <c r="G1187" s="479"/>
      <c r="H1187" s="479"/>
      <c r="I1187" s="479"/>
      <c r="J1187" s="479"/>
      <c r="K1187" s="480"/>
      <c r="L1187" s="286"/>
      <c r="M1187" s="286"/>
      <c r="N1187" s="286"/>
      <c r="O1187" s="286"/>
      <c r="P1187" s="286"/>
      <c r="Q1187" s="286"/>
      <c r="R1187" s="286"/>
      <c r="S1187" s="286"/>
      <c r="T1187" s="286"/>
      <c r="U1187" s="286"/>
      <c r="V1187" s="286"/>
    </row>
    <row r="1188" spans="1:22" ht="42" customHeight="1">
      <c r="A1188" s="288" t="s">
        <v>303</v>
      </c>
      <c r="B1188" s="484" t="str">
        <f>B3</f>
        <v>CONSTRUCCION DE LOS SISTEMAS DE ALCANTARILLADO PLUVIAL DE LOS BARRIOS EL DORADO, PRADOS DE SAN LUIS, SANTA CATALINA, PATRIOTAS, VILLA BACHUE y PRADOS DEL NORTE DE LA CIUDAD DE TUNJA.</v>
      </c>
      <c r="C1188" s="485"/>
      <c r="D1188" s="485"/>
      <c r="E1188" s="485"/>
      <c r="F1188" s="485"/>
      <c r="G1188" s="485"/>
      <c r="H1188" s="485"/>
      <c r="I1188" s="485"/>
      <c r="J1188" s="485"/>
      <c r="K1188" s="486"/>
      <c r="L1188" s="286"/>
      <c r="M1188" s="286"/>
      <c r="N1188" s="286"/>
      <c r="O1188" s="286"/>
      <c r="P1188" s="286"/>
      <c r="Q1188" s="286"/>
      <c r="R1188" s="286"/>
      <c r="S1188" s="286"/>
      <c r="T1188" s="286"/>
      <c r="U1188" s="286"/>
      <c r="V1188" s="286"/>
    </row>
    <row r="1189" spans="1:22" ht="12.75" customHeight="1">
      <c r="A1189" s="487" t="s">
        <v>305</v>
      </c>
      <c r="B1189" s="455"/>
      <c r="C1189" s="488"/>
      <c r="D1189" s="489"/>
      <c r="E1189" s="489"/>
      <c r="F1189" s="455"/>
      <c r="G1189" s="490" t="s">
        <v>306</v>
      </c>
      <c r="H1189" s="455"/>
      <c r="I1189" s="490"/>
      <c r="J1189" s="489"/>
      <c r="K1189" s="491"/>
      <c r="L1189" s="286"/>
      <c r="M1189" s="286"/>
      <c r="N1189" s="286"/>
      <c r="O1189" s="286"/>
      <c r="P1189" s="286"/>
      <c r="Q1189" s="286"/>
      <c r="R1189" s="286"/>
      <c r="S1189" s="286"/>
      <c r="T1189" s="286"/>
      <c r="U1189" s="286"/>
      <c r="V1189" s="286"/>
    </row>
    <row r="1190" spans="1:22" ht="39.75" customHeight="1" thickBot="1">
      <c r="A1190" s="289" t="s">
        <v>8</v>
      </c>
      <c r="B1190" s="465" t="s">
        <v>81</v>
      </c>
      <c r="C1190" s="466"/>
      <c r="D1190" s="467" t="s">
        <v>10</v>
      </c>
      <c r="E1190" s="468"/>
      <c r="F1190" s="466"/>
      <c r="G1190" s="503" t="str">
        <f>'PRESUPUESTO OFICIAL'!C67</f>
        <v>SUMINISTRO, INSTALACIÓN Y COMPACTACIÓN DE MEZCLA ASFALTICA PARA PARCHEO ( INCLUYE ACARREO LIBRE DE 5 KM) (**)</v>
      </c>
      <c r="H1190" s="468"/>
      <c r="I1190" s="468"/>
      <c r="J1190" s="290" t="s">
        <v>9</v>
      </c>
      <c r="K1190" s="291" t="s">
        <v>14</v>
      </c>
      <c r="L1190" s="286"/>
      <c r="M1190" s="286"/>
      <c r="N1190" s="286"/>
      <c r="O1190" s="286"/>
      <c r="P1190" s="286"/>
      <c r="Q1190" s="286"/>
      <c r="R1190" s="286"/>
      <c r="S1190" s="286"/>
      <c r="T1190" s="286"/>
      <c r="U1190" s="286"/>
      <c r="V1190" s="286"/>
    </row>
    <row r="1191" spans="1:22" ht="12.75" customHeight="1">
      <c r="A1191" s="470" t="s">
        <v>307</v>
      </c>
      <c r="B1191" s="471"/>
      <c r="C1191" s="474" t="s">
        <v>5</v>
      </c>
      <c r="D1191" s="476" t="s">
        <v>308</v>
      </c>
      <c r="E1191" s="477"/>
      <c r="F1191" s="473"/>
      <c r="G1191" s="474" t="s">
        <v>13</v>
      </c>
      <c r="H1191" s="478" t="s">
        <v>309</v>
      </c>
      <c r="I1191" s="479"/>
      <c r="J1191" s="479"/>
      <c r="K1191" s="480"/>
      <c r="L1191" s="286"/>
      <c r="M1191" s="286"/>
      <c r="N1191" s="286"/>
      <c r="O1191" s="286"/>
      <c r="P1191" s="286"/>
      <c r="Q1191" s="286"/>
      <c r="R1191" s="286"/>
      <c r="S1191" s="286"/>
      <c r="T1191" s="286"/>
      <c r="U1191" s="286"/>
      <c r="V1191" s="286"/>
    </row>
    <row r="1192" spans="1:22" ht="12.75" customHeight="1">
      <c r="A1192" s="483"/>
      <c r="B1192" s="471"/>
      <c r="C1192" s="506"/>
      <c r="D1192" s="323" t="s">
        <v>310</v>
      </c>
      <c r="E1192" s="323" t="s">
        <v>311</v>
      </c>
      <c r="F1192" s="323" t="s">
        <v>312</v>
      </c>
      <c r="G1192" s="506"/>
      <c r="H1192" s="481"/>
      <c r="I1192" s="477"/>
      <c r="J1192" s="477"/>
      <c r="K1192" s="482"/>
      <c r="L1192" s="286"/>
      <c r="M1192" s="286"/>
      <c r="N1192" s="286"/>
      <c r="O1192" s="286"/>
      <c r="P1192" s="286"/>
      <c r="Q1192" s="286"/>
      <c r="R1192" s="286"/>
      <c r="S1192" s="286"/>
      <c r="T1192" s="286"/>
      <c r="U1192" s="286"/>
      <c r="V1192" s="286"/>
    </row>
    <row r="1193" spans="1:22" ht="12.75" customHeight="1">
      <c r="A1193" s="454" t="s">
        <v>355</v>
      </c>
      <c r="B1193" s="463"/>
      <c r="C1193" s="294"/>
      <c r="D1193" s="296">
        <v>34.9</v>
      </c>
      <c r="E1193" s="322">
        <v>0.7</v>
      </c>
      <c r="F1193" s="298">
        <v>0.1</v>
      </c>
      <c r="G1193" s="299">
        <f>D1193*E1193*F1193</f>
        <v>2.4429999999999996</v>
      </c>
      <c r="H1193" s="300"/>
      <c r="I1193" s="300"/>
      <c r="J1193" s="300"/>
      <c r="K1193" s="301"/>
      <c r="L1193" s="286"/>
      <c r="M1193" s="286"/>
      <c r="N1193" s="286"/>
      <c r="O1193" s="286"/>
      <c r="P1193" s="286"/>
      <c r="Q1193" s="286"/>
      <c r="R1193" s="286"/>
      <c r="S1193" s="286"/>
      <c r="T1193" s="286"/>
      <c r="U1193" s="286"/>
      <c r="V1193" s="286"/>
    </row>
    <row r="1194" spans="1:22" ht="12.75" customHeight="1">
      <c r="A1194" s="454" t="s">
        <v>356</v>
      </c>
      <c r="B1194" s="463"/>
      <c r="C1194" s="294"/>
      <c r="D1194" s="296">
        <v>33.799999999999997</v>
      </c>
      <c r="E1194" s="322">
        <v>0.7</v>
      </c>
      <c r="F1194" s="298">
        <v>0.1</v>
      </c>
      <c r="G1194" s="299">
        <f t="shared" ref="G1194:G1201" si="35">D1194*E1194*F1194</f>
        <v>2.3659999999999997</v>
      </c>
      <c r="H1194" s="300"/>
      <c r="I1194" s="300"/>
      <c r="J1194" s="300"/>
      <c r="K1194" s="301"/>
      <c r="L1194" s="286"/>
      <c r="M1194" s="286"/>
      <c r="N1194" s="286"/>
      <c r="O1194" s="286"/>
      <c r="P1194" s="286"/>
      <c r="Q1194" s="286"/>
      <c r="R1194" s="286"/>
      <c r="S1194" s="286"/>
      <c r="T1194" s="286"/>
      <c r="U1194" s="286"/>
      <c r="V1194" s="286"/>
    </row>
    <row r="1195" spans="1:22" ht="12.75" customHeight="1">
      <c r="A1195" s="454" t="s">
        <v>357</v>
      </c>
      <c r="B1195" s="463"/>
      <c r="C1195" s="294"/>
      <c r="D1195" s="296">
        <v>90.9</v>
      </c>
      <c r="E1195" s="322">
        <v>0.7</v>
      </c>
      <c r="F1195" s="298">
        <v>0.1</v>
      </c>
      <c r="G1195" s="299">
        <f t="shared" si="35"/>
        <v>6.3630000000000004</v>
      </c>
      <c r="H1195" s="300"/>
      <c r="I1195" s="300"/>
      <c r="J1195" s="300"/>
      <c r="K1195" s="301"/>
      <c r="L1195" s="286"/>
      <c r="M1195" s="286"/>
      <c r="N1195" s="286"/>
      <c r="O1195" s="286"/>
      <c r="P1195" s="286"/>
      <c r="Q1195" s="286"/>
      <c r="R1195" s="286"/>
      <c r="S1195" s="286"/>
      <c r="T1195" s="286"/>
      <c r="U1195" s="286"/>
      <c r="V1195" s="286"/>
    </row>
    <row r="1196" spans="1:22" ht="12.75" customHeight="1">
      <c r="A1196" s="454" t="s">
        <v>358</v>
      </c>
      <c r="B1196" s="463"/>
      <c r="C1196" s="294"/>
      <c r="D1196" s="296">
        <v>35.1</v>
      </c>
      <c r="E1196" s="322">
        <v>0.7</v>
      </c>
      <c r="F1196" s="298">
        <v>0.1</v>
      </c>
      <c r="G1196" s="299">
        <f t="shared" si="35"/>
        <v>2.4570000000000003</v>
      </c>
      <c r="H1196" s="300"/>
      <c r="I1196" s="300"/>
      <c r="J1196" s="300"/>
      <c r="K1196" s="301"/>
      <c r="L1196" s="286"/>
      <c r="M1196" s="286"/>
      <c r="N1196" s="286"/>
      <c r="O1196" s="286"/>
      <c r="P1196" s="286"/>
      <c r="Q1196" s="286"/>
      <c r="R1196" s="286"/>
      <c r="S1196" s="286"/>
      <c r="T1196" s="286"/>
      <c r="U1196" s="286"/>
      <c r="V1196" s="286"/>
    </row>
    <row r="1197" spans="1:22" ht="15" customHeight="1">
      <c r="A1197" s="454" t="s">
        <v>359</v>
      </c>
      <c r="B1197" s="463"/>
      <c r="C1197" s="294"/>
      <c r="D1197" s="296">
        <v>25.3</v>
      </c>
      <c r="E1197" s="322">
        <v>0.7</v>
      </c>
      <c r="F1197" s="298">
        <v>0.1</v>
      </c>
      <c r="G1197" s="299">
        <f t="shared" si="35"/>
        <v>1.7710000000000001</v>
      </c>
      <c r="K1197" s="301"/>
    </row>
    <row r="1198" spans="1:22" ht="12.75" customHeight="1">
      <c r="A1198" s="454" t="s">
        <v>360</v>
      </c>
      <c r="B1198" s="463"/>
      <c r="C1198" s="294"/>
      <c r="D1198" s="296">
        <v>11.3</v>
      </c>
      <c r="E1198" s="322">
        <v>0.7</v>
      </c>
      <c r="F1198" s="298">
        <v>0.1</v>
      </c>
      <c r="G1198" s="299">
        <f t="shared" si="35"/>
        <v>0.79100000000000004</v>
      </c>
      <c r="H1198" s="300"/>
      <c r="I1198" s="300"/>
      <c r="J1198" s="300"/>
      <c r="K1198" s="301"/>
      <c r="L1198" s="286"/>
      <c r="M1198" s="286"/>
      <c r="N1198" s="286"/>
      <c r="O1198" s="286"/>
      <c r="P1198" s="286"/>
      <c r="Q1198" s="286"/>
      <c r="R1198" s="286"/>
      <c r="S1198" s="286"/>
      <c r="T1198" s="286"/>
      <c r="U1198" s="286"/>
      <c r="V1198" s="286"/>
    </row>
    <row r="1199" spans="1:22" ht="12.75" customHeight="1">
      <c r="A1199" s="454" t="s">
        <v>361</v>
      </c>
      <c r="B1199" s="463"/>
      <c r="C1199" s="294"/>
      <c r="D1199" s="296">
        <v>18</v>
      </c>
      <c r="E1199" s="322">
        <v>0.7</v>
      </c>
      <c r="F1199" s="298">
        <v>0.1</v>
      </c>
      <c r="G1199" s="299">
        <f t="shared" si="35"/>
        <v>1.26</v>
      </c>
      <c r="H1199" s="300"/>
      <c r="I1199" s="300"/>
      <c r="J1199" s="300"/>
      <c r="K1199" s="301"/>
      <c r="L1199" s="286"/>
      <c r="M1199" s="286"/>
      <c r="N1199" s="286"/>
      <c r="O1199" s="286"/>
      <c r="P1199" s="286"/>
      <c r="Q1199" s="286"/>
      <c r="R1199" s="286"/>
      <c r="S1199" s="286"/>
      <c r="T1199" s="286"/>
      <c r="U1199" s="286"/>
      <c r="V1199" s="286"/>
    </row>
    <row r="1200" spans="1:22" ht="12.75" customHeight="1">
      <c r="A1200" s="454" t="s">
        <v>362</v>
      </c>
      <c r="B1200" s="463"/>
      <c r="C1200" s="294"/>
      <c r="D1200" s="296">
        <v>85.9</v>
      </c>
      <c r="E1200" s="322">
        <v>0.7</v>
      </c>
      <c r="F1200" s="298">
        <v>0.1</v>
      </c>
      <c r="G1200" s="299">
        <f t="shared" si="35"/>
        <v>6.0130000000000008</v>
      </c>
      <c r="H1200" s="300"/>
      <c r="I1200" s="300"/>
      <c r="J1200" s="300"/>
      <c r="K1200" s="301"/>
      <c r="L1200" s="286"/>
      <c r="M1200" s="286"/>
      <c r="N1200" s="286"/>
      <c r="O1200" s="286"/>
      <c r="P1200" s="286"/>
      <c r="Q1200" s="286"/>
      <c r="R1200" s="286"/>
      <c r="S1200" s="286"/>
      <c r="T1200" s="286"/>
      <c r="U1200" s="286"/>
      <c r="V1200" s="286"/>
    </row>
    <row r="1201" spans="1:22" ht="12.75" customHeight="1">
      <c r="A1201" s="454" t="s">
        <v>363</v>
      </c>
      <c r="B1201" s="463"/>
      <c r="C1201" s="294"/>
      <c r="D1201" s="296">
        <v>59.3</v>
      </c>
      <c r="E1201" s="322">
        <v>0.7</v>
      </c>
      <c r="F1201" s="298">
        <v>0.1</v>
      </c>
      <c r="G1201" s="299">
        <f t="shared" si="35"/>
        <v>4.1509999999999998</v>
      </c>
      <c r="H1201" s="300"/>
      <c r="I1201" s="300"/>
      <c r="J1201" s="300"/>
      <c r="K1201" s="301"/>
      <c r="L1201" s="286"/>
      <c r="M1201" s="286"/>
      <c r="N1201" s="286"/>
      <c r="O1201" s="286"/>
      <c r="P1201" s="286"/>
      <c r="Q1201" s="286"/>
      <c r="R1201" s="286"/>
      <c r="S1201" s="286"/>
      <c r="T1201" s="286"/>
      <c r="U1201" s="286"/>
      <c r="V1201" s="286"/>
    </row>
    <row r="1202" spans="1:22" ht="15" customHeight="1">
      <c r="A1202" s="454" t="s">
        <v>364</v>
      </c>
      <c r="B1202" s="455" t="s">
        <v>365</v>
      </c>
      <c r="C1202" s="294">
        <v>13</v>
      </c>
      <c r="D1202" s="303">
        <v>1.1499999999999999</v>
      </c>
      <c r="E1202" s="297">
        <v>0.85</v>
      </c>
      <c r="F1202" s="298">
        <v>0.1</v>
      </c>
      <c r="G1202" s="299">
        <f>C1202*D1202*E1202*F1202</f>
        <v>1.27075</v>
      </c>
      <c r="K1202" s="301"/>
    </row>
    <row r="1203" spans="1:22" ht="12.75" customHeight="1">
      <c r="A1203" s="454" t="s">
        <v>366</v>
      </c>
      <c r="B1203" s="463"/>
      <c r="C1203" s="294"/>
      <c r="D1203" s="303">
        <v>2.5</v>
      </c>
      <c r="E1203" s="297">
        <v>2.5</v>
      </c>
      <c r="F1203" s="298">
        <f>0.1</f>
        <v>0.1</v>
      </c>
      <c r="G1203" s="299">
        <f>D1203*E1203*F1203</f>
        <v>0.625</v>
      </c>
      <c r="H1203" s="300"/>
      <c r="I1203" s="300"/>
      <c r="J1203" s="300"/>
      <c r="K1203" s="301"/>
      <c r="L1203" s="286"/>
      <c r="M1203" s="286"/>
      <c r="N1203" s="286"/>
      <c r="O1203" s="286"/>
      <c r="P1203" s="286"/>
      <c r="Q1203" s="286"/>
      <c r="R1203" s="286"/>
      <c r="S1203" s="286"/>
      <c r="T1203" s="286"/>
      <c r="U1203" s="286"/>
      <c r="V1203" s="286"/>
    </row>
    <row r="1204" spans="1:22" ht="12.75" customHeight="1">
      <c r="A1204" s="454" t="s">
        <v>367</v>
      </c>
      <c r="B1204" s="463"/>
      <c r="C1204" s="294"/>
      <c r="D1204" s="303">
        <v>2.5</v>
      </c>
      <c r="E1204" s="297">
        <v>2.5</v>
      </c>
      <c r="F1204" s="298">
        <f t="shared" ref="F1204:F1212" si="36">0.1</f>
        <v>0.1</v>
      </c>
      <c r="G1204" s="299">
        <f t="shared" ref="G1204:G1212" si="37">D1204*E1204*F1204</f>
        <v>0.625</v>
      </c>
      <c r="H1204" s="300"/>
      <c r="I1204" s="300"/>
      <c r="J1204" s="300"/>
      <c r="K1204" s="301"/>
      <c r="L1204" s="286"/>
      <c r="M1204" s="286"/>
      <c r="N1204" s="286"/>
      <c r="O1204" s="286"/>
      <c r="P1204" s="286"/>
      <c r="Q1204" s="286"/>
      <c r="R1204" s="286"/>
      <c r="S1204" s="286"/>
      <c r="T1204" s="286"/>
      <c r="U1204" s="286"/>
      <c r="V1204" s="286"/>
    </row>
    <row r="1205" spans="1:22" ht="12.75" customHeight="1">
      <c r="A1205" s="454" t="s">
        <v>368</v>
      </c>
      <c r="B1205" s="463"/>
      <c r="C1205" s="294"/>
      <c r="D1205" s="303">
        <v>2.5</v>
      </c>
      <c r="E1205" s="297">
        <v>2.5</v>
      </c>
      <c r="F1205" s="298">
        <f t="shared" si="36"/>
        <v>0.1</v>
      </c>
      <c r="G1205" s="299">
        <f t="shared" si="37"/>
        <v>0.625</v>
      </c>
      <c r="H1205" s="300"/>
      <c r="I1205" s="300"/>
      <c r="J1205" s="300"/>
      <c r="K1205" s="301"/>
      <c r="L1205" s="286"/>
      <c r="M1205" s="286"/>
      <c r="N1205" s="286"/>
      <c r="O1205" s="286"/>
      <c r="P1205" s="286"/>
      <c r="Q1205" s="286"/>
      <c r="R1205" s="286"/>
      <c r="S1205" s="286"/>
      <c r="T1205" s="286"/>
      <c r="U1205" s="286"/>
      <c r="V1205" s="286"/>
    </row>
    <row r="1206" spans="1:22" ht="12.75" customHeight="1">
      <c r="A1206" s="454" t="s">
        <v>369</v>
      </c>
      <c r="B1206" s="463"/>
      <c r="C1206" s="294"/>
      <c r="D1206" s="303">
        <v>2.5</v>
      </c>
      <c r="E1206" s="297">
        <v>2.5</v>
      </c>
      <c r="F1206" s="298">
        <f t="shared" si="36"/>
        <v>0.1</v>
      </c>
      <c r="G1206" s="299">
        <f t="shared" si="37"/>
        <v>0.625</v>
      </c>
      <c r="H1206" s="300"/>
      <c r="I1206" s="300"/>
      <c r="J1206" s="300"/>
      <c r="K1206" s="301"/>
      <c r="L1206" s="286"/>
      <c r="M1206" s="286"/>
      <c r="N1206" s="286"/>
      <c r="O1206" s="286"/>
      <c r="P1206" s="286"/>
      <c r="Q1206" s="286"/>
      <c r="R1206" s="286"/>
      <c r="S1206" s="286"/>
      <c r="T1206" s="286"/>
      <c r="U1206" s="286"/>
      <c r="V1206" s="286"/>
    </row>
    <row r="1207" spans="1:22" ht="15" customHeight="1">
      <c r="A1207" s="454" t="s">
        <v>370</v>
      </c>
      <c r="B1207" s="463" t="s">
        <v>371</v>
      </c>
      <c r="C1207" s="294"/>
      <c r="D1207" s="303">
        <v>2.5</v>
      </c>
      <c r="E1207" s="297">
        <v>2.5</v>
      </c>
      <c r="F1207" s="298">
        <f t="shared" si="36"/>
        <v>0.1</v>
      </c>
      <c r="G1207" s="299">
        <f t="shared" si="37"/>
        <v>0.625</v>
      </c>
      <c r="K1207" s="301"/>
    </row>
    <row r="1208" spans="1:22" ht="12.75" customHeight="1">
      <c r="A1208" s="454" t="s">
        <v>372</v>
      </c>
      <c r="B1208" s="463"/>
      <c r="C1208" s="294"/>
      <c r="D1208" s="303">
        <v>2.5</v>
      </c>
      <c r="E1208" s="297">
        <v>2.5</v>
      </c>
      <c r="F1208" s="298">
        <f t="shared" si="36"/>
        <v>0.1</v>
      </c>
      <c r="G1208" s="299">
        <f t="shared" si="37"/>
        <v>0.625</v>
      </c>
      <c r="H1208" s="300"/>
      <c r="I1208" s="300"/>
      <c r="J1208" s="300"/>
      <c r="K1208" s="301"/>
      <c r="L1208" s="286"/>
      <c r="M1208" s="286"/>
      <c r="N1208" s="286"/>
      <c r="O1208" s="286"/>
      <c r="P1208" s="286"/>
      <c r="Q1208" s="286"/>
      <c r="R1208" s="286"/>
      <c r="S1208" s="286"/>
      <c r="T1208" s="286"/>
      <c r="U1208" s="286"/>
      <c r="V1208" s="286"/>
    </row>
    <row r="1209" spans="1:22" ht="12.75" customHeight="1">
      <c r="A1209" s="454" t="s">
        <v>373</v>
      </c>
      <c r="B1209" s="463" t="s">
        <v>374</v>
      </c>
      <c r="C1209" s="294"/>
      <c r="D1209" s="303">
        <v>2.5</v>
      </c>
      <c r="E1209" s="297">
        <v>2.5</v>
      </c>
      <c r="F1209" s="298">
        <f t="shared" si="36"/>
        <v>0.1</v>
      </c>
      <c r="G1209" s="299">
        <f t="shared" si="37"/>
        <v>0.625</v>
      </c>
      <c r="H1209" s="300"/>
      <c r="I1209" s="300"/>
      <c r="J1209" s="300"/>
      <c r="K1209" s="301"/>
      <c r="L1209" s="286"/>
      <c r="M1209" s="286"/>
      <c r="N1209" s="286"/>
      <c r="O1209" s="286"/>
      <c r="P1209" s="286"/>
      <c r="Q1209" s="286"/>
      <c r="R1209" s="286"/>
      <c r="S1209" s="286"/>
      <c r="T1209" s="286"/>
      <c r="U1209" s="286"/>
      <c r="V1209" s="286"/>
    </row>
    <row r="1210" spans="1:22" ht="12.75" customHeight="1">
      <c r="A1210" s="454" t="s">
        <v>375</v>
      </c>
      <c r="B1210" s="463" t="s">
        <v>376</v>
      </c>
      <c r="C1210" s="294"/>
      <c r="D1210" s="303">
        <v>2.5</v>
      </c>
      <c r="E1210" s="297">
        <v>2.5</v>
      </c>
      <c r="F1210" s="298">
        <f t="shared" si="36"/>
        <v>0.1</v>
      </c>
      <c r="G1210" s="299">
        <f t="shared" si="37"/>
        <v>0.625</v>
      </c>
      <c r="H1210" s="300"/>
      <c r="I1210" s="300"/>
      <c r="J1210" s="300"/>
      <c r="K1210" s="301"/>
      <c r="L1210" s="286"/>
      <c r="M1210" s="286"/>
      <c r="N1210" s="286"/>
      <c r="O1210" s="286"/>
      <c r="P1210" s="286"/>
      <c r="Q1210" s="286"/>
      <c r="R1210" s="286"/>
      <c r="S1210" s="286"/>
      <c r="T1210" s="286"/>
      <c r="U1210" s="286"/>
      <c r="V1210" s="286"/>
    </row>
    <row r="1211" spans="1:22" ht="12.75" customHeight="1">
      <c r="A1211" s="454" t="s">
        <v>377</v>
      </c>
      <c r="B1211" s="463" t="s">
        <v>378</v>
      </c>
      <c r="C1211" s="294"/>
      <c r="D1211" s="303">
        <v>2.5</v>
      </c>
      <c r="E1211" s="297">
        <v>2.5</v>
      </c>
      <c r="F1211" s="298">
        <f t="shared" si="36"/>
        <v>0.1</v>
      </c>
      <c r="G1211" s="299">
        <f t="shared" si="37"/>
        <v>0.625</v>
      </c>
      <c r="H1211" s="300"/>
      <c r="I1211" s="300"/>
      <c r="J1211" s="300"/>
      <c r="K1211" s="301"/>
      <c r="L1211" s="286"/>
      <c r="M1211" s="286"/>
      <c r="N1211" s="286"/>
      <c r="O1211" s="286"/>
      <c r="P1211" s="286"/>
      <c r="Q1211" s="286"/>
      <c r="R1211" s="286"/>
      <c r="S1211" s="286"/>
      <c r="T1211" s="286"/>
      <c r="U1211" s="286"/>
      <c r="V1211" s="286"/>
    </row>
    <row r="1212" spans="1:22" ht="15" customHeight="1">
      <c r="A1212" s="454" t="s">
        <v>379</v>
      </c>
      <c r="B1212" s="455" t="s">
        <v>380</v>
      </c>
      <c r="C1212" s="323"/>
      <c r="D1212" s="303">
        <v>2.5</v>
      </c>
      <c r="E1212" s="297">
        <v>2.5</v>
      </c>
      <c r="F1212" s="298">
        <f t="shared" si="36"/>
        <v>0.1</v>
      </c>
      <c r="G1212" s="299">
        <f t="shared" si="37"/>
        <v>0.625</v>
      </c>
      <c r="K1212" s="301"/>
    </row>
    <row r="1213" spans="1:22" ht="12.75" customHeight="1" thickBot="1">
      <c r="A1213" s="502" t="s">
        <v>13</v>
      </c>
      <c r="B1213" s="477"/>
      <c r="C1213" s="477"/>
      <c r="D1213" s="477"/>
      <c r="E1213" s="477"/>
      <c r="F1213" s="473"/>
      <c r="G1213" s="308">
        <f>ROUNDUP((SUM(G1193:G1212)),0)</f>
        <v>36</v>
      </c>
      <c r="H1213" s="292"/>
      <c r="I1213" s="309"/>
      <c r="J1213" s="309"/>
      <c r="K1213" s="310"/>
      <c r="L1213" s="286"/>
      <c r="N1213" s="286"/>
      <c r="O1213" s="286"/>
      <c r="P1213" s="286"/>
      <c r="Q1213" s="286"/>
      <c r="R1213" s="286"/>
      <c r="S1213" s="286"/>
      <c r="T1213" s="286"/>
      <c r="U1213" s="286"/>
      <c r="V1213" s="286"/>
    </row>
    <row r="1214" spans="1:22" ht="12.75" customHeight="1" thickBot="1">
      <c r="A1214" s="495"/>
      <c r="B1214" s="496"/>
      <c r="C1214" s="496"/>
      <c r="D1214" s="496"/>
      <c r="E1214" s="496"/>
      <c r="F1214" s="496"/>
      <c r="G1214" s="496"/>
      <c r="H1214" s="496"/>
      <c r="I1214" s="496"/>
      <c r="J1214" s="496"/>
      <c r="K1214" s="497"/>
      <c r="L1214" s="286"/>
      <c r="M1214" s="286"/>
      <c r="N1214" s="286"/>
      <c r="O1214" s="286"/>
      <c r="P1214" s="286"/>
      <c r="Q1214" s="286"/>
      <c r="R1214" s="286"/>
      <c r="S1214" s="286"/>
      <c r="T1214" s="286"/>
      <c r="U1214" s="286"/>
      <c r="V1214" s="286"/>
    </row>
    <row r="1215" spans="1:22" ht="12.75" customHeight="1">
      <c r="A1215" s="311"/>
      <c r="B1215" s="312"/>
      <c r="C1215" s="312"/>
      <c r="D1215" s="312"/>
      <c r="E1215" s="312"/>
      <c r="F1215" s="312"/>
      <c r="G1215" s="312"/>
      <c r="H1215" s="312"/>
      <c r="I1215" s="312"/>
      <c r="J1215" s="312"/>
      <c r="K1215" s="313"/>
      <c r="L1215" s="286"/>
      <c r="M1215" s="286"/>
      <c r="N1215" s="286"/>
      <c r="O1215" s="286"/>
      <c r="P1215" s="286"/>
      <c r="Q1215" s="286"/>
      <c r="R1215" s="286"/>
      <c r="S1215" s="286"/>
      <c r="T1215" s="286"/>
      <c r="U1215" s="286"/>
      <c r="V1215" s="286"/>
    </row>
    <row r="1216" spans="1:22" ht="50.25" customHeight="1">
      <c r="A1216" s="459"/>
      <c r="B1216" s="460"/>
      <c r="C1216" s="460"/>
      <c r="D1216" s="460"/>
      <c r="E1216" s="460"/>
      <c r="F1216" s="460"/>
      <c r="G1216" s="460"/>
      <c r="H1216" s="460"/>
      <c r="I1216" s="460"/>
      <c r="J1216" s="286"/>
      <c r="K1216" s="314"/>
      <c r="L1216" s="286"/>
      <c r="M1216" s="286"/>
      <c r="N1216" s="286"/>
      <c r="O1216" s="286"/>
      <c r="P1216" s="286"/>
      <c r="Q1216" s="286"/>
      <c r="R1216" s="286"/>
      <c r="S1216" s="286"/>
      <c r="T1216" s="286"/>
      <c r="U1216" s="286"/>
      <c r="V1216" s="286"/>
    </row>
    <row r="1217" spans="1:22" ht="12.75" customHeight="1">
      <c r="A1217" s="461" t="s">
        <v>315</v>
      </c>
      <c r="B1217" s="460"/>
      <c r="C1217" s="460"/>
      <c r="D1217" s="316"/>
      <c r="E1217" s="316"/>
      <c r="F1217" s="462" t="s">
        <v>315</v>
      </c>
      <c r="G1217" s="460"/>
      <c r="H1217" s="460"/>
      <c r="I1217" s="316"/>
      <c r="J1217" s="286"/>
      <c r="K1217" s="314"/>
      <c r="L1217" s="286"/>
      <c r="M1217" s="286"/>
      <c r="N1217" s="286"/>
      <c r="O1217" s="286"/>
      <c r="P1217" s="286"/>
      <c r="Q1217" s="286"/>
      <c r="R1217" s="286"/>
      <c r="S1217" s="286"/>
      <c r="T1217" s="286"/>
      <c r="U1217" s="286"/>
      <c r="V1217" s="286"/>
    </row>
    <row r="1218" spans="1:22" ht="12.75" customHeight="1" thickBot="1">
      <c r="A1218" s="451" t="s">
        <v>316</v>
      </c>
      <c r="B1218" s="452"/>
      <c r="C1218" s="452"/>
      <c r="D1218" s="317"/>
      <c r="E1218" s="317"/>
      <c r="F1218" s="453" t="s">
        <v>316</v>
      </c>
      <c r="G1218" s="452"/>
      <c r="H1218" s="452"/>
      <c r="I1218" s="317"/>
      <c r="J1218" s="318"/>
      <c r="K1218" s="319"/>
      <c r="L1218" s="286"/>
      <c r="M1218" s="286"/>
      <c r="N1218" s="286"/>
      <c r="O1218" s="286"/>
      <c r="P1218" s="286"/>
      <c r="Q1218" s="286"/>
      <c r="R1218" s="286"/>
      <c r="S1218" s="286"/>
      <c r="T1218" s="286"/>
      <c r="U1218" s="286"/>
      <c r="V1218" s="286"/>
    </row>
    <row r="1219" spans="1:22" ht="12.75" customHeight="1">
      <c r="A1219" s="492" t="s">
        <v>302</v>
      </c>
      <c r="B1219" s="493"/>
      <c r="C1219" s="493"/>
      <c r="D1219" s="493"/>
      <c r="E1219" s="493"/>
      <c r="F1219" s="493"/>
      <c r="G1219" s="493"/>
      <c r="H1219" s="493"/>
      <c r="I1219" s="493"/>
      <c r="J1219" s="493"/>
      <c r="K1219" s="494"/>
      <c r="L1219" s="286"/>
      <c r="M1219" s="286"/>
      <c r="N1219" s="286"/>
      <c r="O1219" s="286"/>
      <c r="P1219" s="286"/>
      <c r="Q1219" s="286"/>
      <c r="R1219" s="286"/>
      <c r="S1219" s="286"/>
      <c r="T1219" s="286"/>
      <c r="U1219" s="286"/>
      <c r="V1219" s="286"/>
    </row>
    <row r="1220" spans="1:22" ht="12.75" customHeight="1" thickBot="1">
      <c r="A1220" s="483"/>
      <c r="B1220" s="479"/>
      <c r="C1220" s="479"/>
      <c r="D1220" s="479"/>
      <c r="E1220" s="479"/>
      <c r="F1220" s="479"/>
      <c r="G1220" s="479"/>
      <c r="H1220" s="479"/>
      <c r="I1220" s="479"/>
      <c r="J1220" s="479"/>
      <c r="K1220" s="480"/>
      <c r="L1220" s="286"/>
      <c r="M1220" s="286"/>
      <c r="N1220" s="286"/>
      <c r="O1220" s="286"/>
      <c r="P1220" s="286"/>
      <c r="Q1220" s="286"/>
      <c r="R1220" s="286"/>
      <c r="S1220" s="286"/>
      <c r="T1220" s="286"/>
      <c r="U1220" s="286"/>
      <c r="V1220" s="286"/>
    </row>
    <row r="1221" spans="1:22" ht="42" customHeight="1">
      <c r="A1221" s="288" t="s">
        <v>303</v>
      </c>
      <c r="B1221" s="484" t="str">
        <f>B3</f>
        <v>CONSTRUCCION DE LOS SISTEMAS DE ALCANTARILLADO PLUVIAL DE LOS BARRIOS EL DORADO, PRADOS DE SAN LUIS, SANTA CATALINA, PATRIOTAS, VILLA BACHUE y PRADOS DEL NORTE DE LA CIUDAD DE TUNJA.</v>
      </c>
      <c r="C1221" s="485"/>
      <c r="D1221" s="485"/>
      <c r="E1221" s="485"/>
      <c r="F1221" s="485"/>
      <c r="G1221" s="485"/>
      <c r="H1221" s="485"/>
      <c r="I1221" s="485"/>
      <c r="J1221" s="485"/>
      <c r="K1221" s="486"/>
      <c r="L1221" s="286"/>
      <c r="M1221" s="286"/>
      <c r="N1221" s="286"/>
      <c r="O1221" s="286"/>
      <c r="P1221" s="286"/>
      <c r="Q1221" s="286"/>
      <c r="R1221" s="286"/>
      <c r="S1221" s="286"/>
      <c r="T1221" s="286"/>
      <c r="U1221" s="286"/>
      <c r="V1221" s="286"/>
    </row>
    <row r="1222" spans="1:22" ht="12.75" customHeight="1">
      <c r="A1222" s="487" t="s">
        <v>305</v>
      </c>
      <c r="B1222" s="455"/>
      <c r="C1222" s="488"/>
      <c r="D1222" s="489"/>
      <c r="E1222" s="489"/>
      <c r="F1222" s="455"/>
      <c r="G1222" s="490" t="s">
        <v>306</v>
      </c>
      <c r="H1222" s="455"/>
      <c r="I1222" s="490"/>
      <c r="J1222" s="489"/>
      <c r="K1222" s="491"/>
      <c r="L1222" s="286"/>
      <c r="M1222" s="286"/>
      <c r="N1222" s="286"/>
      <c r="O1222" s="286"/>
      <c r="P1222" s="286"/>
      <c r="Q1222" s="286"/>
      <c r="R1222" s="286"/>
      <c r="S1222" s="286"/>
      <c r="T1222" s="286"/>
      <c r="U1222" s="286"/>
      <c r="V1222" s="286"/>
    </row>
    <row r="1223" spans="1:22" ht="39.75" customHeight="1" thickBot="1">
      <c r="A1223" s="289" t="s">
        <v>8</v>
      </c>
      <c r="B1223" s="465" t="s">
        <v>84</v>
      </c>
      <c r="C1223" s="466"/>
      <c r="D1223" s="467" t="s">
        <v>10</v>
      </c>
      <c r="E1223" s="468"/>
      <c r="F1223" s="466"/>
      <c r="G1223" s="503" t="str">
        <f>'PRESUPUESTO OFICIAL'!C69</f>
        <v xml:space="preserve">SUMIDERO SI 100 CON REJILLA EN POLIPROPILENO </v>
      </c>
      <c r="H1223" s="468"/>
      <c r="I1223" s="468"/>
      <c r="J1223" s="290" t="s">
        <v>9</v>
      </c>
      <c r="K1223" s="291" t="s">
        <v>9</v>
      </c>
      <c r="L1223" s="286"/>
      <c r="M1223" s="286"/>
      <c r="N1223" s="286"/>
      <c r="O1223" s="286"/>
      <c r="P1223" s="286"/>
      <c r="Q1223" s="286"/>
      <c r="R1223" s="286"/>
      <c r="S1223" s="286"/>
      <c r="T1223" s="286"/>
      <c r="U1223" s="286"/>
      <c r="V1223" s="286"/>
    </row>
    <row r="1224" spans="1:22" ht="12.75" customHeight="1">
      <c r="A1224" s="470" t="s">
        <v>307</v>
      </c>
      <c r="B1224" s="471"/>
      <c r="C1224" s="474" t="s">
        <v>5</v>
      </c>
      <c r="D1224" s="476" t="s">
        <v>308</v>
      </c>
      <c r="E1224" s="477"/>
      <c r="F1224" s="473"/>
      <c r="G1224" s="474" t="s">
        <v>13</v>
      </c>
      <c r="H1224" s="478" t="s">
        <v>309</v>
      </c>
      <c r="I1224" s="479"/>
      <c r="J1224" s="479"/>
      <c r="K1224" s="480"/>
      <c r="L1224" s="286"/>
      <c r="M1224" s="286"/>
      <c r="N1224" s="286"/>
      <c r="O1224" s="286"/>
      <c r="P1224" s="286"/>
      <c r="Q1224" s="286"/>
      <c r="R1224" s="286"/>
      <c r="S1224" s="286"/>
      <c r="T1224" s="286"/>
      <c r="U1224" s="286"/>
      <c r="V1224" s="286"/>
    </row>
    <row r="1225" spans="1:22" ht="12.75" customHeight="1">
      <c r="A1225" s="483"/>
      <c r="B1225" s="471"/>
      <c r="C1225" s="506"/>
      <c r="D1225" s="323" t="s">
        <v>310</v>
      </c>
      <c r="E1225" s="323" t="s">
        <v>311</v>
      </c>
      <c r="F1225" s="323" t="s">
        <v>312</v>
      </c>
      <c r="G1225" s="506"/>
      <c r="H1225" s="481"/>
      <c r="I1225" s="477"/>
      <c r="J1225" s="477"/>
      <c r="K1225" s="482"/>
      <c r="L1225" s="286"/>
      <c r="M1225" s="286"/>
      <c r="N1225" s="286"/>
      <c r="O1225" s="286"/>
      <c r="P1225" s="286"/>
      <c r="Q1225" s="286"/>
      <c r="R1225" s="286"/>
      <c r="S1225" s="286"/>
      <c r="T1225" s="286"/>
      <c r="U1225" s="286"/>
      <c r="V1225" s="286"/>
    </row>
    <row r="1226" spans="1:22" ht="12.75" customHeight="1">
      <c r="A1226" s="504" t="s">
        <v>39</v>
      </c>
      <c r="B1226" s="505" t="s">
        <v>324</v>
      </c>
      <c r="C1226" s="305">
        <v>13</v>
      </c>
      <c r="D1226" s="328"/>
      <c r="E1226" s="328"/>
      <c r="F1226" s="307"/>
      <c r="G1226" s="331">
        <f>C1226</f>
        <v>13</v>
      </c>
      <c r="H1226" s="300"/>
      <c r="I1226" s="300"/>
      <c r="J1226" s="300"/>
      <c r="K1226" s="301"/>
      <c r="L1226" s="286"/>
      <c r="M1226" s="286"/>
      <c r="N1226" s="286"/>
      <c r="O1226" s="286"/>
      <c r="P1226" s="286"/>
      <c r="Q1226" s="286"/>
      <c r="R1226" s="286"/>
      <c r="S1226" s="286"/>
      <c r="T1226" s="286"/>
      <c r="U1226" s="286"/>
      <c r="V1226" s="286"/>
    </row>
    <row r="1227" spans="1:22" ht="12.75" customHeight="1">
      <c r="A1227" s="504"/>
      <c r="B1227" s="505"/>
      <c r="C1227" s="305"/>
      <c r="D1227" s="328"/>
      <c r="E1227" s="328"/>
      <c r="F1227" s="307"/>
      <c r="G1227" s="331"/>
      <c r="H1227" s="300"/>
      <c r="I1227" s="300"/>
      <c r="J1227" s="300"/>
      <c r="K1227" s="301"/>
      <c r="L1227" s="286"/>
      <c r="M1227" s="286"/>
      <c r="N1227" s="286"/>
      <c r="O1227" s="286"/>
      <c r="P1227" s="286"/>
      <c r="Q1227" s="286"/>
      <c r="R1227" s="286"/>
      <c r="S1227" s="286"/>
      <c r="T1227" s="286"/>
      <c r="U1227" s="286"/>
      <c r="V1227" s="286"/>
    </row>
    <row r="1228" spans="1:22" ht="12.75" customHeight="1" thickBot="1">
      <c r="A1228" s="502" t="s">
        <v>13</v>
      </c>
      <c r="B1228" s="477"/>
      <c r="C1228" s="477"/>
      <c r="D1228" s="477"/>
      <c r="E1228" s="477"/>
      <c r="F1228" s="473"/>
      <c r="G1228" s="308">
        <f>ROUNDUP((SUM(G1226:G1227)),0)</f>
        <v>13</v>
      </c>
      <c r="H1228" s="292"/>
      <c r="I1228" s="309"/>
      <c r="J1228" s="309"/>
      <c r="K1228" s="310"/>
      <c r="L1228" s="286"/>
      <c r="N1228" s="286"/>
      <c r="O1228" s="286"/>
      <c r="P1228" s="286"/>
      <c r="Q1228" s="286"/>
      <c r="R1228" s="286"/>
      <c r="S1228" s="286"/>
      <c r="T1228" s="286"/>
      <c r="U1228" s="286"/>
      <c r="V1228" s="286"/>
    </row>
    <row r="1229" spans="1:22" ht="12.75" customHeight="1" thickBot="1">
      <c r="A1229" s="495"/>
      <c r="B1229" s="496"/>
      <c r="C1229" s="496"/>
      <c r="D1229" s="496"/>
      <c r="E1229" s="496"/>
      <c r="F1229" s="496"/>
      <c r="G1229" s="496"/>
      <c r="H1229" s="496"/>
      <c r="I1229" s="496"/>
      <c r="J1229" s="496"/>
      <c r="K1229" s="497"/>
      <c r="L1229" s="286"/>
      <c r="M1229" s="286"/>
      <c r="N1229" s="286"/>
      <c r="O1229" s="286"/>
      <c r="P1229" s="286"/>
      <c r="Q1229" s="286"/>
      <c r="R1229" s="286"/>
      <c r="S1229" s="286"/>
      <c r="T1229" s="286"/>
      <c r="U1229" s="286"/>
      <c r="V1229" s="286"/>
    </row>
    <row r="1230" spans="1:22" ht="12.75" customHeight="1">
      <c r="A1230" s="311"/>
      <c r="B1230" s="312"/>
      <c r="C1230" s="312"/>
      <c r="D1230" s="312"/>
      <c r="E1230" s="312"/>
      <c r="F1230" s="312"/>
      <c r="G1230" s="312"/>
      <c r="H1230" s="312"/>
      <c r="I1230" s="312"/>
      <c r="J1230" s="312"/>
      <c r="K1230" s="313"/>
      <c r="L1230" s="286"/>
      <c r="M1230" s="286"/>
      <c r="N1230" s="286"/>
      <c r="O1230" s="286"/>
      <c r="P1230" s="286"/>
      <c r="Q1230" s="286"/>
      <c r="R1230" s="286"/>
      <c r="S1230" s="286"/>
      <c r="T1230" s="286"/>
      <c r="U1230" s="286"/>
      <c r="V1230" s="286"/>
    </row>
    <row r="1231" spans="1:22" ht="50.25" customHeight="1">
      <c r="A1231" s="459"/>
      <c r="B1231" s="460"/>
      <c r="C1231" s="460"/>
      <c r="D1231" s="460"/>
      <c r="E1231" s="460"/>
      <c r="F1231" s="460"/>
      <c r="G1231" s="460"/>
      <c r="H1231" s="460"/>
      <c r="I1231" s="460"/>
      <c r="J1231" s="286"/>
      <c r="K1231" s="314"/>
      <c r="L1231" s="286"/>
      <c r="M1231" s="286"/>
      <c r="N1231" s="286"/>
      <c r="O1231" s="286"/>
      <c r="P1231" s="286"/>
      <c r="Q1231" s="286"/>
      <c r="R1231" s="286"/>
      <c r="S1231" s="286"/>
      <c r="T1231" s="286"/>
      <c r="U1231" s="286"/>
      <c r="V1231" s="286"/>
    </row>
    <row r="1232" spans="1:22" ht="12.75" customHeight="1">
      <c r="A1232" s="461" t="s">
        <v>315</v>
      </c>
      <c r="B1232" s="460"/>
      <c r="C1232" s="460"/>
      <c r="D1232" s="316"/>
      <c r="E1232" s="316"/>
      <c r="F1232" s="462" t="s">
        <v>315</v>
      </c>
      <c r="G1232" s="460"/>
      <c r="H1232" s="460"/>
      <c r="I1232" s="316"/>
      <c r="J1232" s="286"/>
      <c r="K1232" s="314"/>
      <c r="L1232" s="286"/>
      <c r="M1232" s="286"/>
      <c r="N1232" s="286"/>
      <c r="O1232" s="286"/>
      <c r="P1232" s="286"/>
      <c r="Q1232" s="286"/>
      <c r="R1232" s="286"/>
      <c r="S1232" s="286"/>
      <c r="T1232" s="286"/>
      <c r="U1232" s="286"/>
      <c r="V1232" s="286"/>
    </row>
    <row r="1233" spans="1:22" ht="12.75" customHeight="1" thickBot="1">
      <c r="A1233" s="451" t="s">
        <v>316</v>
      </c>
      <c r="B1233" s="452"/>
      <c r="C1233" s="452"/>
      <c r="D1233" s="317"/>
      <c r="E1233" s="317"/>
      <c r="F1233" s="453" t="s">
        <v>316</v>
      </c>
      <c r="G1233" s="452"/>
      <c r="H1233" s="452"/>
      <c r="I1233" s="317"/>
      <c r="J1233" s="318"/>
      <c r="K1233" s="319"/>
      <c r="L1233" s="286"/>
      <c r="M1233" s="286"/>
      <c r="N1233" s="286"/>
      <c r="O1233" s="286"/>
      <c r="P1233" s="286"/>
      <c r="Q1233" s="286"/>
      <c r="R1233" s="286"/>
      <c r="S1233" s="286"/>
      <c r="T1233" s="286"/>
      <c r="U1233" s="286"/>
      <c r="V1233" s="286"/>
    </row>
    <row r="1234" spans="1:22" ht="12.75" customHeight="1">
      <c r="A1234" s="492" t="s">
        <v>302</v>
      </c>
      <c r="B1234" s="493"/>
      <c r="C1234" s="493"/>
      <c r="D1234" s="493"/>
      <c r="E1234" s="493"/>
      <c r="F1234" s="493"/>
      <c r="G1234" s="493"/>
      <c r="H1234" s="493"/>
      <c r="I1234" s="493"/>
      <c r="J1234" s="493"/>
      <c r="K1234" s="494"/>
      <c r="L1234" s="286"/>
      <c r="M1234" s="286"/>
      <c r="N1234" s="286"/>
      <c r="O1234" s="286"/>
      <c r="P1234" s="286"/>
      <c r="Q1234" s="286"/>
      <c r="R1234" s="286"/>
      <c r="S1234" s="286"/>
      <c r="T1234" s="286"/>
      <c r="U1234" s="286"/>
      <c r="V1234" s="286"/>
    </row>
    <row r="1235" spans="1:22" ht="12.75" customHeight="1" thickBot="1">
      <c r="A1235" s="483"/>
      <c r="B1235" s="479"/>
      <c r="C1235" s="479"/>
      <c r="D1235" s="479"/>
      <c r="E1235" s="479"/>
      <c r="F1235" s="479"/>
      <c r="G1235" s="479"/>
      <c r="H1235" s="479"/>
      <c r="I1235" s="479"/>
      <c r="J1235" s="479"/>
      <c r="K1235" s="480"/>
      <c r="L1235" s="286"/>
      <c r="M1235" s="286"/>
      <c r="N1235" s="286"/>
      <c r="O1235" s="286"/>
      <c r="P1235" s="286"/>
      <c r="Q1235" s="286"/>
      <c r="R1235" s="286"/>
      <c r="S1235" s="286"/>
      <c r="T1235" s="286"/>
      <c r="U1235" s="286"/>
      <c r="V1235" s="286"/>
    </row>
    <row r="1236" spans="1:22" ht="42" customHeight="1">
      <c r="A1236" s="288" t="s">
        <v>303</v>
      </c>
      <c r="B1236" s="484" t="str">
        <f>B3</f>
        <v>CONSTRUCCION DE LOS SISTEMAS DE ALCANTARILLADO PLUVIAL DE LOS BARRIOS EL DORADO, PRADOS DE SAN LUIS, SANTA CATALINA, PATRIOTAS, VILLA BACHUE y PRADOS DEL NORTE DE LA CIUDAD DE TUNJA.</v>
      </c>
      <c r="C1236" s="485"/>
      <c r="D1236" s="485"/>
      <c r="E1236" s="485"/>
      <c r="F1236" s="485"/>
      <c r="G1236" s="485"/>
      <c r="H1236" s="485"/>
      <c r="I1236" s="485"/>
      <c r="J1236" s="485"/>
      <c r="K1236" s="486"/>
      <c r="L1236" s="286"/>
      <c r="M1236" s="286"/>
      <c r="N1236" s="286"/>
      <c r="O1236" s="286"/>
      <c r="P1236" s="286"/>
      <c r="Q1236" s="286"/>
      <c r="R1236" s="286"/>
      <c r="S1236" s="286"/>
      <c r="T1236" s="286"/>
      <c r="U1236" s="286"/>
      <c r="V1236" s="286"/>
    </row>
    <row r="1237" spans="1:22" ht="12.75" customHeight="1">
      <c r="A1237" s="487" t="s">
        <v>305</v>
      </c>
      <c r="B1237" s="455"/>
      <c r="C1237" s="488"/>
      <c r="D1237" s="489"/>
      <c r="E1237" s="489"/>
      <c r="F1237" s="455"/>
      <c r="G1237" s="490" t="s">
        <v>306</v>
      </c>
      <c r="H1237" s="455"/>
      <c r="I1237" s="490"/>
      <c r="J1237" s="489"/>
      <c r="K1237" s="491"/>
      <c r="L1237" s="286"/>
      <c r="M1237" s="286"/>
      <c r="N1237" s="286"/>
      <c r="O1237" s="286"/>
      <c r="P1237" s="286"/>
      <c r="Q1237" s="286"/>
      <c r="R1237" s="286"/>
      <c r="S1237" s="286"/>
      <c r="T1237" s="286"/>
      <c r="U1237" s="286"/>
      <c r="V1237" s="286"/>
    </row>
    <row r="1238" spans="1:22" ht="39.75" customHeight="1" thickBot="1">
      <c r="A1238" s="289" t="s">
        <v>8</v>
      </c>
      <c r="B1238" s="465" t="s">
        <v>85</v>
      </c>
      <c r="C1238" s="466"/>
      <c r="D1238" s="467" t="s">
        <v>10</v>
      </c>
      <c r="E1238" s="468"/>
      <c r="F1238" s="466"/>
      <c r="G1238" s="503" t="str">
        <f>'PRESUPUESTO OFICIAL'!C70</f>
        <v>SUMINISTRO E INSTALACIÓN TUBERÍA DE ALCANTARILLADO PVC D=10"</v>
      </c>
      <c r="H1238" s="468"/>
      <c r="I1238" s="468"/>
      <c r="J1238" s="290" t="s">
        <v>9</v>
      </c>
      <c r="K1238" s="291" t="s">
        <v>7</v>
      </c>
      <c r="L1238" s="286"/>
      <c r="M1238" s="286"/>
      <c r="N1238" s="286"/>
      <c r="O1238" s="286"/>
      <c r="P1238" s="286"/>
      <c r="Q1238" s="286"/>
      <c r="R1238" s="286"/>
      <c r="S1238" s="286"/>
      <c r="T1238" s="286"/>
      <c r="U1238" s="286"/>
      <c r="V1238" s="286"/>
    </row>
    <row r="1239" spans="1:22" ht="12.75" customHeight="1">
      <c r="A1239" s="470" t="s">
        <v>307</v>
      </c>
      <c r="B1239" s="471"/>
      <c r="C1239" s="474" t="s">
        <v>5</v>
      </c>
      <c r="D1239" s="476" t="s">
        <v>308</v>
      </c>
      <c r="E1239" s="477"/>
      <c r="F1239" s="473"/>
      <c r="G1239" s="474" t="s">
        <v>13</v>
      </c>
      <c r="H1239" s="478" t="s">
        <v>309</v>
      </c>
      <c r="I1239" s="479"/>
      <c r="J1239" s="479"/>
      <c r="K1239" s="480"/>
      <c r="L1239" s="286"/>
      <c r="M1239" s="286"/>
      <c r="N1239" s="286"/>
      <c r="O1239" s="286"/>
      <c r="P1239" s="286"/>
      <c r="Q1239" s="286"/>
      <c r="R1239" s="286"/>
      <c r="S1239" s="286"/>
      <c r="T1239" s="286"/>
      <c r="U1239" s="286"/>
      <c r="V1239" s="286"/>
    </row>
    <row r="1240" spans="1:22" ht="12.75" customHeight="1">
      <c r="A1240" s="483"/>
      <c r="B1240" s="471"/>
      <c r="C1240" s="506"/>
      <c r="D1240" s="323" t="s">
        <v>310</v>
      </c>
      <c r="E1240" s="323" t="s">
        <v>311</v>
      </c>
      <c r="F1240" s="323" t="s">
        <v>312</v>
      </c>
      <c r="G1240" s="506"/>
      <c r="H1240" s="481"/>
      <c r="I1240" s="477"/>
      <c r="J1240" s="477"/>
      <c r="K1240" s="482"/>
      <c r="L1240" s="286"/>
      <c r="M1240" s="286"/>
      <c r="N1240" s="286"/>
      <c r="O1240" s="286"/>
      <c r="P1240" s="286"/>
      <c r="Q1240" s="286"/>
      <c r="R1240" s="286"/>
      <c r="S1240" s="286"/>
      <c r="T1240" s="286"/>
      <c r="U1240" s="286"/>
      <c r="V1240" s="286"/>
    </row>
    <row r="1241" spans="1:22" ht="12.75" customHeight="1">
      <c r="A1241" s="504" t="s">
        <v>385</v>
      </c>
      <c r="B1241" s="505" t="s">
        <v>324</v>
      </c>
      <c r="C1241" s="305"/>
      <c r="D1241" s="328">
        <v>34.061900000000001</v>
      </c>
      <c r="E1241" s="328"/>
      <c r="F1241" s="307"/>
      <c r="G1241" s="331">
        <f>D1241</f>
        <v>34.061900000000001</v>
      </c>
      <c r="H1241" s="300"/>
      <c r="I1241" s="300"/>
      <c r="J1241" s="300"/>
      <c r="K1241" s="301"/>
      <c r="L1241" s="286"/>
      <c r="M1241" s="286"/>
      <c r="N1241" s="286"/>
      <c r="O1241" s="286"/>
      <c r="P1241" s="286"/>
      <c r="Q1241" s="286"/>
      <c r="R1241" s="286"/>
      <c r="S1241" s="286"/>
      <c r="T1241" s="286"/>
      <c r="U1241" s="286"/>
      <c r="V1241" s="286"/>
    </row>
    <row r="1242" spans="1:22" ht="15" customHeight="1">
      <c r="A1242" s="504"/>
      <c r="B1242" s="505"/>
      <c r="C1242" s="305"/>
      <c r="D1242" s="352"/>
      <c r="E1242" s="296"/>
      <c r="F1242" s="307"/>
      <c r="G1242" s="331"/>
      <c r="K1242" s="301"/>
    </row>
    <row r="1243" spans="1:22" ht="12.75" customHeight="1" thickBot="1">
      <c r="A1243" s="502" t="s">
        <v>13</v>
      </c>
      <c r="B1243" s="477"/>
      <c r="C1243" s="477"/>
      <c r="D1243" s="477"/>
      <c r="E1243" s="477"/>
      <c r="F1243" s="473"/>
      <c r="G1243" s="308">
        <f>ROUNDUP((SUM(G1241:G1242)),0)</f>
        <v>35</v>
      </c>
      <c r="H1243" s="292"/>
      <c r="I1243" s="309"/>
      <c r="J1243" s="309"/>
      <c r="K1243" s="310"/>
      <c r="L1243" s="286"/>
      <c r="N1243" s="286"/>
      <c r="O1243" s="286"/>
      <c r="P1243" s="286"/>
      <c r="Q1243" s="286"/>
      <c r="R1243" s="286"/>
      <c r="S1243" s="286"/>
      <c r="T1243" s="286"/>
      <c r="U1243" s="286"/>
      <c r="V1243" s="286"/>
    </row>
    <row r="1244" spans="1:22" ht="12.75" customHeight="1" thickBot="1">
      <c r="A1244" s="495"/>
      <c r="B1244" s="496"/>
      <c r="C1244" s="496"/>
      <c r="D1244" s="496"/>
      <c r="E1244" s="496"/>
      <c r="F1244" s="496"/>
      <c r="G1244" s="496"/>
      <c r="H1244" s="496"/>
      <c r="I1244" s="496"/>
      <c r="J1244" s="496"/>
      <c r="K1244" s="497"/>
      <c r="L1244" s="286"/>
      <c r="M1244" s="286"/>
      <c r="N1244" s="286"/>
      <c r="O1244" s="286"/>
      <c r="P1244" s="286"/>
      <c r="Q1244" s="286"/>
      <c r="R1244" s="286"/>
      <c r="S1244" s="286"/>
      <c r="T1244" s="286"/>
      <c r="U1244" s="286"/>
      <c r="V1244" s="286"/>
    </row>
    <row r="1245" spans="1:22" ht="12.75" customHeight="1">
      <c r="A1245" s="311"/>
      <c r="B1245" s="312"/>
      <c r="C1245" s="312"/>
      <c r="D1245" s="312"/>
      <c r="E1245" s="312"/>
      <c r="F1245" s="312"/>
      <c r="G1245" s="312"/>
      <c r="H1245" s="312"/>
      <c r="I1245" s="312"/>
      <c r="J1245" s="312"/>
      <c r="K1245" s="313"/>
      <c r="L1245" s="286"/>
      <c r="M1245" s="286"/>
      <c r="N1245" s="286"/>
      <c r="O1245" s="286"/>
      <c r="P1245" s="286"/>
      <c r="Q1245" s="286"/>
      <c r="R1245" s="286"/>
      <c r="S1245" s="286"/>
      <c r="T1245" s="286"/>
      <c r="U1245" s="286"/>
      <c r="V1245" s="286"/>
    </row>
    <row r="1246" spans="1:22" ht="50.25" customHeight="1">
      <c r="A1246" s="459"/>
      <c r="B1246" s="460"/>
      <c r="C1246" s="460"/>
      <c r="D1246" s="460"/>
      <c r="E1246" s="460"/>
      <c r="F1246" s="460"/>
      <c r="G1246" s="460"/>
      <c r="H1246" s="460"/>
      <c r="I1246" s="460"/>
      <c r="J1246" s="286"/>
      <c r="K1246" s="314"/>
      <c r="L1246" s="286"/>
      <c r="M1246" s="286"/>
      <c r="N1246" s="286"/>
      <c r="O1246" s="286"/>
      <c r="P1246" s="286"/>
      <c r="Q1246" s="286"/>
      <c r="R1246" s="286"/>
      <c r="S1246" s="286"/>
      <c r="T1246" s="286"/>
      <c r="U1246" s="286"/>
      <c r="V1246" s="286"/>
    </row>
    <row r="1247" spans="1:22" ht="12.75" customHeight="1">
      <c r="A1247" s="461" t="s">
        <v>315</v>
      </c>
      <c r="B1247" s="460"/>
      <c r="C1247" s="460"/>
      <c r="D1247" s="316"/>
      <c r="E1247" s="316"/>
      <c r="F1247" s="462" t="s">
        <v>315</v>
      </c>
      <c r="G1247" s="460"/>
      <c r="H1247" s="460"/>
      <c r="I1247" s="316"/>
      <c r="J1247" s="286"/>
      <c r="K1247" s="314"/>
      <c r="L1247" s="286"/>
      <c r="M1247" s="286"/>
      <c r="N1247" s="286"/>
      <c r="O1247" s="286"/>
      <c r="P1247" s="286"/>
      <c r="Q1247" s="286"/>
      <c r="R1247" s="286"/>
      <c r="S1247" s="286"/>
      <c r="T1247" s="286"/>
      <c r="U1247" s="286"/>
      <c r="V1247" s="286"/>
    </row>
    <row r="1248" spans="1:22" ht="12.75" customHeight="1" thickBot="1">
      <c r="A1248" s="451" t="s">
        <v>316</v>
      </c>
      <c r="B1248" s="452"/>
      <c r="C1248" s="452"/>
      <c r="D1248" s="317"/>
      <c r="E1248" s="317"/>
      <c r="F1248" s="453" t="s">
        <v>316</v>
      </c>
      <c r="G1248" s="452"/>
      <c r="H1248" s="452"/>
      <c r="I1248" s="317"/>
      <c r="J1248" s="318"/>
      <c r="K1248" s="319"/>
      <c r="L1248" s="286"/>
      <c r="M1248" s="286"/>
      <c r="N1248" s="286"/>
      <c r="O1248" s="286"/>
      <c r="P1248" s="286"/>
      <c r="Q1248" s="286"/>
      <c r="R1248" s="286"/>
      <c r="S1248" s="286"/>
      <c r="T1248" s="286"/>
      <c r="U1248" s="286"/>
      <c r="V1248" s="286"/>
    </row>
    <row r="1249" spans="1:22" ht="12.75" customHeight="1">
      <c r="A1249" s="492" t="s">
        <v>302</v>
      </c>
      <c r="B1249" s="493"/>
      <c r="C1249" s="493"/>
      <c r="D1249" s="493"/>
      <c r="E1249" s="493"/>
      <c r="F1249" s="493"/>
      <c r="G1249" s="493"/>
      <c r="H1249" s="493"/>
      <c r="I1249" s="493"/>
      <c r="J1249" s="493"/>
      <c r="K1249" s="494"/>
      <c r="L1249" s="286"/>
      <c r="M1249" s="286"/>
      <c r="N1249" s="286"/>
      <c r="O1249" s="286"/>
      <c r="P1249" s="286"/>
      <c r="Q1249" s="286"/>
      <c r="R1249" s="286"/>
      <c r="S1249" s="286"/>
      <c r="T1249" s="286"/>
      <c r="U1249" s="286"/>
      <c r="V1249" s="286"/>
    </row>
    <row r="1250" spans="1:22" ht="12.75" customHeight="1" thickBot="1">
      <c r="A1250" s="483"/>
      <c r="B1250" s="479"/>
      <c r="C1250" s="479"/>
      <c r="D1250" s="479"/>
      <c r="E1250" s="479"/>
      <c r="F1250" s="479"/>
      <c r="G1250" s="479"/>
      <c r="H1250" s="479"/>
      <c r="I1250" s="479"/>
      <c r="J1250" s="479"/>
      <c r="K1250" s="480"/>
      <c r="L1250" s="286"/>
      <c r="M1250" s="286"/>
      <c r="N1250" s="286"/>
      <c r="O1250" s="286"/>
      <c r="P1250" s="286"/>
      <c r="Q1250" s="286"/>
      <c r="R1250" s="286"/>
      <c r="S1250" s="286"/>
      <c r="T1250" s="286"/>
      <c r="U1250" s="286"/>
      <c r="V1250" s="286"/>
    </row>
    <row r="1251" spans="1:22" ht="42" customHeight="1">
      <c r="A1251" s="288" t="s">
        <v>303</v>
      </c>
      <c r="B1251" s="484" t="str">
        <f>B3</f>
        <v>CONSTRUCCION DE LOS SISTEMAS DE ALCANTARILLADO PLUVIAL DE LOS BARRIOS EL DORADO, PRADOS DE SAN LUIS, SANTA CATALINA, PATRIOTAS, VILLA BACHUE y PRADOS DEL NORTE DE LA CIUDAD DE TUNJA.</v>
      </c>
      <c r="C1251" s="485"/>
      <c r="D1251" s="485"/>
      <c r="E1251" s="485"/>
      <c r="F1251" s="485"/>
      <c r="G1251" s="485"/>
      <c r="H1251" s="485"/>
      <c r="I1251" s="485"/>
      <c r="J1251" s="485"/>
      <c r="K1251" s="486"/>
      <c r="L1251" s="286"/>
      <c r="M1251" s="286"/>
      <c r="N1251" s="286"/>
      <c r="O1251" s="286"/>
      <c r="P1251" s="286"/>
      <c r="Q1251" s="286"/>
      <c r="R1251" s="286"/>
      <c r="S1251" s="286"/>
      <c r="T1251" s="286"/>
      <c r="U1251" s="286"/>
      <c r="V1251" s="286"/>
    </row>
    <row r="1252" spans="1:22" ht="12.75" customHeight="1">
      <c r="A1252" s="487" t="s">
        <v>305</v>
      </c>
      <c r="B1252" s="455"/>
      <c r="C1252" s="488"/>
      <c r="D1252" s="489"/>
      <c r="E1252" s="489"/>
      <c r="F1252" s="455"/>
      <c r="G1252" s="490" t="s">
        <v>306</v>
      </c>
      <c r="H1252" s="455"/>
      <c r="I1252" s="490"/>
      <c r="J1252" s="489"/>
      <c r="K1252" s="491"/>
      <c r="L1252" s="286"/>
      <c r="M1252" s="286"/>
      <c r="N1252" s="286"/>
      <c r="O1252" s="286"/>
      <c r="P1252" s="286"/>
      <c r="Q1252" s="286"/>
      <c r="R1252" s="286"/>
      <c r="S1252" s="286"/>
      <c r="T1252" s="286"/>
      <c r="U1252" s="286"/>
      <c r="V1252" s="286"/>
    </row>
    <row r="1253" spans="1:22" ht="39.75" customHeight="1" thickBot="1">
      <c r="A1253" s="289" t="s">
        <v>8</v>
      </c>
      <c r="B1253" s="465" t="s">
        <v>88</v>
      </c>
      <c r="C1253" s="466"/>
      <c r="D1253" s="467" t="s">
        <v>10</v>
      </c>
      <c r="E1253" s="468"/>
      <c r="F1253" s="466"/>
      <c r="G1253" s="503" t="str">
        <f>'PRESUPUESTO OFICIAL'!C72</f>
        <v>CARGUE Y TRANSPORTE DE MATERIALES SUELTOS, PRODUCTO DE SOBRANTES Y/O DERRUMBES (INCLUYE ACARREO LIBRE HASTA 5 KM.).</v>
      </c>
      <c r="H1253" s="468"/>
      <c r="I1253" s="468"/>
      <c r="J1253" s="290" t="s">
        <v>9</v>
      </c>
      <c r="K1253" s="291" t="s">
        <v>14</v>
      </c>
      <c r="L1253" s="286"/>
      <c r="M1253" s="286"/>
      <c r="N1253" s="286"/>
      <c r="O1253" s="286"/>
      <c r="P1253" s="286"/>
      <c r="Q1253" s="286"/>
      <c r="R1253" s="286"/>
      <c r="S1253" s="286"/>
      <c r="T1253" s="286"/>
      <c r="U1253" s="286"/>
      <c r="V1253" s="286"/>
    </row>
    <row r="1254" spans="1:22" ht="12.75" customHeight="1">
      <c r="A1254" s="470" t="s">
        <v>307</v>
      </c>
      <c r="B1254" s="471"/>
      <c r="C1254" s="474" t="s">
        <v>5</v>
      </c>
      <c r="D1254" s="476" t="s">
        <v>308</v>
      </c>
      <c r="E1254" s="477"/>
      <c r="F1254" s="473"/>
      <c r="G1254" s="474" t="s">
        <v>13</v>
      </c>
      <c r="H1254" s="478" t="s">
        <v>309</v>
      </c>
      <c r="I1254" s="479"/>
      <c r="J1254" s="479"/>
      <c r="K1254" s="480"/>
      <c r="L1254" s="286"/>
      <c r="M1254" s="286"/>
      <c r="N1254" s="286"/>
      <c r="O1254" s="286"/>
      <c r="P1254" s="286"/>
      <c r="Q1254" s="286"/>
      <c r="R1254" s="286"/>
      <c r="S1254" s="286"/>
      <c r="T1254" s="286"/>
      <c r="U1254" s="286"/>
      <c r="V1254" s="286"/>
    </row>
    <row r="1255" spans="1:22" ht="12.75" customHeight="1">
      <c r="A1255" s="483"/>
      <c r="B1255" s="471"/>
      <c r="C1255" s="506"/>
      <c r="D1255" s="323" t="s">
        <v>310</v>
      </c>
      <c r="E1255" s="323" t="s">
        <v>311</v>
      </c>
      <c r="F1255" s="323" t="s">
        <v>312</v>
      </c>
      <c r="G1255" s="506"/>
      <c r="H1255" s="481"/>
      <c r="I1255" s="477"/>
      <c r="J1255" s="477"/>
      <c r="K1255" s="482"/>
      <c r="L1255" s="286"/>
      <c r="M1255" s="286"/>
      <c r="N1255" s="286"/>
      <c r="O1255" s="286"/>
      <c r="P1255" s="286"/>
      <c r="Q1255" s="286"/>
      <c r="R1255" s="286"/>
      <c r="S1255" s="286"/>
      <c r="T1255" s="286"/>
      <c r="U1255" s="286"/>
      <c r="V1255" s="286"/>
    </row>
    <row r="1256" spans="1:22" ht="12.75" customHeight="1">
      <c r="A1256" s="454" t="s">
        <v>355</v>
      </c>
      <c r="B1256" s="463"/>
      <c r="C1256" s="294"/>
      <c r="D1256" s="296">
        <v>34.9</v>
      </c>
      <c r="E1256" s="322">
        <v>0.7</v>
      </c>
      <c r="F1256" s="337">
        <v>3.4699999999997999</v>
      </c>
      <c r="G1256" s="338">
        <f>D1256*E1256*F1256</f>
        <v>84.772099999995092</v>
      </c>
      <c r="H1256" s="300"/>
      <c r="I1256" s="300"/>
      <c r="J1256" s="300"/>
      <c r="K1256" s="301"/>
      <c r="L1256" s="286"/>
      <c r="M1256" s="286"/>
      <c r="N1256" s="286"/>
      <c r="O1256" s="286"/>
      <c r="P1256" s="286"/>
      <c r="Q1256" s="286"/>
      <c r="R1256" s="286"/>
      <c r="S1256" s="286"/>
      <c r="T1256" s="286"/>
      <c r="U1256" s="286"/>
      <c r="V1256" s="286"/>
    </row>
    <row r="1257" spans="1:22" ht="12.75" customHeight="1">
      <c r="A1257" s="454" t="s">
        <v>356</v>
      </c>
      <c r="B1257" s="463"/>
      <c r="C1257" s="294"/>
      <c r="D1257" s="296">
        <v>33.799999999999997</v>
      </c>
      <c r="E1257" s="322">
        <v>0.7</v>
      </c>
      <c r="F1257" s="337">
        <v>3.5</v>
      </c>
      <c r="G1257" s="338">
        <f t="shared" ref="G1257:G1264" si="38">D1257*E1257*F1257</f>
        <v>82.809999999999988</v>
      </c>
      <c r="H1257" s="300"/>
      <c r="I1257" s="300"/>
      <c r="J1257" s="300"/>
      <c r="K1257" s="301"/>
      <c r="L1257" s="286"/>
      <c r="M1257" s="286"/>
      <c r="N1257" s="286"/>
      <c r="O1257" s="286"/>
      <c r="P1257" s="286"/>
      <c r="Q1257" s="286"/>
      <c r="R1257" s="286"/>
      <c r="S1257" s="286"/>
      <c r="T1257" s="286"/>
      <c r="U1257" s="286"/>
      <c r="V1257" s="286"/>
    </row>
    <row r="1258" spans="1:22" ht="12.75" customHeight="1">
      <c r="A1258" s="454" t="s">
        <v>357</v>
      </c>
      <c r="B1258" s="463"/>
      <c r="C1258" s="294"/>
      <c r="D1258" s="296">
        <v>90.9</v>
      </c>
      <c r="E1258" s="322">
        <v>0.7</v>
      </c>
      <c r="F1258" s="337">
        <v>4.1249999999997726</v>
      </c>
      <c r="G1258" s="338">
        <f t="shared" si="38"/>
        <v>262.47374999998556</v>
      </c>
      <c r="H1258" s="300"/>
      <c r="I1258" s="300"/>
      <c r="J1258" s="300"/>
      <c r="K1258" s="301"/>
      <c r="L1258" s="286"/>
      <c r="M1258" s="286"/>
      <c r="N1258" s="286"/>
      <c r="O1258" s="286"/>
      <c r="P1258" s="286"/>
      <c r="Q1258" s="286"/>
      <c r="R1258" s="286"/>
      <c r="S1258" s="286"/>
      <c r="T1258" s="286"/>
      <c r="U1258" s="286"/>
      <c r="V1258" s="286"/>
    </row>
    <row r="1259" spans="1:22" ht="12.75" customHeight="1">
      <c r="A1259" s="454" t="s">
        <v>358</v>
      </c>
      <c r="B1259" s="463"/>
      <c r="C1259" s="294"/>
      <c r="D1259" s="296">
        <v>35.1</v>
      </c>
      <c r="E1259" s="322">
        <v>0.7</v>
      </c>
      <c r="F1259" s="337">
        <v>3.209999999999809</v>
      </c>
      <c r="G1259" s="338">
        <f t="shared" si="38"/>
        <v>78.869699999995305</v>
      </c>
      <c r="H1259" s="300"/>
      <c r="I1259" s="300"/>
      <c r="J1259" s="300"/>
      <c r="K1259" s="301"/>
      <c r="L1259" s="286"/>
      <c r="M1259" s="286"/>
      <c r="N1259" s="286"/>
      <c r="O1259" s="286"/>
      <c r="P1259" s="286"/>
      <c r="Q1259" s="286"/>
      <c r="R1259" s="286"/>
      <c r="S1259" s="286"/>
      <c r="T1259" s="286"/>
      <c r="U1259" s="286"/>
      <c r="V1259" s="286"/>
    </row>
    <row r="1260" spans="1:22" ht="15" customHeight="1">
      <c r="A1260" s="454" t="s">
        <v>359</v>
      </c>
      <c r="B1260" s="463"/>
      <c r="C1260" s="294"/>
      <c r="D1260" s="296">
        <v>25.3</v>
      </c>
      <c r="E1260" s="322">
        <v>0.7</v>
      </c>
      <c r="F1260" s="337">
        <v>3</v>
      </c>
      <c r="G1260" s="338">
        <f t="shared" si="38"/>
        <v>53.13</v>
      </c>
      <c r="K1260" s="301"/>
    </row>
    <row r="1261" spans="1:22" ht="12.75" customHeight="1">
      <c r="A1261" s="454" t="s">
        <v>360</v>
      </c>
      <c r="B1261" s="463"/>
      <c r="C1261" s="294"/>
      <c r="D1261" s="296">
        <v>11.3</v>
      </c>
      <c r="E1261" s="322">
        <v>0.7</v>
      </c>
      <c r="F1261" s="337">
        <v>2.165000000000191</v>
      </c>
      <c r="G1261" s="338">
        <f t="shared" si="38"/>
        <v>17.125150000001511</v>
      </c>
      <c r="H1261" s="300"/>
      <c r="I1261" s="300"/>
      <c r="J1261" s="300"/>
      <c r="K1261" s="301"/>
      <c r="L1261" s="286"/>
      <c r="M1261" s="286"/>
      <c r="N1261" s="286"/>
      <c r="O1261" s="286"/>
      <c r="P1261" s="286"/>
      <c r="Q1261" s="286"/>
      <c r="R1261" s="286"/>
      <c r="S1261" s="286"/>
      <c r="T1261" s="286"/>
      <c r="U1261" s="286"/>
      <c r="V1261" s="286"/>
    </row>
    <row r="1262" spans="1:22" ht="12.75" customHeight="1">
      <c r="A1262" s="454" t="s">
        <v>361</v>
      </c>
      <c r="B1262" s="463"/>
      <c r="C1262" s="294"/>
      <c r="D1262" s="296">
        <v>18</v>
      </c>
      <c r="E1262" s="322">
        <v>0.7</v>
      </c>
      <c r="F1262" s="337">
        <v>2.2100000000000364</v>
      </c>
      <c r="G1262" s="338">
        <f t="shared" si="38"/>
        <v>27.846000000000458</v>
      </c>
      <c r="H1262" s="300"/>
      <c r="I1262" s="300"/>
      <c r="J1262" s="300"/>
      <c r="K1262" s="301"/>
      <c r="L1262" s="286"/>
      <c r="M1262" s="286"/>
      <c r="N1262" s="286"/>
      <c r="O1262" s="286"/>
      <c r="P1262" s="286"/>
      <c r="Q1262" s="286"/>
      <c r="R1262" s="286"/>
      <c r="S1262" s="286"/>
      <c r="T1262" s="286"/>
      <c r="U1262" s="286"/>
      <c r="V1262" s="286"/>
    </row>
    <row r="1263" spans="1:22" ht="12.75" customHeight="1">
      <c r="A1263" s="454" t="s">
        <v>362</v>
      </c>
      <c r="B1263" s="463"/>
      <c r="C1263" s="294"/>
      <c r="D1263" s="296">
        <v>85.9</v>
      </c>
      <c r="E1263" s="322">
        <v>0.7</v>
      </c>
      <c r="F1263" s="337">
        <v>1.8650000000000091</v>
      </c>
      <c r="G1263" s="338">
        <f t="shared" si="38"/>
        <v>112.14245000000055</v>
      </c>
      <c r="H1263" s="300"/>
      <c r="I1263" s="300"/>
      <c r="J1263" s="300"/>
      <c r="K1263" s="301"/>
      <c r="L1263" s="286"/>
      <c r="M1263" s="286"/>
      <c r="N1263" s="286"/>
      <c r="O1263" s="286"/>
      <c r="P1263" s="286"/>
      <c r="Q1263" s="286"/>
      <c r="R1263" s="286"/>
      <c r="S1263" s="286"/>
      <c r="T1263" s="286"/>
      <c r="U1263" s="286"/>
      <c r="V1263" s="286"/>
    </row>
    <row r="1264" spans="1:22" ht="12.75" customHeight="1">
      <c r="A1264" s="454" t="s">
        <v>363</v>
      </c>
      <c r="B1264" s="463"/>
      <c r="C1264" s="294"/>
      <c r="D1264" s="296">
        <v>59.3</v>
      </c>
      <c r="E1264" s="322">
        <v>0.7</v>
      </c>
      <c r="F1264" s="337">
        <v>2.0799999999999272</v>
      </c>
      <c r="G1264" s="338">
        <f t="shared" si="38"/>
        <v>86.340799999996975</v>
      </c>
      <c r="H1264" s="300"/>
      <c r="I1264" s="300"/>
      <c r="J1264" s="300"/>
      <c r="K1264" s="301"/>
      <c r="L1264" s="286"/>
      <c r="M1264" s="286"/>
      <c r="N1264" s="286"/>
      <c r="O1264" s="286"/>
      <c r="P1264" s="286"/>
      <c r="Q1264" s="286"/>
      <c r="R1264" s="286"/>
      <c r="S1264" s="286"/>
      <c r="T1264" s="286"/>
      <c r="U1264" s="286"/>
      <c r="V1264" s="286"/>
    </row>
    <row r="1265" spans="1:22" ht="15" customHeight="1">
      <c r="A1265" s="454" t="s">
        <v>366</v>
      </c>
      <c r="B1265" s="463"/>
      <c r="C1265" s="294"/>
      <c r="D1265" s="303">
        <v>2.5</v>
      </c>
      <c r="E1265" s="297">
        <v>2.5</v>
      </c>
      <c r="F1265" s="298">
        <v>2.6999999999997271</v>
      </c>
      <c r="G1265" s="338">
        <f>D1265*E1265*F1265</f>
        <v>16.874999999998295</v>
      </c>
      <c r="K1265" s="301"/>
    </row>
    <row r="1266" spans="1:22" ht="12.75" customHeight="1">
      <c r="A1266" s="454" t="s">
        <v>367</v>
      </c>
      <c r="B1266" s="463"/>
      <c r="C1266" s="294"/>
      <c r="D1266" s="303">
        <v>2.5</v>
      </c>
      <c r="E1266" s="297">
        <v>2.5</v>
      </c>
      <c r="F1266" s="298">
        <v>5.039999999999873</v>
      </c>
      <c r="G1266" s="338">
        <f t="shared" ref="G1266:G1274" si="39">D1266*E1266*F1266</f>
        <v>31.499999999999208</v>
      </c>
      <c r="H1266" s="300"/>
      <c r="I1266" s="300"/>
      <c r="J1266" s="300"/>
      <c r="K1266" s="301"/>
      <c r="L1266" s="286"/>
      <c r="M1266" s="286"/>
      <c r="N1266" s="286"/>
      <c r="O1266" s="286"/>
      <c r="P1266" s="286"/>
      <c r="Q1266" s="286"/>
      <c r="R1266" s="286"/>
      <c r="S1266" s="286"/>
      <c r="T1266" s="286"/>
      <c r="U1266" s="286"/>
      <c r="V1266" s="286"/>
    </row>
    <row r="1267" spans="1:22" ht="12.75" customHeight="1">
      <c r="A1267" s="454" t="s">
        <v>368</v>
      </c>
      <c r="B1267" s="463"/>
      <c r="C1267" s="294"/>
      <c r="D1267" s="303">
        <v>2.5</v>
      </c>
      <c r="E1267" s="297">
        <v>2.5</v>
      </c>
      <c r="F1267" s="298">
        <v>2.76</v>
      </c>
      <c r="G1267" s="338">
        <f t="shared" si="39"/>
        <v>17.25</v>
      </c>
      <c r="H1267" s="300"/>
      <c r="I1267" s="300"/>
      <c r="J1267" s="300"/>
      <c r="K1267" s="301"/>
      <c r="L1267" s="286"/>
      <c r="M1267" s="286"/>
      <c r="N1267" s="286"/>
      <c r="O1267" s="286"/>
      <c r="P1267" s="286"/>
      <c r="Q1267" s="286"/>
      <c r="R1267" s="286"/>
      <c r="S1267" s="286"/>
      <c r="T1267" s="286"/>
      <c r="U1267" s="286"/>
      <c r="V1267" s="286"/>
    </row>
    <row r="1268" spans="1:22" ht="12.75" customHeight="1">
      <c r="A1268" s="454" t="s">
        <v>369</v>
      </c>
      <c r="B1268" s="463"/>
      <c r="C1268" s="294"/>
      <c r="D1268" s="303">
        <v>2.5</v>
      </c>
      <c r="E1268" s="297">
        <v>2.5</v>
      </c>
      <c r="F1268" s="298">
        <v>4.01</v>
      </c>
      <c r="G1268" s="338">
        <f t="shared" si="39"/>
        <v>25.0625</v>
      </c>
      <c r="H1268" s="300"/>
      <c r="I1268" s="300"/>
      <c r="J1268" s="300"/>
      <c r="K1268" s="301"/>
      <c r="L1268" s="286"/>
      <c r="M1268" s="286"/>
      <c r="N1268" s="286"/>
      <c r="O1268" s="286"/>
      <c r="P1268" s="286"/>
      <c r="Q1268" s="286"/>
      <c r="R1268" s="286"/>
      <c r="S1268" s="286"/>
      <c r="T1268" s="286"/>
      <c r="U1268" s="286"/>
      <c r="V1268" s="286"/>
    </row>
    <row r="1269" spans="1:22" ht="12.75" customHeight="1">
      <c r="A1269" s="454" t="s">
        <v>370</v>
      </c>
      <c r="B1269" s="463" t="s">
        <v>371</v>
      </c>
      <c r="C1269" s="294"/>
      <c r="D1269" s="303">
        <v>2.5</v>
      </c>
      <c r="E1269" s="297">
        <v>2.5</v>
      </c>
      <c r="F1269" s="298">
        <v>3.21</v>
      </c>
      <c r="G1269" s="338">
        <f t="shared" si="39"/>
        <v>20.0625</v>
      </c>
      <c r="H1269" s="300"/>
      <c r="I1269" s="300"/>
      <c r="J1269" s="300"/>
      <c r="K1269" s="301"/>
      <c r="L1269" s="286"/>
      <c r="M1269" s="286"/>
      <c r="N1269" s="286"/>
      <c r="O1269" s="286"/>
      <c r="P1269" s="286"/>
      <c r="Q1269" s="286"/>
      <c r="R1269" s="286"/>
      <c r="S1269" s="286"/>
      <c r="T1269" s="286"/>
      <c r="U1269" s="286"/>
      <c r="V1269" s="286"/>
    </row>
    <row r="1270" spans="1:22" ht="15" customHeight="1">
      <c r="A1270" s="454" t="s">
        <v>372</v>
      </c>
      <c r="B1270" s="463"/>
      <c r="C1270" s="294"/>
      <c r="D1270" s="303">
        <v>2.5</v>
      </c>
      <c r="E1270" s="297">
        <v>2.5</v>
      </c>
      <c r="F1270" s="298">
        <v>2.59</v>
      </c>
      <c r="G1270" s="338">
        <f t="shared" si="39"/>
        <v>16.1875</v>
      </c>
      <c r="K1270" s="301"/>
    </row>
    <row r="1271" spans="1:22" ht="12.75" customHeight="1">
      <c r="A1271" s="454" t="s">
        <v>373</v>
      </c>
      <c r="B1271" s="463" t="s">
        <v>374</v>
      </c>
      <c r="C1271" s="294"/>
      <c r="D1271" s="303">
        <v>2.5</v>
      </c>
      <c r="E1271" s="297">
        <v>2.5</v>
      </c>
      <c r="F1271" s="298">
        <v>2.54</v>
      </c>
      <c r="G1271" s="338">
        <f t="shared" si="39"/>
        <v>15.875</v>
      </c>
      <c r="H1271" s="300"/>
      <c r="I1271" s="300"/>
      <c r="J1271" s="300"/>
      <c r="K1271" s="301"/>
      <c r="L1271" s="286"/>
      <c r="M1271" s="286"/>
      <c r="N1271" s="286"/>
      <c r="O1271" s="286"/>
      <c r="P1271" s="286"/>
      <c r="Q1271" s="286"/>
      <c r="R1271" s="286"/>
      <c r="S1271" s="286"/>
      <c r="T1271" s="286"/>
      <c r="U1271" s="286"/>
      <c r="V1271" s="286"/>
    </row>
    <row r="1272" spans="1:22" ht="12.75" customHeight="1">
      <c r="A1272" s="454" t="s">
        <v>375</v>
      </c>
      <c r="B1272" s="463" t="s">
        <v>376</v>
      </c>
      <c r="C1272" s="294"/>
      <c r="D1272" s="303">
        <v>2.5</v>
      </c>
      <c r="E1272" s="297">
        <v>2.5</v>
      </c>
      <c r="F1272" s="298">
        <v>2.63</v>
      </c>
      <c r="G1272" s="338">
        <f t="shared" si="39"/>
        <v>16.4375</v>
      </c>
      <c r="H1272" s="300"/>
      <c r="I1272" s="300"/>
      <c r="J1272" s="300"/>
      <c r="K1272" s="301"/>
      <c r="L1272" s="286"/>
      <c r="M1272" s="286"/>
      <c r="N1272" s="286"/>
      <c r="O1272" s="286"/>
      <c r="P1272" s="286"/>
      <c r="Q1272" s="286"/>
      <c r="R1272" s="286"/>
      <c r="S1272" s="286"/>
      <c r="T1272" s="286"/>
      <c r="U1272" s="286"/>
      <c r="V1272" s="286"/>
    </row>
    <row r="1273" spans="1:22" ht="12.75" customHeight="1">
      <c r="A1273" s="454" t="s">
        <v>377</v>
      </c>
      <c r="B1273" s="463" t="s">
        <v>378</v>
      </c>
      <c r="C1273" s="294"/>
      <c r="D1273" s="303">
        <v>2.5</v>
      </c>
      <c r="E1273" s="297">
        <v>2.5</v>
      </c>
      <c r="F1273" s="298">
        <v>1.9100000000000001</v>
      </c>
      <c r="G1273" s="338">
        <f t="shared" si="39"/>
        <v>11.9375</v>
      </c>
      <c r="H1273" s="300"/>
      <c r="I1273" s="300"/>
      <c r="J1273" s="300"/>
      <c r="K1273" s="301"/>
      <c r="L1273" s="286"/>
      <c r="M1273" s="286"/>
      <c r="N1273" s="286"/>
      <c r="O1273" s="286"/>
      <c r="P1273" s="286"/>
      <c r="Q1273" s="286"/>
      <c r="R1273" s="286"/>
      <c r="S1273" s="286"/>
      <c r="T1273" s="286"/>
      <c r="U1273" s="286"/>
      <c r="V1273" s="286"/>
    </row>
    <row r="1274" spans="1:22" ht="12.75" customHeight="1">
      <c r="A1274" s="454" t="s">
        <v>379</v>
      </c>
      <c r="B1274" s="455" t="s">
        <v>380</v>
      </c>
      <c r="C1274" s="323"/>
      <c r="D1274" s="303">
        <v>2.5</v>
      </c>
      <c r="E1274" s="297">
        <v>2.5</v>
      </c>
      <c r="F1274" s="298">
        <v>2.33</v>
      </c>
      <c r="G1274" s="338">
        <f t="shared" si="39"/>
        <v>14.5625</v>
      </c>
      <c r="H1274" s="300"/>
      <c r="I1274" s="300"/>
      <c r="J1274" s="300"/>
      <c r="K1274" s="301"/>
      <c r="L1274" s="286"/>
      <c r="M1274" s="286"/>
      <c r="N1274" s="286"/>
      <c r="O1274" s="286"/>
      <c r="P1274" s="286"/>
      <c r="Q1274" s="286"/>
      <c r="R1274" s="286"/>
      <c r="S1274" s="286"/>
      <c r="T1274" s="286"/>
      <c r="U1274" s="286"/>
      <c r="V1274" s="286"/>
    </row>
    <row r="1275" spans="1:22" ht="15" customHeight="1">
      <c r="A1275" s="504"/>
      <c r="B1275" s="505"/>
      <c r="C1275" s="305"/>
      <c r="D1275" s="352"/>
      <c r="E1275" s="296"/>
      <c r="F1275" s="307"/>
      <c r="G1275" s="331"/>
      <c r="K1275" s="301"/>
    </row>
    <row r="1276" spans="1:22" ht="12.75" customHeight="1" thickBot="1">
      <c r="A1276" s="502" t="s">
        <v>13</v>
      </c>
      <c r="B1276" s="477"/>
      <c r="C1276" s="477"/>
      <c r="D1276" s="477"/>
      <c r="E1276" s="477"/>
      <c r="F1276" s="473"/>
      <c r="G1276" s="308">
        <f>ROUNDUP((SUM(G1256:G1275))*0.1,0)</f>
        <v>100</v>
      </c>
      <c r="H1276" s="292"/>
      <c r="I1276" s="309"/>
      <c r="J1276" s="309"/>
      <c r="K1276" s="310"/>
      <c r="L1276" s="286"/>
      <c r="N1276" s="286"/>
      <c r="O1276" s="286"/>
      <c r="P1276" s="286"/>
      <c r="Q1276" s="286"/>
      <c r="R1276" s="286"/>
      <c r="S1276" s="286"/>
      <c r="T1276" s="286"/>
      <c r="U1276" s="286"/>
      <c r="V1276" s="286"/>
    </row>
    <row r="1277" spans="1:22" ht="12.75" customHeight="1" thickBot="1">
      <c r="A1277" s="495"/>
      <c r="B1277" s="496"/>
      <c r="C1277" s="496"/>
      <c r="D1277" s="496"/>
      <c r="E1277" s="496"/>
      <c r="F1277" s="496"/>
      <c r="G1277" s="496"/>
      <c r="H1277" s="496"/>
      <c r="I1277" s="496"/>
      <c r="J1277" s="496"/>
      <c r="K1277" s="497"/>
      <c r="L1277" s="286"/>
      <c r="M1277" s="286"/>
      <c r="N1277" s="286"/>
      <c r="O1277" s="286"/>
      <c r="P1277" s="286"/>
      <c r="Q1277" s="286"/>
      <c r="R1277" s="286"/>
      <c r="S1277" s="286"/>
      <c r="T1277" s="286"/>
      <c r="U1277" s="286"/>
      <c r="V1277" s="286"/>
    </row>
    <row r="1278" spans="1:22" ht="12.75" customHeight="1">
      <c r="A1278" s="311"/>
      <c r="B1278" s="312"/>
      <c r="C1278" s="312"/>
      <c r="D1278" s="312"/>
      <c r="E1278" s="312"/>
      <c r="F1278" s="312"/>
      <c r="G1278" s="312"/>
      <c r="H1278" s="312"/>
      <c r="I1278" s="312"/>
      <c r="J1278" s="312"/>
      <c r="K1278" s="313"/>
      <c r="L1278" s="286"/>
      <c r="M1278" s="286"/>
      <c r="N1278" s="286"/>
      <c r="O1278" s="286"/>
      <c r="P1278" s="286"/>
      <c r="Q1278" s="286"/>
      <c r="R1278" s="286"/>
      <c r="S1278" s="286"/>
      <c r="T1278" s="286"/>
      <c r="U1278" s="286"/>
      <c r="V1278" s="286"/>
    </row>
    <row r="1279" spans="1:22" ht="50.25" customHeight="1">
      <c r="A1279" s="459"/>
      <c r="B1279" s="460"/>
      <c r="C1279" s="460"/>
      <c r="D1279" s="460"/>
      <c r="E1279" s="460"/>
      <c r="F1279" s="460"/>
      <c r="G1279" s="460"/>
      <c r="H1279" s="460"/>
      <c r="I1279" s="460"/>
      <c r="J1279" s="286"/>
      <c r="K1279" s="314"/>
      <c r="L1279" s="286"/>
      <c r="M1279" s="286"/>
      <c r="N1279" s="286"/>
      <c r="O1279" s="286"/>
      <c r="P1279" s="286"/>
      <c r="Q1279" s="286"/>
      <c r="R1279" s="286"/>
      <c r="S1279" s="286"/>
      <c r="T1279" s="286"/>
      <c r="U1279" s="286"/>
      <c r="V1279" s="286"/>
    </row>
    <row r="1280" spans="1:22" ht="12.6" customHeight="1">
      <c r="A1280" s="461" t="s">
        <v>315</v>
      </c>
      <c r="B1280" s="460"/>
      <c r="C1280" s="460"/>
      <c r="D1280" s="316"/>
      <c r="E1280" s="316"/>
      <c r="F1280" s="462" t="s">
        <v>315</v>
      </c>
      <c r="G1280" s="460"/>
      <c r="H1280" s="460"/>
      <c r="I1280" s="316"/>
      <c r="J1280" s="286"/>
      <c r="K1280" s="314"/>
      <c r="L1280" s="286"/>
      <c r="M1280" s="286"/>
      <c r="N1280" s="286"/>
      <c r="O1280" s="286"/>
      <c r="P1280" s="286"/>
      <c r="Q1280" s="286"/>
      <c r="R1280" s="286"/>
      <c r="S1280" s="286"/>
      <c r="T1280" s="286"/>
      <c r="U1280" s="286"/>
      <c r="V1280" s="286"/>
    </row>
    <row r="1281" spans="1:22" ht="12.75" customHeight="1" thickBot="1">
      <c r="A1281" s="451" t="s">
        <v>316</v>
      </c>
      <c r="B1281" s="452"/>
      <c r="C1281" s="452"/>
      <c r="D1281" s="317"/>
      <c r="E1281" s="317"/>
      <c r="F1281" s="453" t="s">
        <v>316</v>
      </c>
      <c r="G1281" s="452"/>
      <c r="H1281" s="452"/>
      <c r="I1281" s="317"/>
      <c r="J1281" s="318"/>
      <c r="K1281" s="319"/>
      <c r="L1281" s="286"/>
      <c r="M1281" s="286"/>
      <c r="N1281" s="286"/>
      <c r="O1281" s="286"/>
      <c r="P1281" s="286"/>
      <c r="Q1281" s="286"/>
      <c r="R1281" s="286"/>
      <c r="S1281" s="286"/>
      <c r="T1281" s="286"/>
      <c r="U1281" s="286"/>
      <c r="V1281" s="286"/>
    </row>
    <row r="1282" spans="1:22" ht="12.75" customHeight="1">
      <c r="A1282" s="492" t="s">
        <v>302</v>
      </c>
      <c r="B1282" s="493"/>
      <c r="C1282" s="493"/>
      <c r="D1282" s="493"/>
      <c r="E1282" s="493"/>
      <c r="F1282" s="493"/>
      <c r="G1282" s="493"/>
      <c r="H1282" s="493"/>
      <c r="I1282" s="493"/>
      <c r="J1282" s="493"/>
      <c r="K1282" s="494"/>
      <c r="L1282" s="286"/>
      <c r="M1282" s="286"/>
      <c r="N1282" s="286"/>
      <c r="O1282" s="286"/>
      <c r="P1282" s="286"/>
      <c r="Q1282" s="286"/>
      <c r="R1282" s="286"/>
      <c r="S1282" s="286"/>
      <c r="T1282" s="286"/>
      <c r="U1282" s="286"/>
      <c r="V1282" s="286"/>
    </row>
    <row r="1283" spans="1:22" ht="12.75" customHeight="1" thickBot="1">
      <c r="A1283" s="483"/>
      <c r="B1283" s="479"/>
      <c r="C1283" s="479"/>
      <c r="D1283" s="479"/>
      <c r="E1283" s="479"/>
      <c r="F1283" s="479"/>
      <c r="G1283" s="479"/>
      <c r="H1283" s="479"/>
      <c r="I1283" s="479"/>
      <c r="J1283" s="479"/>
      <c r="K1283" s="480"/>
      <c r="L1283" s="286"/>
      <c r="M1283" s="286"/>
      <c r="N1283" s="286"/>
      <c r="O1283" s="286"/>
      <c r="P1283" s="286"/>
      <c r="Q1283" s="286"/>
      <c r="R1283" s="286"/>
      <c r="S1283" s="286"/>
      <c r="T1283" s="286"/>
      <c r="U1283" s="286"/>
      <c r="V1283" s="286"/>
    </row>
    <row r="1284" spans="1:22" ht="42" customHeight="1">
      <c r="A1284" s="288" t="s">
        <v>303</v>
      </c>
      <c r="B1284" s="484" t="str">
        <f>B3</f>
        <v>CONSTRUCCION DE LOS SISTEMAS DE ALCANTARILLADO PLUVIAL DE LOS BARRIOS EL DORADO, PRADOS DE SAN LUIS, SANTA CATALINA, PATRIOTAS, VILLA BACHUE y PRADOS DEL NORTE DE LA CIUDAD DE TUNJA.</v>
      </c>
      <c r="C1284" s="485"/>
      <c r="D1284" s="485"/>
      <c r="E1284" s="485"/>
      <c r="F1284" s="485"/>
      <c r="G1284" s="485"/>
      <c r="H1284" s="485"/>
      <c r="I1284" s="485"/>
      <c r="J1284" s="485"/>
      <c r="K1284" s="486"/>
      <c r="L1284" s="286"/>
      <c r="M1284" s="286"/>
      <c r="N1284" s="286"/>
      <c r="O1284" s="286"/>
      <c r="P1284" s="286"/>
      <c r="Q1284" s="286"/>
      <c r="R1284" s="286"/>
      <c r="S1284" s="286"/>
      <c r="T1284" s="286"/>
      <c r="U1284" s="286"/>
      <c r="V1284" s="286"/>
    </row>
    <row r="1285" spans="1:22" ht="12.75" customHeight="1">
      <c r="A1285" s="487" t="s">
        <v>305</v>
      </c>
      <c r="B1285" s="455"/>
      <c r="C1285" s="488"/>
      <c r="D1285" s="489"/>
      <c r="E1285" s="489"/>
      <c r="F1285" s="455"/>
      <c r="G1285" s="490" t="s">
        <v>306</v>
      </c>
      <c r="H1285" s="455"/>
      <c r="I1285" s="490"/>
      <c r="J1285" s="489"/>
      <c r="K1285" s="491"/>
      <c r="L1285" s="286"/>
      <c r="M1285" s="286"/>
      <c r="N1285" s="286"/>
      <c r="O1285" s="286"/>
      <c r="P1285" s="286"/>
      <c r="Q1285" s="286"/>
      <c r="R1285" s="286"/>
      <c r="S1285" s="286"/>
      <c r="T1285" s="286"/>
      <c r="U1285" s="286"/>
      <c r="V1285" s="286"/>
    </row>
    <row r="1286" spans="1:22" ht="39.75" customHeight="1" thickBot="1">
      <c r="A1286" s="289" t="s">
        <v>8</v>
      </c>
      <c r="B1286" s="465" t="s">
        <v>89</v>
      </c>
      <c r="C1286" s="466"/>
      <c r="D1286" s="467" t="s">
        <v>10</v>
      </c>
      <c r="E1286" s="468"/>
      <c r="F1286" s="466"/>
      <c r="G1286" s="503" t="str">
        <f>'PRESUPUESTO OFICIAL'!C74</f>
        <v>INSPECCION CON CAMARA CCTV (INCLUYE INFORME EN MEDIO MAGNETICO) Y LAVADO CON VACTOR</v>
      </c>
      <c r="H1286" s="468"/>
      <c r="I1286" s="468"/>
      <c r="J1286" s="290" t="s">
        <v>9</v>
      </c>
      <c r="K1286" s="291" t="s">
        <v>14</v>
      </c>
      <c r="L1286" s="286"/>
      <c r="M1286" s="286"/>
      <c r="N1286" s="286"/>
      <c r="O1286" s="286"/>
      <c r="P1286" s="286"/>
      <c r="Q1286" s="286"/>
      <c r="R1286" s="286"/>
      <c r="S1286" s="286"/>
      <c r="T1286" s="286"/>
      <c r="U1286" s="286"/>
      <c r="V1286" s="286"/>
    </row>
    <row r="1287" spans="1:22" ht="12.75" customHeight="1">
      <c r="A1287" s="470" t="s">
        <v>307</v>
      </c>
      <c r="B1287" s="471"/>
      <c r="C1287" s="474" t="s">
        <v>5</v>
      </c>
      <c r="D1287" s="476" t="s">
        <v>308</v>
      </c>
      <c r="E1287" s="477"/>
      <c r="F1287" s="473"/>
      <c r="G1287" s="474" t="s">
        <v>13</v>
      </c>
      <c r="H1287" s="478" t="s">
        <v>309</v>
      </c>
      <c r="I1287" s="479"/>
      <c r="J1287" s="479"/>
      <c r="K1287" s="480"/>
      <c r="L1287" s="286"/>
      <c r="M1287" s="286"/>
      <c r="N1287" s="286"/>
      <c r="O1287" s="286"/>
      <c r="P1287" s="286"/>
      <c r="Q1287" s="286"/>
      <c r="R1287" s="286"/>
      <c r="S1287" s="286"/>
      <c r="T1287" s="286"/>
      <c r="U1287" s="286"/>
      <c r="V1287" s="286"/>
    </row>
    <row r="1288" spans="1:22" ht="12.75" customHeight="1">
      <c r="A1288" s="483"/>
      <c r="B1288" s="471"/>
      <c r="C1288" s="506"/>
      <c r="D1288" s="323" t="s">
        <v>310</v>
      </c>
      <c r="E1288" s="323" t="s">
        <v>311</v>
      </c>
      <c r="F1288" s="323" t="s">
        <v>312</v>
      </c>
      <c r="G1288" s="506"/>
      <c r="H1288" s="481"/>
      <c r="I1288" s="477"/>
      <c r="J1288" s="477"/>
      <c r="K1288" s="482"/>
      <c r="L1288" s="286"/>
      <c r="M1288" s="286"/>
      <c r="N1288" s="286"/>
      <c r="O1288" s="286"/>
      <c r="P1288" s="286"/>
      <c r="Q1288" s="286"/>
      <c r="R1288" s="286"/>
      <c r="S1288" s="286"/>
      <c r="T1288" s="286"/>
      <c r="U1288" s="286"/>
      <c r="V1288" s="286"/>
    </row>
    <row r="1289" spans="1:22" ht="12.75" customHeight="1">
      <c r="A1289" s="454" t="s">
        <v>355</v>
      </c>
      <c r="B1289" s="463"/>
      <c r="C1289" s="294"/>
      <c r="D1289" s="296">
        <v>34.9</v>
      </c>
      <c r="E1289" s="322"/>
      <c r="F1289" s="337"/>
      <c r="G1289" s="338">
        <f>D1289</f>
        <v>34.9</v>
      </c>
      <c r="H1289" s="300"/>
      <c r="I1289" s="300"/>
      <c r="J1289" s="300"/>
      <c r="K1289" s="301"/>
      <c r="L1289" s="286"/>
      <c r="M1289" s="286"/>
      <c r="N1289" s="286"/>
      <c r="O1289" s="286"/>
      <c r="P1289" s="286"/>
      <c r="Q1289" s="286"/>
      <c r="R1289" s="286"/>
      <c r="S1289" s="286"/>
      <c r="T1289" s="286"/>
      <c r="U1289" s="286"/>
      <c r="V1289" s="286"/>
    </row>
    <row r="1290" spans="1:22" ht="12.75" customHeight="1">
      <c r="A1290" s="454" t="s">
        <v>356</v>
      </c>
      <c r="B1290" s="463"/>
      <c r="C1290" s="294"/>
      <c r="D1290" s="296">
        <v>33.799999999999997</v>
      </c>
      <c r="E1290" s="322"/>
      <c r="F1290" s="337"/>
      <c r="G1290" s="338">
        <f>D1290</f>
        <v>33.799999999999997</v>
      </c>
      <c r="H1290" s="300"/>
      <c r="I1290" s="300"/>
      <c r="J1290" s="300"/>
      <c r="K1290" s="301"/>
      <c r="L1290" s="286"/>
      <c r="M1290" s="286"/>
      <c r="N1290" s="286"/>
      <c r="O1290" s="286"/>
      <c r="P1290" s="286"/>
      <c r="Q1290" s="286"/>
      <c r="R1290" s="286"/>
      <c r="S1290" s="286"/>
      <c r="T1290" s="286"/>
      <c r="U1290" s="286"/>
      <c r="V1290" s="286"/>
    </row>
    <row r="1291" spans="1:22" ht="12.75" customHeight="1">
      <c r="A1291" s="454" t="s">
        <v>357</v>
      </c>
      <c r="B1291" s="463"/>
      <c r="C1291" s="294"/>
      <c r="D1291" s="296">
        <v>90.9</v>
      </c>
      <c r="E1291" s="322"/>
      <c r="F1291" s="337"/>
      <c r="G1291" s="338">
        <f t="shared" ref="G1291:G1298" si="40">D1291</f>
        <v>90.9</v>
      </c>
      <c r="H1291" s="300"/>
      <c r="I1291" s="300"/>
      <c r="J1291" s="300"/>
      <c r="K1291" s="301"/>
      <c r="L1291" s="286"/>
      <c r="M1291" s="286"/>
      <c r="N1291" s="286"/>
      <c r="O1291" s="286"/>
      <c r="P1291" s="286"/>
      <c r="Q1291" s="286"/>
      <c r="R1291" s="286"/>
      <c r="S1291" s="286"/>
      <c r="T1291" s="286"/>
      <c r="U1291" s="286"/>
      <c r="V1291" s="286"/>
    </row>
    <row r="1292" spans="1:22" ht="12.75" customHeight="1">
      <c r="A1292" s="454" t="s">
        <v>358</v>
      </c>
      <c r="B1292" s="463"/>
      <c r="C1292" s="294"/>
      <c r="D1292" s="296">
        <v>35.1</v>
      </c>
      <c r="E1292" s="322"/>
      <c r="F1292" s="337"/>
      <c r="G1292" s="338">
        <f t="shared" si="40"/>
        <v>35.1</v>
      </c>
      <c r="H1292" s="300"/>
      <c r="I1292" s="300"/>
      <c r="J1292" s="300"/>
      <c r="K1292" s="301"/>
      <c r="L1292" s="286"/>
      <c r="M1292" s="286"/>
      <c r="N1292" s="286"/>
      <c r="O1292" s="286"/>
      <c r="P1292" s="286"/>
      <c r="Q1292" s="286"/>
      <c r="R1292" s="286"/>
      <c r="S1292" s="286"/>
      <c r="T1292" s="286"/>
      <c r="U1292" s="286"/>
      <c r="V1292" s="286"/>
    </row>
    <row r="1293" spans="1:22" ht="15" customHeight="1">
      <c r="A1293" s="454" t="s">
        <v>359</v>
      </c>
      <c r="B1293" s="463"/>
      <c r="C1293" s="294"/>
      <c r="D1293" s="296">
        <v>25.3</v>
      </c>
      <c r="E1293" s="322"/>
      <c r="F1293" s="337"/>
      <c r="G1293" s="338">
        <f t="shared" si="40"/>
        <v>25.3</v>
      </c>
      <c r="K1293" s="301"/>
    </row>
    <row r="1294" spans="1:22" ht="12.75" customHeight="1">
      <c r="A1294" s="454" t="s">
        <v>360</v>
      </c>
      <c r="B1294" s="463"/>
      <c r="C1294" s="294"/>
      <c r="D1294" s="296">
        <v>11.3</v>
      </c>
      <c r="E1294" s="322"/>
      <c r="F1294" s="337"/>
      <c r="G1294" s="338">
        <f t="shared" si="40"/>
        <v>11.3</v>
      </c>
      <c r="H1294" s="300"/>
      <c r="I1294" s="300"/>
      <c r="J1294" s="300"/>
      <c r="K1294" s="301"/>
      <c r="L1294" s="286"/>
      <c r="M1294" s="286"/>
      <c r="N1294" s="286"/>
      <c r="O1294" s="286"/>
      <c r="P1294" s="286"/>
      <c r="Q1294" s="286"/>
      <c r="R1294" s="286"/>
      <c r="S1294" s="286"/>
      <c r="T1294" s="286"/>
      <c r="U1294" s="286"/>
      <c r="V1294" s="286"/>
    </row>
    <row r="1295" spans="1:22" ht="12.75" customHeight="1">
      <c r="A1295" s="454" t="s">
        <v>361</v>
      </c>
      <c r="B1295" s="463"/>
      <c r="C1295" s="294"/>
      <c r="D1295" s="296">
        <v>18</v>
      </c>
      <c r="E1295" s="322"/>
      <c r="F1295" s="337"/>
      <c r="G1295" s="338">
        <f t="shared" si="40"/>
        <v>18</v>
      </c>
      <c r="H1295" s="300"/>
      <c r="I1295" s="300"/>
      <c r="J1295" s="300"/>
      <c r="K1295" s="301"/>
      <c r="L1295" s="286"/>
      <c r="M1295" s="286"/>
      <c r="N1295" s="286"/>
      <c r="O1295" s="286"/>
      <c r="P1295" s="286"/>
      <c r="Q1295" s="286"/>
      <c r="R1295" s="286"/>
      <c r="S1295" s="286"/>
      <c r="T1295" s="286"/>
      <c r="U1295" s="286"/>
      <c r="V1295" s="286"/>
    </row>
    <row r="1296" spans="1:22" ht="12.75" customHeight="1">
      <c r="A1296" s="454" t="s">
        <v>362</v>
      </c>
      <c r="B1296" s="463"/>
      <c r="C1296" s="294"/>
      <c r="D1296" s="296">
        <v>85.9</v>
      </c>
      <c r="E1296" s="322"/>
      <c r="F1296" s="337"/>
      <c r="G1296" s="338">
        <f t="shared" si="40"/>
        <v>85.9</v>
      </c>
      <c r="H1296" s="300"/>
      <c r="I1296" s="300"/>
      <c r="J1296" s="300"/>
      <c r="K1296" s="301"/>
      <c r="L1296" s="286"/>
      <c r="M1296" s="286"/>
      <c r="N1296" s="286"/>
      <c r="O1296" s="286"/>
      <c r="P1296" s="286"/>
      <c r="Q1296" s="286"/>
      <c r="R1296" s="286"/>
      <c r="S1296" s="286"/>
      <c r="T1296" s="286"/>
      <c r="U1296" s="286"/>
      <c r="V1296" s="286"/>
    </row>
    <row r="1297" spans="1:22" ht="12.75" customHeight="1">
      <c r="A1297" s="454" t="s">
        <v>363</v>
      </c>
      <c r="B1297" s="463"/>
      <c r="C1297" s="294"/>
      <c r="D1297" s="296">
        <v>59.3</v>
      </c>
      <c r="E1297" s="322"/>
      <c r="F1297" s="298"/>
      <c r="G1297" s="338">
        <f t="shared" si="40"/>
        <v>59.3</v>
      </c>
      <c r="H1297" s="300"/>
      <c r="I1297" s="300"/>
      <c r="J1297" s="300"/>
      <c r="K1297" s="301"/>
      <c r="L1297" s="286"/>
      <c r="M1297" s="286"/>
      <c r="N1297" s="286"/>
      <c r="O1297" s="286"/>
      <c r="P1297" s="286"/>
      <c r="Q1297" s="286"/>
      <c r="R1297" s="286"/>
      <c r="S1297" s="286"/>
      <c r="T1297" s="286"/>
      <c r="U1297" s="286"/>
      <c r="V1297" s="286"/>
    </row>
    <row r="1298" spans="1:22" ht="15" customHeight="1">
      <c r="A1298" s="504" t="s">
        <v>385</v>
      </c>
      <c r="B1298" s="505" t="s">
        <v>324</v>
      </c>
      <c r="C1298" s="305"/>
      <c r="D1298" s="328">
        <v>34.061900000000001</v>
      </c>
      <c r="E1298" s="322"/>
      <c r="F1298" s="325"/>
      <c r="G1298" s="338">
        <f t="shared" si="40"/>
        <v>34.061900000000001</v>
      </c>
      <c r="K1298" s="301"/>
    </row>
    <row r="1299" spans="1:22" ht="12.75" customHeight="1">
      <c r="A1299" s="520"/>
      <c r="B1299" s="521"/>
      <c r="C1299" s="357"/>
      <c r="D1299" s="358"/>
      <c r="E1299" s="358"/>
      <c r="F1299" s="359"/>
      <c r="G1299" s="341"/>
      <c r="H1299" s="300"/>
      <c r="I1299" s="300"/>
      <c r="J1299" s="300"/>
      <c r="K1299" s="301"/>
      <c r="L1299" s="286"/>
      <c r="M1299" s="286"/>
      <c r="N1299" s="286"/>
      <c r="O1299" s="286"/>
      <c r="P1299" s="286"/>
      <c r="Q1299" s="286"/>
      <c r="R1299" s="286"/>
      <c r="S1299" s="286"/>
      <c r="T1299" s="286"/>
      <c r="U1299" s="286"/>
      <c r="V1299" s="286"/>
    </row>
    <row r="1300" spans="1:22" ht="12.75" customHeight="1">
      <c r="A1300" s="456"/>
      <c r="B1300" s="456"/>
      <c r="C1300" s="329"/>
      <c r="D1300" s="329"/>
      <c r="E1300" s="329"/>
      <c r="F1300" s="329"/>
      <c r="G1300" s="329"/>
      <c r="H1300" s="300"/>
      <c r="I1300" s="300"/>
      <c r="J1300" s="300"/>
      <c r="K1300" s="301"/>
      <c r="L1300" s="286"/>
      <c r="M1300" s="286"/>
      <c r="N1300" s="286"/>
      <c r="O1300" s="286"/>
      <c r="P1300" s="286"/>
      <c r="Q1300" s="286"/>
      <c r="R1300" s="286"/>
      <c r="S1300" s="286"/>
      <c r="T1300" s="286"/>
      <c r="U1300" s="286"/>
      <c r="V1300" s="286"/>
    </row>
    <row r="1301" spans="1:22" ht="12.75" customHeight="1">
      <c r="A1301" s="456"/>
      <c r="B1301" s="456"/>
      <c r="C1301" s="329"/>
      <c r="D1301" s="329"/>
      <c r="E1301" s="329"/>
      <c r="F1301" s="329"/>
      <c r="G1301" s="329"/>
      <c r="H1301" s="300"/>
      <c r="I1301" s="300"/>
      <c r="J1301" s="300"/>
      <c r="K1301" s="301"/>
      <c r="L1301" s="286"/>
      <c r="M1301" s="286"/>
      <c r="N1301" s="286"/>
      <c r="O1301" s="286"/>
      <c r="P1301" s="286"/>
      <c r="Q1301" s="286"/>
      <c r="R1301" s="286"/>
      <c r="S1301" s="286"/>
      <c r="T1301" s="286"/>
      <c r="U1301" s="286"/>
      <c r="V1301" s="286"/>
    </row>
    <row r="1302" spans="1:22" ht="12.75" customHeight="1">
      <c r="A1302" s="456"/>
      <c r="B1302" s="456"/>
      <c r="C1302" s="329"/>
      <c r="D1302" s="329"/>
      <c r="E1302" s="329"/>
      <c r="F1302" s="329"/>
      <c r="G1302" s="329"/>
      <c r="H1302" s="300"/>
      <c r="I1302" s="300"/>
      <c r="J1302" s="300"/>
      <c r="K1302" s="301"/>
      <c r="L1302" s="286"/>
      <c r="M1302" s="286"/>
      <c r="N1302" s="286"/>
      <c r="O1302" s="286"/>
      <c r="P1302" s="286"/>
      <c r="Q1302" s="286"/>
      <c r="R1302" s="286"/>
      <c r="S1302" s="286"/>
      <c r="T1302" s="286"/>
      <c r="U1302" s="286"/>
      <c r="V1302" s="286"/>
    </row>
    <row r="1303" spans="1:22" ht="15" customHeight="1">
      <c r="A1303" s="456"/>
      <c r="B1303" s="456"/>
      <c r="C1303" s="329"/>
      <c r="D1303" s="329"/>
      <c r="E1303" s="329"/>
      <c r="F1303" s="329"/>
      <c r="G1303" s="329"/>
      <c r="K1303" s="301"/>
    </row>
    <row r="1304" spans="1:22" ht="12.75" customHeight="1">
      <c r="A1304" s="456"/>
      <c r="B1304" s="456"/>
      <c r="C1304" s="329"/>
      <c r="D1304" s="329"/>
      <c r="E1304" s="329"/>
      <c r="F1304" s="329"/>
      <c r="G1304" s="329"/>
      <c r="H1304" s="300"/>
      <c r="I1304" s="300"/>
      <c r="J1304" s="300"/>
      <c r="K1304" s="301"/>
      <c r="L1304" s="286"/>
      <c r="M1304" s="286"/>
      <c r="N1304" s="286"/>
      <c r="O1304" s="286"/>
      <c r="P1304" s="286"/>
      <c r="Q1304" s="286"/>
      <c r="R1304" s="286"/>
      <c r="S1304" s="286"/>
      <c r="T1304" s="286"/>
      <c r="U1304" s="286"/>
      <c r="V1304" s="286"/>
    </row>
    <row r="1305" spans="1:22" ht="12.75" customHeight="1">
      <c r="A1305" s="456"/>
      <c r="B1305" s="456"/>
      <c r="C1305" s="329"/>
      <c r="D1305" s="329"/>
      <c r="E1305" s="329"/>
      <c r="F1305" s="329"/>
      <c r="G1305" s="329"/>
      <c r="H1305" s="300"/>
      <c r="I1305" s="300"/>
      <c r="J1305" s="300"/>
      <c r="K1305" s="301"/>
      <c r="L1305" s="286"/>
      <c r="M1305" s="286"/>
      <c r="N1305" s="286"/>
      <c r="O1305" s="286"/>
      <c r="P1305" s="286"/>
      <c r="Q1305" s="286"/>
      <c r="R1305" s="286"/>
      <c r="S1305" s="286"/>
      <c r="T1305" s="286"/>
      <c r="U1305" s="286"/>
      <c r="V1305" s="286"/>
    </row>
    <row r="1306" spans="1:22" ht="12.75" customHeight="1">
      <c r="A1306" s="456"/>
      <c r="B1306" s="456"/>
      <c r="C1306" s="329"/>
      <c r="D1306" s="329"/>
      <c r="E1306" s="329"/>
      <c r="F1306" s="329"/>
      <c r="G1306" s="329"/>
      <c r="H1306" s="300"/>
      <c r="I1306" s="300"/>
      <c r="J1306" s="300"/>
      <c r="K1306" s="301"/>
      <c r="L1306" s="286"/>
      <c r="M1306" s="286"/>
      <c r="N1306" s="286"/>
      <c r="O1306" s="286"/>
      <c r="P1306" s="286"/>
      <c r="Q1306" s="286"/>
      <c r="R1306" s="286"/>
      <c r="S1306" s="286"/>
      <c r="T1306" s="286"/>
      <c r="U1306" s="286"/>
      <c r="V1306" s="286"/>
    </row>
    <row r="1307" spans="1:22" ht="12.75" customHeight="1">
      <c r="A1307" s="504"/>
      <c r="B1307" s="505"/>
      <c r="C1307" s="305"/>
      <c r="D1307" s="355"/>
      <c r="E1307" s="328"/>
      <c r="F1307" s="307"/>
      <c r="G1307" s="331"/>
      <c r="H1307" s="300"/>
      <c r="I1307" s="300"/>
      <c r="J1307" s="300"/>
      <c r="K1307" s="301"/>
      <c r="L1307" s="286"/>
      <c r="M1307" s="286"/>
      <c r="N1307" s="286"/>
      <c r="O1307" s="286"/>
      <c r="P1307" s="286"/>
      <c r="Q1307" s="286"/>
      <c r="R1307" s="286"/>
      <c r="S1307" s="286"/>
      <c r="T1307" s="286"/>
      <c r="U1307" s="286"/>
      <c r="V1307" s="286"/>
    </row>
    <row r="1308" spans="1:22" ht="15" customHeight="1">
      <c r="A1308" s="504"/>
      <c r="B1308" s="505"/>
      <c r="C1308" s="305"/>
      <c r="D1308" s="352"/>
      <c r="E1308" s="296"/>
      <c r="F1308" s="307"/>
      <c r="G1308" s="331"/>
      <c r="K1308" s="301"/>
    </row>
    <row r="1309" spans="1:22" ht="12.75" customHeight="1" thickBot="1">
      <c r="A1309" s="502" t="s">
        <v>13</v>
      </c>
      <c r="B1309" s="477"/>
      <c r="C1309" s="477"/>
      <c r="D1309" s="477"/>
      <c r="E1309" s="477"/>
      <c r="F1309" s="473"/>
      <c r="G1309" s="308">
        <f>ROUNDUP((SUM(G1289:G1308)),0)</f>
        <v>429</v>
      </c>
      <c r="H1309" s="292"/>
      <c r="I1309" s="309"/>
      <c r="J1309" s="309"/>
      <c r="K1309" s="310"/>
      <c r="L1309" s="286"/>
      <c r="N1309" s="286"/>
      <c r="O1309" s="286"/>
      <c r="P1309" s="286"/>
      <c r="Q1309" s="286"/>
      <c r="R1309" s="286"/>
      <c r="S1309" s="286"/>
      <c r="T1309" s="286"/>
      <c r="U1309" s="286"/>
      <c r="V1309" s="286"/>
    </row>
    <row r="1310" spans="1:22" ht="12.75" customHeight="1" thickBot="1">
      <c r="A1310" s="495"/>
      <c r="B1310" s="496"/>
      <c r="C1310" s="496"/>
      <c r="D1310" s="496"/>
      <c r="E1310" s="496"/>
      <c r="F1310" s="496"/>
      <c r="G1310" s="496"/>
      <c r="H1310" s="496"/>
      <c r="I1310" s="496"/>
      <c r="J1310" s="496"/>
      <c r="K1310" s="497"/>
      <c r="L1310" s="286"/>
      <c r="M1310" s="286"/>
      <c r="N1310" s="286"/>
      <c r="O1310" s="286"/>
      <c r="P1310" s="286"/>
      <c r="Q1310" s="286"/>
      <c r="R1310" s="286"/>
      <c r="S1310" s="286"/>
      <c r="T1310" s="286"/>
      <c r="U1310" s="286"/>
      <c r="V1310" s="286"/>
    </row>
    <row r="1311" spans="1:22" ht="12.75" customHeight="1">
      <c r="A1311" s="311"/>
      <c r="B1311" s="312"/>
      <c r="C1311" s="312"/>
      <c r="D1311" s="312"/>
      <c r="E1311" s="312"/>
      <c r="F1311" s="312"/>
      <c r="G1311" s="312"/>
      <c r="H1311" s="312"/>
      <c r="I1311" s="312"/>
      <c r="J1311" s="312"/>
      <c r="K1311" s="313"/>
      <c r="L1311" s="286"/>
      <c r="M1311" s="286"/>
      <c r="N1311" s="286"/>
      <c r="O1311" s="286"/>
      <c r="P1311" s="286"/>
      <c r="Q1311" s="286"/>
      <c r="R1311" s="286"/>
      <c r="S1311" s="286"/>
      <c r="T1311" s="286"/>
      <c r="U1311" s="286"/>
      <c r="V1311" s="286"/>
    </row>
    <row r="1312" spans="1:22" ht="50.25" customHeight="1">
      <c r="A1312" s="459"/>
      <c r="B1312" s="460"/>
      <c r="C1312" s="460"/>
      <c r="D1312" s="460"/>
      <c r="E1312" s="460"/>
      <c r="F1312" s="460"/>
      <c r="G1312" s="460"/>
      <c r="H1312" s="460"/>
      <c r="I1312" s="460"/>
      <c r="J1312" s="286"/>
      <c r="K1312" s="314"/>
      <c r="L1312" s="286"/>
      <c r="M1312" s="286"/>
      <c r="N1312" s="286"/>
      <c r="O1312" s="286"/>
      <c r="P1312" s="286"/>
      <c r="Q1312" s="286"/>
      <c r="R1312" s="286"/>
      <c r="S1312" s="286"/>
      <c r="T1312" s="286"/>
      <c r="U1312" s="286"/>
      <c r="V1312" s="286"/>
    </row>
    <row r="1313" spans="1:22" ht="12.75" customHeight="1">
      <c r="A1313" s="461" t="s">
        <v>315</v>
      </c>
      <c r="B1313" s="460"/>
      <c r="C1313" s="460"/>
      <c r="D1313" s="316"/>
      <c r="E1313" s="316"/>
      <c r="F1313" s="462" t="s">
        <v>315</v>
      </c>
      <c r="G1313" s="460"/>
      <c r="H1313" s="460"/>
      <c r="I1313" s="316"/>
      <c r="J1313" s="286"/>
      <c r="K1313" s="314"/>
      <c r="L1313" s="286"/>
      <c r="M1313" s="286"/>
      <c r="N1313" s="286"/>
      <c r="O1313" s="286"/>
      <c r="P1313" s="286"/>
      <c r="Q1313" s="286"/>
      <c r="R1313" s="286"/>
      <c r="S1313" s="286"/>
      <c r="T1313" s="286"/>
      <c r="U1313" s="286"/>
      <c r="V1313" s="286"/>
    </row>
    <row r="1314" spans="1:22" ht="12.75" customHeight="1" thickBot="1">
      <c r="A1314" s="451" t="s">
        <v>316</v>
      </c>
      <c r="B1314" s="452"/>
      <c r="C1314" s="452"/>
      <c r="D1314" s="317"/>
      <c r="E1314" s="317"/>
      <c r="F1314" s="453" t="s">
        <v>316</v>
      </c>
      <c r="G1314" s="452"/>
      <c r="H1314" s="452"/>
      <c r="I1314" s="317"/>
      <c r="J1314" s="318"/>
      <c r="K1314" s="319"/>
      <c r="L1314" s="286"/>
      <c r="M1314" s="286"/>
      <c r="N1314" s="286"/>
      <c r="O1314" s="286"/>
      <c r="P1314" s="286"/>
      <c r="Q1314" s="286"/>
      <c r="R1314" s="286"/>
      <c r="S1314" s="286"/>
      <c r="T1314" s="286"/>
      <c r="U1314" s="286"/>
      <c r="V1314" s="286"/>
    </row>
    <row r="1315" spans="1:22" ht="12.75" customHeight="1">
      <c r="A1315" s="492" t="s">
        <v>302</v>
      </c>
      <c r="B1315" s="493"/>
      <c r="C1315" s="493"/>
      <c r="D1315" s="493"/>
      <c r="E1315" s="493"/>
      <c r="F1315" s="493"/>
      <c r="G1315" s="493"/>
      <c r="H1315" s="493"/>
      <c r="I1315" s="493"/>
      <c r="J1315" s="493"/>
      <c r="K1315" s="494"/>
      <c r="L1315" s="286"/>
      <c r="M1315" s="286"/>
      <c r="N1315" s="286"/>
      <c r="O1315" s="286"/>
      <c r="P1315" s="286"/>
      <c r="Q1315" s="286"/>
      <c r="R1315" s="286"/>
      <c r="S1315" s="286"/>
      <c r="T1315" s="286"/>
      <c r="U1315" s="286"/>
      <c r="V1315" s="286"/>
    </row>
    <row r="1316" spans="1:22" ht="12.75" customHeight="1" thickBot="1">
      <c r="A1316" s="483"/>
      <c r="B1316" s="479"/>
      <c r="C1316" s="479"/>
      <c r="D1316" s="479"/>
      <c r="E1316" s="479"/>
      <c r="F1316" s="479"/>
      <c r="G1316" s="479"/>
      <c r="H1316" s="479"/>
      <c r="I1316" s="479"/>
      <c r="J1316" s="479"/>
      <c r="K1316" s="480"/>
      <c r="L1316" s="286"/>
      <c r="M1316" s="286"/>
      <c r="N1316" s="286"/>
      <c r="O1316" s="286"/>
      <c r="P1316" s="286"/>
      <c r="Q1316" s="286"/>
      <c r="R1316" s="286"/>
      <c r="S1316" s="286"/>
      <c r="T1316" s="286"/>
      <c r="U1316" s="286"/>
      <c r="V1316" s="286"/>
    </row>
    <row r="1317" spans="1:22" ht="42" customHeight="1">
      <c r="A1317" s="288" t="s">
        <v>303</v>
      </c>
      <c r="B1317" s="484" t="str">
        <f>B3</f>
        <v>CONSTRUCCION DE LOS SISTEMAS DE ALCANTARILLADO PLUVIAL DE LOS BARRIOS EL DORADO, PRADOS DE SAN LUIS, SANTA CATALINA, PATRIOTAS, VILLA BACHUE y PRADOS DEL NORTE DE LA CIUDAD DE TUNJA.</v>
      </c>
      <c r="C1317" s="485"/>
      <c r="D1317" s="485"/>
      <c r="E1317" s="485"/>
      <c r="F1317" s="485"/>
      <c r="G1317" s="485"/>
      <c r="H1317" s="485"/>
      <c r="I1317" s="485"/>
      <c r="J1317" s="485"/>
      <c r="K1317" s="486"/>
      <c r="L1317" s="286"/>
      <c r="M1317" s="286"/>
      <c r="N1317" s="286"/>
      <c r="O1317" s="286"/>
      <c r="P1317" s="286"/>
      <c r="Q1317" s="286"/>
      <c r="R1317" s="286"/>
      <c r="S1317" s="286"/>
      <c r="T1317" s="286"/>
      <c r="U1317" s="286"/>
      <c r="V1317" s="286"/>
    </row>
    <row r="1318" spans="1:22" ht="12.75" customHeight="1">
      <c r="A1318" s="487" t="s">
        <v>305</v>
      </c>
      <c r="B1318" s="455"/>
      <c r="C1318" s="488"/>
      <c r="D1318" s="489"/>
      <c r="E1318" s="489"/>
      <c r="F1318" s="455"/>
      <c r="G1318" s="490" t="s">
        <v>306</v>
      </c>
      <c r="H1318" s="455"/>
      <c r="I1318" s="490"/>
      <c r="J1318" s="489"/>
      <c r="K1318" s="491"/>
      <c r="L1318" s="286"/>
      <c r="M1318" s="286"/>
      <c r="N1318" s="286"/>
      <c r="O1318" s="286"/>
      <c r="P1318" s="286"/>
      <c r="Q1318" s="286"/>
      <c r="R1318" s="286"/>
      <c r="S1318" s="286"/>
      <c r="T1318" s="286"/>
      <c r="U1318" s="286"/>
      <c r="V1318" s="286"/>
    </row>
    <row r="1319" spans="1:22" ht="39.75" customHeight="1" thickBot="1">
      <c r="A1319" s="289" t="s">
        <v>8</v>
      </c>
      <c r="B1319" s="465">
        <v>14.1</v>
      </c>
      <c r="C1319" s="466"/>
      <c r="D1319" s="467" t="s">
        <v>10</v>
      </c>
      <c r="E1319" s="468"/>
      <c r="F1319" s="466"/>
      <c r="G1319" s="503" t="str">
        <f>'PRESUPUESTO OFICIAL'!C80</f>
        <v>LOCALIZACION Y REPLANTEO PARA RED DE ACUEDUCTO.</v>
      </c>
      <c r="H1319" s="468"/>
      <c r="I1319" s="468"/>
      <c r="J1319" s="290" t="s">
        <v>9</v>
      </c>
      <c r="K1319" s="291" t="s">
        <v>7</v>
      </c>
      <c r="L1319" s="286"/>
      <c r="M1319" s="286"/>
      <c r="N1319" s="286"/>
      <c r="O1319" s="286"/>
      <c r="P1319" s="286"/>
      <c r="Q1319" s="286"/>
      <c r="R1319" s="286"/>
      <c r="S1319" s="286"/>
      <c r="T1319" s="286"/>
      <c r="U1319" s="286"/>
      <c r="V1319" s="286"/>
    </row>
    <row r="1320" spans="1:22" ht="12.75" customHeight="1">
      <c r="A1320" s="470" t="s">
        <v>307</v>
      </c>
      <c r="B1320" s="471"/>
      <c r="C1320" s="474" t="s">
        <v>5</v>
      </c>
      <c r="D1320" s="476" t="s">
        <v>308</v>
      </c>
      <c r="E1320" s="477"/>
      <c r="F1320" s="473"/>
      <c r="G1320" s="474" t="s">
        <v>13</v>
      </c>
      <c r="H1320" s="478" t="s">
        <v>309</v>
      </c>
      <c r="I1320" s="479"/>
      <c r="J1320" s="479"/>
      <c r="K1320" s="480"/>
      <c r="L1320" s="286"/>
      <c r="M1320" s="286"/>
      <c r="N1320" s="286"/>
      <c r="O1320" s="286"/>
      <c r="P1320" s="286"/>
      <c r="Q1320" s="286"/>
      <c r="R1320" s="286"/>
      <c r="S1320" s="286"/>
      <c r="T1320" s="286"/>
      <c r="U1320" s="286"/>
      <c r="V1320" s="286"/>
    </row>
    <row r="1321" spans="1:22" ht="12.75" customHeight="1">
      <c r="A1321" s="472"/>
      <c r="B1321" s="473"/>
      <c r="C1321" s="475"/>
      <c r="D1321" s="294" t="s">
        <v>310</v>
      </c>
      <c r="E1321" s="294" t="s">
        <v>311</v>
      </c>
      <c r="F1321" s="294" t="s">
        <v>312</v>
      </c>
      <c r="G1321" s="475"/>
      <c r="H1321" s="481"/>
      <c r="I1321" s="477"/>
      <c r="J1321" s="477"/>
      <c r="K1321" s="482"/>
      <c r="L1321" s="286"/>
      <c r="M1321" s="286"/>
      <c r="N1321" s="286"/>
      <c r="O1321" s="286"/>
      <c r="P1321" s="286"/>
      <c r="Q1321" s="286"/>
      <c r="R1321" s="286"/>
      <c r="S1321" s="286"/>
      <c r="T1321" s="286"/>
      <c r="U1321" s="286"/>
      <c r="V1321" s="286"/>
    </row>
    <row r="1322" spans="1:22" ht="12.75" customHeight="1">
      <c r="A1322" s="529" t="s">
        <v>386</v>
      </c>
      <c r="B1322" s="530"/>
      <c r="C1322" s="294"/>
      <c r="D1322" s="296">
        <v>32.5</v>
      </c>
      <c r="E1322" s="297"/>
      <c r="F1322" s="298"/>
      <c r="G1322" s="299">
        <f t="shared" ref="G1322:G1336" si="41">D1322</f>
        <v>32.5</v>
      </c>
      <c r="H1322" s="293"/>
      <c r="I1322" s="300"/>
      <c r="J1322" s="300"/>
      <c r="K1322" s="301"/>
      <c r="M1322" s="286"/>
      <c r="N1322" s="286"/>
      <c r="O1322" s="286"/>
      <c r="P1322" s="286"/>
      <c r="Q1322" s="286"/>
      <c r="R1322" s="286"/>
      <c r="S1322" s="286"/>
      <c r="T1322" s="286"/>
      <c r="U1322" s="286"/>
      <c r="V1322" s="286"/>
    </row>
    <row r="1323" spans="1:22" ht="12.75" customHeight="1">
      <c r="A1323" s="522" t="s">
        <v>387</v>
      </c>
      <c r="B1323" s="524"/>
      <c r="C1323" s="294"/>
      <c r="D1323" s="296">
        <v>41.5</v>
      </c>
      <c r="E1323" s="297"/>
      <c r="F1323" s="298"/>
      <c r="G1323" s="299">
        <f t="shared" si="41"/>
        <v>41.5</v>
      </c>
      <c r="H1323" s="293"/>
      <c r="I1323" s="300"/>
      <c r="J1323" s="300"/>
      <c r="K1323" s="301"/>
      <c r="M1323" s="286"/>
      <c r="N1323" s="286"/>
      <c r="O1323" s="286"/>
      <c r="P1323" s="286"/>
      <c r="Q1323" s="286"/>
      <c r="R1323" s="286"/>
      <c r="S1323" s="286"/>
      <c r="T1323" s="286"/>
      <c r="U1323" s="286"/>
      <c r="V1323" s="286"/>
    </row>
    <row r="1324" spans="1:22" ht="12.75" customHeight="1">
      <c r="A1324" s="522" t="s">
        <v>388</v>
      </c>
      <c r="B1324" s="524"/>
      <c r="C1324" s="294"/>
      <c r="D1324" s="296">
        <v>39.200000000000003</v>
      </c>
      <c r="E1324" s="297"/>
      <c r="F1324" s="298"/>
      <c r="G1324" s="299">
        <f t="shared" si="41"/>
        <v>39.200000000000003</v>
      </c>
      <c r="H1324" s="293"/>
      <c r="I1324" s="300"/>
      <c r="J1324" s="300"/>
      <c r="K1324" s="301"/>
      <c r="M1324" s="286"/>
      <c r="N1324" s="286"/>
      <c r="O1324" s="286"/>
      <c r="P1324" s="286"/>
      <c r="Q1324" s="286"/>
      <c r="R1324" s="286"/>
      <c r="S1324" s="286"/>
      <c r="T1324" s="286"/>
      <c r="U1324" s="286"/>
      <c r="V1324" s="286"/>
    </row>
    <row r="1325" spans="1:22" ht="12.75" customHeight="1">
      <c r="A1325" s="522" t="s">
        <v>389</v>
      </c>
      <c r="B1325" s="524"/>
      <c r="C1325" s="294"/>
      <c r="D1325" s="296">
        <v>18.5</v>
      </c>
      <c r="E1325" s="297"/>
      <c r="F1325" s="298"/>
      <c r="G1325" s="299">
        <f t="shared" si="41"/>
        <v>18.5</v>
      </c>
      <c r="H1325" s="293"/>
      <c r="I1325" s="300"/>
      <c r="J1325" s="300"/>
      <c r="K1325" s="301"/>
      <c r="M1325" s="286"/>
      <c r="N1325" s="286"/>
      <c r="O1325" s="286"/>
      <c r="P1325" s="286"/>
      <c r="Q1325" s="286"/>
      <c r="R1325" s="286"/>
      <c r="S1325" s="286"/>
      <c r="T1325" s="286"/>
      <c r="U1325" s="286"/>
      <c r="V1325" s="286"/>
    </row>
    <row r="1326" spans="1:22" ht="12.75" customHeight="1">
      <c r="A1326" s="522" t="s">
        <v>390</v>
      </c>
      <c r="B1326" s="524"/>
      <c r="C1326" s="294"/>
      <c r="D1326" s="296">
        <v>67.8</v>
      </c>
      <c r="E1326" s="297"/>
      <c r="F1326" s="298"/>
      <c r="G1326" s="299">
        <f t="shared" si="41"/>
        <v>67.8</v>
      </c>
      <c r="H1326" s="293"/>
      <c r="I1326" s="300"/>
      <c r="J1326" s="300"/>
      <c r="K1326" s="301"/>
      <c r="M1326" s="302"/>
      <c r="N1326" s="286"/>
      <c r="O1326" s="286"/>
      <c r="P1326" s="286"/>
      <c r="Q1326" s="286"/>
      <c r="R1326" s="286"/>
      <c r="S1326" s="286"/>
      <c r="T1326" s="286"/>
      <c r="U1326" s="286"/>
      <c r="V1326" s="286"/>
    </row>
    <row r="1327" spans="1:22" ht="12.75" customHeight="1">
      <c r="A1327" s="522" t="s">
        <v>391</v>
      </c>
      <c r="B1327" s="524"/>
      <c r="C1327" s="294"/>
      <c r="D1327" s="296">
        <v>40.1</v>
      </c>
      <c r="E1327" s="297"/>
      <c r="F1327" s="298"/>
      <c r="G1327" s="299">
        <f t="shared" si="41"/>
        <v>40.1</v>
      </c>
      <c r="H1327" s="293"/>
      <c r="I1327" s="300"/>
      <c r="J1327" s="300"/>
      <c r="K1327" s="301"/>
      <c r="M1327" s="302"/>
      <c r="N1327" s="286"/>
      <c r="O1327" s="286"/>
      <c r="P1327" s="286"/>
      <c r="Q1327" s="286"/>
      <c r="R1327" s="286"/>
      <c r="S1327" s="286"/>
      <c r="T1327" s="286"/>
      <c r="U1327" s="286"/>
      <c r="V1327" s="286"/>
    </row>
    <row r="1328" spans="1:22" ht="12.75" customHeight="1">
      <c r="A1328" s="522" t="s">
        <v>392</v>
      </c>
      <c r="B1328" s="524"/>
      <c r="C1328" s="294"/>
      <c r="D1328" s="360">
        <v>49.2</v>
      </c>
      <c r="E1328" s="297"/>
      <c r="F1328" s="298"/>
      <c r="G1328" s="299">
        <f t="shared" si="41"/>
        <v>49.2</v>
      </c>
      <c r="H1328" s="293"/>
      <c r="I1328" s="300"/>
      <c r="J1328" s="300"/>
      <c r="K1328" s="301"/>
      <c r="M1328" s="302"/>
      <c r="N1328" s="286"/>
      <c r="O1328" s="286"/>
      <c r="P1328" s="286"/>
      <c r="Q1328" s="286"/>
      <c r="R1328" s="286"/>
      <c r="S1328" s="286"/>
      <c r="T1328" s="286"/>
      <c r="U1328" s="286"/>
      <c r="V1328" s="286"/>
    </row>
    <row r="1329" spans="1:22" ht="12.75" customHeight="1">
      <c r="A1329" s="522" t="s">
        <v>393</v>
      </c>
      <c r="B1329" s="524"/>
      <c r="C1329" s="294"/>
      <c r="D1329" s="296">
        <v>18.399999999999999</v>
      </c>
      <c r="E1329" s="297"/>
      <c r="F1329" s="298"/>
      <c r="G1329" s="299">
        <f t="shared" si="41"/>
        <v>18.399999999999999</v>
      </c>
      <c r="H1329" s="293"/>
      <c r="I1329" s="300"/>
      <c r="J1329" s="300"/>
      <c r="K1329" s="301"/>
      <c r="M1329" s="302"/>
      <c r="N1329" s="286"/>
      <c r="O1329" s="286"/>
      <c r="P1329" s="286"/>
      <c r="Q1329" s="286"/>
      <c r="R1329" s="286"/>
      <c r="S1329" s="286"/>
      <c r="T1329" s="286"/>
      <c r="U1329" s="286"/>
      <c r="V1329" s="286"/>
    </row>
    <row r="1330" spans="1:22" ht="12.75" customHeight="1">
      <c r="A1330" s="522" t="s">
        <v>394</v>
      </c>
      <c r="B1330" s="524"/>
      <c r="C1330" s="294"/>
      <c r="D1330" s="296">
        <v>37.1</v>
      </c>
      <c r="E1330" s="297"/>
      <c r="F1330" s="298"/>
      <c r="G1330" s="299">
        <f t="shared" si="41"/>
        <v>37.1</v>
      </c>
      <c r="H1330" s="293"/>
      <c r="I1330" s="300"/>
      <c r="J1330" s="300"/>
      <c r="K1330" s="301"/>
      <c r="M1330" s="302"/>
      <c r="N1330" s="286"/>
      <c r="O1330" s="286"/>
      <c r="P1330" s="286"/>
      <c r="Q1330" s="286"/>
      <c r="R1330" s="286"/>
      <c r="S1330" s="286"/>
      <c r="T1330" s="286"/>
      <c r="U1330" s="286"/>
      <c r="V1330" s="286"/>
    </row>
    <row r="1331" spans="1:22" ht="12.75" customHeight="1">
      <c r="A1331" s="522" t="s">
        <v>395</v>
      </c>
      <c r="B1331" s="524"/>
      <c r="C1331" s="294"/>
      <c r="D1331" s="296">
        <v>31.4</v>
      </c>
      <c r="E1331" s="297"/>
      <c r="F1331" s="298"/>
      <c r="G1331" s="299">
        <f t="shared" si="41"/>
        <v>31.4</v>
      </c>
      <c r="H1331" s="293"/>
      <c r="I1331" s="300"/>
      <c r="J1331" s="300"/>
      <c r="K1331" s="301"/>
      <c r="M1331" s="302"/>
      <c r="N1331" s="286"/>
      <c r="O1331" s="286"/>
      <c r="P1331" s="286"/>
      <c r="Q1331" s="286"/>
      <c r="R1331" s="286"/>
      <c r="S1331" s="286"/>
      <c r="T1331" s="286"/>
      <c r="U1331" s="286"/>
      <c r="V1331" s="286"/>
    </row>
    <row r="1332" spans="1:22" ht="12.75" customHeight="1">
      <c r="A1332" s="522" t="s">
        <v>396</v>
      </c>
      <c r="B1332" s="524"/>
      <c r="C1332" s="294"/>
      <c r="D1332" s="296">
        <v>67.400000000000006</v>
      </c>
      <c r="E1332" s="297"/>
      <c r="F1332" s="298"/>
      <c r="G1332" s="299">
        <f t="shared" si="41"/>
        <v>67.400000000000006</v>
      </c>
      <c r="H1332" s="293"/>
      <c r="I1332" s="300"/>
      <c r="J1332" s="300"/>
      <c r="K1332" s="301"/>
      <c r="M1332" s="302"/>
      <c r="N1332" s="286"/>
      <c r="O1332" s="286"/>
      <c r="P1332" s="286"/>
      <c r="Q1332" s="286"/>
      <c r="R1332" s="286"/>
      <c r="S1332" s="286"/>
      <c r="T1332" s="286"/>
      <c r="U1332" s="286"/>
      <c r="V1332" s="286"/>
    </row>
    <row r="1333" spans="1:22" ht="12.75" customHeight="1">
      <c r="A1333" s="522" t="s">
        <v>397</v>
      </c>
      <c r="B1333" s="524"/>
      <c r="C1333" s="294"/>
      <c r="D1333" s="296">
        <v>36.299999999999997</v>
      </c>
      <c r="E1333" s="297"/>
      <c r="F1333" s="298"/>
      <c r="G1333" s="299">
        <f t="shared" si="41"/>
        <v>36.299999999999997</v>
      </c>
      <c r="H1333" s="293"/>
      <c r="I1333" s="300"/>
      <c r="J1333" s="300"/>
      <c r="K1333" s="301"/>
      <c r="M1333" s="302"/>
      <c r="N1333" s="286"/>
      <c r="O1333" s="286"/>
      <c r="P1333" s="286"/>
      <c r="Q1333" s="286"/>
      <c r="R1333" s="286"/>
      <c r="S1333" s="286"/>
      <c r="T1333" s="286"/>
      <c r="U1333" s="286"/>
      <c r="V1333" s="286"/>
    </row>
    <row r="1334" spans="1:22" ht="12.75" customHeight="1">
      <c r="A1334" s="522" t="s">
        <v>398</v>
      </c>
      <c r="B1334" s="524"/>
      <c r="C1334" s="294"/>
      <c r="D1334" s="296">
        <v>45.4</v>
      </c>
      <c r="E1334" s="297"/>
      <c r="F1334" s="298"/>
      <c r="G1334" s="299">
        <f t="shared" si="41"/>
        <v>45.4</v>
      </c>
      <c r="H1334" s="293"/>
      <c r="I1334" s="300"/>
      <c r="J1334" s="300"/>
      <c r="K1334" s="301"/>
      <c r="M1334" s="302"/>
      <c r="N1334" s="286"/>
      <c r="O1334" s="286"/>
      <c r="P1334" s="286"/>
      <c r="Q1334" s="286"/>
      <c r="R1334" s="286"/>
      <c r="S1334" s="286"/>
      <c r="T1334" s="286"/>
      <c r="U1334" s="286"/>
      <c r="V1334" s="286"/>
    </row>
    <row r="1335" spans="1:22" ht="12.75" customHeight="1">
      <c r="A1335" s="525" t="s">
        <v>399</v>
      </c>
      <c r="B1335" s="526"/>
      <c r="C1335" s="294"/>
      <c r="D1335" s="296">
        <v>15.8</v>
      </c>
      <c r="E1335" s="297"/>
      <c r="F1335" s="298"/>
      <c r="G1335" s="299">
        <f t="shared" si="41"/>
        <v>15.8</v>
      </c>
      <c r="H1335" s="293"/>
      <c r="I1335" s="300"/>
      <c r="J1335" s="300"/>
      <c r="K1335" s="301"/>
      <c r="M1335" s="302"/>
      <c r="N1335" s="286"/>
      <c r="O1335" s="286"/>
      <c r="P1335" s="286"/>
      <c r="Q1335" s="286"/>
      <c r="R1335" s="286"/>
      <c r="S1335" s="286"/>
      <c r="T1335" s="286"/>
      <c r="U1335" s="286"/>
      <c r="V1335" s="286"/>
    </row>
    <row r="1336" spans="1:22" ht="12.75" customHeight="1">
      <c r="A1336" s="527" t="s">
        <v>400</v>
      </c>
      <c r="B1336" s="528"/>
      <c r="C1336" s="294"/>
      <c r="D1336" s="296">
        <v>68.099999999999994</v>
      </c>
      <c r="E1336" s="297"/>
      <c r="F1336" s="298"/>
      <c r="G1336" s="299">
        <f t="shared" si="41"/>
        <v>68.099999999999994</v>
      </c>
      <c r="H1336" s="293"/>
      <c r="I1336" s="300"/>
      <c r="J1336" s="300"/>
      <c r="K1336" s="301"/>
      <c r="M1336" s="302"/>
      <c r="N1336" s="286"/>
      <c r="O1336" s="286"/>
      <c r="P1336" s="286"/>
      <c r="Q1336" s="286"/>
      <c r="R1336" s="286"/>
      <c r="S1336" s="286"/>
      <c r="T1336" s="286"/>
      <c r="U1336" s="286"/>
      <c r="V1336" s="286"/>
    </row>
    <row r="1337" spans="1:22" ht="12.75" customHeight="1">
      <c r="A1337" s="454"/>
      <c r="B1337" s="463"/>
      <c r="C1337" s="294"/>
      <c r="D1337" s="296"/>
      <c r="E1337" s="297"/>
      <c r="F1337" s="298"/>
      <c r="G1337" s="299"/>
      <c r="H1337" s="293"/>
      <c r="I1337" s="300"/>
      <c r="J1337" s="300"/>
      <c r="K1337" s="301"/>
      <c r="M1337" s="302"/>
      <c r="N1337" s="286"/>
      <c r="O1337" s="286"/>
      <c r="P1337" s="286"/>
      <c r="Q1337" s="286"/>
      <c r="R1337" s="286"/>
      <c r="S1337" s="286"/>
      <c r="T1337" s="286"/>
      <c r="U1337" s="286"/>
      <c r="V1337" s="286"/>
    </row>
    <row r="1338" spans="1:22" ht="12.75" customHeight="1">
      <c r="A1338" s="454"/>
      <c r="B1338" s="463"/>
      <c r="C1338" s="294"/>
      <c r="D1338" s="296"/>
      <c r="E1338" s="297"/>
      <c r="F1338" s="298"/>
      <c r="G1338" s="299"/>
      <c r="H1338" s="293"/>
      <c r="I1338" s="300"/>
      <c r="J1338" s="300"/>
      <c r="K1338" s="301"/>
      <c r="M1338" s="302"/>
      <c r="N1338" s="286"/>
      <c r="O1338" s="286"/>
      <c r="P1338" s="286"/>
      <c r="Q1338" s="286"/>
      <c r="R1338" s="286"/>
      <c r="S1338" s="286"/>
      <c r="T1338" s="286"/>
      <c r="U1338" s="286"/>
      <c r="V1338" s="286"/>
    </row>
    <row r="1339" spans="1:22" ht="12.75" customHeight="1">
      <c r="A1339" s="454"/>
      <c r="B1339" s="463"/>
      <c r="C1339" s="294"/>
      <c r="D1339" s="296"/>
      <c r="E1339" s="297"/>
      <c r="F1339" s="298"/>
      <c r="G1339" s="299"/>
      <c r="H1339" s="293"/>
      <c r="I1339" s="300"/>
      <c r="J1339" s="300"/>
      <c r="K1339" s="301"/>
      <c r="M1339" s="302"/>
      <c r="N1339" s="286"/>
      <c r="O1339" s="286"/>
      <c r="P1339" s="286"/>
      <c r="Q1339" s="286"/>
      <c r="R1339" s="286"/>
      <c r="S1339" s="286"/>
      <c r="T1339" s="286"/>
      <c r="U1339" s="286"/>
      <c r="V1339" s="286"/>
    </row>
    <row r="1340" spans="1:22" ht="12.75" customHeight="1">
      <c r="A1340" s="454"/>
      <c r="B1340" s="463"/>
      <c r="C1340" s="294"/>
      <c r="D1340" s="296"/>
      <c r="E1340" s="297"/>
      <c r="F1340" s="298"/>
      <c r="G1340" s="299"/>
      <c r="H1340" s="293"/>
      <c r="I1340" s="300"/>
      <c r="J1340" s="300"/>
      <c r="K1340" s="301"/>
      <c r="M1340" s="302"/>
      <c r="N1340" s="286"/>
      <c r="O1340" s="286"/>
      <c r="P1340" s="286"/>
      <c r="Q1340" s="286"/>
      <c r="R1340" s="286"/>
      <c r="S1340" s="286"/>
      <c r="T1340" s="286"/>
      <c r="U1340" s="286"/>
      <c r="V1340" s="286"/>
    </row>
    <row r="1341" spans="1:22" ht="12.75" customHeight="1">
      <c r="A1341" s="499"/>
      <c r="B1341" s="500"/>
      <c r="C1341" s="294"/>
      <c r="D1341" s="303"/>
      <c r="E1341" s="297"/>
      <c r="F1341" s="298"/>
      <c r="G1341" s="299"/>
      <c r="H1341" s="293"/>
      <c r="I1341" s="300"/>
      <c r="J1341" s="300"/>
      <c r="K1341" s="301"/>
      <c r="M1341" s="302"/>
      <c r="N1341" s="286"/>
      <c r="O1341" s="286"/>
      <c r="P1341" s="286"/>
      <c r="Q1341" s="286"/>
      <c r="R1341" s="286"/>
      <c r="S1341" s="286"/>
      <c r="T1341" s="286"/>
      <c r="U1341" s="286"/>
      <c r="V1341" s="286"/>
    </row>
    <row r="1342" spans="1:22" ht="12.75" customHeight="1">
      <c r="A1342" s="501"/>
      <c r="B1342" s="501"/>
      <c r="C1342" s="305"/>
      <c r="D1342" s="304"/>
      <c r="E1342" s="306"/>
      <c r="F1342" s="307"/>
      <c r="G1342" s="299"/>
      <c r="H1342" s="300"/>
      <c r="I1342" s="300"/>
      <c r="J1342" s="300"/>
      <c r="K1342" s="301"/>
      <c r="L1342" s="286"/>
      <c r="M1342" s="286"/>
      <c r="N1342" s="286"/>
      <c r="O1342" s="286"/>
      <c r="P1342" s="286"/>
      <c r="Q1342" s="286"/>
      <c r="R1342" s="286"/>
      <c r="S1342" s="286"/>
      <c r="T1342" s="286"/>
      <c r="U1342" s="286"/>
      <c r="V1342" s="286"/>
    </row>
    <row r="1343" spans="1:22" ht="12.75" customHeight="1" thickBot="1">
      <c r="A1343" s="502" t="s">
        <v>13</v>
      </c>
      <c r="B1343" s="477"/>
      <c r="C1343" s="477"/>
      <c r="D1343" s="477"/>
      <c r="E1343" s="477"/>
      <c r="F1343" s="473"/>
      <c r="G1343" s="308">
        <f>ROUNDUP((SUM(G1322:G1342)),0)</f>
        <v>609</v>
      </c>
      <c r="H1343" s="292"/>
      <c r="I1343" s="309"/>
      <c r="J1343" s="309"/>
      <c r="K1343" s="310"/>
      <c r="L1343" s="286"/>
      <c r="N1343" s="286"/>
      <c r="O1343" s="286"/>
      <c r="P1343" s="286"/>
      <c r="Q1343" s="286"/>
      <c r="R1343" s="286"/>
      <c r="S1343" s="286"/>
      <c r="T1343" s="286"/>
      <c r="U1343" s="286"/>
      <c r="V1343" s="286"/>
    </row>
    <row r="1344" spans="1:22" ht="12.75" customHeight="1" thickBot="1">
      <c r="A1344" s="495"/>
      <c r="B1344" s="496"/>
      <c r="C1344" s="496"/>
      <c r="D1344" s="496"/>
      <c r="E1344" s="496"/>
      <c r="F1344" s="496"/>
      <c r="G1344" s="496"/>
      <c r="H1344" s="496"/>
      <c r="I1344" s="496"/>
      <c r="J1344" s="496"/>
      <c r="K1344" s="497"/>
      <c r="L1344" s="286"/>
      <c r="M1344" s="286"/>
      <c r="N1344" s="286"/>
      <c r="O1344" s="286"/>
      <c r="P1344" s="286"/>
      <c r="Q1344" s="286"/>
      <c r="R1344" s="286"/>
      <c r="S1344" s="286"/>
      <c r="T1344" s="286"/>
      <c r="U1344" s="286"/>
      <c r="V1344" s="286"/>
    </row>
    <row r="1345" spans="1:22" ht="12.75" customHeight="1">
      <c r="A1345" s="311"/>
      <c r="B1345" s="312"/>
      <c r="C1345" s="312"/>
      <c r="D1345" s="312"/>
      <c r="E1345" s="312"/>
      <c r="F1345" s="312"/>
      <c r="G1345" s="312"/>
      <c r="H1345" s="312"/>
      <c r="I1345" s="312"/>
      <c r="J1345" s="312"/>
      <c r="K1345" s="313"/>
      <c r="L1345" s="286"/>
      <c r="M1345" s="286"/>
      <c r="N1345" s="286"/>
      <c r="O1345" s="286"/>
      <c r="P1345" s="286"/>
      <c r="Q1345" s="286"/>
      <c r="R1345" s="286"/>
      <c r="S1345" s="286"/>
      <c r="T1345" s="286"/>
      <c r="U1345" s="286"/>
      <c r="V1345" s="286"/>
    </row>
    <row r="1346" spans="1:22" ht="50.25" customHeight="1">
      <c r="A1346" s="459"/>
      <c r="B1346" s="460"/>
      <c r="C1346" s="460"/>
      <c r="D1346" s="460"/>
      <c r="E1346" s="460"/>
      <c r="F1346" s="460"/>
      <c r="G1346" s="460"/>
      <c r="H1346" s="460"/>
      <c r="I1346" s="460"/>
      <c r="J1346" s="286"/>
      <c r="K1346" s="314"/>
      <c r="L1346" s="286"/>
      <c r="M1346" s="286"/>
      <c r="N1346" s="286"/>
      <c r="O1346" s="286"/>
      <c r="P1346" s="286"/>
      <c r="Q1346" s="286"/>
      <c r="R1346" s="286"/>
      <c r="S1346" s="286"/>
      <c r="T1346" s="286"/>
      <c r="U1346" s="286"/>
      <c r="V1346" s="286"/>
    </row>
    <row r="1347" spans="1:22" ht="12.75" customHeight="1">
      <c r="A1347" s="461" t="s">
        <v>315</v>
      </c>
      <c r="B1347" s="460"/>
      <c r="C1347" s="460"/>
      <c r="D1347" s="316"/>
      <c r="E1347" s="316"/>
      <c r="F1347" s="462" t="s">
        <v>315</v>
      </c>
      <c r="G1347" s="460"/>
      <c r="H1347" s="460"/>
      <c r="I1347" s="316"/>
      <c r="J1347" s="286"/>
      <c r="K1347" s="314"/>
      <c r="L1347" s="286"/>
      <c r="M1347" s="286"/>
      <c r="N1347" s="286"/>
      <c r="O1347" s="286"/>
      <c r="P1347" s="286"/>
      <c r="Q1347" s="286"/>
      <c r="R1347" s="286"/>
      <c r="S1347" s="286"/>
      <c r="T1347" s="286"/>
      <c r="U1347" s="286"/>
      <c r="V1347" s="286"/>
    </row>
    <row r="1348" spans="1:22" ht="12.75" customHeight="1" thickBot="1">
      <c r="A1348" s="451" t="s">
        <v>316</v>
      </c>
      <c r="B1348" s="452"/>
      <c r="C1348" s="452"/>
      <c r="D1348" s="317"/>
      <c r="E1348" s="317"/>
      <c r="F1348" s="453" t="s">
        <v>316</v>
      </c>
      <c r="G1348" s="452"/>
      <c r="H1348" s="452"/>
      <c r="I1348" s="317"/>
      <c r="J1348" s="318"/>
      <c r="K1348" s="319"/>
      <c r="L1348" s="286"/>
      <c r="M1348" s="286"/>
      <c r="N1348" s="286"/>
      <c r="O1348" s="286"/>
      <c r="P1348" s="286"/>
      <c r="Q1348" s="286"/>
      <c r="R1348" s="286"/>
      <c r="S1348" s="286"/>
      <c r="T1348" s="286"/>
      <c r="U1348" s="286"/>
      <c r="V1348" s="286"/>
    </row>
    <row r="1349" spans="1:22" ht="12.75" customHeight="1">
      <c r="A1349" s="492" t="s">
        <v>302</v>
      </c>
      <c r="B1349" s="493"/>
      <c r="C1349" s="493"/>
      <c r="D1349" s="493"/>
      <c r="E1349" s="493"/>
      <c r="F1349" s="493"/>
      <c r="G1349" s="493"/>
      <c r="H1349" s="493"/>
      <c r="I1349" s="493"/>
      <c r="J1349" s="493"/>
      <c r="K1349" s="494"/>
      <c r="L1349" s="286"/>
      <c r="M1349" s="286"/>
      <c r="N1349" s="286"/>
      <c r="O1349" s="286"/>
      <c r="P1349" s="286"/>
      <c r="Q1349" s="286"/>
      <c r="R1349" s="286"/>
      <c r="S1349" s="286"/>
      <c r="T1349" s="286"/>
      <c r="U1349" s="286"/>
      <c r="V1349" s="286"/>
    </row>
    <row r="1350" spans="1:22" ht="12.75" customHeight="1" thickBot="1">
      <c r="A1350" s="483"/>
      <c r="B1350" s="479"/>
      <c r="C1350" s="479"/>
      <c r="D1350" s="479"/>
      <c r="E1350" s="479"/>
      <c r="F1350" s="479"/>
      <c r="G1350" s="479"/>
      <c r="H1350" s="479"/>
      <c r="I1350" s="479"/>
      <c r="J1350" s="479"/>
      <c r="K1350" s="480"/>
      <c r="L1350" s="286"/>
      <c r="M1350" s="286"/>
      <c r="N1350" s="286"/>
      <c r="O1350" s="286"/>
      <c r="P1350" s="286"/>
      <c r="Q1350" s="286"/>
      <c r="R1350" s="286"/>
      <c r="S1350" s="286"/>
      <c r="T1350" s="286"/>
      <c r="U1350" s="286"/>
      <c r="V1350" s="286"/>
    </row>
    <row r="1351" spans="1:22" ht="49.5" customHeight="1">
      <c r="A1351" s="288" t="s">
        <v>303</v>
      </c>
      <c r="B1351" s="484" t="str">
        <f>B3</f>
        <v>CONSTRUCCION DE LOS SISTEMAS DE ALCANTARILLADO PLUVIAL DE LOS BARRIOS EL DORADO, PRADOS DE SAN LUIS, SANTA CATALINA, PATRIOTAS, VILLA BACHUE y PRADOS DEL NORTE DE LA CIUDAD DE TUNJA.</v>
      </c>
      <c r="C1351" s="485"/>
      <c r="D1351" s="485"/>
      <c r="E1351" s="485"/>
      <c r="F1351" s="485"/>
      <c r="G1351" s="485"/>
      <c r="H1351" s="485"/>
      <c r="I1351" s="485"/>
      <c r="J1351" s="485"/>
      <c r="K1351" s="486"/>
      <c r="L1351" s="286"/>
      <c r="M1351" s="286"/>
      <c r="N1351" s="286"/>
      <c r="O1351" s="320"/>
      <c r="P1351" s="320"/>
      <c r="Q1351" s="286"/>
      <c r="R1351" s="286"/>
      <c r="S1351" s="286"/>
      <c r="T1351" s="286"/>
      <c r="U1351" s="286"/>
      <c r="V1351" s="286"/>
    </row>
    <row r="1352" spans="1:22" ht="12.75" customHeight="1">
      <c r="A1352" s="487" t="s">
        <v>305</v>
      </c>
      <c r="B1352" s="455"/>
      <c r="C1352" s="488"/>
      <c r="D1352" s="489"/>
      <c r="E1352" s="489"/>
      <c r="F1352" s="455"/>
      <c r="G1352" s="490" t="s">
        <v>306</v>
      </c>
      <c r="H1352" s="455"/>
      <c r="I1352" s="490"/>
      <c r="J1352" s="489"/>
      <c r="K1352" s="491"/>
      <c r="L1352" s="286"/>
      <c r="M1352" s="286"/>
      <c r="N1352" s="286"/>
      <c r="O1352" s="286"/>
      <c r="P1352" s="286"/>
      <c r="Q1352" s="286"/>
      <c r="R1352" s="286"/>
      <c r="S1352" s="286"/>
      <c r="T1352" s="286"/>
      <c r="U1352" s="286"/>
      <c r="V1352" s="286"/>
    </row>
    <row r="1353" spans="1:22" ht="61.5" customHeight="1" thickBot="1">
      <c r="A1353" s="289" t="s">
        <v>8</v>
      </c>
      <c r="B1353" s="465">
        <v>14.2</v>
      </c>
      <c r="C1353" s="466"/>
      <c r="D1353" s="467" t="s">
        <v>10</v>
      </c>
      <c r="E1353" s="468"/>
      <c r="F1353" s="466"/>
      <c r="G1353" s="498" t="str">
        <f>'PRESUPUESTO OFICIAL'!C81</f>
        <v>CORTE DE PAVIMENTO ASFÁLTICO</v>
      </c>
      <c r="H1353" s="468"/>
      <c r="I1353" s="466"/>
      <c r="J1353" s="290" t="s">
        <v>9</v>
      </c>
      <c r="K1353" s="291" t="s">
        <v>14</v>
      </c>
      <c r="L1353" s="286"/>
      <c r="M1353" s="286"/>
      <c r="N1353" s="286"/>
      <c r="O1353" s="286"/>
      <c r="P1353" s="286"/>
      <c r="Q1353" s="286"/>
      <c r="R1353" s="286"/>
      <c r="S1353" s="286"/>
      <c r="T1353" s="286"/>
      <c r="U1353" s="286"/>
      <c r="V1353" s="286"/>
    </row>
    <row r="1354" spans="1:22" ht="12.75" customHeight="1">
      <c r="A1354" s="470" t="s">
        <v>307</v>
      </c>
      <c r="B1354" s="471"/>
      <c r="C1354" s="474" t="s">
        <v>5</v>
      </c>
      <c r="D1354" s="476" t="s">
        <v>308</v>
      </c>
      <c r="E1354" s="477"/>
      <c r="F1354" s="473"/>
      <c r="G1354" s="474" t="s">
        <v>13</v>
      </c>
      <c r="H1354" s="478" t="s">
        <v>309</v>
      </c>
      <c r="I1354" s="479"/>
      <c r="J1354" s="479"/>
      <c r="K1354" s="480"/>
      <c r="L1354" s="286"/>
      <c r="M1354" s="286"/>
      <c r="N1354" s="286"/>
      <c r="O1354" s="286"/>
      <c r="P1354" s="462"/>
      <c r="Q1354" s="286"/>
      <c r="R1354" s="321"/>
      <c r="S1354" s="286"/>
      <c r="T1354" s="286"/>
      <c r="U1354" s="286"/>
      <c r="V1354" s="286"/>
    </row>
    <row r="1355" spans="1:22" ht="12.75" customHeight="1">
      <c r="A1355" s="472"/>
      <c r="B1355" s="473"/>
      <c r="C1355" s="475"/>
      <c r="D1355" s="294" t="s">
        <v>310</v>
      </c>
      <c r="E1355" s="294" t="s">
        <v>311</v>
      </c>
      <c r="F1355" s="294" t="s">
        <v>312</v>
      </c>
      <c r="G1355" s="475"/>
      <c r="H1355" s="481"/>
      <c r="I1355" s="477"/>
      <c r="J1355" s="477"/>
      <c r="K1355" s="482"/>
      <c r="L1355" s="286"/>
      <c r="M1355" s="286"/>
      <c r="N1355" s="286"/>
      <c r="O1355" s="286"/>
      <c r="P1355" s="479"/>
      <c r="Q1355" s="286"/>
      <c r="R1355" s="321"/>
      <c r="S1355" s="286"/>
      <c r="T1355" s="286"/>
      <c r="U1355" s="286"/>
      <c r="V1355" s="286"/>
    </row>
    <row r="1356" spans="1:22" ht="12.75" customHeight="1">
      <c r="A1356" s="454" t="s">
        <v>401</v>
      </c>
      <c r="B1356" s="463" t="s">
        <v>402</v>
      </c>
      <c r="C1356" s="294"/>
      <c r="D1356" s="337">
        <v>551.70000000000005</v>
      </c>
      <c r="E1356" s="322">
        <v>0.7</v>
      </c>
      <c r="F1356" s="296">
        <v>0.1</v>
      </c>
      <c r="G1356" s="299">
        <f>D1356*E1356*F1356</f>
        <v>38.619</v>
      </c>
      <c r="H1356" s="293"/>
      <c r="I1356" s="300"/>
      <c r="J1356" s="300"/>
      <c r="K1356" s="301"/>
      <c r="L1356" s="286"/>
      <c r="M1356" s="286"/>
      <c r="N1356" s="286"/>
      <c r="O1356" s="286"/>
      <c r="P1356" s="479"/>
      <c r="Q1356" s="286"/>
      <c r="R1356" s="321"/>
      <c r="S1356" s="286"/>
      <c r="T1356" s="286"/>
      <c r="U1356" s="286"/>
      <c r="V1356" s="286"/>
    </row>
    <row r="1357" spans="1:22" ht="12.75" customHeight="1">
      <c r="A1357" s="454" t="s">
        <v>403</v>
      </c>
      <c r="B1357" s="463" t="s">
        <v>404</v>
      </c>
      <c r="C1357" s="323">
        <v>15</v>
      </c>
      <c r="D1357" s="337">
        <v>1.1000000000000001</v>
      </c>
      <c r="E1357" s="324">
        <v>0.7</v>
      </c>
      <c r="F1357" s="325">
        <v>0.1</v>
      </c>
      <c r="G1357" s="299">
        <f>C1357*D1357*E1357*F1357</f>
        <v>1.155</v>
      </c>
      <c r="H1357" s="293"/>
      <c r="I1357" s="300"/>
      <c r="J1357" s="300"/>
      <c r="K1357" s="301"/>
      <c r="L1357" s="286"/>
      <c r="M1357" s="286"/>
      <c r="N1357" s="286"/>
      <c r="O1357" s="462"/>
      <c r="P1357" s="286"/>
      <c r="Q1357" s="286"/>
      <c r="R1357" s="286"/>
      <c r="S1357" s="286"/>
      <c r="T1357" s="286"/>
      <c r="U1357" s="286"/>
      <c r="V1357" s="286"/>
    </row>
    <row r="1358" spans="1:22" ht="12.75" customHeight="1">
      <c r="A1358" s="454" t="s">
        <v>384</v>
      </c>
      <c r="B1358" s="464" t="s">
        <v>405</v>
      </c>
      <c r="C1358" s="305"/>
      <c r="D1358" s="296">
        <v>91.154999999999987</v>
      </c>
      <c r="E1358" s="322">
        <v>0.5</v>
      </c>
      <c r="F1358" s="307">
        <v>0.1</v>
      </c>
      <c r="G1358" s="326">
        <f t="shared" ref="G1358:G1371" si="42">D1358*E1358*F1358</f>
        <v>4.5577499999999995</v>
      </c>
      <c r="H1358" s="293"/>
      <c r="I1358" s="300"/>
      <c r="J1358" s="300"/>
      <c r="K1358" s="301"/>
      <c r="L1358" s="286"/>
      <c r="M1358" s="286"/>
      <c r="N1358" s="286"/>
      <c r="O1358" s="479"/>
      <c r="P1358" s="286"/>
      <c r="Q1358" s="286"/>
      <c r="R1358" s="286"/>
      <c r="S1358" s="286"/>
      <c r="T1358" s="286"/>
      <c r="U1358" s="286"/>
      <c r="V1358" s="286"/>
    </row>
    <row r="1359" spans="1:22" ht="12.75" customHeight="1">
      <c r="A1359" s="529" t="s">
        <v>406</v>
      </c>
      <c r="B1359" s="533"/>
      <c r="C1359" s="305"/>
      <c r="D1359" s="337">
        <v>2.5</v>
      </c>
      <c r="E1359" s="322">
        <v>2.5</v>
      </c>
      <c r="F1359" s="296">
        <v>0.1</v>
      </c>
      <c r="G1359" s="326">
        <f t="shared" si="42"/>
        <v>0.625</v>
      </c>
      <c r="H1359" s="293"/>
      <c r="I1359" s="300"/>
      <c r="J1359" s="300"/>
      <c r="K1359" s="301"/>
      <c r="L1359" s="286"/>
      <c r="M1359" s="286"/>
      <c r="N1359" s="286"/>
      <c r="O1359" s="479"/>
      <c r="P1359" s="286"/>
      <c r="Q1359" s="286"/>
      <c r="R1359" s="286"/>
      <c r="S1359" s="286"/>
      <c r="T1359" s="286"/>
      <c r="U1359" s="286"/>
      <c r="V1359" s="286"/>
    </row>
    <row r="1360" spans="1:22" ht="12.75" customHeight="1">
      <c r="A1360" s="522" t="s">
        <v>407</v>
      </c>
      <c r="B1360" s="523"/>
      <c r="C1360" s="305"/>
      <c r="D1360" s="337">
        <v>2.5</v>
      </c>
      <c r="E1360" s="322">
        <v>2.5</v>
      </c>
      <c r="F1360" s="296">
        <v>0.1</v>
      </c>
      <c r="G1360" s="326">
        <f t="shared" si="42"/>
        <v>0.625</v>
      </c>
      <c r="H1360" s="293"/>
      <c r="I1360" s="300"/>
      <c r="J1360" s="300"/>
      <c r="K1360" s="301"/>
      <c r="L1360" s="286"/>
      <c r="M1360" s="286"/>
      <c r="N1360" s="286"/>
      <c r="O1360" s="286"/>
      <c r="P1360" s="286"/>
      <c r="Q1360" s="286"/>
      <c r="R1360" s="286"/>
      <c r="S1360" s="286"/>
      <c r="T1360" s="286"/>
      <c r="U1360" s="286"/>
      <c r="V1360" s="286"/>
    </row>
    <row r="1361" spans="1:22" ht="12.75" customHeight="1">
      <c r="A1361" s="522" t="s">
        <v>408</v>
      </c>
      <c r="B1361" s="523"/>
      <c r="C1361" s="305"/>
      <c r="D1361" s="337">
        <v>2.5</v>
      </c>
      <c r="E1361" s="322">
        <v>2.5</v>
      </c>
      <c r="F1361" s="296">
        <v>0.1</v>
      </c>
      <c r="G1361" s="326">
        <f t="shared" si="42"/>
        <v>0.625</v>
      </c>
      <c r="H1361" s="293"/>
      <c r="I1361" s="300"/>
      <c r="J1361" s="300"/>
      <c r="K1361" s="301"/>
      <c r="L1361" s="286"/>
      <c r="M1361" s="286"/>
      <c r="N1361" s="286"/>
      <c r="O1361" s="286"/>
      <c r="P1361" s="286"/>
      <c r="Q1361" s="286"/>
      <c r="R1361" s="286"/>
      <c r="S1361" s="286"/>
      <c r="T1361" s="286"/>
      <c r="U1361" s="286"/>
      <c r="V1361" s="286"/>
    </row>
    <row r="1362" spans="1:22">
      <c r="A1362" s="522" t="s">
        <v>409</v>
      </c>
      <c r="B1362" s="523"/>
      <c r="C1362" s="305"/>
      <c r="D1362" s="337">
        <v>2.5</v>
      </c>
      <c r="E1362" s="322">
        <v>2.5</v>
      </c>
      <c r="F1362" s="296">
        <v>0.1</v>
      </c>
      <c r="G1362" s="326">
        <f t="shared" si="42"/>
        <v>0.625</v>
      </c>
      <c r="H1362" s="293"/>
      <c r="I1362" s="300"/>
      <c r="J1362" s="300"/>
      <c r="K1362" s="301"/>
      <c r="L1362" s="286"/>
      <c r="M1362" s="286"/>
      <c r="N1362" s="286"/>
      <c r="O1362" s="286"/>
      <c r="P1362" s="286"/>
      <c r="Q1362" s="286"/>
      <c r="R1362" s="286"/>
      <c r="S1362" s="286"/>
      <c r="T1362" s="286"/>
      <c r="U1362" s="286"/>
      <c r="V1362" s="286"/>
    </row>
    <row r="1363" spans="1:22" ht="12.75" customHeight="1">
      <c r="A1363" s="522" t="s">
        <v>410</v>
      </c>
      <c r="B1363" s="523"/>
      <c r="C1363" s="329"/>
      <c r="D1363" s="337">
        <v>2.5</v>
      </c>
      <c r="E1363" s="322">
        <v>2.5</v>
      </c>
      <c r="F1363" s="296">
        <v>0.1</v>
      </c>
      <c r="G1363" s="326">
        <f t="shared" si="42"/>
        <v>0.625</v>
      </c>
      <c r="H1363" s="293"/>
      <c r="I1363" s="300"/>
      <c r="J1363" s="300"/>
      <c r="K1363" s="301"/>
      <c r="L1363" s="286"/>
      <c r="M1363" s="286"/>
      <c r="N1363" s="286"/>
      <c r="O1363" s="286"/>
      <c r="P1363" s="286"/>
      <c r="Q1363" s="286"/>
      <c r="R1363" s="286"/>
      <c r="S1363" s="286"/>
      <c r="T1363" s="286"/>
      <c r="U1363" s="286"/>
      <c r="V1363" s="286"/>
    </row>
    <row r="1364" spans="1:22">
      <c r="A1364" s="522" t="s">
        <v>411</v>
      </c>
      <c r="B1364" s="523"/>
      <c r="C1364" s="305"/>
      <c r="D1364" s="337">
        <v>2.5</v>
      </c>
      <c r="E1364" s="322">
        <v>2.5</v>
      </c>
      <c r="F1364" s="296">
        <v>0.1</v>
      </c>
      <c r="G1364" s="326">
        <f t="shared" si="42"/>
        <v>0.625</v>
      </c>
      <c r="H1364" s="293"/>
      <c r="I1364" s="300"/>
      <c r="J1364" s="300"/>
      <c r="K1364" s="301"/>
      <c r="L1364" s="286"/>
      <c r="M1364" s="286"/>
      <c r="N1364" s="286"/>
      <c r="O1364" s="286"/>
      <c r="P1364" s="286"/>
      <c r="Q1364" s="286"/>
      <c r="R1364" s="286"/>
      <c r="S1364" s="286"/>
      <c r="T1364" s="286"/>
      <c r="U1364" s="286"/>
      <c r="V1364" s="286"/>
    </row>
    <row r="1365" spans="1:22" ht="12.75" customHeight="1">
      <c r="A1365" s="522" t="s">
        <v>412</v>
      </c>
      <c r="B1365" s="523"/>
      <c r="C1365" s="305"/>
      <c r="D1365" s="337">
        <v>2.5</v>
      </c>
      <c r="E1365" s="322">
        <v>2.5</v>
      </c>
      <c r="F1365" s="296">
        <v>0.1</v>
      </c>
      <c r="G1365" s="326">
        <f t="shared" si="42"/>
        <v>0.625</v>
      </c>
      <c r="H1365" s="293"/>
      <c r="I1365" s="300"/>
      <c r="J1365" s="300"/>
      <c r="K1365" s="301"/>
      <c r="L1365" s="286"/>
      <c r="M1365" s="286"/>
      <c r="N1365" s="286"/>
      <c r="O1365" s="286"/>
      <c r="P1365" s="286"/>
      <c r="Q1365" s="286"/>
      <c r="R1365" s="286"/>
      <c r="S1365" s="286"/>
      <c r="T1365" s="286"/>
      <c r="U1365" s="286"/>
      <c r="V1365" s="286"/>
    </row>
    <row r="1366" spans="1:22" ht="12.75" customHeight="1">
      <c r="A1366" s="522" t="s">
        <v>413</v>
      </c>
      <c r="B1366" s="523"/>
      <c r="C1366" s="305"/>
      <c r="D1366" s="337">
        <v>2.5</v>
      </c>
      <c r="E1366" s="322">
        <v>2.5</v>
      </c>
      <c r="F1366" s="296">
        <v>0.1</v>
      </c>
      <c r="G1366" s="326">
        <f t="shared" si="42"/>
        <v>0.625</v>
      </c>
      <c r="H1366" s="293"/>
      <c r="I1366" s="300"/>
      <c r="J1366" s="300"/>
      <c r="K1366" s="301"/>
      <c r="L1366" s="286"/>
      <c r="M1366" s="286"/>
      <c r="N1366" s="286"/>
      <c r="O1366" s="286"/>
      <c r="P1366" s="286"/>
      <c r="Q1366" s="286"/>
      <c r="R1366" s="286"/>
      <c r="S1366" s="286"/>
      <c r="T1366" s="286"/>
      <c r="U1366" s="286"/>
      <c r="V1366" s="286"/>
    </row>
    <row r="1367" spans="1:22" ht="12.75" customHeight="1">
      <c r="A1367" s="522" t="s">
        <v>414</v>
      </c>
      <c r="B1367" s="523"/>
      <c r="C1367" s="305"/>
      <c r="D1367" s="337">
        <v>2.5</v>
      </c>
      <c r="E1367" s="322">
        <v>2.5</v>
      </c>
      <c r="F1367" s="296">
        <v>0.1</v>
      </c>
      <c r="G1367" s="326">
        <f t="shared" si="42"/>
        <v>0.625</v>
      </c>
      <c r="H1367" s="293"/>
      <c r="I1367" s="300"/>
      <c r="J1367" s="300"/>
      <c r="K1367" s="301"/>
      <c r="L1367" s="286"/>
      <c r="M1367" s="286"/>
      <c r="N1367" s="286"/>
      <c r="O1367" s="286"/>
      <c r="P1367" s="286"/>
      <c r="Q1367" s="286"/>
      <c r="R1367" s="286"/>
      <c r="S1367" s="286"/>
      <c r="T1367" s="286"/>
      <c r="U1367" s="286"/>
      <c r="V1367" s="286"/>
    </row>
    <row r="1368" spans="1:22" ht="12.75" customHeight="1">
      <c r="A1368" s="522" t="s">
        <v>415</v>
      </c>
      <c r="B1368" s="523"/>
      <c r="C1368" s="305"/>
      <c r="D1368" s="337">
        <v>2.5</v>
      </c>
      <c r="E1368" s="322">
        <v>2.5</v>
      </c>
      <c r="F1368" s="296">
        <v>0.1</v>
      </c>
      <c r="G1368" s="326">
        <f t="shared" si="42"/>
        <v>0.625</v>
      </c>
      <c r="H1368" s="300"/>
      <c r="I1368" s="300"/>
      <c r="J1368" s="300"/>
      <c r="K1368" s="301"/>
      <c r="L1368" s="286"/>
      <c r="M1368" s="286"/>
      <c r="N1368" s="286"/>
      <c r="O1368" s="286"/>
      <c r="P1368" s="286"/>
      <c r="Q1368" s="286"/>
      <c r="R1368" s="286"/>
      <c r="S1368" s="286"/>
      <c r="T1368" s="286"/>
      <c r="U1368" s="286"/>
      <c r="V1368" s="286"/>
    </row>
    <row r="1369" spans="1:22" ht="12.75" customHeight="1">
      <c r="A1369" s="522" t="s">
        <v>416</v>
      </c>
      <c r="B1369" s="523"/>
      <c r="C1369" s="305"/>
      <c r="D1369" s="337">
        <v>2.5</v>
      </c>
      <c r="E1369" s="322">
        <v>2.5</v>
      </c>
      <c r="F1369" s="296">
        <v>0.1</v>
      </c>
      <c r="G1369" s="326">
        <f t="shared" si="42"/>
        <v>0.625</v>
      </c>
      <c r="H1369" s="300"/>
      <c r="I1369" s="300"/>
      <c r="J1369" s="300"/>
      <c r="K1369" s="301"/>
      <c r="L1369" s="286"/>
      <c r="T1369" s="286"/>
      <c r="U1369" s="286"/>
      <c r="V1369" s="286"/>
    </row>
    <row r="1370" spans="1:22" ht="12.75" customHeight="1">
      <c r="A1370" s="522" t="s">
        <v>417</v>
      </c>
      <c r="B1370" s="523"/>
      <c r="C1370" s="305"/>
      <c r="D1370" s="337">
        <v>2.5</v>
      </c>
      <c r="E1370" s="322">
        <v>2.5</v>
      </c>
      <c r="F1370" s="296">
        <v>0.1</v>
      </c>
      <c r="G1370" s="326">
        <f t="shared" si="42"/>
        <v>0.625</v>
      </c>
      <c r="H1370" s="300"/>
      <c r="I1370" s="300"/>
      <c r="J1370" s="300"/>
      <c r="K1370" s="301"/>
      <c r="L1370" s="286"/>
      <c r="T1370" s="286"/>
      <c r="U1370" s="286"/>
      <c r="V1370" s="286"/>
    </row>
    <row r="1371" spans="1:22" ht="12.75" customHeight="1">
      <c r="A1371" s="522" t="s">
        <v>418</v>
      </c>
      <c r="B1371" s="523"/>
      <c r="D1371" s="337">
        <v>2.5</v>
      </c>
      <c r="E1371" s="322">
        <v>2.5</v>
      </c>
      <c r="F1371" s="296">
        <v>0.1</v>
      </c>
      <c r="G1371" s="326">
        <f t="shared" si="42"/>
        <v>0.625</v>
      </c>
      <c r="H1371" s="300"/>
      <c r="I1371" s="300"/>
      <c r="J1371" s="300"/>
      <c r="K1371" s="301"/>
      <c r="L1371" s="286"/>
      <c r="T1371" s="286"/>
      <c r="U1371" s="286"/>
      <c r="V1371" s="286"/>
    </row>
    <row r="1372" spans="1:22" ht="12.75" customHeight="1">
      <c r="A1372" s="501"/>
      <c r="B1372" s="501"/>
      <c r="C1372" s="329"/>
      <c r="D1372" s="329"/>
      <c r="E1372" s="329"/>
      <c r="F1372" s="329"/>
      <c r="G1372" s="329"/>
      <c r="H1372" s="300"/>
      <c r="I1372" s="300"/>
      <c r="J1372" s="300"/>
      <c r="K1372" s="301"/>
      <c r="L1372" s="286"/>
      <c r="T1372" s="286"/>
      <c r="U1372" s="286"/>
      <c r="V1372" s="286"/>
    </row>
    <row r="1373" spans="1:22" ht="12.75" customHeight="1">
      <c r="A1373" s="501"/>
      <c r="B1373" s="501"/>
      <c r="C1373" s="305"/>
      <c r="D1373" s="304"/>
      <c r="E1373" s="306"/>
      <c r="F1373" s="307"/>
      <c r="G1373" s="331"/>
      <c r="H1373" s="300"/>
      <c r="I1373" s="300"/>
      <c r="J1373" s="300"/>
      <c r="K1373" s="301"/>
      <c r="L1373" s="286"/>
      <c r="T1373" s="286"/>
      <c r="U1373" s="286"/>
      <c r="V1373" s="286"/>
    </row>
    <row r="1374" spans="1:22" ht="12.75" customHeight="1">
      <c r="A1374" s="516"/>
      <c r="B1374" s="517"/>
      <c r="C1374" s="332"/>
      <c r="D1374" s="333"/>
      <c r="E1374" s="334"/>
      <c r="F1374" s="335"/>
      <c r="G1374" s="336"/>
      <c r="H1374" s="293"/>
      <c r="I1374" s="300"/>
      <c r="J1374" s="300"/>
      <c r="K1374" s="301"/>
      <c r="L1374" s="286"/>
      <c r="T1374" s="286"/>
      <c r="U1374" s="286"/>
      <c r="V1374" s="286"/>
    </row>
    <row r="1375" spans="1:22" ht="12.75" customHeight="1">
      <c r="A1375" s="454"/>
      <c r="B1375" s="455"/>
      <c r="C1375" s="323"/>
      <c r="D1375" s="303"/>
      <c r="E1375" s="297"/>
      <c r="F1375" s="298"/>
      <c r="G1375" s="299"/>
      <c r="H1375" s="293"/>
      <c r="I1375" s="300"/>
      <c r="J1375" s="300"/>
      <c r="K1375" s="301"/>
      <c r="L1375" s="286"/>
      <c r="T1375" s="286"/>
      <c r="U1375" s="286"/>
      <c r="V1375" s="286"/>
    </row>
    <row r="1376" spans="1:22" ht="15" customHeight="1">
      <c r="A1376" s="454"/>
      <c r="B1376" s="455"/>
      <c r="C1376" s="305"/>
      <c r="D1376" s="304"/>
      <c r="E1376" s="306"/>
      <c r="F1376" s="307"/>
      <c r="G1376" s="299"/>
      <c r="H1376" s="300"/>
      <c r="I1376" s="300"/>
      <c r="J1376" s="300"/>
      <c r="K1376" s="301"/>
      <c r="L1376" s="286"/>
      <c r="M1376" s="286"/>
      <c r="N1376" s="286"/>
      <c r="O1376" s="286"/>
      <c r="P1376" s="286"/>
      <c r="Q1376" s="286"/>
      <c r="R1376" s="286"/>
      <c r="S1376" s="286"/>
      <c r="T1376" s="286"/>
      <c r="U1376" s="286"/>
      <c r="V1376" s="286"/>
    </row>
    <row r="1377" spans="1:22" ht="12.75" customHeight="1" thickBot="1">
      <c r="A1377" s="487" t="s">
        <v>13</v>
      </c>
      <c r="B1377" s="489"/>
      <c r="C1377" s="489"/>
      <c r="D1377" s="489"/>
      <c r="E1377" s="489"/>
      <c r="F1377" s="455"/>
      <c r="G1377" s="299">
        <f>ROUNDUP(SUM(G1356:G1376),0)</f>
        <v>53</v>
      </c>
      <c r="H1377" s="292"/>
      <c r="I1377" s="309"/>
      <c r="J1377" s="309"/>
      <c r="K1377" s="310"/>
      <c r="L1377" s="286"/>
      <c r="M1377" s="286"/>
      <c r="N1377" s="286"/>
      <c r="O1377" s="286"/>
      <c r="P1377" s="286"/>
      <c r="Q1377" s="286"/>
      <c r="R1377" s="286"/>
      <c r="S1377" s="286"/>
      <c r="T1377" s="286"/>
      <c r="U1377" s="286"/>
      <c r="V1377" s="286"/>
    </row>
    <row r="1378" spans="1:22" ht="12.75" customHeight="1" thickBot="1">
      <c r="A1378" s="495"/>
      <c r="B1378" s="496"/>
      <c r="C1378" s="496"/>
      <c r="D1378" s="496"/>
      <c r="E1378" s="496"/>
      <c r="F1378" s="496"/>
      <c r="G1378" s="496"/>
      <c r="H1378" s="496"/>
      <c r="I1378" s="496"/>
      <c r="J1378" s="496"/>
      <c r="K1378" s="497"/>
      <c r="L1378" s="286"/>
      <c r="M1378" s="286"/>
      <c r="N1378" s="286"/>
      <c r="O1378" s="286"/>
      <c r="P1378" s="286"/>
      <c r="Q1378" s="286"/>
      <c r="R1378" s="286"/>
      <c r="S1378" s="286"/>
      <c r="T1378" s="286"/>
      <c r="U1378" s="286"/>
      <c r="V1378" s="286"/>
    </row>
    <row r="1379" spans="1:22" ht="12.75" customHeight="1">
      <c r="A1379" s="311"/>
      <c r="B1379" s="312"/>
      <c r="C1379" s="312"/>
      <c r="D1379" s="312"/>
      <c r="E1379" s="312"/>
      <c r="F1379" s="312"/>
      <c r="G1379" s="312"/>
      <c r="H1379" s="312"/>
      <c r="I1379" s="312"/>
      <c r="J1379" s="312"/>
      <c r="K1379" s="313"/>
      <c r="L1379" s="286"/>
      <c r="M1379" s="286"/>
      <c r="N1379" s="286"/>
      <c r="O1379" s="286"/>
      <c r="P1379" s="286"/>
      <c r="Q1379" s="286"/>
      <c r="R1379" s="286"/>
      <c r="S1379" s="286"/>
      <c r="T1379" s="286"/>
      <c r="U1379" s="286"/>
      <c r="V1379" s="286"/>
    </row>
    <row r="1380" spans="1:22" ht="47.25" customHeight="1">
      <c r="A1380" s="459"/>
      <c r="B1380" s="460"/>
      <c r="C1380" s="460"/>
      <c r="D1380" s="460"/>
      <c r="E1380" s="460"/>
      <c r="F1380" s="460"/>
      <c r="G1380" s="460"/>
      <c r="H1380" s="460"/>
      <c r="I1380" s="460"/>
      <c r="J1380" s="286"/>
      <c r="K1380" s="314"/>
      <c r="L1380" s="286"/>
      <c r="M1380" s="286"/>
      <c r="N1380" s="286"/>
      <c r="O1380" s="286"/>
      <c r="P1380" s="286"/>
      <c r="Q1380" s="286"/>
      <c r="R1380" s="286"/>
      <c r="S1380" s="286"/>
      <c r="T1380" s="286"/>
      <c r="U1380" s="286"/>
      <c r="V1380" s="286"/>
    </row>
    <row r="1381" spans="1:22" ht="12.75" customHeight="1">
      <c r="A1381" s="461" t="s">
        <v>315</v>
      </c>
      <c r="B1381" s="460"/>
      <c r="C1381" s="460"/>
      <c r="D1381" s="316"/>
      <c r="E1381" s="316"/>
      <c r="F1381" s="462" t="s">
        <v>315</v>
      </c>
      <c r="G1381" s="460"/>
      <c r="H1381" s="460"/>
      <c r="I1381" s="316"/>
      <c r="J1381" s="286"/>
      <c r="K1381" s="314"/>
      <c r="L1381" s="286"/>
      <c r="M1381" s="286"/>
      <c r="N1381" s="286"/>
      <c r="O1381" s="286"/>
      <c r="P1381" s="286"/>
      <c r="Q1381" s="286"/>
      <c r="R1381" s="286"/>
      <c r="S1381" s="286"/>
      <c r="T1381" s="286"/>
      <c r="U1381" s="286"/>
      <c r="V1381" s="286"/>
    </row>
    <row r="1382" spans="1:22" ht="12.75" customHeight="1" thickBot="1">
      <c r="A1382" s="451" t="s">
        <v>316</v>
      </c>
      <c r="B1382" s="452"/>
      <c r="C1382" s="452"/>
      <c r="D1382" s="317"/>
      <c r="E1382" s="317"/>
      <c r="F1382" s="453" t="s">
        <v>316</v>
      </c>
      <c r="G1382" s="452"/>
      <c r="H1382" s="452"/>
      <c r="I1382" s="317"/>
      <c r="J1382" s="318"/>
      <c r="K1382" s="319"/>
      <c r="L1382" s="286"/>
      <c r="M1382" s="286"/>
      <c r="N1382" s="286"/>
      <c r="O1382" s="286"/>
      <c r="P1382" s="286"/>
      <c r="Q1382" s="286"/>
      <c r="R1382" s="286"/>
      <c r="S1382" s="286"/>
      <c r="T1382" s="286"/>
      <c r="U1382" s="286"/>
      <c r="V1382" s="286"/>
    </row>
    <row r="1383" spans="1:22" ht="12.75" customHeight="1">
      <c r="A1383" s="492" t="s">
        <v>302</v>
      </c>
      <c r="B1383" s="493"/>
      <c r="C1383" s="493"/>
      <c r="D1383" s="493"/>
      <c r="E1383" s="493"/>
      <c r="F1383" s="493"/>
      <c r="G1383" s="493"/>
      <c r="H1383" s="493"/>
      <c r="I1383" s="493"/>
      <c r="J1383" s="493"/>
      <c r="K1383" s="494"/>
      <c r="L1383" s="286"/>
      <c r="M1383" s="286"/>
      <c r="N1383" s="286"/>
      <c r="O1383" s="286"/>
      <c r="P1383" s="286"/>
      <c r="Q1383" s="286"/>
      <c r="R1383" s="286"/>
      <c r="S1383" s="286"/>
      <c r="T1383" s="286"/>
      <c r="U1383" s="286"/>
      <c r="V1383" s="286"/>
    </row>
    <row r="1384" spans="1:22" ht="12.75" customHeight="1" thickBot="1">
      <c r="A1384" s="483"/>
      <c r="B1384" s="479"/>
      <c r="C1384" s="479"/>
      <c r="D1384" s="479"/>
      <c r="E1384" s="479"/>
      <c r="F1384" s="479"/>
      <c r="G1384" s="479"/>
      <c r="H1384" s="479"/>
      <c r="I1384" s="479"/>
      <c r="J1384" s="479"/>
      <c r="K1384" s="480"/>
      <c r="L1384" s="286"/>
      <c r="M1384" s="286"/>
      <c r="N1384" s="286"/>
      <c r="O1384" s="286"/>
      <c r="P1384" s="286"/>
      <c r="Q1384" s="286"/>
      <c r="R1384" s="286"/>
      <c r="S1384" s="286"/>
      <c r="T1384" s="286"/>
      <c r="U1384" s="286"/>
      <c r="V1384" s="286"/>
    </row>
    <row r="1385" spans="1:22" ht="55.5" customHeight="1">
      <c r="A1385" s="288" t="s">
        <v>303</v>
      </c>
      <c r="B1385" s="484" t="str">
        <f>B3</f>
        <v>CONSTRUCCION DE LOS SISTEMAS DE ALCANTARILLADO PLUVIAL DE LOS BARRIOS EL DORADO, PRADOS DE SAN LUIS, SANTA CATALINA, PATRIOTAS, VILLA BACHUE y PRADOS DEL NORTE DE LA CIUDAD DE TUNJA.</v>
      </c>
      <c r="C1385" s="485"/>
      <c r="D1385" s="485"/>
      <c r="E1385" s="485"/>
      <c r="F1385" s="485"/>
      <c r="G1385" s="485"/>
      <c r="H1385" s="485"/>
      <c r="I1385" s="485"/>
      <c r="J1385" s="485"/>
      <c r="K1385" s="486"/>
      <c r="L1385" s="286"/>
      <c r="M1385" s="286"/>
      <c r="N1385" s="286"/>
      <c r="O1385" s="286"/>
      <c r="P1385" s="286"/>
      <c r="Q1385" s="286"/>
      <c r="R1385" s="286"/>
      <c r="S1385" s="286"/>
      <c r="T1385" s="286"/>
      <c r="U1385" s="286"/>
      <c r="V1385" s="286"/>
    </row>
    <row r="1386" spans="1:22" ht="12.75" customHeight="1">
      <c r="A1386" s="487" t="s">
        <v>305</v>
      </c>
      <c r="B1386" s="455"/>
      <c r="C1386" s="488"/>
      <c r="D1386" s="489"/>
      <c r="E1386" s="489"/>
      <c r="F1386" s="455"/>
      <c r="G1386" s="490" t="s">
        <v>306</v>
      </c>
      <c r="H1386" s="455"/>
      <c r="I1386" s="490"/>
      <c r="J1386" s="489"/>
      <c r="K1386" s="491"/>
      <c r="L1386" s="286"/>
      <c r="M1386" s="286"/>
      <c r="N1386" s="286"/>
      <c r="O1386" s="286"/>
      <c r="P1386" s="286"/>
      <c r="Q1386" s="286"/>
      <c r="R1386" s="286"/>
      <c r="S1386" s="286"/>
      <c r="T1386" s="286"/>
      <c r="U1386" s="286"/>
      <c r="V1386" s="286"/>
    </row>
    <row r="1387" spans="1:22" ht="54.75" customHeight="1" thickBot="1">
      <c r="A1387" s="289" t="s">
        <v>8</v>
      </c>
      <c r="B1387" s="465">
        <v>14.3</v>
      </c>
      <c r="C1387" s="466"/>
      <c r="D1387" s="467" t="s">
        <v>10</v>
      </c>
      <c r="E1387" s="468"/>
      <c r="F1387" s="466"/>
      <c r="G1387" s="469" t="str">
        <f>'PRESUPUESTO OFICIAL'!C82</f>
        <v>EXCAVACIÓNES MECANICAS VARIAS EN MATERIAL COMUN SECO. (INCLUYE ACARREO LIBRE HASTA 5 KM.)</v>
      </c>
      <c r="H1387" s="468"/>
      <c r="I1387" s="468"/>
      <c r="J1387" s="290" t="s">
        <v>9</v>
      </c>
      <c r="K1387" s="291" t="s">
        <v>14</v>
      </c>
      <c r="L1387" s="286"/>
      <c r="M1387" s="286"/>
      <c r="N1387" s="286"/>
      <c r="O1387" s="286"/>
      <c r="P1387" s="286"/>
      <c r="Q1387" s="286"/>
      <c r="R1387" s="286"/>
      <c r="S1387" s="286"/>
      <c r="T1387" s="286"/>
      <c r="U1387" s="286"/>
      <c r="V1387" s="286"/>
    </row>
    <row r="1388" spans="1:22" ht="12.75" customHeight="1">
      <c r="A1388" s="470" t="s">
        <v>307</v>
      </c>
      <c r="B1388" s="471"/>
      <c r="C1388" s="474" t="s">
        <v>5</v>
      </c>
      <c r="D1388" s="476" t="s">
        <v>308</v>
      </c>
      <c r="E1388" s="477"/>
      <c r="F1388" s="473"/>
      <c r="G1388" s="474" t="s">
        <v>13</v>
      </c>
      <c r="H1388" s="478" t="s">
        <v>309</v>
      </c>
      <c r="I1388" s="479"/>
      <c r="J1388" s="479"/>
      <c r="K1388" s="480"/>
      <c r="L1388" s="286"/>
      <c r="M1388" s="286"/>
      <c r="N1388" s="286"/>
      <c r="O1388" s="286"/>
      <c r="P1388" s="286"/>
      <c r="Q1388" s="286"/>
      <c r="R1388" s="286"/>
      <c r="S1388" s="286"/>
      <c r="T1388" s="286"/>
      <c r="U1388" s="286"/>
      <c r="V1388" s="286"/>
    </row>
    <row r="1389" spans="1:22" ht="12.75" customHeight="1">
      <c r="A1389" s="472"/>
      <c r="B1389" s="473"/>
      <c r="C1389" s="475"/>
      <c r="D1389" s="294" t="s">
        <v>310</v>
      </c>
      <c r="E1389" s="294" t="s">
        <v>311</v>
      </c>
      <c r="F1389" s="294" t="s">
        <v>312</v>
      </c>
      <c r="G1389" s="475"/>
      <c r="H1389" s="481"/>
      <c r="I1389" s="477"/>
      <c r="J1389" s="477"/>
      <c r="K1389" s="482"/>
      <c r="L1389" s="286"/>
      <c r="M1389" s="286"/>
      <c r="N1389" s="286"/>
      <c r="O1389" s="286"/>
      <c r="P1389" s="286"/>
      <c r="Q1389" s="286"/>
      <c r="R1389" s="286"/>
      <c r="S1389" s="286"/>
      <c r="T1389" s="286"/>
      <c r="U1389" s="286"/>
      <c r="V1389" s="286"/>
    </row>
    <row r="1390" spans="1:22" ht="12.75" customHeight="1">
      <c r="A1390" s="529" t="s">
        <v>386</v>
      </c>
      <c r="B1390" s="530"/>
      <c r="C1390" s="294"/>
      <c r="D1390" s="296">
        <v>32.5</v>
      </c>
      <c r="E1390" s="322">
        <v>0.7</v>
      </c>
      <c r="F1390" s="337">
        <v>1.6850000000000818</v>
      </c>
      <c r="G1390" s="338">
        <f>D1390*E1390*F1390</f>
        <v>38.333750000001864</v>
      </c>
      <c r="H1390" s="293"/>
      <c r="I1390" s="300"/>
      <c r="J1390" s="300"/>
      <c r="K1390" s="301"/>
      <c r="L1390" s="286"/>
      <c r="M1390" s="286"/>
      <c r="N1390" s="286"/>
      <c r="O1390" s="286"/>
      <c r="P1390" s="286"/>
      <c r="Q1390" s="286"/>
      <c r="R1390" s="286"/>
      <c r="S1390" s="286"/>
      <c r="T1390" s="286"/>
      <c r="U1390" s="286"/>
      <c r="V1390" s="286"/>
    </row>
    <row r="1391" spans="1:22" ht="12.75" customHeight="1">
      <c r="A1391" s="522" t="s">
        <v>387</v>
      </c>
      <c r="B1391" s="524"/>
      <c r="C1391" s="294"/>
      <c r="D1391" s="296">
        <v>41.5</v>
      </c>
      <c r="E1391" s="322">
        <v>0.7</v>
      </c>
      <c r="F1391" s="337">
        <v>1.7150000000000545</v>
      </c>
      <c r="G1391" s="338">
        <f t="shared" ref="G1391:G1419" si="43">D1391*E1391*F1391</f>
        <v>49.820750000001581</v>
      </c>
      <c r="H1391" s="293"/>
      <c r="I1391" s="300"/>
      <c r="J1391" s="300"/>
      <c r="K1391" s="301"/>
      <c r="L1391" s="286"/>
      <c r="M1391" s="286"/>
      <c r="N1391" s="286"/>
      <c r="O1391" s="286"/>
      <c r="P1391" s="286"/>
      <c r="Q1391" s="286"/>
      <c r="R1391" s="286"/>
      <c r="S1391" s="286"/>
      <c r="T1391" s="286"/>
      <c r="U1391" s="286"/>
      <c r="V1391" s="286"/>
    </row>
    <row r="1392" spans="1:22" ht="12.75" customHeight="1">
      <c r="A1392" s="522" t="s">
        <v>388</v>
      </c>
      <c r="B1392" s="524"/>
      <c r="C1392" s="294"/>
      <c r="D1392" s="296">
        <v>39.200000000000003</v>
      </c>
      <c r="E1392" s="322">
        <v>0.7</v>
      </c>
      <c r="F1392" s="337">
        <v>1.7450000000002546</v>
      </c>
      <c r="G1392" s="338">
        <f t="shared" si="43"/>
        <v>47.882800000006988</v>
      </c>
      <c r="H1392" s="293"/>
      <c r="I1392" s="300"/>
      <c r="J1392" s="300"/>
      <c r="K1392" s="301"/>
      <c r="L1392" s="286"/>
      <c r="M1392" s="286"/>
      <c r="N1392" s="286"/>
      <c r="O1392" s="286"/>
      <c r="P1392" s="286"/>
      <c r="Q1392" s="286"/>
      <c r="R1392" s="286"/>
      <c r="S1392" s="286"/>
      <c r="T1392" s="286"/>
      <c r="U1392" s="286"/>
      <c r="V1392" s="286"/>
    </row>
    <row r="1393" spans="1:22" ht="12.75" customHeight="1">
      <c r="A1393" s="522" t="s">
        <v>389</v>
      </c>
      <c r="B1393" s="524"/>
      <c r="C1393" s="294"/>
      <c r="D1393" s="296">
        <v>18.5</v>
      </c>
      <c r="E1393" s="322">
        <v>0.7</v>
      </c>
      <c r="F1393" s="337">
        <v>1.8200000000000727</v>
      </c>
      <c r="G1393" s="338">
        <f t="shared" si="43"/>
        <v>23.569000000000941</v>
      </c>
      <c r="H1393" s="293"/>
      <c r="I1393" s="300"/>
      <c r="J1393" s="300"/>
      <c r="K1393" s="301"/>
      <c r="L1393" s="286"/>
      <c r="M1393" s="286"/>
      <c r="N1393" s="286"/>
      <c r="O1393" s="286"/>
      <c r="P1393" s="286"/>
      <c r="Q1393" s="286"/>
      <c r="R1393" s="286"/>
      <c r="S1393" s="286"/>
      <c r="T1393" s="286"/>
      <c r="U1393" s="286"/>
      <c r="V1393" s="286"/>
    </row>
    <row r="1394" spans="1:22" ht="12.75" customHeight="1">
      <c r="A1394" s="522" t="s">
        <v>390</v>
      </c>
      <c r="B1394" s="524"/>
      <c r="C1394" s="294"/>
      <c r="D1394" s="296">
        <v>67.8</v>
      </c>
      <c r="E1394" s="322">
        <v>0.7</v>
      </c>
      <c r="F1394" s="337">
        <v>2.140000000000009</v>
      </c>
      <c r="G1394" s="338">
        <f t="shared" si="43"/>
        <v>101.56440000000042</v>
      </c>
      <c r="H1394" s="293"/>
      <c r="I1394" s="300"/>
      <c r="J1394" s="300"/>
      <c r="K1394" s="301"/>
      <c r="L1394" s="286"/>
      <c r="M1394" s="286"/>
      <c r="N1394" s="286"/>
      <c r="O1394" s="286"/>
      <c r="P1394" s="286"/>
      <c r="Q1394" s="286"/>
      <c r="R1394" s="286"/>
      <c r="S1394" s="286"/>
      <c r="T1394" s="286"/>
      <c r="U1394" s="286"/>
      <c r="V1394" s="286"/>
    </row>
    <row r="1395" spans="1:22" ht="12.75" customHeight="1">
      <c r="A1395" s="522" t="s">
        <v>391</v>
      </c>
      <c r="B1395" s="524"/>
      <c r="C1395" s="294"/>
      <c r="D1395" s="296">
        <v>40.1</v>
      </c>
      <c r="E1395" s="322">
        <v>0.7</v>
      </c>
      <c r="F1395" s="337">
        <v>2.5750000000001818</v>
      </c>
      <c r="G1395" s="338">
        <f t="shared" si="43"/>
        <v>72.280250000005111</v>
      </c>
      <c r="H1395" s="293"/>
      <c r="I1395" s="300"/>
      <c r="J1395" s="300"/>
      <c r="K1395" s="301"/>
      <c r="L1395" s="286"/>
      <c r="M1395" s="286"/>
      <c r="N1395" s="286"/>
      <c r="O1395" s="286"/>
      <c r="P1395" s="286"/>
      <c r="Q1395" s="286"/>
      <c r="R1395" s="286"/>
      <c r="S1395" s="286"/>
      <c r="T1395" s="286"/>
      <c r="U1395" s="286"/>
      <c r="V1395" s="286"/>
    </row>
    <row r="1396" spans="1:22" ht="12.75" customHeight="1">
      <c r="A1396" s="522" t="s">
        <v>392</v>
      </c>
      <c r="B1396" s="524"/>
      <c r="C1396" s="294"/>
      <c r="D1396" s="360">
        <v>49.2</v>
      </c>
      <c r="E1396" s="322">
        <v>0.7</v>
      </c>
      <c r="F1396" s="337">
        <v>2.4799999999999272</v>
      </c>
      <c r="G1396" s="338">
        <f t="shared" si="43"/>
        <v>85.411199999997478</v>
      </c>
      <c r="H1396" s="293"/>
      <c r="I1396" s="300"/>
      <c r="J1396" s="300"/>
      <c r="K1396" s="301"/>
      <c r="L1396" s="286"/>
      <c r="M1396" s="286"/>
      <c r="N1396" s="286"/>
      <c r="O1396" s="286"/>
      <c r="P1396" s="286"/>
      <c r="Q1396" s="286"/>
      <c r="R1396" s="286"/>
      <c r="S1396" s="286"/>
      <c r="T1396" s="286"/>
      <c r="U1396" s="286"/>
      <c r="V1396" s="286"/>
    </row>
    <row r="1397" spans="1:22" ht="12.75" customHeight="1">
      <c r="A1397" s="522" t="s">
        <v>393</v>
      </c>
      <c r="B1397" s="524"/>
      <c r="C1397" s="294"/>
      <c r="D1397" s="296">
        <v>18.399999999999999</v>
      </c>
      <c r="E1397" s="322">
        <v>0.7</v>
      </c>
      <c r="F1397" s="337">
        <v>2.3250000000001818</v>
      </c>
      <c r="G1397" s="338">
        <f t="shared" si="43"/>
        <v>29.946000000002339</v>
      </c>
      <c r="H1397" s="293"/>
      <c r="I1397" s="300"/>
      <c r="J1397" s="300"/>
      <c r="K1397" s="301"/>
      <c r="L1397" s="286"/>
      <c r="M1397" s="286"/>
      <c r="N1397" s="286"/>
      <c r="O1397" s="286"/>
      <c r="P1397" s="286"/>
      <c r="Q1397" s="286"/>
      <c r="R1397" s="286"/>
      <c r="S1397" s="286"/>
      <c r="T1397" s="286"/>
      <c r="U1397" s="286"/>
      <c r="V1397" s="286"/>
    </row>
    <row r="1398" spans="1:22" ht="12.75" customHeight="1">
      <c r="A1398" s="522" t="s">
        <v>394</v>
      </c>
      <c r="B1398" s="524"/>
      <c r="C1398" s="294"/>
      <c r="D1398" s="296">
        <v>37.1</v>
      </c>
      <c r="E1398" s="322">
        <v>0.7</v>
      </c>
      <c r="F1398" s="298">
        <v>1.7900000000001</v>
      </c>
      <c r="G1398" s="338">
        <f t="shared" si="43"/>
        <v>46.486300000002593</v>
      </c>
      <c r="H1398" s="339"/>
      <c r="I1398" s="300"/>
      <c r="J1398" s="300"/>
      <c r="K1398" s="301"/>
      <c r="L1398" s="286"/>
      <c r="M1398" s="286"/>
      <c r="N1398" s="286"/>
      <c r="O1398" s="286"/>
      <c r="P1398" s="286"/>
      <c r="Q1398" s="286"/>
      <c r="R1398" s="286"/>
      <c r="S1398" s="286"/>
      <c r="T1398" s="286"/>
      <c r="U1398" s="286"/>
      <c r="V1398" s="286"/>
    </row>
    <row r="1399" spans="1:22" ht="12.75" customHeight="1">
      <c r="A1399" s="522" t="s">
        <v>395</v>
      </c>
      <c r="B1399" s="524"/>
      <c r="C1399" s="294"/>
      <c r="D1399" s="296">
        <v>31.4</v>
      </c>
      <c r="E1399" s="322">
        <v>0.7</v>
      </c>
      <c r="F1399" s="325">
        <v>2.1900000000001909</v>
      </c>
      <c r="G1399" s="341">
        <f t="shared" si="43"/>
        <v>48.136200000004187</v>
      </c>
      <c r="H1399" s="293"/>
      <c r="I1399" s="300"/>
      <c r="J1399" s="300"/>
      <c r="K1399" s="301"/>
      <c r="L1399" s="286"/>
      <c r="M1399" s="286"/>
      <c r="N1399" s="286"/>
      <c r="O1399" s="286"/>
      <c r="P1399" s="286"/>
      <c r="Q1399" s="286"/>
      <c r="R1399" s="286"/>
      <c r="S1399" s="286"/>
      <c r="T1399" s="286"/>
      <c r="U1399" s="286"/>
      <c r="V1399" s="286"/>
    </row>
    <row r="1400" spans="1:22" ht="12.75" customHeight="1">
      <c r="A1400" s="522" t="s">
        <v>396</v>
      </c>
      <c r="B1400" s="524"/>
      <c r="C1400" s="294"/>
      <c r="D1400" s="296">
        <v>67.400000000000006</v>
      </c>
      <c r="E1400" s="322">
        <v>0.7</v>
      </c>
      <c r="F1400" s="330">
        <v>2.1199999999997998</v>
      </c>
      <c r="G1400" s="341">
        <f t="shared" si="43"/>
        <v>100.02159999999056</v>
      </c>
      <c r="H1400" s="300"/>
      <c r="I1400" s="300"/>
      <c r="J1400" s="300"/>
      <c r="K1400" s="301"/>
      <c r="L1400" s="286"/>
      <c r="M1400" s="286"/>
      <c r="N1400" s="286"/>
      <c r="O1400" s="286"/>
      <c r="P1400" s="286"/>
      <c r="Q1400" s="286"/>
      <c r="R1400" s="286"/>
      <c r="S1400" s="286"/>
      <c r="T1400" s="286"/>
      <c r="U1400" s="286"/>
      <c r="V1400" s="286"/>
    </row>
    <row r="1401" spans="1:22" ht="12.75" customHeight="1">
      <c r="A1401" s="522" t="s">
        <v>397</v>
      </c>
      <c r="B1401" s="524"/>
      <c r="C1401" s="294"/>
      <c r="D1401" s="296">
        <v>36.299999999999997</v>
      </c>
      <c r="E1401" s="322">
        <v>0.7</v>
      </c>
      <c r="F1401" s="330">
        <v>1.8100000000000818</v>
      </c>
      <c r="G1401" s="341">
        <f t="shared" si="43"/>
        <v>45.992100000002068</v>
      </c>
      <c r="H1401" s="300"/>
      <c r="I1401" s="300"/>
      <c r="J1401" s="300"/>
      <c r="K1401" s="301"/>
      <c r="L1401" s="286"/>
      <c r="M1401" s="286"/>
      <c r="N1401" s="286"/>
      <c r="O1401" s="286"/>
      <c r="P1401" s="286"/>
      <c r="Q1401" s="286"/>
      <c r="R1401" s="286"/>
      <c r="S1401" s="286"/>
      <c r="T1401" s="286"/>
      <c r="U1401" s="286"/>
      <c r="V1401" s="286"/>
    </row>
    <row r="1402" spans="1:22" ht="12.75" customHeight="1">
      <c r="A1402" s="522" t="s">
        <v>398</v>
      </c>
      <c r="B1402" s="524"/>
      <c r="C1402" s="294"/>
      <c r="D1402" s="296">
        <v>45.4</v>
      </c>
      <c r="E1402" s="322">
        <v>0.7</v>
      </c>
      <c r="F1402" s="330">
        <v>1.7500000000001363</v>
      </c>
      <c r="G1402" s="341">
        <f t="shared" si="43"/>
        <v>55.615000000004329</v>
      </c>
      <c r="H1402" s="300"/>
      <c r="I1402" s="300"/>
      <c r="J1402" s="300"/>
      <c r="K1402" s="301"/>
      <c r="L1402" s="286"/>
      <c r="M1402" s="286"/>
      <c r="N1402" s="286"/>
      <c r="O1402" s="286"/>
      <c r="P1402" s="286"/>
      <c r="Q1402" s="286"/>
      <c r="R1402" s="286"/>
      <c r="S1402" s="286"/>
      <c r="T1402" s="286"/>
      <c r="U1402" s="286"/>
      <c r="V1402" s="286"/>
    </row>
    <row r="1403" spans="1:22" ht="12.75" customHeight="1">
      <c r="A1403" s="525" t="s">
        <v>399</v>
      </c>
      <c r="B1403" s="526"/>
      <c r="C1403" s="294"/>
      <c r="D1403" s="296">
        <v>15.8</v>
      </c>
      <c r="E1403" s="322">
        <v>0.7</v>
      </c>
      <c r="F1403" s="330">
        <v>1.8100000000000818</v>
      </c>
      <c r="G1403" s="341">
        <f t="shared" si="43"/>
        <v>20.018600000000905</v>
      </c>
      <c r="H1403" s="300"/>
      <c r="I1403" s="300"/>
      <c r="J1403" s="300"/>
      <c r="K1403" s="301"/>
      <c r="L1403" s="286"/>
      <c r="M1403" s="286"/>
      <c r="N1403" s="286"/>
      <c r="O1403" s="286"/>
      <c r="P1403" s="286"/>
      <c r="Q1403" s="286"/>
      <c r="R1403" s="286"/>
      <c r="S1403" s="286"/>
      <c r="T1403" s="286"/>
      <c r="U1403" s="286"/>
      <c r="V1403" s="286"/>
    </row>
    <row r="1404" spans="1:22" ht="12.75" customHeight="1">
      <c r="A1404" s="527" t="s">
        <v>400</v>
      </c>
      <c r="B1404" s="528"/>
      <c r="C1404" s="294"/>
      <c r="D1404" s="296">
        <v>68.099999999999994</v>
      </c>
      <c r="E1404" s="322">
        <v>0.7</v>
      </c>
      <c r="F1404" s="330">
        <v>1.9050000000001091</v>
      </c>
      <c r="G1404" s="341">
        <f t="shared" si="43"/>
        <v>90.811350000005191</v>
      </c>
      <c r="H1404" s="300"/>
      <c r="I1404" s="300"/>
      <c r="J1404" s="300"/>
      <c r="K1404" s="301"/>
      <c r="L1404" s="286"/>
      <c r="M1404" s="286"/>
      <c r="N1404" s="286"/>
      <c r="O1404" s="286"/>
      <c r="P1404" s="286"/>
      <c r="Q1404" s="286"/>
      <c r="R1404" s="286"/>
      <c r="S1404" s="286"/>
      <c r="T1404" s="286"/>
      <c r="U1404" s="286"/>
      <c r="V1404" s="286"/>
    </row>
    <row r="1405" spans="1:22" ht="12.75" customHeight="1">
      <c r="A1405" s="529" t="s">
        <v>419</v>
      </c>
      <c r="B1405" s="533"/>
      <c r="C1405" s="329"/>
      <c r="D1405" s="330">
        <v>2.5</v>
      </c>
      <c r="E1405" s="330">
        <v>2.5</v>
      </c>
      <c r="F1405" s="330">
        <v>1.9100000000002182</v>
      </c>
      <c r="G1405" s="341">
        <f t="shared" si="43"/>
        <v>11.937500000001364</v>
      </c>
      <c r="H1405" s="300"/>
      <c r="I1405" s="300"/>
      <c r="J1405" s="300"/>
      <c r="K1405" s="301"/>
      <c r="L1405" s="286"/>
      <c r="M1405" s="286"/>
      <c r="N1405" s="286"/>
      <c r="O1405" s="286"/>
      <c r="P1405" s="286"/>
      <c r="Q1405" s="286"/>
      <c r="R1405" s="286"/>
      <c r="S1405" s="286"/>
      <c r="T1405" s="286"/>
      <c r="U1405" s="286"/>
      <c r="V1405" s="286"/>
    </row>
    <row r="1406" spans="1:22" ht="12.75" customHeight="1">
      <c r="A1406" s="527" t="s">
        <v>420</v>
      </c>
      <c r="B1406" s="528"/>
      <c r="C1406" s="332"/>
      <c r="D1406" s="330">
        <v>2.5</v>
      </c>
      <c r="E1406" s="330">
        <v>2.5</v>
      </c>
      <c r="F1406" s="335">
        <v>1.9599999999999453</v>
      </c>
      <c r="G1406" s="341">
        <f t="shared" si="43"/>
        <v>12.249999999999659</v>
      </c>
      <c r="H1406" s="293"/>
      <c r="I1406" s="300"/>
      <c r="J1406" s="300"/>
      <c r="K1406" s="301"/>
      <c r="L1406" s="286"/>
      <c r="M1406" s="286"/>
      <c r="N1406" s="286"/>
      <c r="O1406" s="286"/>
      <c r="P1406" s="286"/>
      <c r="Q1406" s="286"/>
      <c r="R1406" s="286"/>
      <c r="S1406" s="286"/>
      <c r="T1406" s="286"/>
      <c r="U1406" s="286"/>
      <c r="V1406" s="286"/>
    </row>
    <row r="1407" spans="1:22" ht="12.75" customHeight="1">
      <c r="A1407" s="529" t="s">
        <v>406</v>
      </c>
      <c r="B1407" s="533"/>
      <c r="C1407" s="294"/>
      <c r="D1407" s="330">
        <v>2.5</v>
      </c>
      <c r="E1407" s="330">
        <v>2.5</v>
      </c>
      <c r="F1407" s="298">
        <v>1.9700000000001636</v>
      </c>
      <c r="G1407" s="341">
        <f t="shared" si="43"/>
        <v>12.312500000001023</v>
      </c>
      <c r="H1407" s="293"/>
      <c r="I1407" s="300"/>
      <c r="J1407" s="300"/>
      <c r="K1407" s="301"/>
      <c r="L1407" s="286"/>
      <c r="M1407" s="286"/>
      <c r="N1407" s="286"/>
      <c r="O1407" s="286"/>
      <c r="P1407" s="286"/>
      <c r="Q1407" s="286"/>
      <c r="R1407" s="286"/>
      <c r="S1407" s="286"/>
      <c r="T1407" s="286"/>
      <c r="U1407" s="286"/>
      <c r="V1407" s="286"/>
    </row>
    <row r="1408" spans="1:22" ht="12.75" customHeight="1">
      <c r="A1408" s="522" t="s">
        <v>407</v>
      </c>
      <c r="B1408" s="523"/>
      <c r="C1408" s="323"/>
      <c r="D1408" s="330">
        <v>2.5</v>
      </c>
      <c r="E1408" s="330">
        <v>2.5</v>
      </c>
      <c r="F1408" s="298">
        <v>2.0200000000003455</v>
      </c>
      <c r="G1408" s="341">
        <f t="shared" si="43"/>
        <v>12.62500000000216</v>
      </c>
      <c r="H1408" s="339"/>
      <c r="I1408" s="300"/>
      <c r="J1408" s="300"/>
      <c r="K1408" s="301"/>
      <c r="L1408" s="286"/>
      <c r="M1408" s="286"/>
      <c r="N1408" s="286"/>
      <c r="O1408" s="286"/>
      <c r="P1408" s="286"/>
      <c r="Q1408" s="286"/>
      <c r="R1408" s="286"/>
      <c r="S1408" s="286"/>
      <c r="T1408" s="286"/>
      <c r="U1408" s="286"/>
      <c r="V1408" s="286"/>
    </row>
    <row r="1409" spans="1:22" ht="12.75" customHeight="1">
      <c r="A1409" s="522" t="s">
        <v>408</v>
      </c>
      <c r="B1409" s="523"/>
      <c r="C1409" s="329"/>
      <c r="D1409" s="330">
        <v>2.5</v>
      </c>
      <c r="E1409" s="330">
        <v>2.5</v>
      </c>
      <c r="F1409" s="330">
        <v>2.1199999999997998</v>
      </c>
      <c r="G1409" s="341">
        <f t="shared" si="43"/>
        <v>13.249999999998749</v>
      </c>
      <c r="H1409" s="300"/>
      <c r="I1409" s="300"/>
      <c r="J1409" s="300"/>
      <c r="K1409" s="301"/>
      <c r="L1409" s="286"/>
      <c r="M1409" s="286"/>
      <c r="N1409" s="286"/>
      <c r="O1409" s="286"/>
      <c r="P1409" s="286"/>
      <c r="Q1409" s="286"/>
      <c r="R1409" s="286"/>
      <c r="S1409" s="286"/>
      <c r="T1409" s="286"/>
      <c r="U1409" s="286"/>
      <c r="V1409" s="286"/>
    </row>
    <row r="1410" spans="1:22" ht="12.75" customHeight="1">
      <c r="A1410" s="522" t="s">
        <v>409</v>
      </c>
      <c r="B1410" s="523"/>
      <c r="C1410" s="329"/>
      <c r="D1410" s="330">
        <v>2.5</v>
      </c>
      <c r="E1410" s="330">
        <v>2.5</v>
      </c>
      <c r="F1410" s="330">
        <v>2.6600000000002182</v>
      </c>
      <c r="G1410" s="341">
        <f t="shared" si="43"/>
        <v>16.625000000001364</v>
      </c>
      <c r="H1410" s="300"/>
      <c r="I1410" s="300"/>
      <c r="J1410" s="300"/>
      <c r="K1410" s="301"/>
      <c r="L1410" s="286"/>
      <c r="M1410" s="286"/>
      <c r="N1410" s="286"/>
      <c r="O1410" s="286"/>
      <c r="P1410" s="286"/>
      <c r="Q1410" s="286"/>
      <c r="R1410" s="286"/>
      <c r="S1410" s="286"/>
      <c r="T1410" s="286"/>
      <c r="U1410" s="286"/>
      <c r="V1410" s="286"/>
    </row>
    <row r="1411" spans="1:22" ht="12.75" customHeight="1">
      <c r="A1411" s="522" t="s">
        <v>410</v>
      </c>
      <c r="B1411" s="523"/>
      <c r="C1411" s="332"/>
      <c r="D1411" s="330">
        <v>2.5</v>
      </c>
      <c r="E1411" s="330">
        <v>2.5</v>
      </c>
      <c r="F1411" s="335">
        <v>2.9900000000001454</v>
      </c>
      <c r="G1411" s="341">
        <f t="shared" si="43"/>
        <v>18.687500000000909</v>
      </c>
      <c r="H1411" s="293"/>
      <c r="I1411" s="300"/>
      <c r="J1411" s="300"/>
      <c r="K1411" s="301"/>
      <c r="L1411" s="286"/>
      <c r="M1411" s="286"/>
      <c r="N1411" s="286"/>
      <c r="O1411" s="286"/>
      <c r="P1411" s="286"/>
      <c r="Q1411" s="286"/>
      <c r="R1411" s="286"/>
      <c r="S1411" s="286"/>
      <c r="T1411" s="286"/>
      <c r="U1411" s="286"/>
      <c r="V1411" s="286"/>
    </row>
    <row r="1412" spans="1:22" ht="12.75" customHeight="1">
      <c r="A1412" s="522" t="s">
        <v>411</v>
      </c>
      <c r="B1412" s="523"/>
      <c r="C1412" s="294"/>
      <c r="D1412" s="330">
        <v>2.5</v>
      </c>
      <c r="E1412" s="330">
        <v>2.5</v>
      </c>
      <c r="F1412" s="298">
        <v>2.1600000000002182</v>
      </c>
      <c r="G1412" s="341">
        <f t="shared" si="43"/>
        <v>13.500000000001364</v>
      </c>
      <c r="H1412" s="293"/>
      <c r="I1412" s="300"/>
      <c r="J1412" s="300"/>
      <c r="K1412" s="301"/>
      <c r="L1412" s="286"/>
      <c r="M1412" s="286"/>
      <c r="N1412" s="286"/>
      <c r="O1412" s="286"/>
      <c r="P1412" s="286"/>
      <c r="Q1412" s="286"/>
      <c r="R1412" s="286"/>
      <c r="S1412" s="286"/>
      <c r="T1412" s="286"/>
      <c r="U1412" s="286"/>
      <c r="V1412" s="286"/>
    </row>
    <row r="1413" spans="1:22" ht="12.75" customHeight="1">
      <c r="A1413" s="522" t="s">
        <v>412</v>
      </c>
      <c r="B1413" s="523"/>
      <c r="C1413" s="323"/>
      <c r="D1413" s="330">
        <v>2.5</v>
      </c>
      <c r="E1413" s="330">
        <v>2.5</v>
      </c>
      <c r="F1413" s="298">
        <v>1.9199999999999817</v>
      </c>
      <c r="G1413" s="341">
        <f t="shared" si="43"/>
        <v>11.999999999999886</v>
      </c>
      <c r="H1413" s="339"/>
      <c r="I1413" s="300"/>
      <c r="J1413" s="300"/>
      <c r="K1413" s="301"/>
      <c r="L1413" s="286"/>
      <c r="M1413" s="286"/>
      <c r="N1413" s="286"/>
      <c r="O1413" s="286"/>
      <c r="P1413" s="286"/>
      <c r="Q1413" s="286"/>
      <c r="R1413" s="286"/>
      <c r="S1413" s="286"/>
      <c r="T1413" s="286"/>
      <c r="U1413" s="286"/>
      <c r="V1413" s="286"/>
    </row>
    <row r="1414" spans="1:22" ht="12.75" customHeight="1">
      <c r="A1414" s="522" t="s">
        <v>413</v>
      </c>
      <c r="B1414" s="523"/>
      <c r="C1414" s="329"/>
      <c r="D1414" s="330">
        <v>2.5</v>
      </c>
      <c r="E1414" s="330">
        <v>2.5</v>
      </c>
      <c r="F1414" s="330">
        <v>2.2200000000001636</v>
      </c>
      <c r="G1414" s="341">
        <f t="shared" si="43"/>
        <v>13.875000000001023</v>
      </c>
      <c r="H1414" s="300"/>
      <c r="I1414" s="300"/>
      <c r="J1414" s="300"/>
      <c r="K1414" s="301"/>
      <c r="L1414" s="286"/>
      <c r="M1414" s="286"/>
      <c r="N1414" s="286"/>
      <c r="O1414" s="286"/>
      <c r="P1414" s="286"/>
      <c r="Q1414" s="286"/>
      <c r="R1414" s="286"/>
      <c r="S1414" s="286"/>
      <c r="T1414" s="286"/>
      <c r="U1414" s="286"/>
      <c r="V1414" s="286"/>
    </row>
    <row r="1415" spans="1:22" ht="12.75" customHeight="1">
      <c r="A1415" s="522" t="s">
        <v>414</v>
      </c>
      <c r="B1415" s="523"/>
      <c r="C1415" s="329"/>
      <c r="D1415" s="330">
        <v>2.5</v>
      </c>
      <c r="E1415" s="330">
        <v>2.5</v>
      </c>
      <c r="F1415" s="330">
        <v>2.5899999999995997</v>
      </c>
      <c r="G1415" s="341">
        <f t="shared" si="43"/>
        <v>16.187499999997499</v>
      </c>
      <c r="H1415" s="300"/>
      <c r="I1415" s="300"/>
      <c r="J1415" s="300"/>
      <c r="K1415" s="301"/>
      <c r="L1415" s="286"/>
      <c r="M1415" s="286"/>
      <c r="N1415" s="286"/>
      <c r="O1415" s="286"/>
      <c r="P1415" s="286"/>
      <c r="Q1415" s="286"/>
      <c r="R1415" s="286"/>
      <c r="S1415" s="286"/>
      <c r="T1415" s="286"/>
      <c r="U1415" s="286"/>
      <c r="V1415" s="286"/>
    </row>
    <row r="1416" spans="1:22" ht="12.75" customHeight="1">
      <c r="A1416" s="522" t="s">
        <v>415</v>
      </c>
      <c r="B1416" s="523"/>
      <c r="C1416" s="332"/>
      <c r="D1416" s="330">
        <v>2.5</v>
      </c>
      <c r="E1416" s="330">
        <v>2.5</v>
      </c>
      <c r="F1416" s="335">
        <v>2.15</v>
      </c>
      <c r="G1416" s="341">
        <f t="shared" si="43"/>
        <v>13.4375</v>
      </c>
      <c r="H1416" s="293"/>
      <c r="I1416" s="300"/>
      <c r="J1416" s="300"/>
      <c r="K1416" s="301"/>
      <c r="L1416" s="286"/>
      <c r="M1416" s="286"/>
      <c r="N1416" s="286"/>
      <c r="O1416" s="286"/>
      <c r="P1416" s="286"/>
      <c r="Q1416" s="286"/>
      <c r="R1416" s="286"/>
      <c r="S1416" s="286"/>
      <c r="T1416" s="286"/>
      <c r="U1416" s="286"/>
      <c r="V1416" s="286"/>
    </row>
    <row r="1417" spans="1:22" ht="12.75" customHeight="1">
      <c r="A1417" s="522" t="s">
        <v>416</v>
      </c>
      <c r="B1417" s="523"/>
      <c r="C1417" s="294"/>
      <c r="D1417" s="330">
        <v>2.5</v>
      </c>
      <c r="E1417" s="330">
        <v>2.5</v>
      </c>
      <c r="F1417" s="298">
        <v>1.9700000000001636</v>
      </c>
      <c r="G1417" s="341">
        <f t="shared" si="43"/>
        <v>12.312500000001023</v>
      </c>
      <c r="H1417" s="293"/>
      <c r="I1417" s="300"/>
      <c r="J1417" s="300"/>
      <c r="K1417" s="301"/>
      <c r="L1417" s="286"/>
      <c r="M1417" s="286"/>
      <c r="N1417" s="286"/>
      <c r="O1417" s="286"/>
      <c r="P1417" s="286"/>
      <c r="Q1417" s="286"/>
      <c r="R1417" s="286"/>
      <c r="S1417" s="286"/>
      <c r="T1417" s="286"/>
      <c r="U1417" s="286"/>
      <c r="V1417" s="286"/>
    </row>
    <row r="1418" spans="1:22" ht="12.75" customHeight="1">
      <c r="A1418" s="522" t="s">
        <v>417</v>
      </c>
      <c r="B1418" s="523"/>
      <c r="C1418" s="323"/>
      <c r="D1418" s="330">
        <v>2.5</v>
      </c>
      <c r="E1418" s="330">
        <v>2.5</v>
      </c>
      <c r="F1418" s="298">
        <v>2.0300000000001091</v>
      </c>
      <c r="G1418" s="341">
        <f t="shared" si="43"/>
        <v>12.687500000000682</v>
      </c>
      <c r="H1418" s="339"/>
      <c r="I1418" s="300"/>
      <c r="J1418" s="300"/>
      <c r="K1418" s="301"/>
      <c r="L1418" s="286"/>
      <c r="M1418" s="286"/>
      <c r="N1418" s="286"/>
      <c r="O1418" s="286"/>
      <c r="P1418" s="286"/>
      <c r="Q1418" s="286"/>
      <c r="R1418" s="286"/>
      <c r="S1418" s="286"/>
      <c r="T1418" s="286"/>
      <c r="U1418" s="286"/>
      <c r="V1418" s="286"/>
    </row>
    <row r="1419" spans="1:22" ht="12.75" customHeight="1">
      <c r="A1419" s="522" t="s">
        <v>418</v>
      </c>
      <c r="B1419" s="523"/>
      <c r="C1419" s="329"/>
      <c r="D1419" s="330">
        <v>2.5</v>
      </c>
      <c r="E1419" s="330">
        <v>2.5</v>
      </c>
      <c r="F1419" s="330">
        <v>2.0900000000000545</v>
      </c>
      <c r="G1419" s="341">
        <f t="shared" si="43"/>
        <v>13.062500000000341</v>
      </c>
      <c r="H1419" s="300"/>
      <c r="I1419" s="300"/>
      <c r="J1419" s="300"/>
      <c r="K1419" s="301"/>
      <c r="L1419" s="286"/>
      <c r="M1419" s="286"/>
      <c r="N1419" s="286"/>
      <c r="O1419" s="286"/>
      <c r="P1419" s="286"/>
      <c r="Q1419" s="286"/>
      <c r="R1419" s="286"/>
      <c r="S1419" s="286"/>
      <c r="T1419" s="286"/>
      <c r="U1419" s="286"/>
      <c r="V1419" s="286"/>
    </row>
    <row r="1420" spans="1:22" ht="12.75" customHeight="1">
      <c r="A1420" s="456"/>
      <c r="B1420" s="456"/>
      <c r="C1420" s="329"/>
      <c r="D1420" s="329"/>
      <c r="E1420" s="329"/>
      <c r="F1420" s="329"/>
      <c r="G1420" s="329"/>
      <c r="H1420" s="300"/>
      <c r="I1420" s="300"/>
      <c r="J1420" s="300"/>
      <c r="K1420" s="301"/>
      <c r="L1420" s="286"/>
      <c r="M1420" s="286"/>
      <c r="N1420" s="286"/>
      <c r="O1420" s="286"/>
      <c r="P1420" s="286"/>
      <c r="Q1420" s="286"/>
      <c r="R1420" s="286"/>
      <c r="S1420" s="286"/>
      <c r="T1420" s="286"/>
      <c r="U1420" s="286"/>
      <c r="V1420" s="286"/>
    </row>
    <row r="1421" spans="1:22" ht="12.75" customHeight="1">
      <c r="A1421" s="516"/>
      <c r="B1421" s="517"/>
      <c r="C1421" s="332"/>
      <c r="D1421" s="333"/>
      <c r="E1421" s="334"/>
      <c r="F1421" s="335"/>
      <c r="G1421" s="342"/>
      <c r="H1421" s="293"/>
      <c r="I1421" s="300"/>
      <c r="J1421" s="300"/>
      <c r="K1421" s="301"/>
      <c r="L1421" s="286"/>
      <c r="M1421" s="286"/>
      <c r="N1421" s="286"/>
      <c r="O1421" s="286"/>
      <c r="P1421" s="286"/>
      <c r="Q1421" s="286"/>
      <c r="R1421" s="286"/>
      <c r="S1421" s="286"/>
      <c r="T1421" s="286"/>
      <c r="U1421" s="286"/>
      <c r="V1421" s="286"/>
    </row>
    <row r="1422" spans="1:22" ht="12.75" customHeight="1">
      <c r="A1422" s="454"/>
      <c r="B1422" s="463"/>
      <c r="C1422" s="294"/>
      <c r="D1422" s="303"/>
      <c r="E1422" s="297"/>
      <c r="F1422" s="298"/>
      <c r="G1422" s="338"/>
      <c r="H1422" s="293"/>
      <c r="I1422" s="300"/>
      <c r="J1422" s="300"/>
      <c r="K1422" s="301"/>
      <c r="L1422" s="286"/>
      <c r="M1422" s="286"/>
      <c r="N1422" s="286"/>
      <c r="O1422" s="286"/>
      <c r="P1422" s="286"/>
      <c r="Q1422" s="286"/>
      <c r="R1422" s="286"/>
      <c r="S1422" s="286"/>
      <c r="T1422" s="286"/>
      <c r="U1422" s="286"/>
      <c r="V1422" s="286"/>
    </row>
    <row r="1423" spans="1:22" ht="12.75" customHeight="1">
      <c r="A1423" s="454"/>
      <c r="B1423" s="455"/>
      <c r="C1423" s="323"/>
      <c r="D1423" s="303"/>
      <c r="E1423" s="297"/>
      <c r="F1423" s="298"/>
      <c r="G1423" s="338"/>
      <c r="H1423" s="339"/>
      <c r="I1423" s="300"/>
      <c r="J1423" s="300"/>
      <c r="K1423" s="301"/>
      <c r="L1423" s="286"/>
      <c r="M1423" s="286"/>
      <c r="N1423" s="286"/>
      <c r="O1423" s="286"/>
      <c r="P1423" s="286"/>
      <c r="Q1423" s="286"/>
      <c r="R1423" s="286"/>
      <c r="S1423" s="286"/>
      <c r="T1423" s="286"/>
      <c r="U1423" s="286"/>
      <c r="V1423" s="286"/>
    </row>
    <row r="1424" spans="1:22" ht="12.75" customHeight="1">
      <c r="A1424" s="456"/>
      <c r="B1424" s="456"/>
      <c r="C1424" s="329"/>
      <c r="D1424" s="329"/>
      <c r="E1424" s="329"/>
      <c r="F1424" s="329"/>
      <c r="G1424" s="329"/>
      <c r="H1424" s="300"/>
      <c r="I1424" s="300"/>
      <c r="J1424" s="300"/>
      <c r="K1424" s="301"/>
      <c r="L1424" s="286"/>
      <c r="M1424" s="286"/>
      <c r="N1424" s="286"/>
      <c r="O1424" s="286"/>
      <c r="P1424" s="286"/>
      <c r="Q1424" s="286"/>
      <c r="R1424" s="286"/>
      <c r="S1424" s="286"/>
      <c r="T1424" s="286"/>
      <c r="U1424" s="286"/>
      <c r="V1424" s="286"/>
    </row>
    <row r="1425" spans="1:22" ht="12.75" customHeight="1" thickBot="1">
      <c r="A1425" s="457" t="s">
        <v>13</v>
      </c>
      <c r="B1425" s="458"/>
      <c r="C1425" s="458"/>
      <c r="D1425" s="458"/>
      <c r="E1425" s="458"/>
      <c r="F1425" s="458"/>
      <c r="G1425" s="343">
        <f>ROUNDUP((SUM(G1390:G1423)*0.7),0)</f>
        <v>743</v>
      </c>
      <c r="H1425" s="309"/>
      <c r="I1425" s="344"/>
      <c r="J1425" s="309"/>
      <c r="K1425" s="310"/>
      <c r="L1425" s="286"/>
      <c r="N1425" s="286"/>
      <c r="O1425" s="286"/>
      <c r="P1425" s="286"/>
      <c r="Q1425" s="286"/>
      <c r="R1425" s="286"/>
      <c r="S1425" s="286"/>
      <c r="T1425" s="286"/>
      <c r="U1425" s="286"/>
      <c r="V1425" s="286"/>
    </row>
    <row r="1426" spans="1:22" ht="12.75" customHeight="1">
      <c r="A1426" s="315"/>
      <c r="B1426" s="286"/>
      <c r="C1426" s="286"/>
      <c r="D1426" s="286"/>
      <c r="E1426" s="286"/>
      <c r="F1426" s="286"/>
      <c r="G1426" s="286"/>
      <c r="H1426" s="312"/>
      <c r="I1426" s="312"/>
      <c r="J1426" s="312"/>
      <c r="K1426" s="313"/>
      <c r="L1426" s="286"/>
      <c r="M1426" s="286"/>
      <c r="N1426" s="286"/>
      <c r="O1426" s="286"/>
      <c r="P1426" s="286"/>
      <c r="Q1426" s="286"/>
      <c r="R1426" s="286"/>
      <c r="S1426" s="286"/>
      <c r="T1426" s="286"/>
      <c r="U1426" s="286"/>
      <c r="V1426" s="286"/>
    </row>
    <row r="1427" spans="1:22" ht="47.25" customHeight="1">
      <c r="A1427" s="459"/>
      <c r="B1427" s="460"/>
      <c r="C1427" s="460"/>
      <c r="D1427" s="460"/>
      <c r="E1427" s="460"/>
      <c r="F1427" s="460"/>
      <c r="G1427" s="460"/>
      <c r="H1427" s="460"/>
      <c r="I1427" s="460"/>
      <c r="J1427" s="286"/>
      <c r="K1427" s="314"/>
      <c r="L1427" s="286"/>
      <c r="M1427" s="286"/>
      <c r="N1427" s="286"/>
      <c r="O1427" s="286"/>
      <c r="P1427" s="286"/>
      <c r="Q1427" s="286"/>
      <c r="R1427" s="286"/>
      <c r="S1427" s="286"/>
      <c r="T1427" s="286"/>
      <c r="U1427" s="286"/>
      <c r="V1427" s="286"/>
    </row>
    <row r="1428" spans="1:22" ht="12.75" customHeight="1">
      <c r="A1428" s="461" t="s">
        <v>315</v>
      </c>
      <c r="B1428" s="460"/>
      <c r="C1428" s="460"/>
      <c r="D1428" s="316"/>
      <c r="E1428" s="316"/>
      <c r="F1428" s="462" t="s">
        <v>315</v>
      </c>
      <c r="G1428" s="460"/>
      <c r="H1428" s="460"/>
      <c r="I1428" s="316"/>
      <c r="J1428" s="286"/>
      <c r="K1428" s="314"/>
      <c r="L1428" s="286"/>
      <c r="M1428" s="286"/>
      <c r="N1428" s="286"/>
      <c r="O1428" s="286"/>
      <c r="P1428" s="286"/>
      <c r="Q1428" s="286"/>
      <c r="R1428" s="286"/>
      <c r="S1428" s="286"/>
      <c r="T1428" s="286"/>
      <c r="U1428" s="286"/>
      <c r="V1428" s="286"/>
    </row>
    <row r="1429" spans="1:22" ht="15.75" customHeight="1" thickBot="1">
      <c r="A1429" s="451" t="s">
        <v>316</v>
      </c>
      <c r="B1429" s="452"/>
      <c r="C1429" s="452"/>
      <c r="D1429" s="317"/>
      <c r="E1429" s="317"/>
      <c r="F1429" s="453" t="s">
        <v>316</v>
      </c>
      <c r="G1429" s="452"/>
      <c r="H1429" s="452"/>
      <c r="I1429" s="317"/>
      <c r="J1429" s="318"/>
      <c r="K1429" s="319"/>
      <c r="L1429" s="286"/>
      <c r="M1429" s="286"/>
      <c r="N1429" s="286"/>
      <c r="O1429" s="286"/>
      <c r="P1429" s="286"/>
      <c r="Q1429" s="286"/>
      <c r="R1429" s="286"/>
      <c r="S1429" s="286"/>
      <c r="T1429" s="286"/>
      <c r="U1429" s="286"/>
      <c r="V1429" s="286"/>
    </row>
    <row r="1430" spans="1:22" ht="30.75" customHeight="1">
      <c r="A1430" s="470" t="s">
        <v>302</v>
      </c>
      <c r="B1430" s="479"/>
      <c r="C1430" s="479"/>
      <c r="D1430" s="479"/>
      <c r="E1430" s="479"/>
      <c r="F1430" s="479"/>
      <c r="G1430" s="479"/>
      <c r="H1430" s="479"/>
      <c r="I1430" s="479"/>
      <c r="J1430" s="479"/>
      <c r="K1430" s="480"/>
      <c r="L1430" s="286"/>
      <c r="M1430" s="286"/>
      <c r="N1430" s="286"/>
      <c r="O1430" s="286"/>
      <c r="P1430" s="286"/>
      <c r="Q1430" s="286"/>
      <c r="R1430" s="286"/>
      <c r="S1430" s="286"/>
      <c r="T1430" s="286"/>
      <c r="U1430" s="286"/>
      <c r="V1430" s="286"/>
    </row>
    <row r="1431" spans="1:22" ht="12.75" customHeight="1" thickBot="1">
      <c r="A1431" s="483"/>
      <c r="B1431" s="479"/>
      <c r="C1431" s="479"/>
      <c r="D1431" s="479"/>
      <c r="E1431" s="479"/>
      <c r="F1431" s="479"/>
      <c r="G1431" s="479"/>
      <c r="H1431" s="479"/>
      <c r="I1431" s="479"/>
      <c r="J1431" s="479"/>
      <c r="K1431" s="480"/>
      <c r="L1431" s="286"/>
      <c r="M1431" s="286"/>
      <c r="N1431" s="286"/>
      <c r="O1431" s="286"/>
      <c r="P1431" s="286"/>
      <c r="Q1431" s="286"/>
      <c r="R1431" s="286"/>
      <c r="S1431" s="286"/>
      <c r="T1431" s="286"/>
      <c r="U1431" s="286"/>
      <c r="V1431" s="286"/>
    </row>
    <row r="1432" spans="1:22" ht="52.5" customHeight="1">
      <c r="A1432" s="288" t="s">
        <v>303</v>
      </c>
      <c r="B1432" s="484" t="str">
        <f>B3</f>
        <v>CONSTRUCCION DE LOS SISTEMAS DE ALCANTARILLADO PLUVIAL DE LOS BARRIOS EL DORADO, PRADOS DE SAN LUIS, SANTA CATALINA, PATRIOTAS, VILLA BACHUE y PRADOS DEL NORTE DE LA CIUDAD DE TUNJA.</v>
      </c>
      <c r="C1432" s="485"/>
      <c r="D1432" s="485"/>
      <c r="E1432" s="485"/>
      <c r="F1432" s="485"/>
      <c r="G1432" s="485"/>
      <c r="H1432" s="485"/>
      <c r="I1432" s="485"/>
      <c r="J1432" s="485"/>
      <c r="K1432" s="486"/>
      <c r="L1432" s="286"/>
      <c r="M1432" s="286"/>
      <c r="N1432" s="286"/>
      <c r="O1432" s="286"/>
      <c r="P1432" s="286"/>
      <c r="Q1432" s="286"/>
      <c r="R1432" s="286"/>
      <c r="S1432" s="286"/>
      <c r="T1432" s="286"/>
      <c r="U1432" s="286"/>
      <c r="V1432" s="286"/>
    </row>
    <row r="1433" spans="1:22" ht="12.75" customHeight="1">
      <c r="A1433" s="487" t="s">
        <v>305</v>
      </c>
      <c r="B1433" s="455"/>
      <c r="C1433" s="488"/>
      <c r="D1433" s="489"/>
      <c r="E1433" s="489"/>
      <c r="F1433" s="455"/>
      <c r="G1433" s="490" t="s">
        <v>306</v>
      </c>
      <c r="H1433" s="455"/>
      <c r="I1433" s="490"/>
      <c r="J1433" s="489"/>
      <c r="K1433" s="491"/>
      <c r="L1433" s="286"/>
      <c r="M1433" s="286"/>
      <c r="N1433" s="286"/>
      <c r="O1433" s="286"/>
      <c r="P1433" s="286"/>
      <c r="Q1433" s="286"/>
      <c r="R1433" s="286"/>
      <c r="S1433" s="286"/>
      <c r="T1433" s="286"/>
      <c r="U1433" s="286"/>
      <c r="V1433" s="286"/>
    </row>
    <row r="1434" spans="1:22" ht="45.75" customHeight="1" thickBot="1">
      <c r="A1434" s="289" t="s">
        <v>8</v>
      </c>
      <c r="B1434" s="465" t="s">
        <v>94</v>
      </c>
      <c r="C1434" s="466"/>
      <c r="D1434" s="467" t="s">
        <v>10</v>
      </c>
      <c r="E1434" s="468"/>
      <c r="F1434" s="466"/>
      <c r="G1434" s="469" t="str">
        <f>'PRESUPUESTO OFICIAL'!C83</f>
        <v>EXCAVACIÓNES MECANICAS Y CORTES EN MATERIAL CONGLOMERADO SIN EXPLOSIVOS, (INCLUYE CARGUE Y ACARREO LIBRE HASTA 5 KM.)</v>
      </c>
      <c r="H1434" s="468"/>
      <c r="I1434" s="468"/>
      <c r="J1434" s="290" t="s">
        <v>9</v>
      </c>
      <c r="K1434" s="291" t="s">
        <v>14</v>
      </c>
      <c r="L1434" s="286"/>
      <c r="M1434" s="286"/>
      <c r="N1434" s="286"/>
      <c r="O1434" s="286"/>
      <c r="P1434" s="286"/>
      <c r="Q1434" s="286"/>
      <c r="R1434" s="286"/>
      <c r="S1434" s="286"/>
      <c r="T1434" s="286"/>
      <c r="U1434" s="286"/>
      <c r="V1434" s="286"/>
    </row>
    <row r="1435" spans="1:22" ht="12.75" customHeight="1">
      <c r="A1435" s="470" t="s">
        <v>307</v>
      </c>
      <c r="B1435" s="471"/>
      <c r="C1435" s="474" t="s">
        <v>5</v>
      </c>
      <c r="D1435" s="476" t="s">
        <v>308</v>
      </c>
      <c r="E1435" s="477"/>
      <c r="F1435" s="473"/>
      <c r="G1435" s="474" t="s">
        <v>13</v>
      </c>
      <c r="H1435" s="478" t="s">
        <v>309</v>
      </c>
      <c r="I1435" s="479"/>
      <c r="J1435" s="479"/>
      <c r="K1435" s="480"/>
      <c r="L1435" s="286"/>
      <c r="M1435" s="286"/>
      <c r="N1435" s="286"/>
      <c r="O1435" s="286"/>
      <c r="P1435" s="286"/>
      <c r="Q1435" s="286"/>
      <c r="R1435" s="286"/>
      <c r="S1435" s="286"/>
      <c r="T1435" s="286"/>
      <c r="U1435" s="286"/>
      <c r="V1435" s="286"/>
    </row>
    <row r="1436" spans="1:22" ht="12.75" customHeight="1">
      <c r="A1436" s="472"/>
      <c r="B1436" s="473"/>
      <c r="C1436" s="475"/>
      <c r="D1436" s="294" t="s">
        <v>310</v>
      </c>
      <c r="E1436" s="294" t="s">
        <v>311</v>
      </c>
      <c r="F1436" s="294" t="s">
        <v>312</v>
      </c>
      <c r="G1436" s="475"/>
      <c r="H1436" s="481"/>
      <c r="I1436" s="477"/>
      <c r="J1436" s="477"/>
      <c r="K1436" s="482"/>
      <c r="L1436" s="286"/>
      <c r="M1436" s="286"/>
      <c r="N1436" s="286"/>
      <c r="O1436" s="286"/>
      <c r="P1436" s="286"/>
      <c r="Q1436" s="286"/>
      <c r="R1436" s="286"/>
      <c r="S1436" s="286"/>
      <c r="T1436" s="286"/>
      <c r="U1436" s="286"/>
      <c r="V1436" s="286"/>
    </row>
    <row r="1437" spans="1:22" ht="12.75" customHeight="1">
      <c r="A1437" s="529" t="s">
        <v>386</v>
      </c>
      <c r="B1437" s="530"/>
      <c r="C1437" s="294"/>
      <c r="D1437" s="296">
        <v>32.5</v>
      </c>
      <c r="E1437" s="322">
        <v>0.7</v>
      </c>
      <c r="F1437" s="337">
        <v>1.6850000000000818</v>
      </c>
      <c r="G1437" s="338">
        <f>D1437*E1437*F1437</f>
        <v>38.333750000001864</v>
      </c>
      <c r="H1437" s="293"/>
      <c r="I1437" s="300"/>
      <c r="J1437" s="300"/>
      <c r="K1437" s="301"/>
      <c r="L1437" s="286"/>
      <c r="M1437" s="286"/>
      <c r="N1437" s="286"/>
      <c r="O1437" s="286"/>
      <c r="P1437" s="286"/>
      <c r="Q1437" s="286"/>
      <c r="R1437" s="286"/>
      <c r="S1437" s="286"/>
      <c r="T1437" s="286"/>
      <c r="U1437" s="286"/>
      <c r="V1437" s="286"/>
    </row>
    <row r="1438" spans="1:22" ht="12.75" customHeight="1">
      <c r="A1438" s="522" t="s">
        <v>387</v>
      </c>
      <c r="B1438" s="524"/>
      <c r="C1438" s="294"/>
      <c r="D1438" s="296">
        <v>41.5</v>
      </c>
      <c r="E1438" s="322">
        <v>0.7</v>
      </c>
      <c r="F1438" s="337">
        <v>1.7150000000000545</v>
      </c>
      <c r="G1438" s="338">
        <f t="shared" ref="G1438:G1466" si="44">D1438*E1438*F1438</f>
        <v>49.820750000001581</v>
      </c>
      <c r="H1438" s="293"/>
      <c r="I1438" s="300"/>
      <c r="J1438" s="300"/>
      <c r="K1438" s="301"/>
      <c r="L1438" s="286"/>
      <c r="M1438" s="286"/>
      <c r="N1438" s="286"/>
      <c r="O1438" s="286"/>
      <c r="P1438" s="286"/>
      <c r="Q1438" s="286"/>
      <c r="R1438" s="286"/>
      <c r="S1438" s="286"/>
      <c r="T1438" s="286"/>
      <c r="U1438" s="286"/>
      <c r="V1438" s="286"/>
    </row>
    <row r="1439" spans="1:22" ht="12.75" customHeight="1">
      <c r="A1439" s="522" t="s">
        <v>388</v>
      </c>
      <c r="B1439" s="524"/>
      <c r="C1439" s="294"/>
      <c r="D1439" s="296">
        <v>39.200000000000003</v>
      </c>
      <c r="E1439" s="322">
        <v>0.7</v>
      </c>
      <c r="F1439" s="337">
        <v>1.7450000000002546</v>
      </c>
      <c r="G1439" s="338">
        <f t="shared" si="44"/>
        <v>47.882800000006988</v>
      </c>
      <c r="H1439" s="293"/>
      <c r="I1439" s="300"/>
      <c r="J1439" s="300"/>
      <c r="K1439" s="301"/>
      <c r="L1439" s="286"/>
      <c r="M1439" s="286"/>
      <c r="N1439" s="286"/>
      <c r="O1439" s="286"/>
      <c r="P1439" s="286"/>
      <c r="Q1439" s="286"/>
      <c r="R1439" s="286"/>
      <c r="S1439" s="286"/>
      <c r="T1439" s="286"/>
      <c r="U1439" s="286"/>
      <c r="V1439" s="286"/>
    </row>
    <row r="1440" spans="1:22" ht="12.75" customHeight="1">
      <c r="A1440" s="522" t="s">
        <v>389</v>
      </c>
      <c r="B1440" s="524"/>
      <c r="C1440" s="294"/>
      <c r="D1440" s="296">
        <v>18.5</v>
      </c>
      <c r="E1440" s="322">
        <v>0.7</v>
      </c>
      <c r="F1440" s="337">
        <v>1.8200000000000727</v>
      </c>
      <c r="G1440" s="338">
        <f t="shared" si="44"/>
        <v>23.569000000000941</v>
      </c>
      <c r="H1440" s="293"/>
      <c r="I1440" s="300"/>
      <c r="J1440" s="300"/>
      <c r="K1440" s="301"/>
      <c r="L1440" s="286"/>
      <c r="M1440" s="286"/>
      <c r="N1440" s="286"/>
      <c r="O1440" s="286"/>
      <c r="P1440" s="286"/>
      <c r="Q1440" s="286"/>
      <c r="R1440" s="286"/>
      <c r="S1440" s="286"/>
      <c r="T1440" s="286"/>
      <c r="U1440" s="286"/>
      <c r="V1440" s="286"/>
    </row>
    <row r="1441" spans="1:22" ht="12.75" customHeight="1">
      <c r="A1441" s="522" t="s">
        <v>390</v>
      </c>
      <c r="B1441" s="524"/>
      <c r="C1441" s="294"/>
      <c r="D1441" s="296">
        <v>67.8</v>
      </c>
      <c r="E1441" s="322">
        <v>0.7</v>
      </c>
      <c r="F1441" s="337">
        <v>2.140000000000009</v>
      </c>
      <c r="G1441" s="338">
        <f t="shared" si="44"/>
        <v>101.56440000000042</v>
      </c>
      <c r="H1441" s="293"/>
      <c r="I1441" s="300"/>
      <c r="J1441" s="300"/>
      <c r="K1441" s="301"/>
      <c r="L1441" s="286"/>
      <c r="M1441" s="286"/>
      <c r="N1441" s="286"/>
      <c r="O1441" s="286"/>
      <c r="P1441" s="286"/>
      <c r="Q1441" s="286"/>
      <c r="R1441" s="286"/>
      <c r="S1441" s="286"/>
      <c r="T1441" s="286"/>
      <c r="U1441" s="286"/>
      <c r="V1441" s="286"/>
    </row>
    <row r="1442" spans="1:22" ht="12.75" customHeight="1">
      <c r="A1442" s="522" t="s">
        <v>391</v>
      </c>
      <c r="B1442" s="524"/>
      <c r="C1442" s="294"/>
      <c r="D1442" s="296">
        <v>40.1</v>
      </c>
      <c r="E1442" s="322">
        <v>0.7</v>
      </c>
      <c r="F1442" s="337">
        <v>2.5750000000001818</v>
      </c>
      <c r="G1442" s="338">
        <f t="shared" si="44"/>
        <v>72.280250000005111</v>
      </c>
      <c r="H1442" s="293"/>
      <c r="I1442" s="300"/>
      <c r="J1442" s="300"/>
      <c r="K1442" s="301"/>
      <c r="L1442" s="286"/>
      <c r="M1442" s="286"/>
      <c r="N1442" s="286"/>
      <c r="O1442" s="286"/>
      <c r="P1442" s="286"/>
      <c r="Q1442" s="286"/>
      <c r="R1442" s="286"/>
      <c r="S1442" s="286"/>
      <c r="T1442" s="286"/>
      <c r="U1442" s="286"/>
      <c r="V1442" s="286"/>
    </row>
    <row r="1443" spans="1:22" ht="12.75" customHeight="1">
      <c r="A1443" s="522" t="s">
        <v>392</v>
      </c>
      <c r="B1443" s="524"/>
      <c r="C1443" s="294"/>
      <c r="D1443" s="360">
        <v>49.2</v>
      </c>
      <c r="E1443" s="322">
        <v>0.7</v>
      </c>
      <c r="F1443" s="337">
        <v>2.4799999999999272</v>
      </c>
      <c r="G1443" s="338">
        <f t="shared" si="44"/>
        <v>85.411199999997478</v>
      </c>
      <c r="H1443" s="293"/>
      <c r="I1443" s="300"/>
      <c r="J1443" s="300"/>
      <c r="K1443" s="301"/>
      <c r="L1443" s="286"/>
      <c r="M1443" s="286"/>
      <c r="N1443" s="286"/>
      <c r="O1443" s="286"/>
      <c r="P1443" s="286"/>
      <c r="Q1443" s="286"/>
      <c r="R1443" s="286"/>
      <c r="S1443" s="286"/>
      <c r="T1443" s="286"/>
      <c r="U1443" s="286"/>
      <c r="V1443" s="286"/>
    </row>
    <row r="1444" spans="1:22" ht="12.75" customHeight="1">
      <c r="A1444" s="522" t="s">
        <v>393</v>
      </c>
      <c r="B1444" s="524"/>
      <c r="C1444" s="294"/>
      <c r="D1444" s="296">
        <v>18.399999999999999</v>
      </c>
      <c r="E1444" s="322">
        <v>0.7</v>
      </c>
      <c r="F1444" s="337">
        <v>2.3250000000001818</v>
      </c>
      <c r="G1444" s="338">
        <f t="shared" si="44"/>
        <v>29.946000000002339</v>
      </c>
      <c r="H1444" s="293"/>
      <c r="I1444" s="300"/>
      <c r="J1444" s="300"/>
      <c r="K1444" s="301"/>
      <c r="L1444" s="286"/>
      <c r="M1444" s="286"/>
      <c r="N1444" s="286"/>
      <c r="O1444" s="286"/>
      <c r="P1444" s="286"/>
      <c r="Q1444" s="286"/>
      <c r="R1444" s="286"/>
      <c r="S1444" s="286"/>
      <c r="T1444" s="286"/>
      <c r="U1444" s="286"/>
      <c r="V1444" s="286"/>
    </row>
    <row r="1445" spans="1:22" ht="12.75" customHeight="1">
      <c r="A1445" s="522" t="s">
        <v>394</v>
      </c>
      <c r="B1445" s="524"/>
      <c r="C1445" s="294"/>
      <c r="D1445" s="296">
        <v>37.1</v>
      </c>
      <c r="E1445" s="322">
        <v>0.7</v>
      </c>
      <c r="F1445" s="298">
        <v>1.7900000000001</v>
      </c>
      <c r="G1445" s="338">
        <f t="shared" si="44"/>
        <v>46.486300000002593</v>
      </c>
      <c r="H1445" s="339"/>
      <c r="I1445" s="300"/>
      <c r="J1445" s="300"/>
      <c r="K1445" s="301"/>
      <c r="L1445" s="286"/>
      <c r="M1445" s="286"/>
      <c r="N1445" s="286"/>
      <c r="O1445" s="286"/>
      <c r="P1445" s="286"/>
      <c r="Q1445" s="286"/>
      <c r="R1445" s="286"/>
      <c r="S1445" s="286"/>
      <c r="T1445" s="286"/>
      <c r="U1445" s="286"/>
      <c r="V1445" s="286"/>
    </row>
    <row r="1446" spans="1:22" ht="12.75" customHeight="1">
      <c r="A1446" s="522" t="s">
        <v>395</v>
      </c>
      <c r="B1446" s="524"/>
      <c r="C1446" s="294"/>
      <c r="D1446" s="296">
        <v>31.4</v>
      </c>
      <c r="E1446" s="322">
        <v>0.7</v>
      </c>
      <c r="F1446" s="325">
        <v>2.1900000000001909</v>
      </c>
      <c r="G1446" s="341">
        <f t="shared" si="44"/>
        <v>48.136200000004187</v>
      </c>
      <c r="H1446" s="293"/>
      <c r="I1446" s="300"/>
      <c r="J1446" s="300"/>
      <c r="K1446" s="301"/>
      <c r="L1446" s="286"/>
      <c r="M1446" s="286"/>
      <c r="N1446" s="286"/>
      <c r="O1446" s="286"/>
      <c r="P1446" s="286"/>
      <c r="Q1446" s="286"/>
      <c r="R1446" s="286"/>
      <c r="S1446" s="286"/>
      <c r="T1446" s="286"/>
      <c r="U1446" s="286"/>
      <c r="V1446" s="286"/>
    </row>
    <row r="1447" spans="1:22" ht="12.75" customHeight="1">
      <c r="A1447" s="522" t="s">
        <v>396</v>
      </c>
      <c r="B1447" s="524"/>
      <c r="C1447" s="294"/>
      <c r="D1447" s="296">
        <v>67.400000000000006</v>
      </c>
      <c r="E1447" s="322">
        <v>0.7</v>
      </c>
      <c r="F1447" s="330">
        <v>2.1199999999997998</v>
      </c>
      <c r="G1447" s="341">
        <f t="shared" si="44"/>
        <v>100.02159999999056</v>
      </c>
      <c r="H1447" s="300"/>
      <c r="I1447" s="300"/>
      <c r="J1447" s="300"/>
      <c r="K1447" s="301"/>
      <c r="L1447" s="286"/>
      <c r="M1447" s="286"/>
      <c r="N1447" s="286"/>
      <c r="O1447" s="286"/>
      <c r="P1447" s="286"/>
      <c r="Q1447" s="286"/>
      <c r="R1447" s="286"/>
      <c r="S1447" s="286"/>
      <c r="T1447" s="286"/>
      <c r="U1447" s="286"/>
      <c r="V1447" s="286"/>
    </row>
    <row r="1448" spans="1:22" ht="12.75" customHeight="1">
      <c r="A1448" s="522" t="s">
        <v>397</v>
      </c>
      <c r="B1448" s="524"/>
      <c r="C1448" s="294"/>
      <c r="D1448" s="296">
        <v>36.299999999999997</v>
      </c>
      <c r="E1448" s="322">
        <v>0.7</v>
      </c>
      <c r="F1448" s="330">
        <v>1.8100000000000818</v>
      </c>
      <c r="G1448" s="341">
        <f t="shared" si="44"/>
        <v>45.992100000002068</v>
      </c>
      <c r="H1448" s="300"/>
      <c r="I1448" s="300"/>
      <c r="J1448" s="300"/>
      <c r="K1448" s="301"/>
      <c r="L1448" s="286"/>
      <c r="M1448" s="286"/>
      <c r="N1448" s="286"/>
      <c r="O1448" s="286"/>
      <c r="P1448" s="286"/>
      <c r="Q1448" s="286"/>
      <c r="R1448" s="286"/>
      <c r="S1448" s="286"/>
      <c r="T1448" s="286"/>
      <c r="U1448" s="286"/>
      <c r="V1448" s="286"/>
    </row>
    <row r="1449" spans="1:22" ht="12.75" customHeight="1">
      <c r="A1449" s="522" t="s">
        <v>398</v>
      </c>
      <c r="B1449" s="524"/>
      <c r="C1449" s="294"/>
      <c r="D1449" s="296">
        <v>45.4</v>
      </c>
      <c r="E1449" s="322">
        <v>0.7</v>
      </c>
      <c r="F1449" s="330">
        <v>1.7500000000001363</v>
      </c>
      <c r="G1449" s="341">
        <f t="shared" si="44"/>
        <v>55.615000000004329</v>
      </c>
      <c r="H1449" s="300"/>
      <c r="I1449" s="300"/>
      <c r="J1449" s="300"/>
      <c r="K1449" s="301"/>
      <c r="L1449" s="286"/>
      <c r="M1449" s="286"/>
      <c r="N1449" s="286"/>
      <c r="O1449" s="286"/>
      <c r="P1449" s="286"/>
      <c r="Q1449" s="286"/>
      <c r="R1449" s="286"/>
      <c r="S1449" s="286"/>
      <c r="T1449" s="286"/>
      <c r="U1449" s="286"/>
      <c r="V1449" s="286"/>
    </row>
    <row r="1450" spans="1:22" ht="12.75" customHeight="1">
      <c r="A1450" s="525" t="s">
        <v>399</v>
      </c>
      <c r="B1450" s="526"/>
      <c r="C1450" s="294"/>
      <c r="D1450" s="296">
        <v>15.8</v>
      </c>
      <c r="E1450" s="322">
        <v>0.7</v>
      </c>
      <c r="F1450" s="330">
        <v>1.8100000000000818</v>
      </c>
      <c r="G1450" s="341">
        <f t="shared" si="44"/>
        <v>20.018600000000905</v>
      </c>
      <c r="H1450" s="300"/>
      <c r="I1450" s="300"/>
      <c r="J1450" s="300"/>
      <c r="K1450" s="301"/>
      <c r="L1450" s="286"/>
      <c r="M1450" s="286"/>
      <c r="N1450" s="286"/>
      <c r="O1450" s="286"/>
      <c r="P1450" s="286"/>
      <c r="Q1450" s="286"/>
      <c r="R1450" s="286"/>
      <c r="S1450" s="286"/>
      <c r="T1450" s="286"/>
      <c r="U1450" s="286"/>
      <c r="V1450" s="286"/>
    </row>
    <row r="1451" spans="1:22" ht="12.75" customHeight="1">
      <c r="A1451" s="527" t="s">
        <v>400</v>
      </c>
      <c r="B1451" s="528"/>
      <c r="C1451" s="294"/>
      <c r="D1451" s="296">
        <v>68.099999999999994</v>
      </c>
      <c r="E1451" s="322">
        <v>0.7</v>
      </c>
      <c r="F1451" s="330">
        <v>1.9050000000001091</v>
      </c>
      <c r="G1451" s="341">
        <f t="shared" si="44"/>
        <v>90.811350000005191</v>
      </c>
      <c r="H1451" s="300"/>
      <c r="I1451" s="300"/>
      <c r="J1451" s="300"/>
      <c r="K1451" s="301"/>
      <c r="L1451" s="286"/>
      <c r="M1451" s="286"/>
      <c r="N1451" s="286"/>
      <c r="O1451" s="286"/>
      <c r="P1451" s="286"/>
      <c r="Q1451" s="286"/>
      <c r="R1451" s="286"/>
      <c r="S1451" s="286"/>
      <c r="T1451" s="286"/>
      <c r="U1451" s="286"/>
      <c r="V1451" s="286"/>
    </row>
    <row r="1452" spans="1:22" ht="12.75" customHeight="1">
      <c r="A1452" s="529" t="s">
        <v>419</v>
      </c>
      <c r="B1452" s="533"/>
      <c r="C1452" s="329"/>
      <c r="D1452" s="330">
        <v>2.5</v>
      </c>
      <c r="E1452" s="330">
        <v>2.5</v>
      </c>
      <c r="F1452" s="330">
        <v>1.9100000000002182</v>
      </c>
      <c r="G1452" s="341">
        <f t="shared" si="44"/>
        <v>11.937500000001364</v>
      </c>
      <c r="H1452" s="300"/>
      <c r="I1452" s="300"/>
      <c r="J1452" s="300"/>
      <c r="K1452" s="301"/>
      <c r="L1452" s="286"/>
      <c r="M1452" s="286"/>
      <c r="N1452" s="286"/>
      <c r="O1452" s="286"/>
      <c r="P1452" s="286"/>
      <c r="Q1452" s="286"/>
      <c r="R1452" s="286"/>
      <c r="S1452" s="286"/>
      <c r="T1452" s="286"/>
      <c r="U1452" s="286"/>
      <c r="V1452" s="286"/>
    </row>
    <row r="1453" spans="1:22" ht="12.75" customHeight="1">
      <c r="A1453" s="527" t="s">
        <v>420</v>
      </c>
      <c r="B1453" s="528"/>
      <c r="C1453" s="332"/>
      <c r="D1453" s="330">
        <v>2.5</v>
      </c>
      <c r="E1453" s="330">
        <v>2.5</v>
      </c>
      <c r="F1453" s="335">
        <v>1.9599999999999453</v>
      </c>
      <c r="G1453" s="341">
        <f t="shared" si="44"/>
        <v>12.249999999999659</v>
      </c>
      <c r="H1453" s="293"/>
      <c r="I1453" s="300"/>
      <c r="J1453" s="300"/>
      <c r="K1453" s="301"/>
      <c r="L1453" s="286"/>
      <c r="M1453" s="286"/>
      <c r="N1453" s="286"/>
      <c r="O1453" s="286"/>
      <c r="P1453" s="286"/>
      <c r="Q1453" s="286"/>
      <c r="R1453" s="286"/>
      <c r="S1453" s="286"/>
      <c r="T1453" s="286"/>
      <c r="U1453" s="286"/>
      <c r="V1453" s="286"/>
    </row>
    <row r="1454" spans="1:22" ht="12.75" customHeight="1">
      <c r="A1454" s="529" t="s">
        <v>406</v>
      </c>
      <c r="B1454" s="533"/>
      <c r="C1454" s="294"/>
      <c r="D1454" s="330">
        <v>2.5</v>
      </c>
      <c r="E1454" s="330">
        <v>2.5</v>
      </c>
      <c r="F1454" s="298">
        <v>1.9700000000001636</v>
      </c>
      <c r="G1454" s="341">
        <f t="shared" si="44"/>
        <v>12.312500000001023</v>
      </c>
      <c r="H1454" s="293"/>
      <c r="I1454" s="300"/>
      <c r="J1454" s="300"/>
      <c r="K1454" s="301"/>
      <c r="L1454" s="286"/>
      <c r="M1454" s="286"/>
      <c r="N1454" s="286"/>
      <c r="O1454" s="286"/>
      <c r="P1454" s="286"/>
      <c r="Q1454" s="286"/>
      <c r="R1454" s="286"/>
      <c r="S1454" s="286"/>
      <c r="T1454" s="286"/>
      <c r="U1454" s="286"/>
      <c r="V1454" s="286"/>
    </row>
    <row r="1455" spans="1:22" ht="12.75" customHeight="1">
      <c r="A1455" s="522" t="s">
        <v>407</v>
      </c>
      <c r="B1455" s="523"/>
      <c r="C1455" s="323"/>
      <c r="D1455" s="330">
        <v>2.5</v>
      </c>
      <c r="E1455" s="330">
        <v>2.5</v>
      </c>
      <c r="F1455" s="298">
        <v>2.0200000000003455</v>
      </c>
      <c r="G1455" s="341">
        <f t="shared" si="44"/>
        <v>12.62500000000216</v>
      </c>
      <c r="H1455" s="339"/>
      <c r="I1455" s="300"/>
      <c r="J1455" s="300"/>
      <c r="K1455" s="301"/>
      <c r="L1455" s="286"/>
      <c r="M1455" s="286"/>
      <c r="N1455" s="286"/>
      <c r="O1455" s="286"/>
      <c r="P1455" s="286"/>
      <c r="Q1455" s="286"/>
      <c r="R1455" s="286"/>
      <c r="S1455" s="286"/>
      <c r="T1455" s="286"/>
      <c r="U1455" s="286"/>
      <c r="V1455" s="286"/>
    </row>
    <row r="1456" spans="1:22" ht="12.75" customHeight="1">
      <c r="A1456" s="522" t="s">
        <v>408</v>
      </c>
      <c r="B1456" s="523"/>
      <c r="C1456" s="329"/>
      <c r="D1456" s="330">
        <v>2.5</v>
      </c>
      <c r="E1456" s="330">
        <v>2.5</v>
      </c>
      <c r="F1456" s="330">
        <v>2.1199999999997998</v>
      </c>
      <c r="G1456" s="341">
        <f t="shared" si="44"/>
        <v>13.249999999998749</v>
      </c>
      <c r="H1456" s="300"/>
      <c r="I1456" s="300"/>
      <c r="J1456" s="300"/>
      <c r="K1456" s="301"/>
      <c r="L1456" s="286"/>
      <c r="M1456" s="286"/>
      <c r="N1456" s="286"/>
      <c r="O1456" s="286"/>
      <c r="P1456" s="286"/>
      <c r="Q1456" s="286"/>
      <c r="R1456" s="286"/>
      <c r="S1456" s="286"/>
      <c r="T1456" s="286"/>
      <c r="U1456" s="286"/>
      <c r="V1456" s="286"/>
    </row>
    <row r="1457" spans="1:22" ht="12.75" customHeight="1">
      <c r="A1457" s="522" t="s">
        <v>409</v>
      </c>
      <c r="B1457" s="523"/>
      <c r="C1457" s="329"/>
      <c r="D1457" s="330">
        <v>2.5</v>
      </c>
      <c r="E1457" s="330">
        <v>2.5</v>
      </c>
      <c r="F1457" s="330">
        <v>2.6600000000002182</v>
      </c>
      <c r="G1457" s="341">
        <f t="shared" si="44"/>
        <v>16.625000000001364</v>
      </c>
      <c r="H1457" s="300"/>
      <c r="I1457" s="300"/>
      <c r="J1457" s="300"/>
      <c r="K1457" s="301"/>
      <c r="L1457" s="286"/>
      <c r="M1457" s="286"/>
      <c r="N1457" s="286"/>
      <c r="O1457" s="286"/>
      <c r="P1457" s="286"/>
      <c r="Q1457" s="286"/>
      <c r="R1457" s="286"/>
      <c r="S1457" s="286"/>
      <c r="T1457" s="286"/>
      <c r="U1457" s="286"/>
      <c r="V1457" s="286"/>
    </row>
    <row r="1458" spans="1:22" ht="12.75" customHeight="1">
      <c r="A1458" s="522" t="s">
        <v>410</v>
      </c>
      <c r="B1458" s="523"/>
      <c r="C1458" s="332"/>
      <c r="D1458" s="330">
        <v>2.5</v>
      </c>
      <c r="E1458" s="330">
        <v>2.5</v>
      </c>
      <c r="F1458" s="335">
        <v>2.9900000000001454</v>
      </c>
      <c r="G1458" s="341">
        <f t="shared" si="44"/>
        <v>18.687500000000909</v>
      </c>
      <c r="H1458" s="293"/>
      <c r="I1458" s="300"/>
      <c r="J1458" s="300"/>
      <c r="K1458" s="301"/>
      <c r="L1458" s="286"/>
      <c r="M1458" s="286"/>
      <c r="N1458" s="286"/>
      <c r="O1458" s="286"/>
      <c r="P1458" s="286"/>
      <c r="Q1458" s="286"/>
      <c r="R1458" s="286"/>
      <c r="S1458" s="286"/>
      <c r="T1458" s="286"/>
      <c r="U1458" s="286"/>
      <c r="V1458" s="286"/>
    </row>
    <row r="1459" spans="1:22" ht="12.75" customHeight="1">
      <c r="A1459" s="522" t="s">
        <v>411</v>
      </c>
      <c r="B1459" s="523"/>
      <c r="C1459" s="294"/>
      <c r="D1459" s="330">
        <v>2.5</v>
      </c>
      <c r="E1459" s="330">
        <v>2.5</v>
      </c>
      <c r="F1459" s="298">
        <v>2.1600000000002182</v>
      </c>
      <c r="G1459" s="341">
        <f t="shared" si="44"/>
        <v>13.500000000001364</v>
      </c>
      <c r="H1459" s="293"/>
      <c r="I1459" s="300"/>
      <c r="J1459" s="300"/>
      <c r="K1459" s="301"/>
      <c r="L1459" s="286"/>
      <c r="M1459" s="286"/>
      <c r="N1459" s="286"/>
      <c r="O1459" s="286"/>
      <c r="P1459" s="286"/>
      <c r="Q1459" s="286"/>
      <c r="R1459" s="286"/>
      <c r="S1459" s="286"/>
      <c r="T1459" s="286"/>
      <c r="U1459" s="286"/>
      <c r="V1459" s="286"/>
    </row>
    <row r="1460" spans="1:22" ht="12.75" customHeight="1">
      <c r="A1460" s="522" t="s">
        <v>412</v>
      </c>
      <c r="B1460" s="523"/>
      <c r="C1460" s="323"/>
      <c r="D1460" s="330">
        <v>2.5</v>
      </c>
      <c r="E1460" s="330">
        <v>2.5</v>
      </c>
      <c r="F1460" s="298">
        <v>1.9199999999999817</v>
      </c>
      <c r="G1460" s="341">
        <f t="shared" si="44"/>
        <v>11.999999999999886</v>
      </c>
      <c r="H1460" s="339"/>
      <c r="I1460" s="300"/>
      <c r="J1460" s="300"/>
      <c r="K1460" s="301"/>
      <c r="L1460" s="286"/>
      <c r="M1460" s="286"/>
      <c r="N1460" s="286"/>
      <c r="O1460" s="286"/>
      <c r="P1460" s="286"/>
      <c r="Q1460" s="286"/>
      <c r="R1460" s="286"/>
      <c r="S1460" s="286"/>
      <c r="T1460" s="286"/>
      <c r="U1460" s="286"/>
      <c r="V1460" s="286"/>
    </row>
    <row r="1461" spans="1:22" ht="12.75" customHeight="1">
      <c r="A1461" s="522" t="s">
        <v>413</v>
      </c>
      <c r="B1461" s="523"/>
      <c r="C1461" s="329"/>
      <c r="D1461" s="330">
        <v>2.5</v>
      </c>
      <c r="E1461" s="330">
        <v>2.5</v>
      </c>
      <c r="F1461" s="330">
        <v>2.2200000000001636</v>
      </c>
      <c r="G1461" s="341">
        <f t="shared" si="44"/>
        <v>13.875000000001023</v>
      </c>
      <c r="H1461" s="300"/>
      <c r="I1461" s="300"/>
      <c r="J1461" s="300"/>
      <c r="K1461" s="301"/>
      <c r="L1461" s="286"/>
      <c r="M1461" s="286"/>
      <c r="N1461" s="286"/>
      <c r="O1461" s="286"/>
      <c r="P1461" s="286"/>
      <c r="Q1461" s="286"/>
      <c r="R1461" s="286"/>
      <c r="S1461" s="286"/>
      <c r="T1461" s="286"/>
      <c r="U1461" s="286"/>
      <c r="V1461" s="286"/>
    </row>
    <row r="1462" spans="1:22" ht="12.75" customHeight="1">
      <c r="A1462" s="522" t="s">
        <v>414</v>
      </c>
      <c r="B1462" s="523"/>
      <c r="C1462" s="329"/>
      <c r="D1462" s="330">
        <v>2.5</v>
      </c>
      <c r="E1462" s="330">
        <v>2.5</v>
      </c>
      <c r="F1462" s="330">
        <v>2.5899999999995997</v>
      </c>
      <c r="G1462" s="341">
        <f t="shared" si="44"/>
        <v>16.187499999997499</v>
      </c>
      <c r="H1462" s="300"/>
      <c r="I1462" s="300"/>
      <c r="J1462" s="300"/>
      <c r="K1462" s="301"/>
      <c r="L1462" s="286"/>
      <c r="M1462" s="286"/>
      <c r="N1462" s="286"/>
      <c r="O1462" s="286"/>
      <c r="P1462" s="286"/>
      <c r="Q1462" s="286"/>
      <c r="R1462" s="286"/>
      <c r="S1462" s="286"/>
      <c r="T1462" s="286"/>
      <c r="U1462" s="286"/>
      <c r="V1462" s="286"/>
    </row>
    <row r="1463" spans="1:22" ht="12.75" customHeight="1">
      <c r="A1463" s="522" t="s">
        <v>415</v>
      </c>
      <c r="B1463" s="523"/>
      <c r="C1463" s="332"/>
      <c r="D1463" s="330">
        <v>2.5</v>
      </c>
      <c r="E1463" s="330">
        <v>2.5</v>
      </c>
      <c r="F1463" s="335">
        <v>2.15</v>
      </c>
      <c r="G1463" s="341">
        <f t="shared" si="44"/>
        <v>13.4375</v>
      </c>
      <c r="H1463" s="293"/>
      <c r="I1463" s="300"/>
      <c r="J1463" s="300"/>
      <c r="K1463" s="301"/>
      <c r="L1463" s="286"/>
      <c r="M1463" s="286"/>
      <c r="N1463" s="286"/>
      <c r="O1463" s="286"/>
      <c r="P1463" s="286"/>
      <c r="Q1463" s="286"/>
      <c r="R1463" s="286"/>
      <c r="S1463" s="286"/>
      <c r="T1463" s="286"/>
      <c r="U1463" s="286"/>
      <c r="V1463" s="286"/>
    </row>
    <row r="1464" spans="1:22" ht="12.75" customHeight="1">
      <c r="A1464" s="522" t="s">
        <v>416</v>
      </c>
      <c r="B1464" s="523"/>
      <c r="C1464" s="294"/>
      <c r="D1464" s="330">
        <v>2.5</v>
      </c>
      <c r="E1464" s="330">
        <v>2.5</v>
      </c>
      <c r="F1464" s="298">
        <v>1.9700000000001636</v>
      </c>
      <c r="G1464" s="341">
        <f t="shared" si="44"/>
        <v>12.312500000001023</v>
      </c>
      <c r="H1464" s="293"/>
      <c r="I1464" s="300"/>
      <c r="J1464" s="300"/>
      <c r="K1464" s="301"/>
      <c r="L1464" s="286"/>
      <c r="M1464" s="286"/>
      <c r="N1464" s="286"/>
      <c r="O1464" s="286"/>
      <c r="P1464" s="286"/>
      <c r="Q1464" s="286"/>
      <c r="R1464" s="286"/>
      <c r="S1464" s="286"/>
      <c r="T1464" s="286"/>
      <c r="U1464" s="286"/>
      <c r="V1464" s="286"/>
    </row>
    <row r="1465" spans="1:22" ht="12.75" customHeight="1">
      <c r="A1465" s="522" t="s">
        <v>417</v>
      </c>
      <c r="B1465" s="523"/>
      <c r="C1465" s="323"/>
      <c r="D1465" s="330">
        <v>2.5</v>
      </c>
      <c r="E1465" s="330">
        <v>2.5</v>
      </c>
      <c r="F1465" s="298">
        <v>2.0300000000001091</v>
      </c>
      <c r="G1465" s="341">
        <f t="shared" si="44"/>
        <v>12.687500000000682</v>
      </c>
      <c r="H1465" s="339"/>
      <c r="I1465" s="300"/>
      <c r="J1465" s="300"/>
      <c r="K1465" s="301"/>
      <c r="L1465" s="286"/>
      <c r="M1465" s="286"/>
      <c r="N1465" s="286"/>
      <c r="O1465" s="286"/>
      <c r="P1465" s="286"/>
      <c r="Q1465" s="286"/>
      <c r="R1465" s="286"/>
      <c r="S1465" s="286"/>
      <c r="T1465" s="286"/>
      <c r="U1465" s="286"/>
      <c r="V1465" s="286"/>
    </row>
    <row r="1466" spans="1:22" ht="12.75" customHeight="1">
      <c r="A1466" s="522" t="s">
        <v>418</v>
      </c>
      <c r="B1466" s="523"/>
      <c r="C1466" s="329"/>
      <c r="D1466" s="330">
        <v>2.5</v>
      </c>
      <c r="E1466" s="330">
        <v>2.5</v>
      </c>
      <c r="F1466" s="330">
        <v>2.0900000000000545</v>
      </c>
      <c r="G1466" s="341">
        <f t="shared" si="44"/>
        <v>13.062500000000341</v>
      </c>
      <c r="H1466" s="300"/>
      <c r="I1466" s="300"/>
      <c r="J1466" s="300"/>
      <c r="K1466" s="301"/>
      <c r="L1466" s="286"/>
      <c r="M1466" s="286"/>
      <c r="N1466" s="286"/>
      <c r="O1466" s="286"/>
      <c r="P1466" s="286"/>
      <c r="Q1466" s="286"/>
      <c r="R1466" s="286"/>
      <c r="S1466" s="286"/>
      <c r="T1466" s="286"/>
      <c r="U1466" s="286"/>
      <c r="V1466" s="286"/>
    </row>
    <row r="1467" spans="1:22" ht="12.75" customHeight="1">
      <c r="A1467" s="454"/>
      <c r="B1467" s="463"/>
      <c r="C1467" s="294"/>
      <c r="D1467" s="296"/>
      <c r="E1467" s="322"/>
      <c r="F1467" s="337"/>
      <c r="G1467" s="299"/>
      <c r="H1467" s="293"/>
      <c r="I1467" s="300"/>
      <c r="J1467" s="300"/>
      <c r="K1467" s="301"/>
      <c r="L1467" s="286"/>
      <c r="M1467" s="286"/>
      <c r="N1467" s="286"/>
      <c r="O1467" s="286"/>
      <c r="P1467" s="286"/>
      <c r="Q1467" s="286"/>
      <c r="R1467" s="286"/>
      <c r="S1467" s="286"/>
      <c r="T1467" s="286"/>
      <c r="U1467" s="286"/>
      <c r="V1467" s="286"/>
    </row>
    <row r="1468" spans="1:22" ht="12.75" customHeight="1">
      <c r="A1468" s="456"/>
      <c r="B1468" s="456"/>
      <c r="C1468" s="329"/>
      <c r="D1468" s="329"/>
      <c r="E1468" s="329"/>
      <c r="F1468" s="329"/>
      <c r="G1468" s="329"/>
      <c r="H1468" s="300"/>
      <c r="I1468" s="300"/>
      <c r="J1468" s="300"/>
      <c r="K1468" s="301"/>
      <c r="L1468" s="286"/>
      <c r="M1468" s="286"/>
      <c r="N1468" s="286"/>
      <c r="O1468" s="286"/>
      <c r="P1468" s="286"/>
      <c r="Q1468" s="286"/>
      <c r="R1468" s="286"/>
      <c r="S1468" s="286"/>
      <c r="T1468" s="286"/>
      <c r="U1468" s="286"/>
      <c r="V1468" s="286"/>
    </row>
    <row r="1469" spans="1:22" ht="12.75" customHeight="1" thickBot="1">
      <c r="A1469" s="457" t="s">
        <v>13</v>
      </c>
      <c r="B1469" s="458"/>
      <c r="C1469" s="458"/>
      <c r="D1469" s="458"/>
      <c r="E1469" s="458"/>
      <c r="F1469" s="458"/>
      <c r="G1469" s="343">
        <f>ROUNDUP((SUM(G1437:G1467)*0.2),0)</f>
        <v>213</v>
      </c>
      <c r="H1469" s="309"/>
      <c r="I1469" s="309"/>
      <c r="J1469" s="309"/>
      <c r="K1469" s="310"/>
      <c r="L1469" s="286"/>
      <c r="N1469" s="286"/>
      <c r="O1469" s="286"/>
      <c r="P1469" s="286"/>
      <c r="Q1469" s="286"/>
      <c r="R1469" s="286"/>
      <c r="S1469" s="286"/>
      <c r="T1469" s="286"/>
      <c r="U1469" s="286"/>
      <c r="V1469" s="286"/>
    </row>
    <row r="1470" spans="1:22" ht="12.75" customHeight="1">
      <c r="A1470" s="315"/>
      <c r="B1470" s="286"/>
      <c r="C1470" s="286"/>
      <c r="D1470" s="286"/>
      <c r="E1470" s="286"/>
      <c r="F1470" s="286"/>
      <c r="G1470" s="286"/>
      <c r="H1470" s="312"/>
      <c r="I1470" s="312"/>
      <c r="J1470" s="312"/>
      <c r="K1470" s="313"/>
      <c r="L1470" s="286"/>
      <c r="M1470" s="286"/>
      <c r="N1470" s="286"/>
      <c r="O1470" s="286"/>
      <c r="P1470" s="286"/>
      <c r="Q1470" s="286"/>
      <c r="R1470" s="286"/>
      <c r="S1470" s="286"/>
      <c r="T1470" s="286"/>
      <c r="U1470" s="286"/>
      <c r="V1470" s="286"/>
    </row>
    <row r="1471" spans="1:22" ht="47.25" customHeight="1">
      <c r="A1471" s="459"/>
      <c r="B1471" s="460"/>
      <c r="C1471" s="460"/>
      <c r="D1471" s="460"/>
      <c r="E1471" s="460"/>
      <c r="F1471" s="460"/>
      <c r="G1471" s="460"/>
      <c r="H1471" s="460"/>
      <c r="I1471" s="460"/>
      <c r="J1471" s="286"/>
      <c r="K1471" s="314"/>
      <c r="L1471" s="286"/>
      <c r="M1471" s="286"/>
      <c r="N1471" s="286"/>
      <c r="O1471" s="286"/>
      <c r="P1471" s="286"/>
      <c r="Q1471" s="286"/>
      <c r="R1471" s="286"/>
      <c r="S1471" s="286"/>
      <c r="T1471" s="286"/>
      <c r="U1471" s="286"/>
      <c r="V1471" s="286"/>
    </row>
    <row r="1472" spans="1:22" ht="12.75" customHeight="1">
      <c r="A1472" s="461" t="s">
        <v>315</v>
      </c>
      <c r="B1472" s="460"/>
      <c r="C1472" s="460"/>
      <c r="D1472" s="316"/>
      <c r="E1472" s="316"/>
      <c r="F1472" s="462" t="s">
        <v>315</v>
      </c>
      <c r="G1472" s="460"/>
      <c r="H1472" s="460"/>
      <c r="I1472" s="316"/>
      <c r="J1472" s="286"/>
      <c r="K1472" s="314"/>
      <c r="L1472" s="286"/>
      <c r="M1472" s="286"/>
      <c r="N1472" s="286"/>
      <c r="O1472" s="286"/>
      <c r="P1472" s="286"/>
      <c r="Q1472" s="286"/>
      <c r="R1472" s="286"/>
      <c r="S1472" s="286"/>
      <c r="T1472" s="286"/>
      <c r="U1472" s="286"/>
      <c r="V1472" s="286"/>
    </row>
    <row r="1473" spans="1:22" ht="15.75" customHeight="1" thickBot="1">
      <c r="A1473" s="451" t="s">
        <v>316</v>
      </c>
      <c r="B1473" s="452"/>
      <c r="C1473" s="452"/>
      <c r="D1473" s="317"/>
      <c r="E1473" s="317"/>
      <c r="F1473" s="453" t="s">
        <v>316</v>
      </c>
      <c r="G1473" s="452"/>
      <c r="H1473" s="452"/>
      <c r="I1473" s="317"/>
      <c r="J1473" s="318"/>
      <c r="K1473" s="319"/>
      <c r="L1473" s="286"/>
      <c r="M1473" s="286"/>
      <c r="N1473" s="286"/>
      <c r="O1473" s="286"/>
      <c r="P1473" s="286"/>
      <c r="Q1473" s="286"/>
      <c r="R1473" s="286"/>
      <c r="S1473" s="286"/>
      <c r="T1473" s="286"/>
      <c r="U1473" s="286"/>
      <c r="V1473" s="286"/>
    </row>
    <row r="1474" spans="1:22" ht="12.75" customHeight="1">
      <c r="A1474" s="492" t="s">
        <v>302</v>
      </c>
      <c r="B1474" s="493"/>
      <c r="C1474" s="493"/>
      <c r="D1474" s="493"/>
      <c r="E1474" s="493"/>
      <c r="F1474" s="493"/>
      <c r="G1474" s="493"/>
      <c r="H1474" s="493"/>
      <c r="I1474" s="493"/>
      <c r="J1474" s="493"/>
      <c r="K1474" s="494"/>
      <c r="L1474" s="286"/>
      <c r="M1474" s="286"/>
      <c r="N1474" s="286"/>
      <c r="O1474" s="286"/>
      <c r="P1474" s="286"/>
      <c r="Q1474" s="286"/>
      <c r="R1474" s="345"/>
      <c r="S1474" s="345"/>
      <c r="T1474" s="286"/>
      <c r="U1474" s="286"/>
      <c r="V1474" s="286"/>
    </row>
    <row r="1475" spans="1:22" ht="12.75" customHeight="1" thickBot="1">
      <c r="A1475" s="483"/>
      <c r="B1475" s="479"/>
      <c r="C1475" s="479"/>
      <c r="D1475" s="479"/>
      <c r="E1475" s="479"/>
      <c r="F1475" s="479"/>
      <c r="G1475" s="479"/>
      <c r="H1475" s="479"/>
      <c r="I1475" s="479"/>
      <c r="J1475" s="479"/>
      <c r="K1475" s="480"/>
      <c r="L1475" s="286"/>
      <c r="M1475" s="286"/>
      <c r="N1475" s="346"/>
      <c r="O1475" s="286"/>
      <c r="P1475" s="286"/>
      <c r="Q1475" s="286"/>
      <c r="R1475" s="345"/>
      <c r="S1475" s="345"/>
      <c r="T1475" s="286"/>
      <c r="U1475" s="286"/>
      <c r="V1475" s="286"/>
    </row>
    <row r="1476" spans="1:22" ht="37.5" customHeight="1">
      <c r="A1476" s="288" t="s">
        <v>303</v>
      </c>
      <c r="B1476" s="484" t="str">
        <f>B3</f>
        <v>CONSTRUCCION DE LOS SISTEMAS DE ALCANTARILLADO PLUVIAL DE LOS BARRIOS EL DORADO, PRADOS DE SAN LUIS, SANTA CATALINA, PATRIOTAS, VILLA BACHUE y PRADOS DEL NORTE DE LA CIUDAD DE TUNJA.</v>
      </c>
      <c r="C1476" s="485"/>
      <c r="D1476" s="485"/>
      <c r="E1476" s="485"/>
      <c r="F1476" s="485"/>
      <c r="G1476" s="485"/>
      <c r="H1476" s="485"/>
      <c r="I1476" s="485"/>
      <c r="J1476" s="485"/>
      <c r="K1476" s="486"/>
      <c r="L1476" s="286"/>
      <c r="M1476" s="286"/>
      <c r="N1476" s="286"/>
      <c r="O1476" s="286"/>
      <c r="P1476" s="286"/>
      <c r="Q1476" s="286"/>
      <c r="R1476" s="286"/>
      <c r="S1476" s="286"/>
      <c r="T1476" s="286"/>
      <c r="U1476" s="286"/>
      <c r="V1476" s="286"/>
    </row>
    <row r="1477" spans="1:22" ht="12.75" customHeight="1">
      <c r="A1477" s="487" t="s">
        <v>305</v>
      </c>
      <c r="B1477" s="455"/>
      <c r="C1477" s="488"/>
      <c r="D1477" s="489"/>
      <c r="E1477" s="489"/>
      <c r="F1477" s="455"/>
      <c r="G1477" s="490" t="s">
        <v>306</v>
      </c>
      <c r="H1477" s="455"/>
      <c r="I1477" s="490"/>
      <c r="J1477" s="489"/>
      <c r="K1477" s="491"/>
      <c r="L1477" s="286"/>
      <c r="M1477" s="286"/>
      <c r="N1477" s="286"/>
      <c r="O1477" s="286"/>
      <c r="P1477" s="286"/>
      <c r="Q1477" s="286"/>
      <c r="R1477" s="286"/>
      <c r="S1477" s="286"/>
      <c r="T1477" s="286"/>
      <c r="U1477" s="286"/>
      <c r="V1477" s="286"/>
    </row>
    <row r="1478" spans="1:22" ht="45.75" customHeight="1" thickBot="1">
      <c r="A1478" s="289" t="s">
        <v>8</v>
      </c>
      <c r="B1478" s="465" t="s">
        <v>95</v>
      </c>
      <c r="C1478" s="466"/>
      <c r="D1478" s="467" t="s">
        <v>10</v>
      </c>
      <c r="E1478" s="468"/>
      <c r="F1478" s="466"/>
      <c r="G1478" s="469" t="str">
        <f>'PRESUPUESTO OFICIAL'!C84</f>
        <v>EXCAVACIÓNES MECANICAS Y CORTES EN MATERIAL DE ROCA SIN EXPLOSIVOS, (INCLUYE CARGUE Y ACARREO LIBRE HASTA 5 KM.)</v>
      </c>
      <c r="H1478" s="468"/>
      <c r="I1478" s="468"/>
      <c r="J1478" s="290" t="s">
        <v>9</v>
      </c>
      <c r="K1478" s="291" t="s">
        <v>14</v>
      </c>
      <c r="L1478" s="286"/>
      <c r="M1478" s="286"/>
      <c r="N1478" s="286"/>
      <c r="O1478" s="286"/>
      <c r="P1478" s="286"/>
      <c r="Q1478" s="286"/>
      <c r="R1478" s="286"/>
      <c r="S1478" s="286"/>
      <c r="T1478" s="286"/>
      <c r="U1478" s="286"/>
      <c r="V1478" s="286"/>
    </row>
    <row r="1479" spans="1:22" ht="12.75" customHeight="1">
      <c r="A1479" s="470" t="s">
        <v>307</v>
      </c>
      <c r="B1479" s="471"/>
      <c r="C1479" s="474" t="s">
        <v>5</v>
      </c>
      <c r="D1479" s="476" t="s">
        <v>308</v>
      </c>
      <c r="E1479" s="477"/>
      <c r="F1479" s="473"/>
      <c r="G1479" s="474" t="s">
        <v>13</v>
      </c>
      <c r="H1479" s="478" t="s">
        <v>309</v>
      </c>
      <c r="I1479" s="479"/>
      <c r="J1479" s="479"/>
      <c r="K1479" s="480"/>
      <c r="L1479" s="286"/>
      <c r="M1479" s="286"/>
      <c r="N1479" s="286"/>
      <c r="O1479" s="286"/>
      <c r="P1479" s="286"/>
      <c r="Q1479" s="286"/>
      <c r="R1479" s="286"/>
      <c r="S1479" s="286"/>
      <c r="T1479" s="286"/>
      <c r="U1479" s="286"/>
      <c r="V1479" s="286"/>
    </row>
    <row r="1480" spans="1:22" ht="12.75" customHeight="1">
      <c r="A1480" s="472"/>
      <c r="B1480" s="473"/>
      <c r="C1480" s="475"/>
      <c r="D1480" s="294" t="s">
        <v>310</v>
      </c>
      <c r="E1480" s="294" t="s">
        <v>311</v>
      </c>
      <c r="F1480" s="294" t="s">
        <v>312</v>
      </c>
      <c r="G1480" s="475"/>
      <c r="H1480" s="481"/>
      <c r="I1480" s="477"/>
      <c r="J1480" s="477"/>
      <c r="K1480" s="482"/>
      <c r="L1480" s="286"/>
      <c r="M1480" s="286"/>
      <c r="N1480" s="286"/>
      <c r="O1480" s="286"/>
      <c r="P1480" s="286"/>
      <c r="Q1480" s="286"/>
      <c r="R1480" s="286"/>
      <c r="S1480" s="286"/>
      <c r="T1480" s="286"/>
      <c r="U1480" s="286"/>
      <c r="V1480" s="286"/>
    </row>
    <row r="1481" spans="1:22" ht="12.75" customHeight="1">
      <c r="A1481" s="529" t="s">
        <v>386</v>
      </c>
      <c r="B1481" s="530"/>
      <c r="C1481" s="294"/>
      <c r="D1481" s="296">
        <v>32.5</v>
      </c>
      <c r="E1481" s="322">
        <v>0.7</v>
      </c>
      <c r="F1481" s="337">
        <v>1.6850000000000818</v>
      </c>
      <c r="G1481" s="338">
        <f>D1481*E1481*F1481</f>
        <v>38.333750000001864</v>
      </c>
      <c r="H1481" s="293"/>
      <c r="I1481" s="300"/>
      <c r="J1481" s="300"/>
      <c r="K1481" s="301"/>
      <c r="L1481" s="286"/>
      <c r="M1481" s="286"/>
      <c r="N1481" s="286"/>
      <c r="O1481" s="286"/>
      <c r="P1481" s="286"/>
      <c r="Q1481" s="286"/>
      <c r="R1481" s="286"/>
      <c r="S1481" s="286"/>
      <c r="T1481" s="286"/>
      <c r="U1481" s="286"/>
      <c r="V1481" s="286"/>
    </row>
    <row r="1482" spans="1:22" ht="12.75" customHeight="1">
      <c r="A1482" s="522" t="s">
        <v>387</v>
      </c>
      <c r="B1482" s="524"/>
      <c r="C1482" s="294"/>
      <c r="D1482" s="296">
        <v>41.5</v>
      </c>
      <c r="E1482" s="322">
        <v>0.7</v>
      </c>
      <c r="F1482" s="337">
        <v>1.7150000000000545</v>
      </c>
      <c r="G1482" s="338">
        <f t="shared" ref="G1482:G1510" si="45">D1482*E1482*F1482</f>
        <v>49.820750000001581</v>
      </c>
      <c r="H1482" s="293"/>
      <c r="I1482" s="300"/>
      <c r="J1482" s="300"/>
      <c r="K1482" s="301"/>
      <c r="L1482" s="286"/>
      <c r="M1482" s="286"/>
      <c r="N1482" s="286"/>
      <c r="O1482" s="286"/>
      <c r="P1482" s="286"/>
      <c r="Q1482" s="286"/>
      <c r="R1482" s="286"/>
      <c r="S1482" s="286"/>
      <c r="T1482" s="286"/>
      <c r="U1482" s="286"/>
      <c r="V1482" s="286"/>
    </row>
    <row r="1483" spans="1:22" ht="12.75" customHeight="1">
      <c r="A1483" s="522" t="s">
        <v>388</v>
      </c>
      <c r="B1483" s="524"/>
      <c r="C1483" s="294"/>
      <c r="D1483" s="296">
        <v>39.200000000000003</v>
      </c>
      <c r="E1483" s="322">
        <v>0.7</v>
      </c>
      <c r="F1483" s="337">
        <v>1.7450000000002546</v>
      </c>
      <c r="G1483" s="338">
        <f t="shared" si="45"/>
        <v>47.882800000006988</v>
      </c>
      <c r="H1483" s="293"/>
      <c r="I1483" s="300"/>
      <c r="J1483" s="300"/>
      <c r="K1483" s="301"/>
      <c r="L1483" s="286"/>
      <c r="M1483" s="286"/>
      <c r="N1483" s="286"/>
      <c r="O1483" s="286"/>
      <c r="P1483" s="286"/>
      <c r="Q1483" s="286"/>
      <c r="R1483" s="286"/>
      <c r="S1483" s="286"/>
      <c r="T1483" s="286"/>
      <c r="U1483" s="286"/>
      <c r="V1483" s="286"/>
    </row>
    <row r="1484" spans="1:22" ht="12.75" customHeight="1">
      <c r="A1484" s="522" t="s">
        <v>389</v>
      </c>
      <c r="B1484" s="524"/>
      <c r="C1484" s="294"/>
      <c r="D1484" s="296">
        <v>18.5</v>
      </c>
      <c r="E1484" s="322">
        <v>0.7</v>
      </c>
      <c r="F1484" s="337">
        <v>1.8200000000000727</v>
      </c>
      <c r="G1484" s="338">
        <f t="shared" si="45"/>
        <v>23.569000000000941</v>
      </c>
      <c r="H1484" s="293"/>
      <c r="I1484" s="300"/>
      <c r="J1484" s="300"/>
      <c r="K1484" s="301"/>
      <c r="L1484" s="286"/>
      <c r="M1484" s="286"/>
      <c r="N1484" s="286"/>
      <c r="O1484" s="286"/>
      <c r="P1484" s="286"/>
      <c r="Q1484" s="286"/>
      <c r="R1484" s="286"/>
      <c r="S1484" s="286"/>
      <c r="T1484" s="286"/>
      <c r="U1484" s="286"/>
      <c r="V1484" s="286"/>
    </row>
    <row r="1485" spans="1:22" ht="12.75" customHeight="1">
      <c r="A1485" s="522" t="s">
        <v>390</v>
      </c>
      <c r="B1485" s="524"/>
      <c r="C1485" s="294"/>
      <c r="D1485" s="296">
        <v>67.8</v>
      </c>
      <c r="E1485" s="322">
        <v>0.7</v>
      </c>
      <c r="F1485" s="337">
        <v>2.140000000000009</v>
      </c>
      <c r="G1485" s="338">
        <f t="shared" si="45"/>
        <v>101.56440000000042</v>
      </c>
      <c r="H1485" s="293"/>
      <c r="I1485" s="300"/>
      <c r="J1485" s="300"/>
      <c r="K1485" s="301"/>
      <c r="L1485" s="286"/>
      <c r="M1485" s="286"/>
      <c r="N1485" s="286"/>
      <c r="O1485" s="286"/>
      <c r="P1485" s="286"/>
      <c r="Q1485" s="286"/>
      <c r="R1485" s="286"/>
      <c r="S1485" s="286"/>
      <c r="T1485" s="286"/>
      <c r="U1485" s="286"/>
      <c r="V1485" s="286"/>
    </row>
    <row r="1486" spans="1:22" ht="12.75" customHeight="1">
      <c r="A1486" s="522" t="s">
        <v>391</v>
      </c>
      <c r="B1486" s="524"/>
      <c r="C1486" s="294"/>
      <c r="D1486" s="296">
        <v>40.1</v>
      </c>
      <c r="E1486" s="322">
        <v>0.7</v>
      </c>
      <c r="F1486" s="337">
        <v>2.5750000000001818</v>
      </c>
      <c r="G1486" s="338">
        <f t="shared" si="45"/>
        <v>72.280250000005111</v>
      </c>
      <c r="H1486" s="293"/>
      <c r="I1486" s="300"/>
      <c r="J1486" s="300"/>
      <c r="K1486" s="301"/>
      <c r="L1486" s="286"/>
      <c r="M1486" s="286"/>
      <c r="N1486" s="286"/>
      <c r="O1486" s="286"/>
      <c r="P1486" s="286"/>
      <c r="Q1486" s="286"/>
      <c r="R1486" s="286"/>
      <c r="S1486" s="286"/>
      <c r="T1486" s="286"/>
      <c r="U1486" s="286"/>
      <c r="V1486" s="286"/>
    </row>
    <row r="1487" spans="1:22" ht="12.75" customHeight="1">
      <c r="A1487" s="522" t="s">
        <v>392</v>
      </c>
      <c r="B1487" s="524"/>
      <c r="C1487" s="294"/>
      <c r="D1487" s="360">
        <v>49.2</v>
      </c>
      <c r="E1487" s="322">
        <v>0.7</v>
      </c>
      <c r="F1487" s="337">
        <v>2.4799999999999272</v>
      </c>
      <c r="G1487" s="338">
        <f t="shared" si="45"/>
        <v>85.411199999997478</v>
      </c>
      <c r="H1487" s="293"/>
      <c r="I1487" s="300"/>
      <c r="J1487" s="300"/>
      <c r="K1487" s="301"/>
      <c r="L1487" s="286"/>
      <c r="M1487" s="286"/>
      <c r="N1487" s="286"/>
      <c r="O1487" s="286"/>
      <c r="P1487" s="286"/>
      <c r="Q1487" s="286"/>
      <c r="R1487" s="286"/>
      <c r="S1487" s="286"/>
      <c r="T1487" s="286"/>
      <c r="U1487" s="286"/>
      <c r="V1487" s="286"/>
    </row>
    <row r="1488" spans="1:22" ht="12.75" customHeight="1">
      <c r="A1488" s="522" t="s">
        <v>393</v>
      </c>
      <c r="B1488" s="524"/>
      <c r="C1488" s="294"/>
      <c r="D1488" s="296">
        <v>18.399999999999999</v>
      </c>
      <c r="E1488" s="322">
        <v>0.7</v>
      </c>
      <c r="F1488" s="337">
        <v>2.3250000000001818</v>
      </c>
      <c r="G1488" s="338">
        <f t="shared" si="45"/>
        <v>29.946000000002339</v>
      </c>
      <c r="H1488" s="293"/>
      <c r="I1488" s="300"/>
      <c r="J1488" s="300"/>
      <c r="K1488" s="301"/>
      <c r="L1488" s="286"/>
      <c r="M1488" s="286"/>
      <c r="N1488" s="286"/>
      <c r="O1488" s="286"/>
      <c r="P1488" s="286"/>
      <c r="Q1488" s="286"/>
      <c r="R1488" s="286"/>
      <c r="S1488" s="286"/>
      <c r="T1488" s="286"/>
      <c r="U1488" s="286"/>
      <c r="V1488" s="286"/>
    </row>
    <row r="1489" spans="1:22" ht="12.75" customHeight="1">
      <c r="A1489" s="522" t="s">
        <v>394</v>
      </c>
      <c r="B1489" s="524"/>
      <c r="C1489" s="294"/>
      <c r="D1489" s="296">
        <v>37.1</v>
      </c>
      <c r="E1489" s="322">
        <v>0.7</v>
      </c>
      <c r="F1489" s="298">
        <v>1.7900000000001</v>
      </c>
      <c r="G1489" s="338">
        <f t="shared" si="45"/>
        <v>46.486300000002593</v>
      </c>
      <c r="H1489" s="339"/>
      <c r="I1489" s="300"/>
      <c r="J1489" s="300"/>
      <c r="K1489" s="301"/>
      <c r="L1489" s="286"/>
      <c r="M1489" s="286"/>
      <c r="N1489" s="286"/>
      <c r="O1489" s="286"/>
      <c r="P1489" s="286"/>
      <c r="Q1489" s="286"/>
      <c r="R1489" s="286"/>
      <c r="S1489" s="286"/>
      <c r="T1489" s="286"/>
      <c r="U1489" s="286"/>
      <c r="V1489" s="286"/>
    </row>
    <row r="1490" spans="1:22" ht="12.75" customHeight="1">
      <c r="A1490" s="522" t="s">
        <v>395</v>
      </c>
      <c r="B1490" s="524"/>
      <c r="C1490" s="294"/>
      <c r="D1490" s="296">
        <v>31.4</v>
      </c>
      <c r="E1490" s="322">
        <v>0.7</v>
      </c>
      <c r="F1490" s="325">
        <v>2.1900000000001909</v>
      </c>
      <c r="G1490" s="341">
        <f t="shared" si="45"/>
        <v>48.136200000004187</v>
      </c>
      <c r="H1490" s="293"/>
      <c r="I1490" s="300"/>
      <c r="J1490" s="300"/>
      <c r="K1490" s="301"/>
      <c r="L1490" s="286"/>
      <c r="M1490" s="286"/>
      <c r="N1490" s="286"/>
      <c r="O1490" s="286"/>
      <c r="P1490" s="286"/>
      <c r="Q1490" s="286"/>
      <c r="R1490" s="286"/>
      <c r="S1490" s="286"/>
      <c r="T1490" s="286"/>
      <c r="U1490" s="286"/>
      <c r="V1490" s="286"/>
    </row>
    <row r="1491" spans="1:22" ht="12.75" customHeight="1">
      <c r="A1491" s="522" t="s">
        <v>396</v>
      </c>
      <c r="B1491" s="524"/>
      <c r="C1491" s="294"/>
      <c r="D1491" s="296">
        <v>67.400000000000006</v>
      </c>
      <c r="E1491" s="322">
        <v>0.7</v>
      </c>
      <c r="F1491" s="330">
        <v>2.1199999999997998</v>
      </c>
      <c r="G1491" s="341">
        <f t="shared" si="45"/>
        <v>100.02159999999056</v>
      </c>
      <c r="H1491" s="300"/>
      <c r="I1491" s="300"/>
      <c r="J1491" s="300"/>
      <c r="K1491" s="301"/>
      <c r="L1491" s="286"/>
      <c r="M1491" s="286"/>
      <c r="N1491" s="286"/>
      <c r="O1491" s="286"/>
      <c r="P1491" s="286"/>
      <c r="Q1491" s="286"/>
      <c r="R1491" s="286"/>
      <c r="S1491" s="286"/>
      <c r="T1491" s="286"/>
      <c r="U1491" s="286"/>
      <c r="V1491" s="286"/>
    </row>
    <row r="1492" spans="1:22" ht="12.75" customHeight="1">
      <c r="A1492" s="522" t="s">
        <v>397</v>
      </c>
      <c r="B1492" s="524"/>
      <c r="C1492" s="294"/>
      <c r="D1492" s="296">
        <v>36.299999999999997</v>
      </c>
      <c r="E1492" s="322">
        <v>0.7</v>
      </c>
      <c r="F1492" s="330">
        <v>1.8100000000000818</v>
      </c>
      <c r="G1492" s="341">
        <f t="shared" si="45"/>
        <v>45.992100000002068</v>
      </c>
      <c r="H1492" s="300"/>
      <c r="I1492" s="300"/>
      <c r="J1492" s="300"/>
      <c r="K1492" s="301"/>
      <c r="L1492" s="286"/>
      <c r="M1492" s="286"/>
      <c r="N1492" s="286"/>
      <c r="O1492" s="286"/>
      <c r="P1492" s="286"/>
      <c r="Q1492" s="286"/>
      <c r="R1492" s="286"/>
      <c r="S1492" s="286"/>
      <c r="T1492" s="286"/>
      <c r="U1492" s="286"/>
      <c r="V1492" s="286"/>
    </row>
    <row r="1493" spans="1:22" ht="12.75" customHeight="1">
      <c r="A1493" s="522" t="s">
        <v>398</v>
      </c>
      <c r="B1493" s="524"/>
      <c r="C1493" s="294"/>
      <c r="D1493" s="296">
        <v>45.4</v>
      </c>
      <c r="E1493" s="322">
        <v>0.7</v>
      </c>
      <c r="F1493" s="330">
        <v>1.7500000000001363</v>
      </c>
      <c r="G1493" s="341">
        <f t="shared" si="45"/>
        <v>55.615000000004329</v>
      </c>
      <c r="H1493" s="300"/>
      <c r="I1493" s="300"/>
      <c r="J1493" s="300"/>
      <c r="K1493" s="301"/>
      <c r="L1493" s="286"/>
      <c r="M1493" s="286"/>
      <c r="N1493" s="286"/>
      <c r="O1493" s="286"/>
      <c r="P1493" s="286"/>
      <c r="Q1493" s="286"/>
      <c r="R1493" s="286"/>
      <c r="S1493" s="286"/>
      <c r="T1493" s="286"/>
      <c r="U1493" s="286"/>
      <c r="V1493" s="286"/>
    </row>
    <row r="1494" spans="1:22" ht="12.75" customHeight="1">
      <c r="A1494" s="525" t="s">
        <v>399</v>
      </c>
      <c r="B1494" s="526"/>
      <c r="C1494" s="294"/>
      <c r="D1494" s="296">
        <v>15.8</v>
      </c>
      <c r="E1494" s="322">
        <v>0.7</v>
      </c>
      <c r="F1494" s="330">
        <v>1.8100000000000818</v>
      </c>
      <c r="G1494" s="341">
        <f t="shared" si="45"/>
        <v>20.018600000000905</v>
      </c>
      <c r="H1494" s="300"/>
      <c r="I1494" s="300"/>
      <c r="J1494" s="300"/>
      <c r="K1494" s="301"/>
      <c r="L1494" s="286"/>
      <c r="M1494" s="286"/>
      <c r="N1494" s="286"/>
      <c r="O1494" s="286"/>
      <c r="P1494" s="286"/>
      <c r="Q1494" s="286"/>
      <c r="R1494" s="286"/>
      <c r="S1494" s="286"/>
      <c r="T1494" s="286"/>
      <c r="U1494" s="286"/>
      <c r="V1494" s="286"/>
    </row>
    <row r="1495" spans="1:22" ht="12.75" customHeight="1">
      <c r="A1495" s="527" t="s">
        <v>400</v>
      </c>
      <c r="B1495" s="528"/>
      <c r="C1495" s="294"/>
      <c r="D1495" s="296">
        <v>68.099999999999994</v>
      </c>
      <c r="E1495" s="322">
        <v>0.7</v>
      </c>
      <c r="F1495" s="330">
        <v>1.9050000000001091</v>
      </c>
      <c r="G1495" s="341">
        <f t="shared" si="45"/>
        <v>90.811350000005191</v>
      </c>
      <c r="H1495" s="300"/>
      <c r="I1495" s="300"/>
      <c r="J1495" s="300"/>
      <c r="K1495" s="301"/>
      <c r="L1495" s="286"/>
      <c r="M1495" s="286"/>
      <c r="N1495" s="286"/>
      <c r="O1495" s="286"/>
      <c r="P1495" s="286"/>
      <c r="Q1495" s="286"/>
      <c r="R1495" s="286"/>
      <c r="S1495" s="286"/>
      <c r="T1495" s="286"/>
      <c r="U1495" s="286"/>
      <c r="V1495" s="286"/>
    </row>
    <row r="1496" spans="1:22" ht="12.75" customHeight="1">
      <c r="A1496" s="529" t="s">
        <v>419</v>
      </c>
      <c r="B1496" s="533"/>
      <c r="C1496" s="329"/>
      <c r="D1496" s="330">
        <v>2.5</v>
      </c>
      <c r="E1496" s="330">
        <v>2.5</v>
      </c>
      <c r="F1496" s="330">
        <v>1.9100000000002182</v>
      </c>
      <c r="G1496" s="341">
        <f t="shared" si="45"/>
        <v>11.937500000001364</v>
      </c>
      <c r="H1496" s="300"/>
      <c r="I1496" s="300"/>
      <c r="J1496" s="300"/>
      <c r="K1496" s="301"/>
      <c r="L1496" s="286"/>
      <c r="M1496" s="286"/>
      <c r="N1496" s="286"/>
      <c r="O1496" s="286"/>
      <c r="P1496" s="286"/>
      <c r="Q1496" s="286"/>
      <c r="R1496" s="286"/>
      <c r="S1496" s="286"/>
      <c r="T1496" s="286"/>
      <c r="U1496" s="286"/>
      <c r="V1496" s="286"/>
    </row>
    <row r="1497" spans="1:22" ht="12.75" customHeight="1">
      <c r="A1497" s="527" t="s">
        <v>420</v>
      </c>
      <c r="B1497" s="528"/>
      <c r="C1497" s="332"/>
      <c r="D1497" s="330">
        <v>2.5</v>
      </c>
      <c r="E1497" s="330">
        <v>2.5</v>
      </c>
      <c r="F1497" s="335">
        <v>1.9599999999999453</v>
      </c>
      <c r="G1497" s="341">
        <f t="shared" si="45"/>
        <v>12.249999999999659</v>
      </c>
      <c r="H1497" s="293"/>
      <c r="I1497" s="300"/>
      <c r="J1497" s="300"/>
      <c r="K1497" s="301"/>
      <c r="L1497" s="286"/>
      <c r="M1497" s="286"/>
      <c r="N1497" s="286"/>
      <c r="O1497" s="286"/>
      <c r="P1497" s="286"/>
      <c r="Q1497" s="286"/>
      <c r="R1497" s="286"/>
      <c r="S1497" s="286"/>
      <c r="T1497" s="286"/>
      <c r="U1497" s="286"/>
      <c r="V1497" s="286"/>
    </row>
    <row r="1498" spans="1:22" ht="12.75" customHeight="1">
      <c r="A1498" s="529" t="s">
        <v>406</v>
      </c>
      <c r="B1498" s="533"/>
      <c r="C1498" s="294"/>
      <c r="D1498" s="330">
        <v>2.5</v>
      </c>
      <c r="E1498" s="330">
        <v>2.5</v>
      </c>
      <c r="F1498" s="298">
        <v>1.9700000000001636</v>
      </c>
      <c r="G1498" s="341">
        <f t="shared" si="45"/>
        <v>12.312500000001023</v>
      </c>
      <c r="H1498" s="293"/>
      <c r="I1498" s="300"/>
      <c r="J1498" s="300"/>
      <c r="K1498" s="301"/>
      <c r="L1498" s="286"/>
      <c r="M1498" s="286"/>
      <c r="N1498" s="286"/>
      <c r="O1498" s="286"/>
      <c r="P1498" s="286"/>
      <c r="Q1498" s="286"/>
      <c r="R1498" s="286"/>
      <c r="S1498" s="286"/>
      <c r="T1498" s="286"/>
      <c r="U1498" s="286"/>
      <c r="V1498" s="286"/>
    </row>
    <row r="1499" spans="1:22" ht="12.75" customHeight="1">
      <c r="A1499" s="522" t="s">
        <v>407</v>
      </c>
      <c r="B1499" s="523"/>
      <c r="C1499" s="323"/>
      <c r="D1499" s="330">
        <v>2.5</v>
      </c>
      <c r="E1499" s="330">
        <v>2.5</v>
      </c>
      <c r="F1499" s="298">
        <v>2.0200000000003455</v>
      </c>
      <c r="G1499" s="341">
        <f t="shared" si="45"/>
        <v>12.62500000000216</v>
      </c>
      <c r="H1499" s="339"/>
      <c r="I1499" s="300"/>
      <c r="J1499" s="300"/>
      <c r="K1499" s="301"/>
      <c r="L1499" s="286"/>
      <c r="M1499" s="286"/>
      <c r="N1499" s="286"/>
      <c r="O1499" s="286"/>
      <c r="P1499" s="286"/>
      <c r="Q1499" s="286"/>
      <c r="R1499" s="286"/>
      <c r="S1499" s="286"/>
      <c r="T1499" s="286"/>
      <c r="U1499" s="286"/>
      <c r="V1499" s="286"/>
    </row>
    <row r="1500" spans="1:22" ht="12.75" customHeight="1">
      <c r="A1500" s="522" t="s">
        <v>408</v>
      </c>
      <c r="B1500" s="523"/>
      <c r="C1500" s="329"/>
      <c r="D1500" s="330">
        <v>2.5</v>
      </c>
      <c r="E1500" s="330">
        <v>2.5</v>
      </c>
      <c r="F1500" s="330">
        <v>2.1199999999997998</v>
      </c>
      <c r="G1500" s="341">
        <f t="shared" si="45"/>
        <v>13.249999999998749</v>
      </c>
      <c r="H1500" s="300"/>
      <c r="I1500" s="300"/>
      <c r="J1500" s="300"/>
      <c r="K1500" s="301"/>
      <c r="L1500" s="286"/>
      <c r="M1500" s="286"/>
      <c r="N1500" s="286"/>
      <c r="O1500" s="286"/>
      <c r="P1500" s="286"/>
      <c r="Q1500" s="286"/>
      <c r="R1500" s="286"/>
      <c r="S1500" s="286"/>
      <c r="T1500" s="286"/>
      <c r="U1500" s="286"/>
      <c r="V1500" s="286"/>
    </row>
    <row r="1501" spans="1:22" ht="12.75" customHeight="1">
      <c r="A1501" s="522" t="s">
        <v>409</v>
      </c>
      <c r="B1501" s="523"/>
      <c r="C1501" s="329"/>
      <c r="D1501" s="330">
        <v>2.5</v>
      </c>
      <c r="E1501" s="330">
        <v>2.5</v>
      </c>
      <c r="F1501" s="330">
        <v>2.6600000000002182</v>
      </c>
      <c r="G1501" s="341">
        <f t="shared" si="45"/>
        <v>16.625000000001364</v>
      </c>
      <c r="H1501" s="300"/>
      <c r="I1501" s="300"/>
      <c r="J1501" s="300"/>
      <c r="K1501" s="301"/>
      <c r="L1501" s="286"/>
      <c r="M1501" s="286"/>
      <c r="N1501" s="286"/>
      <c r="O1501" s="286"/>
      <c r="P1501" s="286"/>
      <c r="Q1501" s="286"/>
      <c r="R1501" s="286"/>
      <c r="S1501" s="286"/>
      <c r="T1501" s="286"/>
      <c r="U1501" s="286"/>
      <c r="V1501" s="286"/>
    </row>
    <row r="1502" spans="1:22" ht="12.75" customHeight="1">
      <c r="A1502" s="522" t="s">
        <v>410</v>
      </c>
      <c r="B1502" s="523"/>
      <c r="C1502" s="332"/>
      <c r="D1502" s="330">
        <v>2.5</v>
      </c>
      <c r="E1502" s="330">
        <v>2.5</v>
      </c>
      <c r="F1502" s="335">
        <v>2.9900000000001454</v>
      </c>
      <c r="G1502" s="341">
        <f t="shared" si="45"/>
        <v>18.687500000000909</v>
      </c>
      <c r="H1502" s="293"/>
      <c r="I1502" s="300"/>
      <c r="J1502" s="300"/>
      <c r="K1502" s="301"/>
      <c r="L1502" s="286"/>
      <c r="M1502" s="286"/>
      <c r="N1502" s="286"/>
      <c r="O1502" s="286"/>
      <c r="P1502" s="286"/>
      <c r="Q1502" s="286"/>
      <c r="R1502" s="286"/>
      <c r="S1502" s="286"/>
      <c r="T1502" s="286"/>
      <c r="U1502" s="286"/>
      <c r="V1502" s="286"/>
    </row>
    <row r="1503" spans="1:22" ht="12.75" customHeight="1">
      <c r="A1503" s="522" t="s">
        <v>411</v>
      </c>
      <c r="B1503" s="523"/>
      <c r="C1503" s="294"/>
      <c r="D1503" s="330">
        <v>2.5</v>
      </c>
      <c r="E1503" s="330">
        <v>2.5</v>
      </c>
      <c r="F1503" s="298">
        <v>2.1600000000002182</v>
      </c>
      <c r="G1503" s="341">
        <f t="shared" si="45"/>
        <v>13.500000000001364</v>
      </c>
      <c r="H1503" s="293"/>
      <c r="I1503" s="300"/>
      <c r="J1503" s="300"/>
      <c r="K1503" s="301"/>
      <c r="L1503" s="286"/>
      <c r="M1503" s="286"/>
      <c r="N1503" s="286"/>
      <c r="O1503" s="286"/>
      <c r="P1503" s="286"/>
      <c r="Q1503" s="286"/>
      <c r="R1503" s="286"/>
      <c r="S1503" s="286"/>
      <c r="T1503" s="286"/>
      <c r="U1503" s="286"/>
      <c r="V1503" s="286"/>
    </row>
    <row r="1504" spans="1:22" ht="12.75" customHeight="1">
      <c r="A1504" s="522" t="s">
        <v>412</v>
      </c>
      <c r="B1504" s="523"/>
      <c r="C1504" s="323"/>
      <c r="D1504" s="330">
        <v>2.5</v>
      </c>
      <c r="E1504" s="330">
        <v>2.5</v>
      </c>
      <c r="F1504" s="298">
        <v>1.9199999999999817</v>
      </c>
      <c r="G1504" s="341">
        <f t="shared" si="45"/>
        <v>11.999999999999886</v>
      </c>
      <c r="H1504" s="339"/>
      <c r="I1504" s="300"/>
      <c r="J1504" s="300"/>
      <c r="K1504" s="301"/>
      <c r="L1504" s="286"/>
      <c r="M1504" s="286"/>
      <c r="N1504" s="286"/>
      <c r="O1504" s="286"/>
      <c r="P1504" s="286"/>
      <c r="Q1504" s="286"/>
      <c r="R1504" s="286"/>
      <c r="S1504" s="286"/>
      <c r="T1504" s="286"/>
      <c r="U1504" s="286"/>
      <c r="V1504" s="286"/>
    </row>
    <row r="1505" spans="1:22" ht="12.75" customHeight="1">
      <c r="A1505" s="522" t="s">
        <v>413</v>
      </c>
      <c r="B1505" s="523"/>
      <c r="C1505" s="329"/>
      <c r="D1505" s="330">
        <v>2.5</v>
      </c>
      <c r="E1505" s="330">
        <v>2.5</v>
      </c>
      <c r="F1505" s="330">
        <v>2.2200000000001636</v>
      </c>
      <c r="G1505" s="341">
        <f t="shared" si="45"/>
        <v>13.875000000001023</v>
      </c>
      <c r="H1505" s="300"/>
      <c r="I1505" s="300"/>
      <c r="J1505" s="300"/>
      <c r="K1505" s="301"/>
      <c r="L1505" s="286"/>
      <c r="M1505" s="286"/>
      <c r="N1505" s="286"/>
      <c r="O1505" s="286"/>
      <c r="P1505" s="286"/>
      <c r="Q1505" s="286"/>
      <c r="R1505" s="286"/>
      <c r="S1505" s="286"/>
      <c r="T1505" s="286"/>
      <c r="U1505" s="286"/>
      <c r="V1505" s="286"/>
    </row>
    <row r="1506" spans="1:22" ht="12.75" customHeight="1">
      <c r="A1506" s="522" t="s">
        <v>414</v>
      </c>
      <c r="B1506" s="523"/>
      <c r="C1506" s="329"/>
      <c r="D1506" s="330">
        <v>2.5</v>
      </c>
      <c r="E1506" s="330">
        <v>2.5</v>
      </c>
      <c r="F1506" s="330">
        <v>2.5899999999995997</v>
      </c>
      <c r="G1506" s="341">
        <f t="shared" si="45"/>
        <v>16.187499999997499</v>
      </c>
      <c r="H1506" s="300"/>
      <c r="I1506" s="300"/>
      <c r="J1506" s="300"/>
      <c r="K1506" s="301"/>
      <c r="L1506" s="286"/>
      <c r="M1506" s="286"/>
      <c r="N1506" s="286"/>
      <c r="O1506" s="286"/>
      <c r="P1506" s="286"/>
      <c r="Q1506" s="286"/>
      <c r="R1506" s="286"/>
      <c r="S1506" s="286"/>
      <c r="T1506" s="286"/>
      <c r="U1506" s="286"/>
      <c r="V1506" s="286"/>
    </row>
    <row r="1507" spans="1:22" ht="12.75" customHeight="1">
      <c r="A1507" s="522" t="s">
        <v>415</v>
      </c>
      <c r="B1507" s="523"/>
      <c r="C1507" s="332"/>
      <c r="D1507" s="330">
        <v>2.5</v>
      </c>
      <c r="E1507" s="330">
        <v>2.5</v>
      </c>
      <c r="F1507" s="335">
        <v>2.15</v>
      </c>
      <c r="G1507" s="341">
        <f t="shared" si="45"/>
        <v>13.4375</v>
      </c>
      <c r="H1507" s="293"/>
      <c r="I1507" s="300"/>
      <c r="J1507" s="300"/>
      <c r="K1507" s="301"/>
      <c r="L1507" s="286"/>
      <c r="M1507" s="286"/>
      <c r="N1507" s="286"/>
      <c r="O1507" s="286"/>
      <c r="P1507" s="286"/>
      <c r="Q1507" s="286"/>
      <c r="R1507" s="286"/>
      <c r="S1507" s="286"/>
      <c r="T1507" s="286"/>
      <c r="U1507" s="286"/>
      <c r="V1507" s="286"/>
    </row>
    <row r="1508" spans="1:22" ht="12.75" customHeight="1">
      <c r="A1508" s="522" t="s">
        <v>416</v>
      </c>
      <c r="B1508" s="523"/>
      <c r="C1508" s="294"/>
      <c r="D1508" s="330">
        <v>2.5</v>
      </c>
      <c r="E1508" s="330">
        <v>2.5</v>
      </c>
      <c r="F1508" s="298">
        <v>1.9700000000001636</v>
      </c>
      <c r="G1508" s="341">
        <f t="shared" si="45"/>
        <v>12.312500000001023</v>
      </c>
      <c r="H1508" s="293"/>
      <c r="I1508" s="300"/>
      <c r="J1508" s="300"/>
      <c r="K1508" s="301"/>
      <c r="L1508" s="286"/>
      <c r="M1508" s="286"/>
      <c r="N1508" s="286"/>
      <c r="O1508" s="286"/>
      <c r="P1508" s="286"/>
      <c r="Q1508" s="286"/>
      <c r="R1508" s="286"/>
      <c r="S1508" s="286"/>
      <c r="T1508" s="286"/>
      <c r="U1508" s="286"/>
      <c r="V1508" s="286"/>
    </row>
    <row r="1509" spans="1:22" ht="12.75" customHeight="1">
      <c r="A1509" s="522" t="s">
        <v>417</v>
      </c>
      <c r="B1509" s="523"/>
      <c r="C1509" s="323"/>
      <c r="D1509" s="330">
        <v>2.5</v>
      </c>
      <c r="E1509" s="330">
        <v>2.5</v>
      </c>
      <c r="F1509" s="298">
        <v>2.0300000000001091</v>
      </c>
      <c r="G1509" s="341">
        <f t="shared" si="45"/>
        <v>12.687500000000682</v>
      </c>
      <c r="H1509" s="339"/>
      <c r="I1509" s="300"/>
      <c r="J1509" s="300"/>
      <c r="K1509" s="301"/>
      <c r="L1509" s="286"/>
      <c r="M1509" s="286"/>
      <c r="N1509" s="286"/>
      <c r="O1509" s="286"/>
      <c r="P1509" s="286"/>
      <c r="Q1509" s="286"/>
      <c r="R1509" s="286"/>
      <c r="S1509" s="286"/>
      <c r="T1509" s="286"/>
      <c r="U1509" s="286"/>
      <c r="V1509" s="286"/>
    </row>
    <row r="1510" spans="1:22" ht="12.75" customHeight="1">
      <c r="A1510" s="522" t="s">
        <v>418</v>
      </c>
      <c r="B1510" s="523"/>
      <c r="C1510" s="329"/>
      <c r="D1510" s="330">
        <v>2.5</v>
      </c>
      <c r="E1510" s="330">
        <v>2.5</v>
      </c>
      <c r="F1510" s="330">
        <v>2.0900000000000545</v>
      </c>
      <c r="G1510" s="341">
        <f t="shared" si="45"/>
        <v>13.062500000000341</v>
      </c>
      <c r="H1510" s="300"/>
      <c r="I1510" s="300"/>
      <c r="J1510" s="300"/>
      <c r="K1510" s="301"/>
      <c r="L1510" s="286"/>
      <c r="M1510" s="286"/>
      <c r="N1510" s="286"/>
      <c r="O1510" s="286"/>
      <c r="P1510" s="286"/>
      <c r="Q1510" s="286"/>
      <c r="R1510" s="286"/>
      <c r="S1510" s="286"/>
      <c r="T1510" s="286"/>
      <c r="U1510" s="286"/>
      <c r="V1510" s="286"/>
    </row>
    <row r="1511" spans="1:22" ht="12.75" customHeight="1">
      <c r="A1511" s="454"/>
      <c r="B1511" s="455"/>
      <c r="C1511" s="323"/>
      <c r="D1511" s="303"/>
      <c r="E1511" s="297"/>
      <c r="F1511" s="298"/>
      <c r="G1511" s="299"/>
      <c r="H1511" s="293"/>
      <c r="I1511" s="300"/>
      <c r="J1511" s="300"/>
      <c r="K1511" s="301"/>
      <c r="L1511" s="286"/>
      <c r="M1511" s="286"/>
      <c r="N1511" s="286"/>
      <c r="O1511" s="286"/>
      <c r="P1511" s="286"/>
      <c r="Q1511" s="286"/>
      <c r="R1511" s="286"/>
      <c r="S1511" s="286"/>
      <c r="T1511" s="286"/>
      <c r="U1511" s="286"/>
      <c r="V1511" s="286"/>
    </row>
    <row r="1512" spans="1:22" ht="12.75" customHeight="1">
      <c r="A1512" s="456"/>
      <c r="B1512" s="456"/>
      <c r="C1512" s="329"/>
      <c r="D1512" s="329"/>
      <c r="E1512" s="329"/>
      <c r="F1512" s="329"/>
      <c r="G1512" s="329"/>
      <c r="H1512" s="300"/>
      <c r="I1512" s="300"/>
      <c r="J1512" s="300"/>
      <c r="K1512" s="301"/>
      <c r="L1512" s="286"/>
      <c r="M1512" s="286"/>
      <c r="N1512" s="286"/>
      <c r="O1512" s="286"/>
      <c r="P1512" s="286"/>
      <c r="Q1512" s="286"/>
      <c r="R1512" s="286"/>
      <c r="S1512" s="286"/>
      <c r="T1512" s="286"/>
      <c r="U1512" s="286"/>
      <c r="V1512" s="286"/>
    </row>
    <row r="1513" spans="1:22" ht="12.75" customHeight="1" thickBot="1">
      <c r="A1513" s="457" t="s">
        <v>13</v>
      </c>
      <c r="B1513" s="458"/>
      <c r="C1513" s="458"/>
      <c r="D1513" s="458"/>
      <c r="E1513" s="458"/>
      <c r="F1513" s="458"/>
      <c r="G1513" s="343">
        <f>ROUNDUP((SUM(G1481:G1511)*0.1),0)</f>
        <v>107</v>
      </c>
      <c r="H1513" s="309"/>
      <c r="I1513" s="309"/>
      <c r="J1513" s="309"/>
      <c r="K1513" s="310"/>
      <c r="L1513" s="286"/>
      <c r="N1513" s="286"/>
      <c r="O1513" s="286"/>
      <c r="P1513" s="286"/>
      <c r="Q1513" s="286"/>
      <c r="R1513" s="286"/>
      <c r="S1513" s="286"/>
      <c r="T1513" s="286"/>
      <c r="U1513" s="286"/>
      <c r="V1513" s="286"/>
    </row>
    <row r="1514" spans="1:22" ht="12.75" customHeight="1">
      <c r="A1514" s="315"/>
      <c r="B1514" s="286"/>
      <c r="C1514" s="286"/>
      <c r="D1514" s="286"/>
      <c r="E1514" s="286"/>
      <c r="F1514" s="286"/>
      <c r="G1514" s="286"/>
      <c r="H1514" s="312"/>
      <c r="I1514" s="312"/>
      <c r="J1514" s="312"/>
      <c r="K1514" s="313"/>
      <c r="L1514" s="286"/>
      <c r="M1514" s="286"/>
      <c r="N1514" s="286"/>
      <c r="O1514" s="286"/>
      <c r="P1514" s="286"/>
      <c r="Q1514" s="286"/>
      <c r="R1514" s="286"/>
      <c r="S1514" s="286"/>
      <c r="T1514" s="286"/>
      <c r="U1514" s="286"/>
      <c r="V1514" s="286"/>
    </row>
    <row r="1515" spans="1:22" ht="47.25" customHeight="1">
      <c r="A1515" s="459"/>
      <c r="B1515" s="515"/>
      <c r="C1515" s="515"/>
      <c r="D1515" s="515"/>
      <c r="E1515" s="515"/>
      <c r="F1515" s="515"/>
      <c r="G1515" s="515"/>
      <c r="H1515" s="515"/>
      <c r="I1515" s="515"/>
      <c r="J1515" s="286"/>
      <c r="K1515" s="314"/>
      <c r="L1515" s="286"/>
      <c r="M1515" s="286"/>
      <c r="N1515" s="286"/>
      <c r="O1515" s="286"/>
      <c r="P1515" s="286"/>
      <c r="Q1515" s="286"/>
      <c r="R1515" s="286"/>
      <c r="S1515" s="286"/>
      <c r="T1515" s="286"/>
      <c r="U1515" s="286"/>
      <c r="V1515" s="286"/>
    </row>
    <row r="1516" spans="1:22" ht="12.75" customHeight="1">
      <c r="A1516" s="461" t="s">
        <v>315</v>
      </c>
      <c r="B1516" s="462"/>
      <c r="C1516" s="462"/>
      <c r="D1516" s="316"/>
      <c r="E1516" s="316"/>
      <c r="F1516" s="462" t="s">
        <v>315</v>
      </c>
      <c r="G1516" s="462"/>
      <c r="H1516" s="462"/>
      <c r="I1516" s="316"/>
      <c r="J1516" s="286"/>
      <c r="K1516" s="314"/>
      <c r="L1516" s="286"/>
      <c r="M1516" s="286"/>
      <c r="N1516" s="286"/>
      <c r="O1516" s="286"/>
      <c r="P1516" s="286"/>
      <c r="Q1516" s="286"/>
      <c r="R1516" s="286"/>
      <c r="S1516" s="286"/>
      <c r="T1516" s="286"/>
      <c r="U1516" s="286"/>
      <c r="V1516" s="286"/>
    </row>
    <row r="1517" spans="1:22" ht="15.75" customHeight="1" thickBot="1">
      <c r="A1517" s="451" t="s">
        <v>316</v>
      </c>
      <c r="B1517" s="452"/>
      <c r="C1517" s="452"/>
      <c r="D1517" s="317"/>
      <c r="E1517" s="317"/>
      <c r="F1517" s="453" t="s">
        <v>316</v>
      </c>
      <c r="G1517" s="452"/>
      <c r="H1517" s="452"/>
      <c r="I1517" s="317"/>
      <c r="J1517" s="318"/>
      <c r="K1517" s="319"/>
      <c r="L1517" s="286"/>
      <c r="M1517" s="286"/>
      <c r="N1517" s="286"/>
      <c r="O1517" s="286"/>
      <c r="P1517" s="286"/>
      <c r="Q1517" s="286"/>
      <c r="R1517" s="286"/>
      <c r="S1517" s="286"/>
      <c r="T1517" s="286"/>
      <c r="U1517" s="286"/>
      <c r="V1517" s="286"/>
    </row>
    <row r="1518" spans="1:22" ht="12.75" customHeight="1" thickBot="1">
      <c r="A1518" s="487" t="s">
        <v>305</v>
      </c>
      <c r="B1518" s="455"/>
      <c r="C1518" s="488"/>
      <c r="D1518" s="489"/>
      <c r="E1518" s="489"/>
      <c r="F1518" s="455"/>
      <c r="G1518" s="490" t="s">
        <v>306</v>
      </c>
      <c r="H1518" s="455"/>
      <c r="I1518" s="490"/>
      <c r="J1518" s="489"/>
      <c r="K1518" s="491"/>
      <c r="L1518" s="286"/>
      <c r="M1518" s="286"/>
      <c r="N1518" s="286"/>
      <c r="O1518" s="286"/>
      <c r="P1518" s="286"/>
      <c r="Q1518" s="286"/>
      <c r="R1518" s="286"/>
      <c r="S1518" s="286"/>
      <c r="T1518" s="286"/>
      <c r="U1518" s="286"/>
      <c r="V1518" s="286"/>
    </row>
    <row r="1519" spans="1:22" ht="12.75" customHeight="1">
      <c r="A1519" s="492" t="s">
        <v>302</v>
      </c>
      <c r="B1519" s="493"/>
      <c r="C1519" s="493"/>
      <c r="D1519" s="493"/>
      <c r="E1519" s="493"/>
      <c r="F1519" s="493"/>
      <c r="G1519" s="493"/>
      <c r="H1519" s="493"/>
      <c r="I1519" s="493"/>
      <c r="J1519" s="493"/>
      <c r="K1519" s="494"/>
      <c r="L1519" s="286"/>
      <c r="M1519" s="286"/>
      <c r="N1519" s="286"/>
      <c r="O1519" s="286"/>
      <c r="P1519" s="286"/>
      <c r="Q1519" s="286"/>
      <c r="R1519" s="345"/>
      <c r="S1519" s="345"/>
      <c r="T1519" s="286"/>
      <c r="U1519" s="286"/>
      <c r="V1519" s="286"/>
    </row>
    <row r="1520" spans="1:22" ht="12.75" customHeight="1" thickBot="1">
      <c r="A1520" s="483"/>
      <c r="B1520" s="479"/>
      <c r="C1520" s="479"/>
      <c r="D1520" s="479"/>
      <c r="E1520" s="479"/>
      <c r="F1520" s="479"/>
      <c r="G1520" s="479"/>
      <c r="H1520" s="479"/>
      <c r="I1520" s="479"/>
      <c r="J1520" s="479"/>
      <c r="K1520" s="480"/>
      <c r="L1520" s="286"/>
      <c r="M1520" s="286"/>
      <c r="N1520" s="346"/>
      <c r="O1520" s="286"/>
      <c r="P1520" s="286"/>
      <c r="Q1520" s="286"/>
      <c r="R1520" s="345"/>
      <c r="S1520" s="345"/>
      <c r="T1520" s="286"/>
      <c r="U1520" s="286"/>
      <c r="V1520" s="286"/>
    </row>
    <row r="1521" spans="1:22" ht="37.5" customHeight="1">
      <c r="A1521" s="288" t="s">
        <v>303</v>
      </c>
      <c r="B1521" s="484" t="str">
        <f>B3</f>
        <v>CONSTRUCCION DE LOS SISTEMAS DE ALCANTARILLADO PLUVIAL DE LOS BARRIOS EL DORADO, PRADOS DE SAN LUIS, SANTA CATALINA, PATRIOTAS, VILLA BACHUE y PRADOS DEL NORTE DE LA CIUDAD DE TUNJA.</v>
      </c>
      <c r="C1521" s="485"/>
      <c r="D1521" s="485"/>
      <c r="E1521" s="485"/>
      <c r="F1521" s="485"/>
      <c r="G1521" s="485"/>
      <c r="H1521" s="485"/>
      <c r="I1521" s="485"/>
      <c r="J1521" s="485"/>
      <c r="K1521" s="486"/>
      <c r="L1521" s="286"/>
      <c r="M1521" s="286"/>
      <c r="N1521" s="286"/>
      <c r="O1521" s="286"/>
      <c r="P1521" s="286"/>
      <c r="Q1521" s="286"/>
      <c r="R1521" s="286"/>
      <c r="S1521" s="286"/>
      <c r="T1521" s="286"/>
      <c r="U1521" s="286"/>
      <c r="V1521" s="286"/>
    </row>
    <row r="1522" spans="1:22" ht="86.25" customHeight="1" thickBot="1">
      <c r="A1522" s="289" t="s">
        <v>8</v>
      </c>
      <c r="B1522" s="465" t="s">
        <v>96</v>
      </c>
      <c r="C1522" s="466"/>
      <c r="D1522" s="467" t="s">
        <v>10</v>
      </c>
      <c r="E1522" s="468"/>
      <c r="F1522" s="466"/>
      <c r="G1522" s="469" t="str">
        <f>'PRESUPUESTO OFICIAL'!C85</f>
        <v>EXCAVACIÓN MANUAL EN MATERIAL COMUN</v>
      </c>
      <c r="H1522" s="468"/>
      <c r="I1522" s="468"/>
      <c r="J1522" s="290" t="s">
        <v>9</v>
      </c>
      <c r="K1522" s="291" t="s">
        <v>14</v>
      </c>
      <c r="L1522" s="286"/>
      <c r="M1522" s="286"/>
      <c r="N1522" s="286"/>
      <c r="O1522" s="286"/>
      <c r="P1522" s="286"/>
      <c r="Q1522" s="286"/>
      <c r="R1522" s="286"/>
      <c r="S1522" s="286"/>
      <c r="T1522" s="286"/>
      <c r="U1522" s="286"/>
      <c r="V1522" s="286"/>
    </row>
    <row r="1523" spans="1:22" ht="12.75" customHeight="1">
      <c r="A1523" s="470" t="s">
        <v>307</v>
      </c>
      <c r="B1523" s="471"/>
      <c r="C1523" s="474" t="s">
        <v>5</v>
      </c>
      <c r="D1523" s="476" t="s">
        <v>308</v>
      </c>
      <c r="E1523" s="477"/>
      <c r="F1523" s="473"/>
      <c r="G1523" s="474" t="s">
        <v>13</v>
      </c>
      <c r="H1523" s="478" t="s">
        <v>309</v>
      </c>
      <c r="I1523" s="479"/>
      <c r="J1523" s="479"/>
      <c r="K1523" s="480"/>
      <c r="L1523" s="286"/>
      <c r="M1523" s="286"/>
      <c r="N1523" s="286"/>
      <c r="O1523" s="286"/>
      <c r="P1523" s="286"/>
      <c r="Q1523" s="286"/>
      <c r="R1523" s="286"/>
      <c r="S1523" s="286"/>
      <c r="T1523" s="286"/>
      <c r="U1523" s="286"/>
      <c r="V1523" s="286"/>
    </row>
    <row r="1524" spans="1:22" ht="12.75" customHeight="1">
      <c r="A1524" s="472"/>
      <c r="B1524" s="473"/>
      <c r="C1524" s="475"/>
      <c r="D1524" s="294" t="s">
        <v>310</v>
      </c>
      <c r="E1524" s="294" t="s">
        <v>311</v>
      </c>
      <c r="F1524" s="294" t="s">
        <v>312</v>
      </c>
      <c r="G1524" s="475"/>
      <c r="H1524" s="481"/>
      <c r="I1524" s="477"/>
      <c r="J1524" s="477"/>
      <c r="K1524" s="482"/>
      <c r="L1524" s="286"/>
      <c r="M1524" s="286"/>
      <c r="N1524" s="286"/>
      <c r="O1524" s="286"/>
      <c r="P1524" s="286"/>
      <c r="Q1524" s="286"/>
      <c r="R1524" s="286"/>
      <c r="S1524" s="286"/>
      <c r="T1524" s="286"/>
      <c r="U1524" s="286"/>
      <c r="V1524" s="286"/>
    </row>
    <row r="1525" spans="1:22" ht="12.75" customHeight="1">
      <c r="A1525" s="454" t="s">
        <v>381</v>
      </c>
      <c r="B1525" s="455" t="s">
        <v>321</v>
      </c>
      <c r="C1525" s="294">
        <v>19</v>
      </c>
      <c r="D1525" s="296">
        <v>1.1000000000000001</v>
      </c>
      <c r="E1525" s="296">
        <v>0.7</v>
      </c>
      <c r="F1525" s="296">
        <v>0.8</v>
      </c>
      <c r="G1525" s="299">
        <f>C1525*D1525*E1525*F1525</f>
        <v>11.704000000000001</v>
      </c>
      <c r="H1525" s="293"/>
      <c r="I1525" s="300"/>
      <c r="J1525" s="300"/>
      <c r="K1525" s="301"/>
      <c r="L1525" s="286"/>
      <c r="M1525" s="286"/>
      <c r="N1525" s="286"/>
      <c r="O1525" s="286"/>
      <c r="P1525" s="286"/>
      <c r="Q1525" s="286"/>
      <c r="R1525" s="286"/>
      <c r="S1525" s="286"/>
      <c r="T1525" s="286"/>
      <c r="U1525" s="286"/>
      <c r="V1525" s="286"/>
    </row>
    <row r="1526" spans="1:22" ht="12.75" customHeight="1">
      <c r="A1526" s="454" t="s">
        <v>382</v>
      </c>
      <c r="B1526" s="455" t="s">
        <v>371</v>
      </c>
      <c r="C1526" s="294"/>
      <c r="D1526" s="296">
        <v>120.6</v>
      </c>
      <c r="E1526" s="296">
        <v>0.5</v>
      </c>
      <c r="F1526" s="296">
        <v>1.5</v>
      </c>
      <c r="G1526" s="299">
        <f>D1526*E1526*F1526</f>
        <v>90.449999999999989</v>
      </c>
      <c r="H1526" s="293"/>
      <c r="I1526" s="300"/>
      <c r="J1526" s="300"/>
      <c r="K1526" s="301"/>
      <c r="L1526" s="286"/>
      <c r="M1526" s="286"/>
      <c r="N1526" s="286"/>
      <c r="O1526" s="286"/>
      <c r="P1526" s="286"/>
      <c r="Q1526" s="286"/>
      <c r="R1526" s="286"/>
      <c r="S1526" s="286"/>
      <c r="T1526" s="286"/>
      <c r="U1526" s="286"/>
      <c r="V1526" s="286"/>
    </row>
    <row r="1527" spans="1:22" ht="12.75" customHeight="1">
      <c r="A1527" s="454"/>
      <c r="B1527" s="463"/>
      <c r="C1527" s="294"/>
      <c r="D1527" s="296"/>
      <c r="E1527" s="297"/>
      <c r="F1527" s="298"/>
      <c r="G1527" s="299"/>
      <c r="H1527" s="293"/>
      <c r="I1527" s="300"/>
      <c r="J1527" s="300"/>
      <c r="K1527" s="301"/>
      <c r="L1527" s="286"/>
      <c r="M1527" s="286"/>
      <c r="N1527" s="286"/>
      <c r="O1527" s="286"/>
      <c r="P1527" s="286"/>
      <c r="Q1527" s="286"/>
      <c r="R1527" s="286"/>
      <c r="S1527" s="286"/>
      <c r="T1527" s="286"/>
      <c r="U1527" s="286"/>
      <c r="V1527" s="286"/>
    </row>
    <row r="1528" spans="1:22" ht="12.75" customHeight="1">
      <c r="A1528" s="454"/>
      <c r="B1528" s="463"/>
      <c r="C1528" s="294"/>
      <c r="D1528" s="296"/>
      <c r="E1528" s="297"/>
      <c r="F1528" s="298"/>
      <c r="G1528" s="299"/>
      <c r="H1528" s="293"/>
      <c r="I1528" s="300"/>
      <c r="J1528" s="300"/>
      <c r="K1528" s="301"/>
      <c r="L1528" s="286"/>
      <c r="M1528" s="286"/>
      <c r="N1528" s="286"/>
      <c r="O1528" s="286"/>
      <c r="P1528" s="286"/>
      <c r="Q1528" s="286"/>
      <c r="R1528" s="286"/>
      <c r="S1528" s="286"/>
      <c r="T1528" s="286"/>
      <c r="U1528" s="286"/>
      <c r="V1528" s="286"/>
    </row>
    <row r="1529" spans="1:22" ht="12.75" customHeight="1">
      <c r="A1529" s="454"/>
      <c r="B1529" s="463"/>
      <c r="C1529" s="294"/>
      <c r="D1529" s="296"/>
      <c r="E1529" s="297"/>
      <c r="F1529" s="298"/>
      <c r="G1529" s="299"/>
      <c r="H1529" s="293"/>
      <c r="I1529" s="300"/>
      <c r="J1529" s="300"/>
      <c r="K1529" s="301"/>
      <c r="L1529" s="286"/>
      <c r="M1529" s="286"/>
      <c r="N1529" s="286"/>
      <c r="O1529" s="286"/>
      <c r="P1529" s="286"/>
      <c r="Q1529" s="286"/>
      <c r="R1529" s="286"/>
      <c r="S1529" s="286"/>
      <c r="T1529" s="286"/>
      <c r="U1529" s="286"/>
      <c r="V1529" s="286"/>
    </row>
    <row r="1530" spans="1:22" ht="12.75" customHeight="1">
      <c r="A1530" s="454"/>
      <c r="B1530" s="463"/>
      <c r="C1530" s="294"/>
      <c r="D1530" s="296"/>
      <c r="E1530" s="297"/>
      <c r="F1530" s="298"/>
      <c r="G1530" s="299"/>
      <c r="H1530" s="293"/>
      <c r="I1530" s="300"/>
      <c r="J1530" s="300"/>
      <c r="K1530" s="301"/>
      <c r="L1530" s="286"/>
      <c r="M1530" s="286"/>
      <c r="N1530" s="286"/>
      <c r="O1530" s="286"/>
      <c r="P1530" s="286"/>
      <c r="Q1530" s="286"/>
      <c r="R1530" s="286"/>
      <c r="S1530" s="286"/>
      <c r="T1530" s="286"/>
      <c r="U1530" s="286"/>
      <c r="V1530" s="286"/>
    </row>
    <row r="1531" spans="1:22" ht="12.75" customHeight="1">
      <c r="A1531" s="454"/>
      <c r="B1531" s="463"/>
      <c r="C1531" s="294"/>
      <c r="D1531" s="296"/>
      <c r="E1531" s="297"/>
      <c r="F1531" s="298"/>
      <c r="G1531" s="299"/>
      <c r="H1531" s="293"/>
      <c r="I1531" s="300"/>
      <c r="J1531" s="300"/>
      <c r="K1531" s="301"/>
      <c r="L1531" s="286"/>
      <c r="M1531" s="286"/>
      <c r="N1531" s="286"/>
      <c r="O1531" s="286"/>
      <c r="P1531" s="286"/>
      <c r="Q1531" s="286"/>
      <c r="R1531" s="286"/>
      <c r="S1531" s="286"/>
      <c r="T1531" s="286"/>
      <c r="U1531" s="286"/>
      <c r="V1531" s="286"/>
    </row>
    <row r="1532" spans="1:22" ht="12.75" customHeight="1">
      <c r="A1532" s="454"/>
      <c r="B1532" s="463"/>
      <c r="C1532" s="294"/>
      <c r="D1532" s="296"/>
      <c r="E1532" s="297"/>
      <c r="F1532" s="298"/>
      <c r="G1532" s="299"/>
      <c r="H1532" s="293"/>
      <c r="I1532" s="300"/>
      <c r="J1532" s="300"/>
      <c r="K1532" s="301"/>
      <c r="L1532" s="286"/>
      <c r="M1532" s="286"/>
      <c r="N1532" s="286"/>
      <c r="O1532" s="286"/>
      <c r="P1532" s="286"/>
      <c r="Q1532" s="286"/>
      <c r="R1532" s="286"/>
      <c r="S1532" s="286"/>
      <c r="T1532" s="286"/>
      <c r="U1532" s="286"/>
      <c r="V1532" s="286"/>
    </row>
    <row r="1533" spans="1:22" ht="12.75" customHeight="1">
      <c r="A1533" s="454"/>
      <c r="B1533" s="463"/>
      <c r="C1533" s="294"/>
      <c r="D1533" s="296"/>
      <c r="E1533" s="297"/>
      <c r="F1533" s="298"/>
      <c r="G1533" s="299"/>
      <c r="H1533" s="293"/>
      <c r="I1533" s="300"/>
      <c r="J1533" s="300"/>
      <c r="K1533" s="301"/>
      <c r="L1533" s="286"/>
      <c r="M1533" s="286"/>
      <c r="N1533" s="286"/>
      <c r="O1533" s="286"/>
      <c r="P1533" s="286"/>
      <c r="Q1533" s="286"/>
      <c r="R1533" s="286"/>
      <c r="S1533" s="286"/>
      <c r="T1533" s="286"/>
      <c r="U1533" s="286"/>
      <c r="V1533" s="286"/>
    </row>
    <row r="1534" spans="1:22" ht="12.75" customHeight="1">
      <c r="A1534" s="454"/>
      <c r="B1534" s="463"/>
      <c r="C1534" s="294"/>
      <c r="D1534" s="296"/>
      <c r="E1534" s="297"/>
      <c r="F1534" s="298"/>
      <c r="G1534" s="299"/>
      <c r="H1534" s="293"/>
      <c r="I1534" s="300"/>
      <c r="J1534" s="300"/>
      <c r="K1534" s="301"/>
      <c r="L1534" s="286"/>
      <c r="M1534" s="286"/>
      <c r="N1534" s="286"/>
      <c r="O1534" s="286"/>
      <c r="P1534" s="286"/>
      <c r="Q1534" s="286"/>
      <c r="R1534" s="286"/>
      <c r="S1534" s="286"/>
      <c r="T1534" s="286"/>
      <c r="U1534" s="286"/>
      <c r="V1534" s="286"/>
    </row>
    <row r="1535" spans="1:22" ht="12.75" customHeight="1">
      <c r="A1535" s="454"/>
      <c r="B1535" s="463"/>
      <c r="C1535" s="294"/>
      <c r="D1535" s="296"/>
      <c r="E1535" s="297"/>
      <c r="F1535" s="298"/>
      <c r="G1535" s="299"/>
      <c r="H1535" s="293"/>
      <c r="I1535" s="300"/>
      <c r="J1535" s="300"/>
      <c r="K1535" s="301"/>
      <c r="L1535" s="286"/>
      <c r="M1535" s="286"/>
      <c r="N1535" s="286"/>
      <c r="O1535" s="286"/>
      <c r="P1535" s="286"/>
      <c r="Q1535" s="286"/>
      <c r="R1535" s="286"/>
      <c r="S1535" s="286"/>
      <c r="T1535" s="286"/>
      <c r="U1535" s="286"/>
      <c r="V1535" s="286"/>
    </row>
    <row r="1536" spans="1:22" ht="12.75" customHeight="1">
      <c r="A1536" s="456"/>
      <c r="B1536" s="456"/>
      <c r="C1536" s="329"/>
      <c r="D1536" s="329"/>
      <c r="E1536" s="329"/>
      <c r="F1536" s="329"/>
      <c r="G1536" s="329"/>
      <c r="H1536" s="300"/>
      <c r="I1536" s="300"/>
      <c r="J1536" s="300"/>
      <c r="K1536" s="301"/>
      <c r="L1536" s="286"/>
      <c r="M1536" s="286"/>
      <c r="N1536" s="286"/>
      <c r="O1536" s="286"/>
      <c r="P1536" s="286"/>
      <c r="Q1536" s="286"/>
      <c r="R1536" s="286"/>
      <c r="S1536" s="286"/>
      <c r="T1536" s="286"/>
      <c r="U1536" s="286"/>
      <c r="V1536" s="286"/>
    </row>
    <row r="1537" spans="1:22" ht="12.75" customHeight="1">
      <c r="A1537" s="456"/>
      <c r="B1537" s="456"/>
      <c r="C1537" s="329"/>
      <c r="D1537" s="329"/>
      <c r="E1537" s="329"/>
      <c r="F1537" s="329"/>
      <c r="G1537" s="329"/>
      <c r="H1537" s="300"/>
      <c r="I1537" s="300"/>
      <c r="J1537" s="300"/>
      <c r="K1537" s="301"/>
      <c r="L1537" s="286"/>
      <c r="M1537" s="286"/>
      <c r="N1537" s="286"/>
      <c r="O1537" s="286"/>
      <c r="P1537" s="286"/>
      <c r="Q1537" s="286"/>
      <c r="R1537" s="286"/>
      <c r="S1537" s="286"/>
      <c r="T1537" s="286"/>
      <c r="U1537" s="286"/>
      <c r="V1537" s="286"/>
    </row>
    <row r="1538" spans="1:22" ht="12.75" customHeight="1" thickBot="1">
      <c r="A1538" s="457" t="s">
        <v>13</v>
      </c>
      <c r="B1538" s="458"/>
      <c r="C1538" s="458"/>
      <c r="D1538" s="458"/>
      <c r="E1538" s="458"/>
      <c r="F1538" s="458"/>
      <c r="G1538" s="343">
        <f>ROUNDUP((SUM(G1525:G1535)),0)</f>
        <v>103</v>
      </c>
      <c r="H1538" s="309"/>
      <c r="I1538" s="309"/>
      <c r="J1538" s="309"/>
      <c r="K1538" s="310"/>
      <c r="L1538" s="286"/>
      <c r="N1538" s="286"/>
      <c r="O1538" s="286"/>
      <c r="P1538" s="286"/>
      <c r="Q1538" s="286"/>
      <c r="R1538" s="286"/>
      <c r="S1538" s="286"/>
      <c r="T1538" s="286"/>
      <c r="U1538" s="286"/>
      <c r="V1538" s="286"/>
    </row>
    <row r="1539" spans="1:22" ht="12.75" customHeight="1">
      <c r="A1539" s="315"/>
      <c r="B1539" s="286"/>
      <c r="C1539" s="286"/>
      <c r="D1539" s="286"/>
      <c r="E1539" s="286"/>
      <c r="F1539" s="286"/>
      <c r="G1539" s="286"/>
      <c r="H1539" s="312"/>
      <c r="I1539" s="312"/>
      <c r="J1539" s="312"/>
      <c r="K1539" s="313"/>
      <c r="L1539" s="286"/>
      <c r="M1539" s="286"/>
      <c r="N1539" s="286"/>
      <c r="O1539" s="286"/>
      <c r="P1539" s="286"/>
      <c r="Q1539" s="286"/>
      <c r="R1539" s="286"/>
      <c r="S1539" s="286"/>
      <c r="T1539" s="286"/>
      <c r="U1539" s="286"/>
      <c r="V1539" s="286"/>
    </row>
    <row r="1540" spans="1:22" ht="47.25" customHeight="1">
      <c r="A1540" s="459"/>
      <c r="B1540" s="515"/>
      <c r="C1540" s="515"/>
      <c r="D1540" s="515"/>
      <c r="E1540" s="515"/>
      <c r="F1540" s="515"/>
      <c r="G1540" s="515"/>
      <c r="H1540" s="515"/>
      <c r="I1540" s="515"/>
      <c r="J1540" s="286"/>
      <c r="K1540" s="314"/>
      <c r="L1540" s="286"/>
      <c r="M1540" s="286"/>
      <c r="N1540" s="286"/>
      <c r="O1540" s="286"/>
      <c r="P1540" s="286"/>
      <c r="Q1540" s="286"/>
      <c r="R1540" s="286"/>
      <c r="S1540" s="286"/>
      <c r="T1540" s="286"/>
      <c r="U1540" s="286"/>
      <c r="V1540" s="286"/>
    </row>
    <row r="1541" spans="1:22" ht="12.75" customHeight="1">
      <c r="A1541" s="461" t="s">
        <v>315</v>
      </c>
      <c r="B1541" s="462"/>
      <c r="C1541" s="462"/>
      <c r="D1541" s="316"/>
      <c r="E1541" s="316"/>
      <c r="F1541" s="462" t="s">
        <v>315</v>
      </c>
      <c r="G1541" s="462"/>
      <c r="H1541" s="462"/>
      <c r="I1541" s="316"/>
      <c r="J1541" s="286"/>
      <c r="K1541" s="314"/>
      <c r="L1541" s="286"/>
      <c r="M1541" s="286"/>
      <c r="N1541" s="286"/>
      <c r="O1541" s="286"/>
      <c r="P1541" s="286"/>
      <c r="Q1541" s="286"/>
      <c r="R1541" s="286"/>
      <c r="S1541" s="286"/>
      <c r="T1541" s="286"/>
      <c r="U1541" s="286"/>
      <c r="V1541" s="286"/>
    </row>
    <row r="1542" spans="1:22" ht="15.75" customHeight="1" thickBot="1">
      <c r="A1542" s="451" t="s">
        <v>316</v>
      </c>
      <c r="B1542" s="452"/>
      <c r="C1542" s="452"/>
      <c r="D1542" s="317"/>
      <c r="E1542" s="317"/>
      <c r="F1542" s="453" t="s">
        <v>316</v>
      </c>
      <c r="G1542" s="452"/>
      <c r="H1542" s="452"/>
      <c r="I1542" s="317"/>
      <c r="J1542" s="318"/>
      <c r="K1542" s="319"/>
      <c r="L1542" s="286"/>
      <c r="M1542" s="286"/>
      <c r="N1542" s="286"/>
      <c r="O1542" s="286"/>
      <c r="P1542" s="286"/>
      <c r="Q1542" s="286"/>
      <c r="R1542" s="286"/>
      <c r="S1542" s="286"/>
      <c r="T1542" s="286"/>
      <c r="U1542" s="286"/>
      <c r="V1542" s="286"/>
    </row>
    <row r="1543" spans="1:22" ht="12.75" customHeight="1" thickBot="1">
      <c r="A1543" s="487" t="s">
        <v>305</v>
      </c>
      <c r="B1543" s="455"/>
      <c r="C1543" s="488"/>
      <c r="D1543" s="489"/>
      <c r="E1543" s="489"/>
      <c r="F1543" s="455"/>
      <c r="G1543" s="490" t="s">
        <v>306</v>
      </c>
      <c r="H1543" s="455"/>
      <c r="I1543" s="490"/>
      <c r="J1543" s="489"/>
      <c r="K1543" s="491"/>
      <c r="L1543" s="286"/>
      <c r="M1543" s="286"/>
      <c r="N1543" s="286"/>
      <c r="O1543" s="286"/>
      <c r="P1543" s="286"/>
      <c r="Q1543" s="286"/>
      <c r="R1543" s="286"/>
      <c r="S1543" s="286"/>
      <c r="T1543" s="286"/>
      <c r="U1543" s="286"/>
      <c r="V1543" s="286"/>
    </row>
    <row r="1544" spans="1:22" ht="12.75" customHeight="1">
      <c r="A1544" s="492" t="s">
        <v>302</v>
      </c>
      <c r="B1544" s="493"/>
      <c r="C1544" s="493"/>
      <c r="D1544" s="493"/>
      <c r="E1544" s="493"/>
      <c r="F1544" s="493"/>
      <c r="G1544" s="493"/>
      <c r="H1544" s="493"/>
      <c r="I1544" s="493"/>
      <c r="J1544" s="493"/>
      <c r="K1544" s="494"/>
      <c r="L1544" s="286"/>
      <c r="M1544" s="286"/>
      <c r="N1544" s="286"/>
      <c r="O1544" s="286"/>
      <c r="P1544" s="286"/>
      <c r="Q1544" s="286"/>
      <c r="R1544" s="286"/>
      <c r="S1544" s="286"/>
      <c r="T1544" s="286"/>
      <c r="U1544" s="286"/>
      <c r="V1544" s="286"/>
    </row>
    <row r="1545" spans="1:22" ht="12.75" customHeight="1" thickBot="1">
      <c r="A1545" s="483"/>
      <c r="B1545" s="479"/>
      <c r="C1545" s="479"/>
      <c r="D1545" s="479"/>
      <c r="E1545" s="479"/>
      <c r="F1545" s="479"/>
      <c r="G1545" s="479"/>
      <c r="H1545" s="479"/>
      <c r="I1545" s="479"/>
      <c r="J1545" s="479"/>
      <c r="K1545" s="480"/>
      <c r="L1545" s="286"/>
      <c r="M1545" s="286"/>
      <c r="N1545" s="286"/>
      <c r="O1545" s="286"/>
      <c r="P1545" s="286"/>
      <c r="Q1545" s="286"/>
      <c r="R1545" s="286"/>
      <c r="S1545" s="286"/>
      <c r="T1545" s="286"/>
      <c r="U1545" s="286"/>
      <c r="V1545" s="286"/>
    </row>
    <row r="1546" spans="1:22" ht="42" customHeight="1">
      <c r="A1546" s="288" t="s">
        <v>303</v>
      </c>
      <c r="B1546" s="484" t="str">
        <f>B3</f>
        <v>CONSTRUCCION DE LOS SISTEMAS DE ALCANTARILLADO PLUVIAL DE LOS BARRIOS EL DORADO, PRADOS DE SAN LUIS, SANTA CATALINA, PATRIOTAS, VILLA BACHUE y PRADOS DEL NORTE DE LA CIUDAD DE TUNJA.</v>
      </c>
      <c r="C1546" s="485"/>
      <c r="D1546" s="485"/>
      <c r="E1546" s="485"/>
      <c r="F1546" s="485"/>
      <c r="G1546" s="485"/>
      <c r="H1546" s="485"/>
      <c r="I1546" s="485"/>
      <c r="J1546" s="485"/>
      <c r="K1546" s="486"/>
      <c r="L1546" s="286"/>
      <c r="M1546" s="286"/>
      <c r="N1546" s="286"/>
      <c r="O1546" s="286"/>
      <c r="P1546" s="286"/>
      <c r="Q1546" s="286"/>
      <c r="R1546" s="286"/>
      <c r="S1546" s="286"/>
      <c r="T1546" s="286"/>
      <c r="U1546" s="286"/>
      <c r="V1546" s="286"/>
    </row>
    <row r="1547" spans="1:22" ht="12.75" customHeight="1">
      <c r="A1547" s="487" t="s">
        <v>305</v>
      </c>
      <c r="B1547" s="455"/>
      <c r="C1547" s="488"/>
      <c r="D1547" s="489"/>
      <c r="E1547" s="489"/>
      <c r="F1547" s="455"/>
      <c r="G1547" s="490" t="s">
        <v>306</v>
      </c>
      <c r="H1547" s="455"/>
      <c r="I1547" s="490"/>
      <c r="J1547" s="489"/>
      <c r="K1547" s="491"/>
      <c r="L1547" s="286"/>
      <c r="M1547" s="286"/>
      <c r="N1547" s="286"/>
      <c r="O1547" s="286"/>
      <c r="P1547" s="286"/>
      <c r="Q1547" s="286"/>
      <c r="R1547" s="286"/>
      <c r="S1547" s="286"/>
      <c r="T1547" s="286"/>
      <c r="U1547" s="286"/>
      <c r="V1547" s="286"/>
    </row>
    <row r="1548" spans="1:22" ht="39.75" customHeight="1" thickBot="1">
      <c r="A1548" s="289" t="s">
        <v>8</v>
      </c>
      <c r="B1548" s="465">
        <v>14.7</v>
      </c>
      <c r="C1548" s="466"/>
      <c r="D1548" s="467" t="s">
        <v>10</v>
      </c>
      <c r="E1548" s="468"/>
      <c r="F1548" s="466"/>
      <c r="G1548" s="469" t="str">
        <f>'PRESUPUESTO OFICIAL'!C86</f>
        <v>ENTIBADOS EN MADERA PARA EXCAVACIÓNES 1 A 7 USOS</v>
      </c>
      <c r="H1548" s="468"/>
      <c r="I1548" s="468"/>
      <c r="J1548" s="290" t="s">
        <v>9</v>
      </c>
      <c r="K1548" s="291" t="s">
        <v>15</v>
      </c>
      <c r="L1548" s="286"/>
      <c r="M1548" s="286"/>
      <c r="N1548" s="286"/>
      <c r="O1548" s="286"/>
      <c r="P1548" s="286"/>
      <c r="Q1548" s="286"/>
      <c r="R1548" s="286"/>
      <c r="S1548" s="286"/>
      <c r="T1548" s="286"/>
      <c r="U1548" s="286"/>
      <c r="V1548" s="286"/>
    </row>
    <row r="1549" spans="1:22" ht="12.75" customHeight="1">
      <c r="A1549" s="470" t="s">
        <v>307</v>
      </c>
      <c r="B1549" s="471"/>
      <c r="C1549" s="474" t="s">
        <v>5</v>
      </c>
      <c r="D1549" s="476" t="s">
        <v>308</v>
      </c>
      <c r="E1549" s="477"/>
      <c r="F1549" s="473"/>
      <c r="G1549" s="474" t="s">
        <v>13</v>
      </c>
      <c r="H1549" s="478" t="s">
        <v>309</v>
      </c>
      <c r="I1549" s="479"/>
      <c r="J1549" s="479"/>
      <c r="K1549" s="480"/>
      <c r="L1549" s="286"/>
      <c r="M1549" s="286"/>
      <c r="N1549" s="286"/>
      <c r="O1549" s="286"/>
      <c r="P1549" s="286"/>
      <c r="Q1549" s="286"/>
      <c r="R1549" s="286"/>
      <c r="S1549" s="286"/>
      <c r="T1549" s="286"/>
      <c r="U1549" s="286"/>
      <c r="V1549" s="286"/>
    </row>
    <row r="1550" spans="1:22" ht="12.75" customHeight="1">
      <c r="A1550" s="472"/>
      <c r="B1550" s="473"/>
      <c r="C1550" s="475"/>
      <c r="D1550" s="294" t="s">
        <v>310</v>
      </c>
      <c r="E1550" s="294" t="s">
        <v>311</v>
      </c>
      <c r="F1550" s="294" t="s">
        <v>312</v>
      </c>
      <c r="G1550" s="475"/>
      <c r="H1550" s="481"/>
      <c r="I1550" s="477"/>
      <c r="J1550" s="477"/>
      <c r="K1550" s="482"/>
      <c r="L1550" s="286"/>
      <c r="M1550" s="286"/>
      <c r="N1550" s="286"/>
      <c r="O1550" s="286"/>
      <c r="P1550" s="286"/>
      <c r="Q1550" s="286"/>
      <c r="R1550" s="286"/>
      <c r="S1550" s="286"/>
      <c r="T1550" s="286"/>
      <c r="U1550" s="286"/>
      <c r="V1550" s="286"/>
    </row>
    <row r="1551" spans="1:22" ht="12.75" customHeight="1">
      <c r="A1551" s="529" t="s">
        <v>386</v>
      </c>
      <c r="B1551" s="530"/>
      <c r="C1551" s="294">
        <v>2</v>
      </c>
      <c r="D1551" s="296">
        <v>32.5</v>
      </c>
      <c r="E1551" s="322"/>
      <c r="F1551" s="337">
        <v>1.6850000000000818</v>
      </c>
      <c r="G1551" s="338">
        <f>C1551*D1551*F1551</f>
        <v>109.52500000000532</v>
      </c>
      <c r="H1551" s="293"/>
      <c r="I1551" s="300"/>
      <c r="J1551" s="300"/>
      <c r="K1551" s="301"/>
      <c r="L1551" s="286"/>
      <c r="M1551" s="286"/>
      <c r="N1551" s="286"/>
      <c r="O1551" s="286"/>
      <c r="P1551" s="286"/>
      <c r="Q1551" s="286"/>
      <c r="R1551" s="286"/>
      <c r="S1551" s="286"/>
      <c r="T1551" s="286"/>
      <c r="U1551" s="286"/>
      <c r="V1551" s="286"/>
    </row>
    <row r="1552" spans="1:22" ht="12.75" customHeight="1">
      <c r="A1552" s="522" t="s">
        <v>387</v>
      </c>
      <c r="B1552" s="524"/>
      <c r="C1552" s="294">
        <v>2</v>
      </c>
      <c r="D1552" s="296">
        <v>41.5</v>
      </c>
      <c r="E1552" s="322"/>
      <c r="F1552" s="337">
        <v>1.7150000000000545</v>
      </c>
      <c r="G1552" s="338">
        <f t="shared" ref="G1552:G1580" si="46">C1552*D1552*F1552</f>
        <v>142.34500000000452</v>
      </c>
      <c r="H1552" s="293"/>
      <c r="I1552" s="300"/>
      <c r="J1552" s="300"/>
      <c r="K1552" s="301"/>
      <c r="L1552" s="286"/>
      <c r="M1552" s="286"/>
      <c r="N1552" s="286"/>
      <c r="O1552" s="286"/>
      <c r="P1552" s="286"/>
      <c r="Q1552" s="286"/>
      <c r="R1552" s="286"/>
      <c r="S1552" s="286"/>
      <c r="T1552" s="286"/>
      <c r="U1552" s="286"/>
      <c r="V1552" s="286"/>
    </row>
    <row r="1553" spans="1:22" ht="12.75" customHeight="1">
      <c r="A1553" s="522" t="s">
        <v>388</v>
      </c>
      <c r="B1553" s="524"/>
      <c r="C1553" s="294">
        <v>2</v>
      </c>
      <c r="D1553" s="296">
        <v>39.200000000000003</v>
      </c>
      <c r="E1553" s="322"/>
      <c r="F1553" s="337">
        <v>1.7450000000002546</v>
      </c>
      <c r="G1553" s="338">
        <f t="shared" si="46"/>
        <v>136.80800000001997</v>
      </c>
      <c r="H1553" s="293"/>
      <c r="I1553" s="300"/>
      <c r="J1553" s="300"/>
      <c r="K1553" s="301"/>
      <c r="L1553" s="286"/>
      <c r="M1553" s="286"/>
      <c r="N1553" s="286"/>
      <c r="O1553" s="286"/>
      <c r="P1553" s="286"/>
      <c r="Q1553" s="286"/>
      <c r="R1553" s="286"/>
      <c r="S1553" s="286"/>
      <c r="T1553" s="286"/>
      <c r="U1553" s="286"/>
      <c r="V1553" s="286"/>
    </row>
    <row r="1554" spans="1:22" ht="12.75" customHeight="1">
      <c r="A1554" s="522" t="s">
        <v>389</v>
      </c>
      <c r="B1554" s="524"/>
      <c r="C1554" s="294">
        <v>2</v>
      </c>
      <c r="D1554" s="296">
        <v>18.5</v>
      </c>
      <c r="E1554" s="322"/>
      <c r="F1554" s="337">
        <v>1.8200000000000727</v>
      </c>
      <c r="G1554" s="338">
        <f t="shared" si="46"/>
        <v>67.340000000002689</v>
      </c>
      <c r="H1554" s="293"/>
      <c r="I1554" s="300"/>
      <c r="J1554" s="300"/>
      <c r="K1554" s="301"/>
      <c r="L1554" s="286"/>
      <c r="M1554" s="286"/>
      <c r="N1554" s="286"/>
      <c r="O1554" s="286"/>
      <c r="P1554" s="286"/>
      <c r="Q1554" s="286"/>
      <c r="R1554" s="286"/>
      <c r="S1554" s="286"/>
      <c r="T1554" s="286"/>
      <c r="U1554" s="286"/>
      <c r="V1554" s="286"/>
    </row>
    <row r="1555" spans="1:22" ht="12.75" customHeight="1">
      <c r="A1555" s="522" t="s">
        <v>390</v>
      </c>
      <c r="B1555" s="524"/>
      <c r="C1555" s="294">
        <v>2</v>
      </c>
      <c r="D1555" s="296">
        <v>67.8</v>
      </c>
      <c r="E1555" s="322"/>
      <c r="F1555" s="337">
        <v>2.140000000000009</v>
      </c>
      <c r="G1555" s="338">
        <f t="shared" si="46"/>
        <v>290.18400000000122</v>
      </c>
      <c r="H1555" s="293"/>
      <c r="I1555" s="300"/>
      <c r="J1555" s="300"/>
      <c r="K1555" s="301"/>
      <c r="L1555" s="286"/>
      <c r="M1555" s="286"/>
      <c r="N1555" s="286"/>
      <c r="O1555" s="286"/>
      <c r="P1555" s="286"/>
      <c r="Q1555" s="286"/>
      <c r="R1555" s="286"/>
      <c r="S1555" s="286"/>
      <c r="T1555" s="286"/>
      <c r="U1555" s="286"/>
      <c r="V1555" s="286"/>
    </row>
    <row r="1556" spans="1:22" ht="12.75" customHeight="1">
      <c r="A1556" s="522" t="s">
        <v>391</v>
      </c>
      <c r="B1556" s="524"/>
      <c r="C1556" s="294">
        <v>2</v>
      </c>
      <c r="D1556" s="296">
        <v>40.1</v>
      </c>
      <c r="E1556" s="322"/>
      <c r="F1556" s="337">
        <v>2.5750000000001818</v>
      </c>
      <c r="G1556" s="338">
        <f t="shared" si="46"/>
        <v>206.5150000000146</v>
      </c>
      <c r="H1556" s="293"/>
      <c r="I1556" s="300"/>
      <c r="J1556" s="300"/>
      <c r="K1556" s="301"/>
      <c r="L1556" s="286"/>
      <c r="M1556" s="286"/>
      <c r="N1556" s="286"/>
      <c r="O1556" s="286"/>
      <c r="P1556" s="286"/>
      <c r="Q1556" s="286"/>
      <c r="R1556" s="286"/>
      <c r="S1556" s="286"/>
      <c r="T1556" s="286"/>
      <c r="U1556" s="286"/>
      <c r="V1556" s="286"/>
    </row>
    <row r="1557" spans="1:22" ht="12.75" customHeight="1">
      <c r="A1557" s="522" t="s">
        <v>392</v>
      </c>
      <c r="B1557" s="524"/>
      <c r="C1557" s="294">
        <v>2</v>
      </c>
      <c r="D1557" s="360">
        <v>49.2</v>
      </c>
      <c r="E1557" s="322"/>
      <c r="F1557" s="337">
        <v>2.4799999999999272</v>
      </c>
      <c r="G1557" s="338">
        <f t="shared" si="46"/>
        <v>244.03199999999285</v>
      </c>
      <c r="H1557" s="293"/>
      <c r="I1557" s="300"/>
      <c r="J1557" s="300"/>
      <c r="K1557" s="301"/>
      <c r="L1557" s="286"/>
      <c r="M1557" s="286"/>
      <c r="N1557" s="286"/>
      <c r="O1557" s="286"/>
      <c r="P1557" s="286"/>
      <c r="Q1557" s="286"/>
      <c r="R1557" s="286"/>
      <c r="S1557" s="286"/>
      <c r="T1557" s="286"/>
      <c r="U1557" s="286"/>
      <c r="V1557" s="286"/>
    </row>
    <row r="1558" spans="1:22" ht="12.75" customHeight="1">
      <c r="A1558" s="522" t="s">
        <v>393</v>
      </c>
      <c r="B1558" s="524"/>
      <c r="C1558" s="294">
        <v>2</v>
      </c>
      <c r="D1558" s="296">
        <v>18.399999999999999</v>
      </c>
      <c r="E1558" s="322"/>
      <c r="F1558" s="337">
        <v>2.3250000000001818</v>
      </c>
      <c r="G1558" s="338">
        <f t="shared" si="46"/>
        <v>85.560000000006681</v>
      </c>
      <c r="H1558" s="293"/>
      <c r="I1558" s="300"/>
      <c r="J1558" s="300"/>
      <c r="K1558" s="301"/>
      <c r="L1558" s="286"/>
      <c r="M1558" s="286"/>
      <c r="N1558" s="286"/>
      <c r="O1558" s="286"/>
      <c r="P1558" s="286"/>
      <c r="Q1558" s="286"/>
      <c r="R1558" s="286"/>
      <c r="S1558" s="286"/>
      <c r="T1558" s="286"/>
      <c r="U1558" s="286"/>
      <c r="V1558" s="286"/>
    </row>
    <row r="1559" spans="1:22" ht="12.75" customHeight="1">
      <c r="A1559" s="522" t="s">
        <v>394</v>
      </c>
      <c r="B1559" s="524"/>
      <c r="C1559" s="294">
        <v>2</v>
      </c>
      <c r="D1559" s="296">
        <v>37.1</v>
      </c>
      <c r="E1559" s="322"/>
      <c r="F1559" s="298">
        <v>1.7900000000001</v>
      </c>
      <c r="G1559" s="338">
        <f t="shared" si="46"/>
        <v>132.81800000000743</v>
      </c>
      <c r="H1559" s="339"/>
      <c r="I1559" s="300"/>
      <c r="J1559" s="300"/>
      <c r="K1559" s="301"/>
      <c r="L1559" s="286"/>
      <c r="M1559" s="286"/>
      <c r="N1559" s="286"/>
      <c r="O1559" s="286"/>
      <c r="P1559" s="286"/>
      <c r="Q1559" s="286"/>
      <c r="R1559" s="286"/>
      <c r="S1559" s="286"/>
      <c r="T1559" s="286"/>
      <c r="U1559" s="286"/>
      <c r="V1559" s="286"/>
    </row>
    <row r="1560" spans="1:22" ht="12.75" customHeight="1">
      <c r="A1560" s="522" t="s">
        <v>395</v>
      </c>
      <c r="B1560" s="524"/>
      <c r="C1560" s="294">
        <v>2</v>
      </c>
      <c r="D1560" s="296">
        <v>31.4</v>
      </c>
      <c r="E1560" s="322"/>
      <c r="F1560" s="325">
        <v>2.1900000000001909</v>
      </c>
      <c r="G1560" s="338">
        <f t="shared" si="46"/>
        <v>137.53200000001198</v>
      </c>
      <c r="H1560" s="293"/>
      <c r="I1560" s="300"/>
      <c r="J1560" s="300"/>
      <c r="K1560" s="301"/>
      <c r="L1560" s="286"/>
      <c r="M1560" s="286"/>
      <c r="N1560" s="286"/>
      <c r="O1560" s="286"/>
      <c r="P1560" s="286"/>
      <c r="Q1560" s="286"/>
      <c r="R1560" s="286"/>
      <c r="S1560" s="286"/>
      <c r="T1560" s="286"/>
      <c r="U1560" s="286"/>
      <c r="V1560" s="286"/>
    </row>
    <row r="1561" spans="1:22" ht="12.75" customHeight="1">
      <c r="A1561" s="522" t="s">
        <v>396</v>
      </c>
      <c r="B1561" s="524"/>
      <c r="C1561" s="294">
        <v>2</v>
      </c>
      <c r="D1561" s="296">
        <v>67.400000000000006</v>
      </c>
      <c r="E1561" s="322"/>
      <c r="F1561" s="330">
        <v>2.1199999999997998</v>
      </c>
      <c r="G1561" s="338">
        <f t="shared" si="46"/>
        <v>285.77599999997307</v>
      </c>
      <c r="H1561" s="300"/>
      <c r="I1561" s="300"/>
      <c r="J1561" s="300"/>
      <c r="K1561" s="301"/>
      <c r="L1561" s="286"/>
      <c r="M1561" s="286"/>
      <c r="N1561" s="286"/>
      <c r="O1561" s="286"/>
      <c r="P1561" s="286"/>
      <c r="Q1561" s="286"/>
      <c r="R1561" s="286"/>
      <c r="S1561" s="286"/>
      <c r="T1561" s="286"/>
      <c r="U1561" s="286"/>
      <c r="V1561" s="286"/>
    </row>
    <row r="1562" spans="1:22" ht="12.75" customHeight="1">
      <c r="A1562" s="522" t="s">
        <v>397</v>
      </c>
      <c r="B1562" s="524"/>
      <c r="C1562" s="294">
        <v>2</v>
      </c>
      <c r="D1562" s="296">
        <v>36.299999999999997</v>
      </c>
      <c r="E1562" s="322"/>
      <c r="F1562" s="330">
        <v>1.8100000000000818</v>
      </c>
      <c r="G1562" s="338">
        <f t="shared" si="46"/>
        <v>131.40600000000592</v>
      </c>
      <c r="H1562" s="300"/>
      <c r="I1562" s="300"/>
      <c r="J1562" s="300"/>
      <c r="K1562" s="301"/>
      <c r="L1562" s="286"/>
      <c r="M1562" s="286"/>
      <c r="N1562" s="286"/>
      <c r="O1562" s="286"/>
      <c r="P1562" s="286"/>
      <c r="Q1562" s="286"/>
      <c r="R1562" s="286"/>
      <c r="S1562" s="286"/>
      <c r="T1562" s="286"/>
      <c r="U1562" s="286"/>
      <c r="V1562" s="286"/>
    </row>
    <row r="1563" spans="1:22" ht="12.75" customHeight="1">
      <c r="A1563" s="522" t="s">
        <v>398</v>
      </c>
      <c r="B1563" s="524"/>
      <c r="C1563" s="294">
        <v>2</v>
      </c>
      <c r="D1563" s="296">
        <v>45.4</v>
      </c>
      <c r="E1563" s="322"/>
      <c r="F1563" s="330">
        <v>1.7500000000001363</v>
      </c>
      <c r="G1563" s="338">
        <f t="shared" si="46"/>
        <v>158.90000000001237</v>
      </c>
      <c r="H1563" s="300"/>
      <c r="I1563" s="300"/>
      <c r="J1563" s="300"/>
      <c r="K1563" s="301"/>
      <c r="L1563" s="286"/>
      <c r="M1563" s="286"/>
      <c r="N1563" s="286"/>
      <c r="O1563" s="286"/>
      <c r="P1563" s="286"/>
      <c r="Q1563" s="286"/>
      <c r="R1563" s="286"/>
      <c r="S1563" s="286"/>
      <c r="T1563" s="286"/>
      <c r="U1563" s="286"/>
      <c r="V1563" s="286"/>
    </row>
    <row r="1564" spans="1:22" ht="12.75" customHeight="1">
      <c r="A1564" s="525" t="s">
        <v>399</v>
      </c>
      <c r="B1564" s="526"/>
      <c r="C1564" s="294">
        <v>2</v>
      </c>
      <c r="D1564" s="296">
        <v>15.8</v>
      </c>
      <c r="E1564" s="322"/>
      <c r="F1564" s="330">
        <v>1.8100000000000818</v>
      </c>
      <c r="G1564" s="338">
        <f t="shared" si="46"/>
        <v>57.196000000002584</v>
      </c>
      <c r="H1564" s="300"/>
      <c r="I1564" s="300"/>
      <c r="J1564" s="300"/>
      <c r="K1564" s="301"/>
      <c r="L1564" s="286"/>
      <c r="M1564" s="286"/>
      <c r="N1564" s="286"/>
      <c r="O1564" s="286"/>
      <c r="P1564" s="286"/>
      <c r="Q1564" s="286"/>
      <c r="R1564" s="286"/>
      <c r="S1564" s="286"/>
      <c r="T1564" s="286"/>
      <c r="U1564" s="286"/>
      <c r="V1564" s="286"/>
    </row>
    <row r="1565" spans="1:22" ht="12.75" customHeight="1">
      <c r="A1565" s="527" t="s">
        <v>400</v>
      </c>
      <c r="B1565" s="528"/>
      <c r="C1565" s="294">
        <v>2</v>
      </c>
      <c r="D1565" s="296">
        <v>68.099999999999994</v>
      </c>
      <c r="E1565" s="322"/>
      <c r="F1565" s="330">
        <v>1.9050000000001091</v>
      </c>
      <c r="G1565" s="338">
        <f t="shared" si="46"/>
        <v>259.46100000001485</v>
      </c>
      <c r="H1565" s="300"/>
      <c r="I1565" s="300"/>
      <c r="J1565" s="300"/>
      <c r="K1565" s="301"/>
      <c r="L1565" s="286"/>
      <c r="M1565" s="286"/>
      <c r="N1565" s="286"/>
      <c r="O1565" s="286"/>
      <c r="P1565" s="286"/>
      <c r="Q1565" s="286"/>
      <c r="R1565" s="286"/>
      <c r="S1565" s="286"/>
      <c r="T1565" s="286"/>
      <c r="U1565" s="286"/>
      <c r="V1565" s="286"/>
    </row>
    <row r="1566" spans="1:22" ht="12.75" customHeight="1">
      <c r="A1566" s="529" t="s">
        <v>419</v>
      </c>
      <c r="B1566" s="533"/>
      <c r="C1566" s="330">
        <v>4</v>
      </c>
      <c r="D1566" s="330">
        <v>2</v>
      </c>
      <c r="E1566" s="330">
        <v>2</v>
      </c>
      <c r="F1566" s="330">
        <v>1.9100000000002182</v>
      </c>
      <c r="G1566" s="338">
        <f t="shared" si="46"/>
        <v>15.280000000001746</v>
      </c>
      <c r="H1566" s="300"/>
      <c r="I1566" s="300"/>
      <c r="J1566" s="300"/>
      <c r="K1566" s="301"/>
      <c r="L1566" s="286"/>
      <c r="M1566" s="286"/>
      <c r="N1566" s="286"/>
      <c r="O1566" s="286"/>
      <c r="P1566" s="286"/>
      <c r="Q1566" s="286"/>
      <c r="R1566" s="286"/>
      <c r="S1566" s="286"/>
      <c r="T1566" s="286"/>
      <c r="U1566" s="286"/>
      <c r="V1566" s="286"/>
    </row>
    <row r="1567" spans="1:22" ht="12.75" customHeight="1">
      <c r="A1567" s="527" t="s">
        <v>420</v>
      </c>
      <c r="B1567" s="528"/>
      <c r="C1567" s="330">
        <v>4</v>
      </c>
      <c r="D1567" s="330">
        <v>2</v>
      </c>
      <c r="E1567" s="330">
        <v>2</v>
      </c>
      <c r="F1567" s="335">
        <v>1.9599999999999453</v>
      </c>
      <c r="G1567" s="338">
        <f t="shared" si="46"/>
        <v>15.679999999999563</v>
      </c>
      <c r="H1567" s="293"/>
      <c r="I1567" s="300"/>
      <c r="J1567" s="300"/>
      <c r="K1567" s="301"/>
      <c r="L1567" s="286"/>
      <c r="M1567" s="286"/>
      <c r="N1567" s="286"/>
      <c r="O1567" s="286"/>
      <c r="P1567" s="286"/>
      <c r="Q1567" s="286"/>
      <c r="R1567" s="286"/>
      <c r="S1567" s="286"/>
      <c r="T1567" s="286"/>
      <c r="U1567" s="286"/>
      <c r="V1567" s="286"/>
    </row>
    <row r="1568" spans="1:22" ht="12.75" customHeight="1">
      <c r="A1568" s="529" t="s">
        <v>406</v>
      </c>
      <c r="B1568" s="533"/>
      <c r="C1568" s="330">
        <v>4</v>
      </c>
      <c r="D1568" s="330">
        <v>2</v>
      </c>
      <c r="E1568" s="330">
        <v>2</v>
      </c>
      <c r="F1568" s="298">
        <v>1.9700000000001636</v>
      </c>
      <c r="G1568" s="338">
        <f t="shared" si="46"/>
        <v>15.760000000001309</v>
      </c>
      <c r="H1568" s="293"/>
      <c r="I1568" s="300"/>
      <c r="J1568" s="300"/>
      <c r="K1568" s="301"/>
      <c r="L1568" s="286"/>
      <c r="M1568" s="286"/>
      <c r="N1568" s="286"/>
      <c r="O1568" s="286"/>
      <c r="P1568" s="286"/>
      <c r="Q1568" s="286"/>
      <c r="R1568" s="286"/>
      <c r="S1568" s="286"/>
      <c r="T1568" s="286"/>
      <c r="U1568" s="286"/>
      <c r="V1568" s="286"/>
    </row>
    <row r="1569" spans="1:22" ht="12.75" customHeight="1">
      <c r="A1569" s="522" t="s">
        <v>407</v>
      </c>
      <c r="B1569" s="523"/>
      <c r="C1569" s="330">
        <v>4</v>
      </c>
      <c r="D1569" s="330">
        <v>2</v>
      </c>
      <c r="E1569" s="330">
        <v>2</v>
      </c>
      <c r="F1569" s="298">
        <v>2.0200000000003455</v>
      </c>
      <c r="G1569" s="338">
        <f t="shared" si="46"/>
        <v>16.160000000002764</v>
      </c>
      <c r="H1569" s="339"/>
      <c r="I1569" s="300"/>
      <c r="J1569" s="300"/>
      <c r="K1569" s="301"/>
      <c r="L1569" s="286"/>
      <c r="M1569" s="286"/>
      <c r="N1569" s="286"/>
      <c r="O1569" s="286"/>
      <c r="P1569" s="286"/>
      <c r="Q1569" s="286"/>
      <c r="R1569" s="286"/>
      <c r="S1569" s="286"/>
      <c r="T1569" s="286"/>
      <c r="U1569" s="286"/>
      <c r="V1569" s="286"/>
    </row>
    <row r="1570" spans="1:22" ht="12.75" customHeight="1">
      <c r="A1570" s="522" t="s">
        <v>408</v>
      </c>
      <c r="B1570" s="523"/>
      <c r="C1570" s="330">
        <v>4</v>
      </c>
      <c r="D1570" s="330">
        <v>2</v>
      </c>
      <c r="E1570" s="330">
        <v>2</v>
      </c>
      <c r="F1570" s="330">
        <v>2.1199999999997998</v>
      </c>
      <c r="G1570" s="338">
        <f t="shared" si="46"/>
        <v>16.959999999998399</v>
      </c>
      <c r="H1570" s="300"/>
      <c r="I1570" s="300"/>
      <c r="J1570" s="300"/>
      <c r="K1570" s="301"/>
      <c r="L1570" s="286"/>
      <c r="M1570" s="286"/>
      <c r="N1570" s="286"/>
      <c r="O1570" s="286"/>
      <c r="P1570" s="286"/>
      <c r="Q1570" s="286"/>
      <c r="R1570" s="286"/>
      <c r="S1570" s="286"/>
      <c r="T1570" s="286"/>
      <c r="U1570" s="286"/>
      <c r="V1570" s="286"/>
    </row>
    <row r="1571" spans="1:22" ht="12.75" customHeight="1">
      <c r="A1571" s="522" t="s">
        <v>409</v>
      </c>
      <c r="B1571" s="523"/>
      <c r="C1571" s="330">
        <v>4</v>
      </c>
      <c r="D1571" s="330">
        <v>2</v>
      </c>
      <c r="E1571" s="330">
        <v>2</v>
      </c>
      <c r="F1571" s="330">
        <v>2.6600000000002182</v>
      </c>
      <c r="G1571" s="338">
        <f t="shared" si="46"/>
        <v>21.280000000001746</v>
      </c>
      <c r="H1571" s="300"/>
      <c r="I1571" s="300"/>
      <c r="J1571" s="300"/>
      <c r="K1571" s="301"/>
      <c r="L1571" s="286"/>
      <c r="M1571" s="286"/>
      <c r="N1571" s="286"/>
      <c r="O1571" s="286"/>
      <c r="P1571" s="286"/>
      <c r="Q1571" s="286"/>
      <c r="R1571" s="286"/>
      <c r="S1571" s="286"/>
      <c r="T1571" s="286"/>
      <c r="U1571" s="286"/>
      <c r="V1571" s="286"/>
    </row>
    <row r="1572" spans="1:22" ht="12.75" customHeight="1">
      <c r="A1572" s="522" t="s">
        <v>410</v>
      </c>
      <c r="B1572" s="523"/>
      <c r="C1572" s="330">
        <v>4</v>
      </c>
      <c r="D1572" s="330">
        <v>2</v>
      </c>
      <c r="E1572" s="330">
        <v>2</v>
      </c>
      <c r="F1572" s="335">
        <v>2.9900000000001454</v>
      </c>
      <c r="G1572" s="338">
        <f t="shared" si="46"/>
        <v>23.920000000001163</v>
      </c>
      <c r="H1572" s="293"/>
      <c r="I1572" s="300"/>
      <c r="J1572" s="300"/>
      <c r="K1572" s="301"/>
      <c r="L1572" s="286"/>
      <c r="M1572" s="286"/>
      <c r="N1572" s="286"/>
      <c r="O1572" s="286"/>
      <c r="P1572" s="286"/>
      <c r="Q1572" s="286"/>
      <c r="R1572" s="286"/>
      <c r="S1572" s="286"/>
      <c r="T1572" s="286"/>
      <c r="U1572" s="286"/>
      <c r="V1572" s="286"/>
    </row>
    <row r="1573" spans="1:22" ht="12.75" customHeight="1">
      <c r="A1573" s="522" t="s">
        <v>411</v>
      </c>
      <c r="B1573" s="523"/>
      <c r="C1573" s="330">
        <v>4</v>
      </c>
      <c r="D1573" s="330">
        <v>2</v>
      </c>
      <c r="E1573" s="330">
        <v>2</v>
      </c>
      <c r="F1573" s="298">
        <v>2.1600000000002182</v>
      </c>
      <c r="G1573" s="338">
        <f t="shared" si="46"/>
        <v>17.280000000001746</v>
      </c>
      <c r="H1573" s="293"/>
      <c r="I1573" s="300"/>
      <c r="J1573" s="300"/>
      <c r="K1573" s="301"/>
      <c r="L1573" s="286"/>
      <c r="M1573" s="286"/>
      <c r="N1573" s="286"/>
      <c r="O1573" s="286"/>
      <c r="P1573" s="286"/>
      <c r="Q1573" s="286"/>
      <c r="R1573" s="286"/>
      <c r="S1573" s="286"/>
      <c r="T1573" s="286"/>
      <c r="U1573" s="286"/>
      <c r="V1573" s="286"/>
    </row>
    <row r="1574" spans="1:22" ht="12.75" customHeight="1">
      <c r="A1574" s="522" t="s">
        <v>412</v>
      </c>
      <c r="B1574" s="523"/>
      <c r="C1574" s="330">
        <v>4</v>
      </c>
      <c r="D1574" s="330">
        <v>2</v>
      </c>
      <c r="E1574" s="330">
        <v>2</v>
      </c>
      <c r="F1574" s="298">
        <v>1.9199999999999817</v>
      </c>
      <c r="G1574" s="338">
        <f t="shared" si="46"/>
        <v>15.359999999999854</v>
      </c>
      <c r="H1574" s="339"/>
      <c r="I1574" s="300"/>
      <c r="J1574" s="300"/>
      <c r="K1574" s="301"/>
      <c r="L1574" s="286"/>
      <c r="M1574" s="286"/>
      <c r="N1574" s="286"/>
      <c r="O1574" s="286"/>
      <c r="P1574" s="286"/>
      <c r="Q1574" s="286"/>
      <c r="R1574" s="286"/>
      <c r="S1574" s="286"/>
      <c r="T1574" s="286"/>
      <c r="U1574" s="286"/>
      <c r="V1574" s="286"/>
    </row>
    <row r="1575" spans="1:22" ht="12.75" customHeight="1">
      <c r="A1575" s="522" t="s">
        <v>413</v>
      </c>
      <c r="B1575" s="523"/>
      <c r="C1575" s="330">
        <v>4</v>
      </c>
      <c r="D1575" s="330">
        <v>2</v>
      </c>
      <c r="E1575" s="330">
        <v>2</v>
      </c>
      <c r="F1575" s="330">
        <v>2.2200000000001636</v>
      </c>
      <c r="G1575" s="338">
        <f t="shared" si="46"/>
        <v>17.760000000001309</v>
      </c>
      <c r="H1575" s="300"/>
      <c r="I1575" s="300"/>
      <c r="J1575" s="300"/>
      <c r="K1575" s="301"/>
      <c r="L1575" s="286"/>
      <c r="M1575" s="286"/>
      <c r="N1575" s="286"/>
      <c r="O1575" s="286"/>
      <c r="P1575" s="286"/>
      <c r="Q1575" s="286"/>
      <c r="R1575" s="286"/>
      <c r="S1575" s="286"/>
      <c r="T1575" s="286"/>
      <c r="U1575" s="286"/>
      <c r="V1575" s="286"/>
    </row>
    <row r="1576" spans="1:22" ht="12.75" customHeight="1">
      <c r="A1576" s="522" t="s">
        <v>414</v>
      </c>
      <c r="B1576" s="523"/>
      <c r="C1576" s="330">
        <v>4</v>
      </c>
      <c r="D1576" s="330">
        <v>2</v>
      </c>
      <c r="E1576" s="330">
        <v>2</v>
      </c>
      <c r="F1576" s="330">
        <v>2.5899999999995997</v>
      </c>
      <c r="G1576" s="338">
        <f t="shared" si="46"/>
        <v>20.719999999996798</v>
      </c>
      <c r="H1576" s="300"/>
      <c r="I1576" s="300"/>
      <c r="J1576" s="300"/>
      <c r="K1576" s="301"/>
      <c r="L1576" s="286"/>
      <c r="M1576" s="286"/>
      <c r="N1576" s="286"/>
      <c r="O1576" s="286"/>
      <c r="P1576" s="286"/>
      <c r="Q1576" s="286"/>
      <c r="R1576" s="286"/>
      <c r="S1576" s="286"/>
      <c r="T1576" s="286"/>
      <c r="U1576" s="286"/>
      <c r="V1576" s="286"/>
    </row>
    <row r="1577" spans="1:22" ht="12.75" customHeight="1">
      <c r="A1577" s="522" t="s">
        <v>415</v>
      </c>
      <c r="B1577" s="523"/>
      <c r="C1577" s="330">
        <v>4</v>
      </c>
      <c r="D1577" s="330">
        <v>2</v>
      </c>
      <c r="E1577" s="330">
        <v>2</v>
      </c>
      <c r="F1577" s="335">
        <v>2.15</v>
      </c>
      <c r="G1577" s="338">
        <f t="shared" si="46"/>
        <v>17.2</v>
      </c>
      <c r="H1577" s="293"/>
      <c r="I1577" s="300"/>
      <c r="J1577" s="300"/>
      <c r="K1577" s="301"/>
      <c r="L1577" s="286"/>
      <c r="M1577" s="286"/>
      <c r="N1577" s="286"/>
      <c r="O1577" s="286"/>
      <c r="P1577" s="286"/>
      <c r="Q1577" s="286"/>
      <c r="R1577" s="286"/>
      <c r="S1577" s="286"/>
      <c r="T1577" s="286"/>
      <c r="U1577" s="286"/>
      <c r="V1577" s="286"/>
    </row>
    <row r="1578" spans="1:22" ht="12.75" customHeight="1">
      <c r="A1578" s="522" t="s">
        <v>416</v>
      </c>
      <c r="B1578" s="523"/>
      <c r="C1578" s="330">
        <v>4</v>
      </c>
      <c r="D1578" s="330">
        <v>2</v>
      </c>
      <c r="E1578" s="330">
        <v>2</v>
      </c>
      <c r="F1578" s="298">
        <v>1.9700000000001636</v>
      </c>
      <c r="G1578" s="338">
        <f t="shared" si="46"/>
        <v>15.760000000001309</v>
      </c>
      <c r="H1578" s="293"/>
      <c r="I1578" s="300"/>
      <c r="J1578" s="300"/>
      <c r="K1578" s="301"/>
      <c r="L1578" s="286"/>
      <c r="M1578" s="286"/>
      <c r="N1578" s="286"/>
      <c r="O1578" s="286"/>
      <c r="P1578" s="286"/>
      <c r="Q1578" s="286"/>
      <c r="R1578" s="286"/>
      <c r="S1578" s="286"/>
      <c r="T1578" s="286"/>
      <c r="U1578" s="286"/>
      <c r="V1578" s="286"/>
    </row>
    <row r="1579" spans="1:22" ht="12.75" customHeight="1">
      <c r="A1579" s="522" t="s">
        <v>417</v>
      </c>
      <c r="B1579" s="523"/>
      <c r="C1579" s="330">
        <v>4</v>
      </c>
      <c r="D1579" s="330">
        <v>2</v>
      </c>
      <c r="E1579" s="330">
        <v>2</v>
      </c>
      <c r="F1579" s="298">
        <v>2.0300000000001091</v>
      </c>
      <c r="G1579" s="338">
        <f t="shared" si="46"/>
        <v>16.240000000000872</v>
      </c>
      <c r="H1579" s="339"/>
      <c r="I1579" s="300"/>
      <c r="J1579" s="300"/>
      <c r="K1579" s="301"/>
      <c r="L1579" s="286"/>
      <c r="M1579" s="286"/>
      <c r="N1579" s="286"/>
      <c r="O1579" s="286"/>
      <c r="P1579" s="286"/>
      <c r="Q1579" s="286"/>
      <c r="R1579" s="286"/>
      <c r="S1579" s="286"/>
      <c r="T1579" s="286"/>
      <c r="U1579" s="286"/>
      <c r="V1579" s="286"/>
    </row>
    <row r="1580" spans="1:22" ht="12.75" customHeight="1">
      <c r="A1580" s="522" t="s">
        <v>418</v>
      </c>
      <c r="B1580" s="523"/>
      <c r="C1580" s="330">
        <v>4</v>
      </c>
      <c r="D1580" s="330">
        <v>2</v>
      </c>
      <c r="E1580" s="330">
        <v>2</v>
      </c>
      <c r="F1580" s="330">
        <v>2.0900000000000545</v>
      </c>
      <c r="G1580" s="338">
        <f t="shared" si="46"/>
        <v>16.720000000000436</v>
      </c>
      <c r="H1580" s="300"/>
      <c r="I1580" s="300"/>
      <c r="J1580" s="300"/>
      <c r="K1580" s="301"/>
      <c r="L1580" s="286"/>
      <c r="M1580" s="286"/>
      <c r="N1580" s="286"/>
      <c r="O1580" s="286"/>
      <c r="P1580" s="286"/>
      <c r="Q1580" s="286"/>
      <c r="R1580" s="286"/>
      <c r="S1580" s="286"/>
      <c r="T1580" s="286"/>
      <c r="U1580" s="286"/>
      <c r="V1580" s="286"/>
    </row>
    <row r="1581" spans="1:22" ht="12.75" customHeight="1">
      <c r="A1581" s="454"/>
      <c r="B1581" s="463"/>
      <c r="C1581" s="294"/>
      <c r="D1581" s="303"/>
      <c r="E1581" s="297"/>
      <c r="F1581" s="298"/>
      <c r="G1581" s="299"/>
      <c r="H1581" s="293"/>
      <c r="I1581" s="300"/>
      <c r="J1581" s="300"/>
      <c r="K1581" s="301"/>
      <c r="L1581" s="286"/>
      <c r="M1581" s="286"/>
      <c r="N1581" s="286"/>
      <c r="O1581" s="286"/>
      <c r="P1581" s="286"/>
      <c r="Q1581" s="286"/>
      <c r="R1581" s="286"/>
      <c r="S1581" s="286"/>
      <c r="T1581" s="286"/>
      <c r="U1581" s="286"/>
      <c r="V1581" s="286"/>
    </row>
    <row r="1582" spans="1:22" ht="12.75" customHeight="1">
      <c r="A1582" s="454"/>
      <c r="B1582" s="455"/>
      <c r="C1582" s="294"/>
      <c r="D1582" s="303"/>
      <c r="E1582" s="297"/>
      <c r="F1582" s="298"/>
      <c r="G1582" s="299"/>
      <c r="H1582" s="293"/>
      <c r="I1582" s="300"/>
      <c r="J1582" s="300"/>
      <c r="K1582" s="301"/>
      <c r="L1582" s="286"/>
      <c r="M1582" s="286"/>
      <c r="N1582" s="286"/>
      <c r="O1582" s="286"/>
      <c r="P1582" s="286"/>
      <c r="Q1582" s="286"/>
      <c r="R1582" s="286"/>
      <c r="S1582" s="286"/>
      <c r="T1582" s="286"/>
      <c r="U1582" s="286"/>
      <c r="V1582" s="286"/>
    </row>
    <row r="1583" spans="1:22" ht="12.75" customHeight="1" thickBot="1">
      <c r="A1583" s="502" t="s">
        <v>13</v>
      </c>
      <c r="B1583" s="477"/>
      <c r="C1583" s="477"/>
      <c r="D1583" s="477"/>
      <c r="E1583" s="477"/>
      <c r="F1583" s="473"/>
      <c r="G1583" s="308">
        <f>ROUNDUP((SUM(G1551:G1582)/7),0)</f>
        <v>387</v>
      </c>
      <c r="H1583" s="292"/>
      <c r="I1583" s="309"/>
      <c r="J1583" s="309"/>
      <c r="K1583" s="310"/>
      <c r="L1583" s="286"/>
      <c r="N1583" s="286"/>
      <c r="O1583" s="286"/>
      <c r="P1583" s="286"/>
      <c r="Q1583" s="286"/>
      <c r="R1583" s="286"/>
      <c r="S1583" s="286"/>
      <c r="T1583" s="286"/>
      <c r="U1583" s="286"/>
      <c r="V1583" s="286"/>
    </row>
    <row r="1584" spans="1:22" ht="12.75" customHeight="1" thickBot="1">
      <c r="A1584" s="495"/>
      <c r="B1584" s="496"/>
      <c r="C1584" s="496"/>
      <c r="D1584" s="496"/>
      <c r="E1584" s="496"/>
      <c r="F1584" s="496"/>
      <c r="G1584" s="496"/>
      <c r="H1584" s="496"/>
      <c r="I1584" s="496"/>
      <c r="J1584" s="496"/>
      <c r="K1584" s="497"/>
      <c r="L1584" s="286"/>
      <c r="M1584" s="286"/>
      <c r="N1584" s="286"/>
      <c r="O1584" s="286"/>
      <c r="P1584" s="286"/>
      <c r="Q1584" s="286"/>
      <c r="R1584" s="286"/>
      <c r="S1584" s="286"/>
      <c r="T1584" s="286"/>
      <c r="U1584" s="286"/>
      <c r="V1584" s="286"/>
    </row>
    <row r="1585" spans="1:22" ht="12.75" customHeight="1">
      <c r="A1585" s="311"/>
      <c r="B1585" s="312"/>
      <c r="C1585" s="312"/>
      <c r="D1585" s="312"/>
      <c r="E1585" s="312"/>
      <c r="F1585" s="312"/>
      <c r="G1585" s="312"/>
      <c r="H1585" s="312"/>
      <c r="I1585" s="312"/>
      <c r="J1585" s="312"/>
      <c r="K1585" s="313"/>
      <c r="L1585" s="286"/>
      <c r="M1585" s="286"/>
      <c r="N1585" s="286"/>
      <c r="O1585" s="286"/>
      <c r="P1585" s="286"/>
      <c r="Q1585" s="286"/>
      <c r="R1585" s="286"/>
      <c r="S1585" s="286"/>
      <c r="T1585" s="286"/>
      <c r="U1585" s="286"/>
      <c r="V1585" s="286"/>
    </row>
    <row r="1586" spans="1:22" ht="50.25" customHeight="1">
      <c r="A1586" s="459"/>
      <c r="B1586" s="460"/>
      <c r="C1586" s="460"/>
      <c r="D1586" s="460"/>
      <c r="E1586" s="460"/>
      <c r="F1586" s="460"/>
      <c r="G1586" s="460"/>
      <c r="H1586" s="460"/>
      <c r="I1586" s="460"/>
      <c r="J1586" s="286"/>
      <c r="K1586" s="314"/>
      <c r="L1586" s="286"/>
      <c r="M1586" s="286"/>
      <c r="N1586" s="286"/>
      <c r="O1586" s="286"/>
      <c r="P1586" s="286"/>
      <c r="Q1586" s="286"/>
      <c r="R1586" s="286"/>
      <c r="S1586" s="286"/>
      <c r="T1586" s="286"/>
      <c r="U1586" s="286"/>
      <c r="V1586" s="286"/>
    </row>
    <row r="1587" spans="1:22" ht="12.75" customHeight="1">
      <c r="A1587" s="461" t="s">
        <v>315</v>
      </c>
      <c r="B1587" s="460"/>
      <c r="C1587" s="460"/>
      <c r="D1587" s="316"/>
      <c r="E1587" s="316"/>
      <c r="F1587" s="462" t="s">
        <v>315</v>
      </c>
      <c r="G1587" s="460"/>
      <c r="H1587" s="460"/>
      <c r="I1587" s="316"/>
      <c r="J1587" s="286"/>
      <c r="K1587" s="314"/>
      <c r="L1587" s="286"/>
      <c r="M1587" s="286"/>
      <c r="N1587" s="286"/>
      <c r="O1587" s="286"/>
      <c r="P1587" s="286"/>
      <c r="Q1587" s="286"/>
      <c r="R1587" s="286"/>
      <c r="S1587" s="286"/>
      <c r="T1587" s="286"/>
      <c r="U1587" s="286"/>
      <c r="V1587" s="286"/>
    </row>
    <row r="1588" spans="1:22" ht="12.75" customHeight="1" thickBot="1">
      <c r="A1588" s="451" t="s">
        <v>316</v>
      </c>
      <c r="B1588" s="452"/>
      <c r="C1588" s="452"/>
      <c r="D1588" s="317"/>
      <c r="E1588" s="317"/>
      <c r="F1588" s="453" t="s">
        <v>316</v>
      </c>
      <c r="G1588" s="452"/>
      <c r="H1588" s="452"/>
      <c r="I1588" s="317"/>
      <c r="J1588" s="318"/>
      <c r="K1588" s="319"/>
      <c r="L1588" s="286"/>
      <c r="M1588" s="286"/>
      <c r="N1588" s="286"/>
      <c r="O1588" s="286"/>
      <c r="P1588" s="286"/>
      <c r="Q1588" s="286"/>
      <c r="R1588" s="286"/>
      <c r="S1588" s="286"/>
      <c r="T1588" s="286"/>
      <c r="U1588" s="286"/>
      <c r="V1588" s="286"/>
    </row>
    <row r="1589" spans="1:22" ht="12.75" customHeight="1">
      <c r="A1589" s="492" t="s">
        <v>302</v>
      </c>
      <c r="B1589" s="493"/>
      <c r="C1589" s="493"/>
      <c r="D1589" s="493"/>
      <c r="E1589" s="493"/>
      <c r="F1589" s="493"/>
      <c r="G1589" s="493"/>
      <c r="H1589" s="493"/>
      <c r="I1589" s="493"/>
      <c r="J1589" s="493"/>
      <c r="K1589" s="494"/>
      <c r="L1589" s="286"/>
      <c r="M1589" s="286"/>
      <c r="N1589" s="286"/>
      <c r="O1589" s="286"/>
      <c r="P1589" s="286"/>
      <c r="Q1589" s="286"/>
      <c r="R1589" s="286"/>
      <c r="S1589" s="286"/>
      <c r="T1589" s="286"/>
      <c r="U1589" s="286"/>
      <c r="V1589" s="286"/>
    </row>
    <row r="1590" spans="1:22" ht="12.75" customHeight="1" thickBot="1">
      <c r="A1590" s="483"/>
      <c r="B1590" s="479"/>
      <c r="C1590" s="479"/>
      <c r="D1590" s="479"/>
      <c r="E1590" s="479"/>
      <c r="F1590" s="479"/>
      <c r="G1590" s="479"/>
      <c r="H1590" s="479"/>
      <c r="I1590" s="479"/>
      <c r="J1590" s="479"/>
      <c r="K1590" s="480"/>
      <c r="L1590" s="286"/>
      <c r="M1590" s="286"/>
      <c r="N1590" s="286"/>
      <c r="O1590" s="286"/>
      <c r="P1590" s="286"/>
      <c r="Q1590" s="286"/>
      <c r="R1590" s="286"/>
      <c r="S1590" s="286"/>
      <c r="T1590" s="286"/>
      <c r="U1590" s="286"/>
      <c r="V1590" s="286"/>
    </row>
    <row r="1591" spans="1:22" ht="42" customHeight="1">
      <c r="A1591" s="288" t="s">
        <v>303</v>
      </c>
      <c r="B1591" s="484" t="str">
        <f>B3</f>
        <v>CONSTRUCCION DE LOS SISTEMAS DE ALCANTARILLADO PLUVIAL DE LOS BARRIOS EL DORADO, PRADOS DE SAN LUIS, SANTA CATALINA, PATRIOTAS, VILLA BACHUE y PRADOS DEL NORTE DE LA CIUDAD DE TUNJA.</v>
      </c>
      <c r="C1591" s="485"/>
      <c r="D1591" s="485"/>
      <c r="E1591" s="485"/>
      <c r="F1591" s="485"/>
      <c r="G1591" s="485"/>
      <c r="H1591" s="485"/>
      <c r="I1591" s="485"/>
      <c r="J1591" s="485"/>
      <c r="K1591" s="486"/>
      <c r="L1591" s="286"/>
      <c r="M1591" s="286"/>
      <c r="N1591" s="286"/>
      <c r="O1591" s="286"/>
      <c r="P1591" s="286"/>
      <c r="Q1591" s="286"/>
      <c r="R1591" s="286"/>
      <c r="S1591" s="286"/>
      <c r="T1591" s="286"/>
      <c r="U1591" s="286"/>
      <c r="V1591" s="286"/>
    </row>
    <row r="1592" spans="1:22" ht="12.75" customHeight="1">
      <c r="A1592" s="487" t="s">
        <v>305</v>
      </c>
      <c r="B1592" s="455"/>
      <c r="C1592" s="488"/>
      <c r="D1592" s="489"/>
      <c r="E1592" s="489"/>
      <c r="F1592" s="455"/>
      <c r="G1592" s="490" t="s">
        <v>306</v>
      </c>
      <c r="H1592" s="455"/>
      <c r="I1592" s="490"/>
      <c r="J1592" s="489"/>
      <c r="K1592" s="491"/>
      <c r="L1592" s="286"/>
      <c r="M1592" s="286"/>
      <c r="N1592" s="286"/>
      <c r="O1592" s="286"/>
      <c r="P1592" s="286"/>
      <c r="Q1592" s="286"/>
      <c r="R1592" s="286"/>
      <c r="S1592" s="286"/>
      <c r="T1592" s="286"/>
      <c r="U1592" s="286"/>
      <c r="V1592" s="286"/>
    </row>
    <row r="1593" spans="1:22" ht="39.75" customHeight="1" thickBot="1">
      <c r="A1593" s="289" t="s">
        <v>8</v>
      </c>
      <c r="B1593" s="465">
        <v>14.8</v>
      </c>
      <c r="C1593" s="466"/>
      <c r="D1593" s="467" t="s">
        <v>10</v>
      </c>
      <c r="E1593" s="468"/>
      <c r="F1593" s="466"/>
      <c r="G1593" s="503" t="str">
        <f>'PRESUPUESTO OFICIAL'!C87</f>
        <v>SUMINISTRO, FIGURADA Y AMARRE DE ACERO DE 420 MPa (60000 PSI)</v>
      </c>
      <c r="H1593" s="468"/>
      <c r="I1593" s="468"/>
      <c r="J1593" s="290" t="s">
        <v>9</v>
      </c>
      <c r="K1593" s="291" t="s">
        <v>16</v>
      </c>
      <c r="L1593" s="286"/>
      <c r="M1593" s="286"/>
      <c r="N1593" s="286"/>
      <c r="O1593" s="286"/>
      <c r="P1593" s="286"/>
      <c r="Q1593" s="286"/>
      <c r="R1593" s="286"/>
      <c r="S1593" s="286"/>
      <c r="T1593" s="286"/>
      <c r="U1593" s="286"/>
      <c r="V1593" s="286"/>
    </row>
    <row r="1594" spans="1:22" ht="12.75" customHeight="1">
      <c r="A1594" s="470" t="s">
        <v>307</v>
      </c>
      <c r="B1594" s="471"/>
      <c r="C1594" s="474" t="s">
        <v>5</v>
      </c>
      <c r="D1594" s="476" t="s">
        <v>308</v>
      </c>
      <c r="E1594" s="477"/>
      <c r="F1594" s="473"/>
      <c r="G1594" s="474" t="s">
        <v>13</v>
      </c>
      <c r="H1594" s="478" t="s">
        <v>309</v>
      </c>
      <c r="I1594" s="479"/>
      <c r="J1594" s="479"/>
      <c r="K1594" s="480"/>
      <c r="L1594" s="286"/>
      <c r="M1594" s="286"/>
      <c r="N1594" s="286"/>
      <c r="O1594" s="286"/>
      <c r="P1594" s="286"/>
      <c r="Q1594" s="286"/>
      <c r="R1594" s="286"/>
      <c r="S1594" s="286"/>
      <c r="T1594" s="286"/>
      <c r="U1594" s="286"/>
      <c r="V1594" s="286"/>
    </row>
    <row r="1595" spans="1:22" ht="12.75" customHeight="1">
      <c r="A1595" s="483"/>
      <c r="B1595" s="471"/>
      <c r="C1595" s="506"/>
      <c r="D1595" s="323" t="s">
        <v>310</v>
      </c>
      <c r="E1595" s="323" t="s">
        <v>322</v>
      </c>
      <c r="F1595" s="323" t="s">
        <v>312</v>
      </c>
      <c r="G1595" s="506"/>
      <c r="H1595" s="481"/>
      <c r="I1595" s="477"/>
      <c r="J1595" s="477"/>
      <c r="K1595" s="482"/>
      <c r="L1595" s="286"/>
      <c r="M1595" s="286"/>
      <c r="N1595" s="286"/>
      <c r="O1595" s="286"/>
      <c r="P1595" s="286"/>
      <c r="Q1595" s="286"/>
      <c r="R1595" s="286"/>
      <c r="S1595" s="286"/>
      <c r="T1595" s="286"/>
      <c r="U1595" s="286"/>
      <c r="V1595" s="286"/>
    </row>
    <row r="1596" spans="1:22" ht="12.6" customHeight="1">
      <c r="A1596" s="501" t="s">
        <v>323</v>
      </c>
      <c r="B1596" s="509" t="s">
        <v>324</v>
      </c>
      <c r="C1596" s="305"/>
      <c r="D1596" s="304"/>
      <c r="E1596" s="306"/>
      <c r="F1596" s="307"/>
      <c r="G1596" s="331"/>
      <c r="H1596" s="300"/>
      <c r="I1596" s="300"/>
      <c r="J1596" s="300"/>
      <c r="K1596" s="301"/>
      <c r="L1596" s="286"/>
      <c r="M1596" s="286"/>
      <c r="N1596" s="286"/>
      <c r="O1596" s="286"/>
      <c r="P1596" s="286"/>
      <c r="Q1596" s="286"/>
      <c r="R1596" s="286"/>
      <c r="S1596" s="286"/>
      <c r="T1596" s="286"/>
      <c r="U1596" s="286"/>
      <c r="V1596" s="286"/>
    </row>
    <row r="1597" spans="1:22" ht="12.75" customHeight="1">
      <c r="A1597" s="501" t="s">
        <v>325</v>
      </c>
      <c r="B1597" s="509" t="s">
        <v>326</v>
      </c>
      <c r="C1597" s="305">
        <v>15</v>
      </c>
      <c r="D1597" s="347">
        <v>5.6</v>
      </c>
      <c r="E1597" s="348">
        <v>0.99399999999999999</v>
      </c>
      <c r="F1597" s="307"/>
      <c r="G1597" s="331">
        <f>C1597*D1597*E1597</f>
        <v>83.495999999999995</v>
      </c>
      <c r="H1597" s="300"/>
      <c r="I1597" s="300"/>
      <c r="J1597" s="300"/>
      <c r="K1597" s="301"/>
      <c r="L1597" s="286"/>
      <c r="M1597" s="286"/>
      <c r="N1597" s="286"/>
      <c r="O1597" s="286"/>
      <c r="P1597" s="286"/>
      <c r="Q1597" s="286"/>
      <c r="R1597" s="286"/>
      <c r="S1597" s="286"/>
      <c r="T1597" s="286"/>
      <c r="U1597" s="286"/>
      <c r="V1597" s="286"/>
    </row>
    <row r="1598" spans="1:22" ht="12.75" customHeight="1">
      <c r="A1598" s="501"/>
      <c r="B1598" s="509"/>
      <c r="C1598" s="305">
        <v>15</v>
      </c>
      <c r="D1598" s="347">
        <v>4.68</v>
      </c>
      <c r="E1598" s="348">
        <v>0.99399999999999999</v>
      </c>
      <c r="F1598" s="307"/>
      <c r="G1598" s="331">
        <f>C1598*D1598*E1598</f>
        <v>69.77879999999999</v>
      </c>
      <c r="H1598" s="300"/>
      <c r="I1598" s="300"/>
      <c r="J1598" s="300"/>
      <c r="K1598" s="301"/>
      <c r="L1598" s="286"/>
      <c r="M1598" s="286"/>
      <c r="N1598" s="286"/>
      <c r="O1598" s="286"/>
      <c r="P1598" s="286"/>
      <c r="Q1598" s="286"/>
      <c r="R1598" s="286"/>
      <c r="S1598" s="286"/>
      <c r="T1598" s="286"/>
      <c r="U1598" s="286"/>
      <c r="V1598" s="286"/>
    </row>
    <row r="1599" spans="1:22" ht="12.75" customHeight="1">
      <c r="A1599" s="501"/>
      <c r="B1599" s="509"/>
      <c r="C1599" s="305">
        <v>15</v>
      </c>
      <c r="D1599" s="347">
        <v>5.6</v>
      </c>
      <c r="E1599" s="306">
        <v>0.56000000000000005</v>
      </c>
      <c r="F1599" s="307"/>
      <c r="G1599" s="331">
        <f>C1599*D1599*E1599</f>
        <v>47.040000000000006</v>
      </c>
      <c r="H1599" s="300"/>
      <c r="I1599" s="300"/>
      <c r="J1599" s="300"/>
      <c r="K1599" s="301"/>
      <c r="L1599" s="286"/>
      <c r="M1599" s="286"/>
      <c r="N1599" s="286"/>
      <c r="O1599" s="286"/>
      <c r="P1599" s="286"/>
      <c r="Q1599" s="286"/>
      <c r="R1599" s="286"/>
      <c r="S1599" s="286"/>
      <c r="T1599" s="286"/>
      <c r="U1599" s="286"/>
      <c r="V1599" s="286"/>
    </row>
    <row r="1600" spans="1:22" ht="12.75" customHeight="1">
      <c r="A1600" s="501"/>
      <c r="B1600" s="509"/>
      <c r="C1600" s="305">
        <v>15</v>
      </c>
      <c r="D1600" s="347">
        <v>4.68</v>
      </c>
      <c r="E1600" s="306">
        <v>0.56000000000000005</v>
      </c>
      <c r="F1600" s="307"/>
      <c r="G1600" s="331">
        <f>C1600*D1600*E1600</f>
        <v>39.311999999999998</v>
      </c>
      <c r="H1600" s="300"/>
      <c r="I1600" s="300"/>
      <c r="J1600" s="300"/>
      <c r="K1600" s="301"/>
      <c r="L1600" s="286"/>
      <c r="M1600" s="286"/>
      <c r="N1600" s="286"/>
      <c r="O1600" s="286"/>
      <c r="P1600" s="286"/>
      <c r="Q1600" s="286"/>
      <c r="R1600" s="286"/>
      <c r="S1600" s="286"/>
      <c r="T1600" s="286"/>
      <c r="U1600" s="286"/>
      <c r="V1600" s="286"/>
    </row>
    <row r="1601" spans="1:22" ht="12.75" customHeight="1">
      <c r="A1601" s="501" t="s">
        <v>327</v>
      </c>
      <c r="B1601" s="509" t="s">
        <v>328</v>
      </c>
      <c r="C1601" s="305">
        <f>25*15</f>
        <v>375</v>
      </c>
      <c r="D1601" s="347">
        <v>0.9</v>
      </c>
      <c r="E1601" s="347">
        <v>0.56000000000000005</v>
      </c>
      <c r="F1601" s="347"/>
      <c r="G1601" s="331">
        <f>C1601*D1601*E1601</f>
        <v>189.00000000000003</v>
      </c>
      <c r="H1601" s="300"/>
      <c r="I1601" s="300"/>
      <c r="J1601" s="300"/>
      <c r="K1601" s="301"/>
      <c r="L1601" s="286"/>
      <c r="M1601" s="286"/>
      <c r="N1601" s="286"/>
      <c r="O1601" s="286"/>
      <c r="P1601" s="286"/>
      <c r="Q1601" s="286"/>
      <c r="R1601" s="286"/>
      <c r="S1601" s="286"/>
      <c r="T1601" s="286"/>
      <c r="U1601" s="286"/>
      <c r="V1601" s="286"/>
    </row>
    <row r="1602" spans="1:22" ht="12.75" customHeight="1">
      <c r="A1602" s="501" t="s">
        <v>329</v>
      </c>
      <c r="B1602" s="509" t="s">
        <v>330</v>
      </c>
      <c r="C1602" s="305"/>
      <c r="D1602" s="347"/>
      <c r="E1602" s="347"/>
      <c r="F1602" s="347"/>
      <c r="G1602" s="331"/>
      <c r="H1602" s="300"/>
      <c r="I1602" s="300"/>
      <c r="J1602" s="300"/>
      <c r="K1602" s="301"/>
      <c r="L1602" s="286"/>
      <c r="M1602" s="286"/>
      <c r="N1602" s="286"/>
      <c r="O1602" s="286"/>
      <c r="P1602" s="286"/>
      <c r="Q1602" s="286"/>
      <c r="R1602" s="286"/>
      <c r="S1602" s="286"/>
      <c r="T1602" s="286"/>
      <c r="U1602" s="286"/>
      <c r="V1602" s="286"/>
    </row>
    <row r="1603" spans="1:22" ht="15" customHeight="1">
      <c r="A1603" s="501"/>
      <c r="B1603" s="509"/>
      <c r="C1603" s="305">
        <v>15</v>
      </c>
      <c r="D1603" s="347">
        <v>1.77</v>
      </c>
      <c r="E1603" s="347">
        <v>0.99399999999999999</v>
      </c>
      <c r="F1603" s="347"/>
      <c r="G1603" s="331">
        <f>C1603*D1603*E1603</f>
        <v>26.390699999999999</v>
      </c>
      <c r="K1603" s="301"/>
    </row>
    <row r="1604" spans="1:22" ht="15" customHeight="1">
      <c r="A1604" s="501" t="s">
        <v>331</v>
      </c>
      <c r="B1604" s="509" t="s">
        <v>332</v>
      </c>
      <c r="C1604" s="305">
        <v>15</v>
      </c>
      <c r="D1604" s="347">
        <v>1.84</v>
      </c>
      <c r="E1604" s="347">
        <v>0.99399999999999999</v>
      </c>
      <c r="F1604" s="347"/>
      <c r="G1604" s="331">
        <f>C1604*D1604*E1604</f>
        <v>27.4344</v>
      </c>
      <c r="K1604" s="301"/>
    </row>
    <row r="1605" spans="1:22" ht="15" customHeight="1">
      <c r="A1605" s="501"/>
      <c r="B1605" s="509"/>
      <c r="C1605" s="305">
        <v>15</v>
      </c>
      <c r="D1605" s="347">
        <v>1.77</v>
      </c>
      <c r="E1605" s="347">
        <v>0.56000000000000005</v>
      </c>
      <c r="F1605" s="347"/>
      <c r="G1605" s="331">
        <f>C1605*D1605*E1605</f>
        <v>14.868000000000002</v>
      </c>
      <c r="K1605" s="301"/>
    </row>
    <row r="1606" spans="1:22" ht="12.75" customHeight="1">
      <c r="A1606" s="501"/>
      <c r="B1606" s="509"/>
      <c r="C1606" s="305">
        <v>15</v>
      </c>
      <c r="D1606" s="347">
        <v>1.84</v>
      </c>
      <c r="E1606" s="347">
        <v>0.56000000000000005</v>
      </c>
      <c r="F1606" s="347"/>
      <c r="G1606" s="331">
        <f>C1606*D1606*E1606</f>
        <v>15.456000000000003</v>
      </c>
      <c r="H1606" s="300"/>
      <c r="I1606" s="300"/>
      <c r="J1606" s="300"/>
      <c r="K1606" s="301"/>
      <c r="L1606" s="286"/>
      <c r="M1606" s="286"/>
      <c r="N1606" s="286"/>
      <c r="O1606" s="286"/>
      <c r="P1606" s="286"/>
      <c r="Q1606" s="286"/>
      <c r="R1606" s="286"/>
      <c r="S1606" s="286"/>
      <c r="T1606" s="286"/>
      <c r="U1606" s="286"/>
      <c r="V1606" s="286"/>
    </row>
    <row r="1607" spans="1:22" ht="12.75" customHeight="1">
      <c r="A1607" s="501" t="s">
        <v>327</v>
      </c>
      <c r="B1607" s="509" t="s">
        <v>328</v>
      </c>
      <c r="C1607" s="305">
        <f>8*15</f>
        <v>120</v>
      </c>
      <c r="D1607" s="347">
        <v>0.8</v>
      </c>
      <c r="E1607" s="347">
        <v>0.56000000000000005</v>
      </c>
      <c r="F1607" s="307"/>
      <c r="G1607" s="331">
        <f>C1607*D1607*E1607</f>
        <v>53.760000000000005</v>
      </c>
      <c r="H1607" s="300"/>
      <c r="I1607" s="300"/>
      <c r="J1607" s="300"/>
      <c r="K1607" s="301"/>
      <c r="L1607" s="286"/>
      <c r="M1607" s="286"/>
      <c r="N1607" s="286"/>
      <c r="O1607" s="286"/>
      <c r="P1607" s="286"/>
      <c r="Q1607" s="286"/>
      <c r="R1607" s="286"/>
      <c r="S1607" s="286"/>
      <c r="T1607" s="286"/>
      <c r="U1607" s="286"/>
      <c r="V1607" s="286"/>
    </row>
    <row r="1608" spans="1:22" ht="12.75" customHeight="1">
      <c r="A1608" s="501" t="s">
        <v>333</v>
      </c>
      <c r="B1608" s="509" t="s">
        <v>334</v>
      </c>
      <c r="C1608" s="305"/>
      <c r="D1608" s="304"/>
      <c r="E1608" s="306"/>
      <c r="F1608" s="307"/>
      <c r="G1608" s="331"/>
      <c r="H1608" s="300"/>
      <c r="I1608" s="300"/>
      <c r="J1608" s="300"/>
      <c r="K1608" s="301"/>
      <c r="L1608" s="286"/>
      <c r="M1608" s="286"/>
      <c r="N1608" s="286"/>
      <c r="O1608" s="286"/>
      <c r="P1608" s="286"/>
      <c r="Q1608" s="286"/>
      <c r="R1608" s="286"/>
      <c r="S1608" s="286"/>
      <c r="T1608" s="286"/>
      <c r="U1608" s="286"/>
      <c r="V1608" s="286"/>
    </row>
    <row r="1609" spans="1:22" ht="12.75" customHeight="1">
      <c r="A1609" s="501" t="s">
        <v>331</v>
      </c>
      <c r="B1609" s="509" t="s">
        <v>335</v>
      </c>
      <c r="C1609" s="305">
        <v>15</v>
      </c>
      <c r="D1609" s="347">
        <v>1.53</v>
      </c>
      <c r="E1609" s="347">
        <v>0.99399999999999999</v>
      </c>
      <c r="F1609" s="307"/>
      <c r="G1609" s="331">
        <f>C1609*D1609*E1609</f>
        <v>22.8123</v>
      </c>
      <c r="H1609" s="300"/>
      <c r="I1609" s="300"/>
      <c r="J1609" s="300"/>
      <c r="K1609" s="301"/>
      <c r="L1609" s="286"/>
      <c r="M1609" s="286"/>
      <c r="N1609" s="286"/>
      <c r="O1609" s="286"/>
      <c r="P1609" s="286"/>
      <c r="Q1609" s="286"/>
      <c r="R1609" s="286"/>
      <c r="S1609" s="286"/>
      <c r="T1609" s="286"/>
      <c r="U1609" s="286"/>
      <c r="V1609" s="286"/>
    </row>
    <row r="1610" spans="1:22" ht="12.75" customHeight="1">
      <c r="A1610" s="501"/>
      <c r="B1610" s="509"/>
      <c r="C1610" s="305">
        <v>15</v>
      </c>
      <c r="D1610" s="347">
        <v>1.67</v>
      </c>
      <c r="E1610" s="347">
        <v>0.99399999999999999</v>
      </c>
      <c r="F1610" s="307"/>
      <c r="G1610" s="331">
        <f t="shared" ref="G1610:G1632" si="47">C1610*D1610*E1610</f>
        <v>24.899699999999996</v>
      </c>
      <c r="H1610" s="300"/>
      <c r="I1610" s="300"/>
      <c r="J1610" s="300"/>
      <c r="K1610" s="301"/>
      <c r="L1610" s="286"/>
      <c r="M1610" s="286"/>
      <c r="N1610" s="286"/>
      <c r="O1610" s="286"/>
      <c r="P1610" s="286"/>
      <c r="Q1610" s="286"/>
      <c r="R1610" s="286"/>
      <c r="S1610" s="286"/>
      <c r="T1610" s="286"/>
      <c r="U1610" s="286"/>
      <c r="V1610" s="286"/>
    </row>
    <row r="1611" spans="1:22" ht="12.75" customHeight="1">
      <c r="A1611" s="501"/>
      <c r="B1611" s="509"/>
      <c r="C1611" s="305">
        <v>15</v>
      </c>
      <c r="D1611" s="347">
        <v>1.53</v>
      </c>
      <c r="E1611" s="347">
        <v>0.56000000000000005</v>
      </c>
      <c r="F1611" s="307"/>
      <c r="G1611" s="331">
        <f t="shared" si="47"/>
        <v>12.852</v>
      </c>
      <c r="H1611" s="300"/>
      <c r="I1611" s="300"/>
      <c r="J1611" s="300"/>
      <c r="K1611" s="301"/>
      <c r="L1611" s="286"/>
      <c r="M1611" s="286"/>
      <c r="N1611" s="286"/>
      <c r="O1611" s="286"/>
      <c r="P1611" s="286"/>
      <c r="Q1611" s="286"/>
      <c r="R1611" s="286"/>
      <c r="S1611" s="286"/>
      <c r="T1611" s="286"/>
      <c r="U1611" s="286"/>
      <c r="V1611" s="286"/>
    </row>
    <row r="1612" spans="1:22" ht="12.75" customHeight="1">
      <c r="A1612" s="501"/>
      <c r="B1612" s="509"/>
      <c r="C1612" s="305">
        <v>15</v>
      </c>
      <c r="D1612" s="347">
        <v>1.67</v>
      </c>
      <c r="E1612" s="347">
        <v>0.56000000000000005</v>
      </c>
      <c r="F1612" s="307"/>
      <c r="G1612" s="331">
        <f t="shared" si="47"/>
        <v>14.028</v>
      </c>
      <c r="H1612" s="300"/>
      <c r="I1612" s="300"/>
      <c r="J1612" s="300"/>
      <c r="K1612" s="301"/>
      <c r="L1612" s="286"/>
      <c r="M1612" s="286"/>
      <c r="N1612" s="286"/>
      <c r="O1612" s="286"/>
      <c r="P1612" s="286"/>
      <c r="Q1612" s="286"/>
      <c r="R1612" s="286"/>
      <c r="S1612" s="286"/>
      <c r="T1612" s="286"/>
      <c r="U1612" s="286"/>
      <c r="V1612" s="286"/>
    </row>
    <row r="1613" spans="1:22" ht="12.75" customHeight="1">
      <c r="A1613" s="501" t="s">
        <v>327</v>
      </c>
      <c r="B1613" s="509" t="s">
        <v>334</v>
      </c>
      <c r="C1613" s="305">
        <f>7*15</f>
        <v>105</v>
      </c>
      <c r="D1613" s="347">
        <v>0.8</v>
      </c>
      <c r="E1613" s="347">
        <v>0.56000000000000005</v>
      </c>
      <c r="F1613" s="307"/>
      <c r="G1613" s="331">
        <f>C1613*D1613*E1613</f>
        <v>47.040000000000006</v>
      </c>
      <c r="H1613" s="300"/>
      <c r="I1613" s="300"/>
      <c r="J1613" s="300"/>
      <c r="K1613" s="301"/>
      <c r="L1613" s="286"/>
      <c r="M1613" s="286"/>
      <c r="N1613" s="286"/>
      <c r="O1613" s="286"/>
      <c r="P1613" s="286"/>
      <c r="Q1613" s="286"/>
      <c r="R1613" s="286"/>
      <c r="S1613" s="286"/>
      <c r="T1613" s="286"/>
      <c r="U1613" s="286"/>
      <c r="V1613" s="286"/>
    </row>
    <row r="1614" spans="1:22" ht="12.75" customHeight="1">
      <c r="A1614" s="501" t="s">
        <v>336</v>
      </c>
      <c r="B1614" s="509" t="s">
        <v>335</v>
      </c>
      <c r="C1614" s="305"/>
      <c r="D1614" s="304"/>
      <c r="E1614" s="306"/>
      <c r="F1614" s="307"/>
      <c r="G1614" s="331"/>
      <c r="H1614" s="300"/>
      <c r="I1614" s="300"/>
      <c r="J1614" s="300"/>
      <c r="K1614" s="301"/>
      <c r="L1614" s="286"/>
      <c r="M1614" s="286"/>
      <c r="N1614" s="286"/>
      <c r="O1614" s="286"/>
      <c r="P1614" s="286"/>
      <c r="Q1614" s="286"/>
      <c r="R1614" s="286"/>
      <c r="S1614" s="286"/>
      <c r="T1614" s="286"/>
      <c r="U1614" s="286"/>
      <c r="V1614" s="286"/>
    </row>
    <row r="1615" spans="1:22" ht="12.75" customHeight="1">
      <c r="A1615" s="501" t="s">
        <v>331</v>
      </c>
      <c r="B1615" s="509" t="s">
        <v>337</v>
      </c>
      <c r="C1615" s="305">
        <v>15</v>
      </c>
      <c r="D1615" s="347">
        <v>1.53</v>
      </c>
      <c r="E1615" s="347">
        <v>0.99399999999999999</v>
      </c>
      <c r="F1615" s="307"/>
      <c r="G1615" s="331">
        <f t="shared" si="47"/>
        <v>22.8123</v>
      </c>
      <c r="H1615" s="300"/>
      <c r="I1615" s="300"/>
      <c r="J1615" s="300"/>
      <c r="K1615" s="301"/>
      <c r="L1615" s="286"/>
      <c r="M1615" s="286"/>
      <c r="N1615" s="286"/>
      <c r="O1615" s="286"/>
      <c r="P1615" s="286"/>
      <c r="Q1615" s="286"/>
      <c r="R1615" s="286"/>
      <c r="S1615" s="286"/>
      <c r="T1615" s="286"/>
      <c r="U1615" s="286"/>
      <c r="V1615" s="286"/>
    </row>
    <row r="1616" spans="1:22" ht="12.75" customHeight="1">
      <c r="A1616" s="501"/>
      <c r="B1616" s="509"/>
      <c r="C1616" s="305">
        <v>15</v>
      </c>
      <c r="D1616" s="347">
        <v>1.67</v>
      </c>
      <c r="E1616" s="347">
        <v>0.99399999999999999</v>
      </c>
      <c r="F1616" s="307"/>
      <c r="G1616" s="331">
        <f t="shared" si="47"/>
        <v>24.899699999999996</v>
      </c>
      <c r="H1616" s="300"/>
      <c r="I1616" s="300"/>
      <c r="J1616" s="300"/>
      <c r="K1616" s="301"/>
      <c r="L1616" s="286"/>
      <c r="M1616" s="286"/>
      <c r="N1616" s="286"/>
      <c r="O1616" s="286"/>
      <c r="P1616" s="286"/>
      <c r="Q1616" s="286"/>
      <c r="R1616" s="286"/>
      <c r="S1616" s="286"/>
      <c r="T1616" s="286"/>
      <c r="U1616" s="286"/>
      <c r="V1616" s="286"/>
    </row>
    <row r="1617" spans="1:22" ht="15" customHeight="1">
      <c r="A1617" s="501"/>
      <c r="B1617" s="509"/>
      <c r="C1617" s="305">
        <v>15</v>
      </c>
      <c r="D1617" s="347">
        <v>1.53</v>
      </c>
      <c r="E1617" s="347">
        <v>0.56000000000000005</v>
      </c>
      <c r="F1617" s="349"/>
      <c r="G1617" s="331">
        <f t="shared" si="47"/>
        <v>12.852</v>
      </c>
      <c r="K1617" s="301"/>
    </row>
    <row r="1618" spans="1:22" ht="15" customHeight="1">
      <c r="A1618" s="501"/>
      <c r="B1618" s="509"/>
      <c r="C1618" s="305">
        <v>15</v>
      </c>
      <c r="D1618" s="347">
        <v>1.67</v>
      </c>
      <c r="E1618" s="347">
        <v>0.56000000000000005</v>
      </c>
      <c r="F1618" s="349"/>
      <c r="G1618" s="331">
        <f t="shared" si="47"/>
        <v>14.028</v>
      </c>
      <c r="K1618" s="301"/>
    </row>
    <row r="1619" spans="1:22" ht="12.6" customHeight="1">
      <c r="A1619" s="501" t="s">
        <v>327</v>
      </c>
      <c r="B1619" s="509" t="s">
        <v>324</v>
      </c>
      <c r="C1619" s="305">
        <f>7*15</f>
        <v>105</v>
      </c>
      <c r="D1619" s="347">
        <v>0.8</v>
      </c>
      <c r="E1619" s="347">
        <v>0.56000000000000005</v>
      </c>
      <c r="F1619" s="307"/>
      <c r="G1619" s="331">
        <f t="shared" si="47"/>
        <v>47.040000000000006</v>
      </c>
      <c r="H1619" s="300"/>
      <c r="I1619" s="300"/>
      <c r="J1619" s="300"/>
      <c r="K1619" s="301"/>
      <c r="L1619" s="286"/>
      <c r="M1619" s="286"/>
      <c r="N1619" s="286"/>
      <c r="O1619" s="286"/>
      <c r="P1619" s="286"/>
      <c r="Q1619" s="286"/>
      <c r="R1619" s="286"/>
      <c r="S1619" s="286"/>
      <c r="T1619" s="286"/>
      <c r="U1619" s="286"/>
      <c r="V1619" s="286"/>
    </row>
    <row r="1620" spans="1:22" ht="12.75" customHeight="1">
      <c r="A1620" s="501" t="s">
        <v>338</v>
      </c>
      <c r="B1620" s="509" t="s">
        <v>326</v>
      </c>
      <c r="C1620" s="305">
        <f>8*15</f>
        <v>120</v>
      </c>
      <c r="D1620" s="347">
        <v>1.36</v>
      </c>
      <c r="E1620" s="347">
        <v>0.56000000000000005</v>
      </c>
      <c r="F1620" s="307"/>
      <c r="G1620" s="331">
        <f t="shared" si="47"/>
        <v>91.392000000000024</v>
      </c>
      <c r="H1620" s="300"/>
      <c r="I1620" s="300"/>
      <c r="J1620" s="300"/>
      <c r="K1620" s="301"/>
      <c r="L1620" s="286"/>
      <c r="M1620" s="286"/>
      <c r="N1620" s="286"/>
      <c r="O1620" s="286"/>
      <c r="P1620" s="286"/>
      <c r="Q1620" s="286"/>
      <c r="R1620" s="286"/>
      <c r="S1620" s="286"/>
      <c r="T1620" s="286"/>
      <c r="U1620" s="286"/>
      <c r="V1620" s="286"/>
    </row>
    <row r="1621" spans="1:22" ht="12.75" customHeight="1">
      <c r="A1621" s="501"/>
      <c r="B1621" s="509"/>
      <c r="C1621" s="305">
        <f>2*15</f>
        <v>30</v>
      </c>
      <c r="D1621" s="347">
        <v>1.78</v>
      </c>
      <c r="E1621" s="347">
        <v>0.56000000000000005</v>
      </c>
      <c r="F1621" s="307"/>
      <c r="G1621" s="331">
        <f t="shared" si="47"/>
        <v>29.904000000000003</v>
      </c>
      <c r="H1621" s="300"/>
      <c r="I1621" s="300"/>
      <c r="J1621" s="300"/>
      <c r="K1621" s="301"/>
      <c r="L1621" s="286"/>
      <c r="M1621" s="286"/>
      <c r="N1621" s="286"/>
      <c r="O1621" s="286"/>
      <c r="P1621" s="286"/>
      <c r="Q1621" s="286"/>
      <c r="R1621" s="286"/>
      <c r="S1621" s="286"/>
      <c r="T1621" s="286"/>
      <c r="U1621" s="286"/>
      <c r="V1621" s="286"/>
    </row>
    <row r="1622" spans="1:22" ht="12.75" customHeight="1">
      <c r="A1622" s="501"/>
      <c r="B1622" s="509"/>
      <c r="C1622" s="305">
        <f>4*15</f>
        <v>60</v>
      </c>
      <c r="D1622" s="347">
        <v>0.59</v>
      </c>
      <c r="E1622" s="347">
        <v>0.56000000000000005</v>
      </c>
      <c r="F1622" s="307"/>
      <c r="G1622" s="331">
        <f t="shared" si="47"/>
        <v>19.824000000000002</v>
      </c>
      <c r="H1622" s="300"/>
      <c r="I1622" s="300"/>
      <c r="J1622" s="300"/>
      <c r="K1622" s="301"/>
      <c r="L1622" s="286"/>
      <c r="M1622" s="286"/>
      <c r="N1622" s="286"/>
      <c r="O1622" s="286"/>
      <c r="P1622" s="286"/>
      <c r="Q1622" s="286"/>
      <c r="R1622" s="286"/>
      <c r="S1622" s="286"/>
      <c r="T1622" s="286"/>
      <c r="U1622" s="286"/>
      <c r="V1622" s="286"/>
    </row>
    <row r="1623" spans="1:22" ht="12.75" customHeight="1">
      <c r="A1623" s="501"/>
      <c r="B1623" s="509"/>
      <c r="C1623" s="305">
        <f>4*15</f>
        <v>60</v>
      </c>
      <c r="D1623" s="347">
        <v>0.5</v>
      </c>
      <c r="E1623" s="347">
        <v>0.56000000000000005</v>
      </c>
      <c r="F1623" s="307"/>
      <c r="G1623" s="331">
        <f t="shared" si="47"/>
        <v>16.8</v>
      </c>
      <c r="H1623" s="300"/>
      <c r="I1623" s="300"/>
      <c r="J1623" s="300"/>
      <c r="K1623" s="301"/>
      <c r="L1623" s="286"/>
      <c r="M1623" s="286"/>
      <c r="N1623" s="286"/>
      <c r="O1623" s="286"/>
      <c r="P1623" s="286"/>
      <c r="Q1623" s="286"/>
      <c r="R1623" s="286"/>
      <c r="S1623" s="286"/>
      <c r="T1623" s="286"/>
      <c r="U1623" s="286"/>
      <c r="V1623" s="286"/>
    </row>
    <row r="1624" spans="1:22" ht="12.75" customHeight="1">
      <c r="A1624" s="501"/>
      <c r="B1624" s="509"/>
      <c r="C1624" s="305">
        <f>4*15</f>
        <v>60</v>
      </c>
      <c r="D1624" s="347">
        <v>0.8</v>
      </c>
      <c r="E1624" s="347">
        <v>0.56000000000000005</v>
      </c>
      <c r="F1624" s="307"/>
      <c r="G1624" s="331">
        <f t="shared" si="47"/>
        <v>26.880000000000003</v>
      </c>
      <c r="H1624" s="300"/>
      <c r="I1624" s="300"/>
      <c r="J1624" s="300"/>
      <c r="K1624" s="301"/>
      <c r="L1624" s="286"/>
      <c r="M1624" s="286"/>
      <c r="N1624" s="286"/>
      <c r="O1624" s="286"/>
      <c r="P1624" s="286"/>
      <c r="Q1624" s="286"/>
      <c r="R1624" s="286"/>
      <c r="S1624" s="286"/>
      <c r="T1624" s="286"/>
      <c r="U1624" s="286"/>
      <c r="V1624" s="286"/>
    </row>
    <row r="1625" spans="1:22" ht="15" customHeight="1">
      <c r="A1625" s="501"/>
      <c r="B1625" s="509"/>
      <c r="C1625" s="305">
        <f>4*15</f>
        <v>60</v>
      </c>
      <c r="D1625" s="347">
        <v>0.42</v>
      </c>
      <c r="E1625" s="347">
        <v>0.56000000000000005</v>
      </c>
      <c r="F1625" s="349"/>
      <c r="G1625" s="331">
        <f t="shared" si="47"/>
        <v>14.112</v>
      </c>
      <c r="K1625" s="301"/>
    </row>
    <row r="1626" spans="1:22" ht="15" customHeight="1">
      <c r="A1626" s="501"/>
      <c r="B1626" s="509"/>
      <c r="C1626" s="305">
        <f>2*15</f>
        <v>30</v>
      </c>
      <c r="D1626" s="347">
        <v>0.73</v>
      </c>
      <c r="E1626" s="347">
        <v>0.56000000000000005</v>
      </c>
      <c r="F1626" s="349"/>
      <c r="G1626" s="331">
        <f t="shared" si="47"/>
        <v>12.264000000000001</v>
      </c>
      <c r="K1626" s="301"/>
    </row>
    <row r="1627" spans="1:22" ht="15" customHeight="1">
      <c r="A1627" s="501"/>
      <c r="B1627" s="509"/>
      <c r="C1627" s="305">
        <f>2*15</f>
        <v>30</v>
      </c>
      <c r="D1627" s="347">
        <v>0.35</v>
      </c>
      <c r="E1627" s="347">
        <v>0.56000000000000005</v>
      </c>
      <c r="F1627" s="349"/>
      <c r="G1627" s="331">
        <f t="shared" si="47"/>
        <v>5.8800000000000008</v>
      </c>
      <c r="I1627" s="350"/>
      <c r="K1627" s="301"/>
    </row>
    <row r="1628" spans="1:22" ht="12.75" customHeight="1">
      <c r="A1628" s="501" t="s">
        <v>339</v>
      </c>
      <c r="B1628" s="509"/>
      <c r="C1628" s="305"/>
      <c r="D1628" s="304"/>
      <c r="E1628" s="306"/>
      <c r="F1628" s="307"/>
      <c r="G1628" s="331"/>
      <c r="H1628" s="300"/>
      <c r="I1628" s="300"/>
      <c r="J1628" s="300"/>
      <c r="K1628" s="301"/>
      <c r="L1628" s="286"/>
      <c r="M1628" s="286"/>
      <c r="N1628" s="286"/>
      <c r="O1628" s="286"/>
      <c r="P1628" s="286"/>
      <c r="Q1628" s="286"/>
      <c r="R1628" s="286"/>
      <c r="S1628" s="286"/>
      <c r="T1628" s="286"/>
      <c r="U1628" s="286"/>
      <c r="V1628" s="286"/>
    </row>
    <row r="1629" spans="1:22" ht="12.75" customHeight="1">
      <c r="A1629" s="501"/>
      <c r="B1629" s="509"/>
      <c r="C1629" s="305">
        <f>2*15</f>
        <v>30</v>
      </c>
      <c r="D1629" s="347">
        <v>1.6</v>
      </c>
      <c r="E1629" s="347">
        <v>0.56000000000000005</v>
      </c>
      <c r="F1629" s="307"/>
      <c r="G1629" s="331">
        <f>C1629*D1629*E1629</f>
        <v>26.880000000000003</v>
      </c>
      <c r="H1629" s="300"/>
      <c r="I1629" s="300"/>
      <c r="J1629" s="300"/>
      <c r="K1629" s="301"/>
      <c r="L1629" s="286"/>
      <c r="M1629" s="286"/>
      <c r="N1629" s="286"/>
      <c r="O1629" s="286"/>
      <c r="P1629" s="286"/>
      <c r="Q1629" s="286"/>
      <c r="R1629" s="286"/>
      <c r="S1629" s="286"/>
      <c r="T1629" s="286"/>
      <c r="U1629" s="286"/>
      <c r="V1629" s="286"/>
    </row>
    <row r="1630" spans="1:22" ht="12.75" customHeight="1">
      <c r="A1630" s="501"/>
      <c r="B1630" s="509"/>
      <c r="C1630" s="305">
        <f>4*15</f>
        <v>60</v>
      </c>
      <c r="D1630" s="347">
        <v>1.55</v>
      </c>
      <c r="E1630" s="347">
        <v>0.56000000000000005</v>
      </c>
      <c r="F1630" s="307"/>
      <c r="G1630" s="331">
        <f t="shared" si="47"/>
        <v>52.080000000000005</v>
      </c>
      <c r="H1630" s="300"/>
      <c r="I1630" s="300"/>
      <c r="J1630" s="300"/>
      <c r="K1630" s="301"/>
      <c r="L1630" s="286"/>
      <c r="M1630" s="286"/>
      <c r="N1630" s="286"/>
      <c r="O1630" s="286"/>
      <c r="P1630" s="286"/>
      <c r="Q1630" s="286"/>
      <c r="R1630" s="286"/>
      <c r="S1630" s="286"/>
      <c r="T1630" s="286"/>
      <c r="U1630" s="286"/>
      <c r="V1630" s="286"/>
    </row>
    <row r="1631" spans="1:22" ht="12.75" customHeight="1">
      <c r="A1631" s="501"/>
      <c r="B1631" s="509"/>
      <c r="C1631" s="305">
        <f>4*15</f>
        <v>60</v>
      </c>
      <c r="D1631" s="347">
        <v>1.39</v>
      </c>
      <c r="E1631" s="347">
        <v>0.56000000000000005</v>
      </c>
      <c r="F1631" s="307"/>
      <c r="G1631" s="331">
        <f t="shared" si="47"/>
        <v>46.704000000000001</v>
      </c>
      <c r="H1631" s="300"/>
      <c r="I1631" s="300"/>
      <c r="J1631" s="300"/>
      <c r="K1631" s="301"/>
      <c r="L1631" s="286"/>
      <c r="M1631" s="286"/>
      <c r="N1631" s="286"/>
      <c r="O1631" s="286"/>
      <c r="P1631" s="286"/>
      <c r="Q1631" s="286"/>
      <c r="R1631" s="286"/>
      <c r="S1631" s="286"/>
      <c r="T1631" s="286"/>
      <c r="U1631" s="286"/>
      <c r="V1631" s="286"/>
    </row>
    <row r="1632" spans="1:22" ht="12.75" customHeight="1">
      <c r="A1632" s="501"/>
      <c r="B1632" s="509"/>
      <c r="C1632" s="305">
        <f>4*15</f>
        <v>60</v>
      </c>
      <c r="D1632" s="347">
        <v>1.06</v>
      </c>
      <c r="E1632" s="347">
        <v>0.56000000000000005</v>
      </c>
      <c r="F1632" s="307"/>
      <c r="G1632" s="331">
        <f t="shared" si="47"/>
        <v>35.616000000000007</v>
      </c>
      <c r="H1632" s="300"/>
      <c r="I1632" s="300"/>
      <c r="J1632" s="300"/>
      <c r="K1632" s="301"/>
      <c r="L1632" s="286"/>
      <c r="M1632" s="286"/>
      <c r="N1632" s="286"/>
      <c r="O1632" s="286"/>
      <c r="P1632" s="286"/>
      <c r="Q1632" s="286"/>
      <c r="R1632" s="286"/>
      <c r="S1632" s="286"/>
      <c r="T1632" s="286"/>
      <c r="U1632" s="286"/>
      <c r="V1632" s="286"/>
    </row>
    <row r="1633" spans="1:22" ht="12.75" customHeight="1">
      <c r="A1633" s="501"/>
      <c r="B1633" s="509"/>
      <c r="C1633" s="305"/>
      <c r="D1633" s="304"/>
      <c r="E1633" s="306"/>
      <c r="F1633" s="307"/>
      <c r="G1633" s="331"/>
      <c r="H1633" s="300"/>
      <c r="I1633" s="300"/>
      <c r="J1633" s="300"/>
      <c r="K1633" s="301"/>
      <c r="L1633" s="286"/>
      <c r="M1633" s="286"/>
      <c r="N1633" s="286"/>
      <c r="O1633" s="286"/>
      <c r="P1633" s="286"/>
      <c r="Q1633" s="286"/>
      <c r="R1633" s="286"/>
      <c r="S1633" s="286"/>
      <c r="T1633" s="286"/>
      <c r="U1633" s="286"/>
      <c r="V1633" s="286"/>
    </row>
    <row r="1634" spans="1:22" ht="15" customHeight="1">
      <c r="A1634" s="512"/>
      <c r="B1634" s="512"/>
      <c r="C1634" s="349"/>
      <c r="D1634" s="349"/>
      <c r="E1634" s="349"/>
      <c r="F1634" s="349"/>
      <c r="G1634" s="349"/>
      <c r="K1634" s="301"/>
    </row>
    <row r="1635" spans="1:22" ht="12.75" customHeight="1" thickBot="1">
      <c r="A1635" s="502" t="s">
        <v>13</v>
      </c>
      <c r="B1635" s="477"/>
      <c r="C1635" s="477"/>
      <c r="D1635" s="477"/>
      <c r="E1635" s="477"/>
      <c r="F1635" s="473"/>
      <c r="G1635" s="308">
        <f>ROUNDUP((SUM(G1597:G1634)),0)</f>
        <v>1189</v>
      </c>
      <c r="H1635" s="292"/>
      <c r="I1635" s="309"/>
      <c r="J1635" s="309"/>
      <c r="K1635" s="310"/>
      <c r="L1635" s="286"/>
      <c r="N1635" s="286"/>
      <c r="O1635" s="286"/>
      <c r="P1635" s="286"/>
      <c r="Q1635" s="286"/>
      <c r="R1635" s="286"/>
      <c r="S1635" s="286"/>
      <c r="T1635" s="286"/>
      <c r="U1635" s="286"/>
      <c r="V1635" s="286"/>
    </row>
    <row r="1636" spans="1:22" ht="12.75" customHeight="1" thickBot="1">
      <c r="A1636" s="495"/>
      <c r="B1636" s="496"/>
      <c r="C1636" s="496"/>
      <c r="D1636" s="496"/>
      <c r="E1636" s="496"/>
      <c r="F1636" s="496"/>
      <c r="G1636" s="496"/>
      <c r="H1636" s="496"/>
      <c r="I1636" s="496"/>
      <c r="J1636" s="496"/>
      <c r="K1636" s="497"/>
      <c r="L1636" s="286"/>
      <c r="M1636" s="286"/>
      <c r="N1636" s="286"/>
      <c r="O1636" s="286"/>
      <c r="P1636" s="286"/>
      <c r="Q1636" s="286"/>
      <c r="R1636" s="286"/>
      <c r="S1636" s="286"/>
      <c r="T1636" s="286"/>
      <c r="U1636" s="286"/>
      <c r="V1636" s="286"/>
    </row>
    <row r="1637" spans="1:22" ht="12.75" customHeight="1">
      <c r="A1637" s="311"/>
      <c r="B1637" s="312"/>
      <c r="C1637" s="312"/>
      <c r="D1637" s="312"/>
      <c r="E1637" s="312"/>
      <c r="F1637" s="312"/>
      <c r="G1637" s="312"/>
      <c r="H1637" s="312"/>
      <c r="I1637" s="312"/>
      <c r="J1637" s="312"/>
      <c r="K1637" s="313"/>
      <c r="L1637" s="286"/>
      <c r="M1637" s="286"/>
      <c r="N1637" s="286"/>
      <c r="O1637" s="286"/>
      <c r="P1637" s="286"/>
      <c r="Q1637" s="286"/>
      <c r="R1637" s="286"/>
      <c r="S1637" s="286"/>
      <c r="T1637" s="286"/>
      <c r="U1637" s="286"/>
      <c r="V1637" s="286"/>
    </row>
    <row r="1638" spans="1:22" ht="50.25" customHeight="1">
      <c r="A1638" s="459"/>
      <c r="B1638" s="460"/>
      <c r="C1638" s="460"/>
      <c r="D1638" s="460"/>
      <c r="E1638" s="460"/>
      <c r="F1638" s="460"/>
      <c r="G1638" s="460"/>
      <c r="H1638" s="460"/>
      <c r="I1638" s="460"/>
      <c r="J1638" s="286"/>
      <c r="K1638" s="314"/>
      <c r="L1638" s="286"/>
      <c r="M1638" s="286"/>
      <c r="N1638" s="286"/>
      <c r="O1638" s="286"/>
      <c r="P1638" s="286"/>
      <c r="Q1638" s="286"/>
      <c r="R1638" s="286"/>
      <c r="S1638" s="286"/>
      <c r="T1638" s="286"/>
      <c r="U1638" s="286"/>
      <c r="V1638" s="286"/>
    </row>
    <row r="1639" spans="1:22" ht="12.75" customHeight="1">
      <c r="A1639" s="461" t="s">
        <v>315</v>
      </c>
      <c r="B1639" s="460"/>
      <c r="C1639" s="460"/>
      <c r="D1639" s="316"/>
      <c r="E1639" s="316"/>
      <c r="F1639" s="462" t="s">
        <v>315</v>
      </c>
      <c r="G1639" s="460"/>
      <c r="H1639" s="460"/>
      <c r="I1639" s="316"/>
      <c r="J1639" s="286"/>
      <c r="K1639" s="314"/>
      <c r="L1639" s="286"/>
      <c r="M1639" s="286"/>
      <c r="N1639" s="286"/>
      <c r="O1639" s="286"/>
      <c r="P1639" s="286"/>
      <c r="Q1639" s="286"/>
      <c r="R1639" s="286"/>
      <c r="S1639" s="286"/>
      <c r="T1639" s="286"/>
      <c r="U1639" s="286"/>
      <c r="V1639" s="286"/>
    </row>
    <row r="1640" spans="1:22" ht="12.75" customHeight="1" thickBot="1">
      <c r="A1640" s="451" t="s">
        <v>316</v>
      </c>
      <c r="B1640" s="452"/>
      <c r="C1640" s="452"/>
      <c r="D1640" s="317"/>
      <c r="E1640" s="317"/>
      <c r="F1640" s="453" t="s">
        <v>316</v>
      </c>
      <c r="G1640" s="452"/>
      <c r="H1640" s="452"/>
      <c r="I1640" s="317"/>
      <c r="J1640" s="318"/>
      <c r="K1640" s="319"/>
      <c r="L1640" s="286"/>
      <c r="M1640" s="286"/>
      <c r="N1640" s="286"/>
      <c r="O1640" s="286"/>
      <c r="P1640" s="286"/>
      <c r="Q1640" s="286"/>
      <c r="R1640" s="286"/>
      <c r="S1640" s="286"/>
      <c r="T1640" s="286"/>
      <c r="U1640" s="286"/>
      <c r="V1640" s="286"/>
    </row>
    <row r="1641" spans="1:22" ht="12.75" customHeight="1">
      <c r="A1641" s="492" t="s">
        <v>302</v>
      </c>
      <c r="B1641" s="493"/>
      <c r="C1641" s="493"/>
      <c r="D1641" s="493"/>
      <c r="E1641" s="493"/>
      <c r="F1641" s="493"/>
      <c r="G1641" s="493"/>
      <c r="H1641" s="493"/>
      <c r="I1641" s="493"/>
      <c r="J1641" s="493"/>
      <c r="K1641" s="494"/>
      <c r="L1641" s="286"/>
      <c r="M1641" s="286"/>
      <c r="N1641" s="286"/>
      <c r="O1641" s="286"/>
      <c r="P1641" s="286"/>
      <c r="Q1641" s="286"/>
      <c r="R1641" s="286"/>
      <c r="S1641" s="286"/>
      <c r="T1641" s="286"/>
      <c r="U1641" s="286"/>
      <c r="V1641" s="286"/>
    </row>
    <row r="1642" spans="1:22" ht="12.75" customHeight="1" thickBot="1">
      <c r="A1642" s="483"/>
      <c r="B1642" s="479"/>
      <c r="C1642" s="479"/>
      <c r="D1642" s="479"/>
      <c r="E1642" s="479"/>
      <c r="F1642" s="479"/>
      <c r="G1642" s="479"/>
      <c r="H1642" s="479"/>
      <c r="I1642" s="479"/>
      <c r="J1642" s="479"/>
      <c r="K1642" s="480"/>
      <c r="L1642" s="286"/>
      <c r="M1642" s="286"/>
      <c r="N1642" s="286"/>
      <c r="O1642" s="286"/>
      <c r="P1642" s="286"/>
      <c r="Q1642" s="286"/>
      <c r="R1642" s="286"/>
      <c r="S1642" s="286"/>
      <c r="T1642" s="286"/>
      <c r="U1642" s="286"/>
      <c r="V1642" s="286"/>
    </row>
    <row r="1643" spans="1:22" ht="42" customHeight="1">
      <c r="A1643" s="288" t="s">
        <v>303</v>
      </c>
      <c r="B1643" s="484" t="str">
        <f>B3</f>
        <v>CONSTRUCCION DE LOS SISTEMAS DE ALCANTARILLADO PLUVIAL DE LOS BARRIOS EL DORADO, PRADOS DE SAN LUIS, SANTA CATALINA, PATRIOTAS, VILLA BACHUE y PRADOS DEL NORTE DE LA CIUDAD DE TUNJA.</v>
      </c>
      <c r="C1643" s="485"/>
      <c r="D1643" s="485"/>
      <c r="E1643" s="485"/>
      <c r="F1643" s="485"/>
      <c r="G1643" s="485"/>
      <c r="H1643" s="485"/>
      <c r="I1643" s="485"/>
      <c r="J1643" s="485"/>
      <c r="K1643" s="486"/>
      <c r="L1643" s="286"/>
      <c r="M1643" s="286"/>
      <c r="N1643" s="286"/>
      <c r="O1643" s="286"/>
      <c r="P1643" s="286"/>
      <c r="Q1643" s="286"/>
      <c r="R1643" s="286"/>
      <c r="S1643" s="286"/>
      <c r="T1643" s="286"/>
      <c r="U1643" s="286"/>
      <c r="V1643" s="286"/>
    </row>
    <row r="1644" spans="1:22" ht="12.75" customHeight="1">
      <c r="A1644" s="487" t="s">
        <v>305</v>
      </c>
      <c r="B1644" s="455"/>
      <c r="C1644" s="488"/>
      <c r="D1644" s="489"/>
      <c r="E1644" s="489"/>
      <c r="F1644" s="455"/>
      <c r="G1644" s="490" t="s">
        <v>306</v>
      </c>
      <c r="H1644" s="455"/>
      <c r="I1644" s="490"/>
      <c r="J1644" s="489"/>
      <c r="K1644" s="491"/>
      <c r="L1644" s="286"/>
      <c r="M1644" s="286"/>
      <c r="N1644" s="286"/>
      <c r="O1644" s="286"/>
      <c r="P1644" s="286"/>
      <c r="Q1644" s="286"/>
      <c r="R1644" s="286"/>
      <c r="S1644" s="286"/>
      <c r="T1644" s="286"/>
      <c r="U1644" s="286"/>
      <c r="V1644" s="286"/>
    </row>
    <row r="1645" spans="1:22" ht="39.75" customHeight="1" thickBot="1">
      <c r="A1645" s="289" t="s">
        <v>8</v>
      </c>
      <c r="B1645" s="465" t="s">
        <v>100</v>
      </c>
      <c r="C1645" s="466"/>
      <c r="D1645" s="467" t="s">
        <v>10</v>
      </c>
      <c r="E1645" s="468"/>
      <c r="F1645" s="466"/>
      <c r="G1645" s="503" t="str">
        <f>'PRESUPUESTO OFICIAL'!C89</f>
        <v>SUMINISTRO E INSTALACIÓN TUBERÍA DE ALCANTARILLADO PVC D=12"</v>
      </c>
      <c r="H1645" s="468"/>
      <c r="I1645" s="468"/>
      <c r="J1645" s="290" t="s">
        <v>9</v>
      </c>
      <c r="K1645" s="291" t="s">
        <v>7</v>
      </c>
      <c r="L1645" s="286"/>
      <c r="M1645" s="286"/>
      <c r="N1645" s="286"/>
      <c r="O1645" s="286"/>
      <c r="P1645" s="286"/>
      <c r="Q1645" s="286"/>
      <c r="R1645" s="286"/>
      <c r="S1645" s="286"/>
      <c r="T1645" s="286"/>
      <c r="U1645" s="286"/>
      <c r="V1645" s="286"/>
    </row>
    <row r="1646" spans="1:22" ht="12.75" customHeight="1">
      <c r="A1646" s="470" t="s">
        <v>307</v>
      </c>
      <c r="B1646" s="471"/>
      <c r="C1646" s="474" t="s">
        <v>5</v>
      </c>
      <c r="D1646" s="476" t="s">
        <v>308</v>
      </c>
      <c r="E1646" s="477"/>
      <c r="F1646" s="473"/>
      <c r="G1646" s="474" t="s">
        <v>13</v>
      </c>
      <c r="H1646" s="478" t="s">
        <v>309</v>
      </c>
      <c r="I1646" s="479"/>
      <c r="J1646" s="479"/>
      <c r="K1646" s="480"/>
      <c r="L1646" s="286"/>
      <c r="M1646" s="286"/>
      <c r="N1646" s="286"/>
      <c r="O1646" s="286"/>
      <c r="P1646" s="286"/>
      <c r="Q1646" s="286"/>
      <c r="R1646" s="286"/>
      <c r="S1646" s="286"/>
      <c r="T1646" s="286"/>
      <c r="U1646" s="286"/>
      <c r="V1646" s="286"/>
    </row>
    <row r="1647" spans="1:22" ht="12.75" customHeight="1">
      <c r="A1647" s="483"/>
      <c r="B1647" s="471"/>
      <c r="C1647" s="506"/>
      <c r="D1647" s="323" t="s">
        <v>310</v>
      </c>
      <c r="E1647" s="323" t="s">
        <v>311</v>
      </c>
      <c r="F1647" s="323" t="s">
        <v>312</v>
      </c>
      <c r="G1647" s="506"/>
      <c r="H1647" s="481"/>
      <c r="I1647" s="477"/>
      <c r="J1647" s="477"/>
      <c r="K1647" s="482"/>
      <c r="L1647" s="286"/>
      <c r="M1647" s="286"/>
      <c r="N1647" s="286"/>
      <c r="O1647" s="286"/>
      <c r="P1647" s="286"/>
      <c r="Q1647" s="286"/>
      <c r="R1647" s="286"/>
      <c r="S1647" s="286"/>
      <c r="T1647" s="286"/>
      <c r="U1647" s="286"/>
      <c r="V1647" s="286"/>
    </row>
    <row r="1648" spans="1:22" ht="12.75" customHeight="1">
      <c r="A1648" s="529" t="s">
        <v>386</v>
      </c>
      <c r="B1648" s="530"/>
      <c r="C1648" s="294"/>
      <c r="D1648" s="296">
        <v>32.5</v>
      </c>
      <c r="E1648" s="322"/>
      <c r="F1648" s="337"/>
      <c r="G1648" s="338">
        <f>D1648</f>
        <v>32.5</v>
      </c>
      <c r="H1648" s="293"/>
      <c r="I1648" s="300"/>
      <c r="J1648" s="300"/>
      <c r="K1648" s="301"/>
      <c r="L1648" s="286"/>
      <c r="M1648" s="286"/>
      <c r="N1648" s="286"/>
      <c r="O1648" s="286"/>
      <c r="P1648" s="286"/>
      <c r="Q1648" s="286"/>
      <c r="R1648" s="286"/>
      <c r="S1648" s="286"/>
      <c r="T1648" s="286"/>
      <c r="U1648" s="286"/>
      <c r="V1648" s="286"/>
    </row>
    <row r="1649" spans="1:22" ht="12.75" customHeight="1">
      <c r="A1649" s="522" t="s">
        <v>387</v>
      </c>
      <c r="B1649" s="524"/>
      <c r="C1649" s="294"/>
      <c r="D1649" s="296">
        <v>41.5</v>
      </c>
      <c r="E1649" s="322"/>
      <c r="F1649" s="337"/>
      <c r="G1649" s="338">
        <f t="shared" ref="G1649:G1658" si="48">D1649</f>
        <v>41.5</v>
      </c>
      <c r="H1649" s="293"/>
      <c r="I1649" s="300"/>
      <c r="J1649" s="300"/>
      <c r="K1649" s="301"/>
      <c r="L1649" s="286"/>
      <c r="M1649" s="286"/>
      <c r="N1649" s="286"/>
      <c r="O1649" s="286"/>
      <c r="P1649" s="286"/>
      <c r="Q1649" s="286"/>
      <c r="R1649" s="286"/>
      <c r="S1649" s="286"/>
      <c r="T1649" s="286"/>
      <c r="U1649" s="286"/>
      <c r="V1649" s="286"/>
    </row>
    <row r="1650" spans="1:22" ht="12.75" customHeight="1">
      <c r="A1650" s="522" t="s">
        <v>388</v>
      </c>
      <c r="B1650" s="524"/>
      <c r="C1650" s="294"/>
      <c r="D1650" s="296">
        <v>39.200000000000003</v>
      </c>
      <c r="E1650" s="322"/>
      <c r="F1650" s="337"/>
      <c r="G1650" s="338">
        <f t="shared" si="48"/>
        <v>39.200000000000003</v>
      </c>
      <c r="H1650" s="293"/>
      <c r="I1650" s="300"/>
      <c r="J1650" s="300"/>
      <c r="K1650" s="301"/>
      <c r="L1650" s="286"/>
      <c r="M1650" s="286"/>
      <c r="N1650" s="286"/>
      <c r="O1650" s="286"/>
      <c r="P1650" s="286"/>
      <c r="Q1650" s="286"/>
      <c r="R1650" s="286"/>
      <c r="S1650" s="286"/>
      <c r="T1650" s="286"/>
      <c r="U1650" s="286"/>
      <c r="V1650" s="286"/>
    </row>
    <row r="1651" spans="1:22" ht="12.75" customHeight="1">
      <c r="A1651" s="522" t="s">
        <v>389</v>
      </c>
      <c r="B1651" s="524"/>
      <c r="C1651" s="294"/>
      <c r="D1651" s="296">
        <v>18.5</v>
      </c>
      <c r="E1651" s="322"/>
      <c r="F1651" s="337"/>
      <c r="G1651" s="338">
        <f t="shared" si="48"/>
        <v>18.5</v>
      </c>
      <c r="H1651" s="293"/>
      <c r="I1651" s="300"/>
      <c r="J1651" s="300"/>
      <c r="K1651" s="301"/>
      <c r="L1651" s="286"/>
      <c r="M1651" s="286"/>
      <c r="N1651" s="286"/>
      <c r="O1651" s="286"/>
      <c r="P1651" s="286"/>
      <c r="Q1651" s="286"/>
      <c r="R1651" s="286"/>
      <c r="S1651" s="286"/>
      <c r="T1651" s="286"/>
      <c r="U1651" s="286"/>
      <c r="V1651" s="286"/>
    </row>
    <row r="1652" spans="1:22" ht="12.75" customHeight="1">
      <c r="A1652" s="522" t="s">
        <v>390</v>
      </c>
      <c r="B1652" s="524"/>
      <c r="C1652" s="294"/>
      <c r="D1652" s="296">
        <v>67.8</v>
      </c>
      <c r="E1652" s="322"/>
      <c r="F1652" s="337"/>
      <c r="G1652" s="338">
        <f t="shared" si="48"/>
        <v>67.8</v>
      </c>
      <c r="H1652" s="293"/>
      <c r="I1652" s="300"/>
      <c r="J1652" s="300"/>
      <c r="K1652" s="301"/>
      <c r="L1652" s="286"/>
      <c r="M1652" s="286"/>
      <c r="N1652" s="286"/>
      <c r="O1652" s="286"/>
      <c r="P1652" s="286"/>
      <c r="Q1652" s="286"/>
      <c r="R1652" s="286"/>
      <c r="S1652" s="286"/>
      <c r="T1652" s="286"/>
      <c r="U1652" s="286"/>
      <c r="V1652" s="286"/>
    </row>
    <row r="1653" spans="1:22" ht="12.75" customHeight="1">
      <c r="A1653" s="522" t="s">
        <v>394</v>
      </c>
      <c r="B1653" s="524"/>
      <c r="C1653" s="294"/>
      <c r="D1653" s="296">
        <v>37.1</v>
      </c>
      <c r="E1653" s="322"/>
      <c r="F1653" s="298"/>
      <c r="G1653" s="338">
        <f t="shared" si="48"/>
        <v>37.1</v>
      </c>
      <c r="H1653" s="339"/>
      <c r="I1653" s="300"/>
      <c r="J1653" s="300"/>
      <c r="K1653" s="301"/>
      <c r="L1653" s="286"/>
      <c r="M1653" s="286"/>
      <c r="N1653" s="286"/>
      <c r="O1653" s="286"/>
      <c r="P1653" s="286"/>
      <c r="Q1653" s="286"/>
      <c r="R1653" s="286"/>
      <c r="S1653" s="286"/>
      <c r="T1653" s="286"/>
      <c r="U1653" s="286"/>
      <c r="V1653" s="286"/>
    </row>
    <row r="1654" spans="1:22" ht="12.75" customHeight="1">
      <c r="A1654" s="522" t="s">
        <v>396</v>
      </c>
      <c r="B1654" s="524"/>
      <c r="C1654" s="294"/>
      <c r="D1654" s="296">
        <v>67.400000000000006</v>
      </c>
      <c r="E1654" s="322"/>
      <c r="F1654" s="330"/>
      <c r="G1654" s="338">
        <f t="shared" si="48"/>
        <v>67.400000000000006</v>
      </c>
      <c r="H1654" s="300"/>
      <c r="I1654" s="300"/>
      <c r="J1654" s="300"/>
      <c r="K1654" s="301"/>
      <c r="L1654" s="286"/>
      <c r="M1654" s="286"/>
      <c r="N1654" s="286"/>
      <c r="O1654" s="286"/>
      <c r="P1654" s="286"/>
      <c r="Q1654" s="286"/>
      <c r="R1654" s="286"/>
      <c r="S1654" s="286"/>
      <c r="T1654" s="286"/>
      <c r="U1654" s="286"/>
      <c r="V1654" s="286"/>
    </row>
    <row r="1655" spans="1:22" ht="12.75" customHeight="1">
      <c r="A1655" s="522" t="s">
        <v>397</v>
      </c>
      <c r="B1655" s="524"/>
      <c r="C1655" s="294"/>
      <c r="D1655" s="296">
        <v>36.299999999999997</v>
      </c>
      <c r="E1655" s="322"/>
      <c r="F1655" s="330"/>
      <c r="G1655" s="338">
        <f t="shared" si="48"/>
        <v>36.299999999999997</v>
      </c>
      <c r="H1655" s="300"/>
      <c r="I1655" s="300"/>
      <c r="J1655" s="300"/>
      <c r="K1655" s="301"/>
      <c r="L1655" s="286"/>
      <c r="M1655" s="286"/>
      <c r="N1655" s="286"/>
      <c r="O1655" s="286"/>
      <c r="P1655" s="286"/>
      <c r="Q1655" s="286"/>
      <c r="R1655" s="286"/>
      <c r="S1655" s="286"/>
      <c r="T1655" s="286"/>
      <c r="U1655" s="286"/>
      <c r="V1655" s="286"/>
    </row>
    <row r="1656" spans="1:22" ht="12.75" customHeight="1">
      <c r="A1656" s="522" t="s">
        <v>398</v>
      </c>
      <c r="B1656" s="524"/>
      <c r="C1656" s="294"/>
      <c r="D1656" s="296">
        <v>45.4</v>
      </c>
      <c r="E1656" s="322"/>
      <c r="F1656" s="330"/>
      <c r="G1656" s="338">
        <f t="shared" si="48"/>
        <v>45.4</v>
      </c>
      <c r="H1656" s="300"/>
      <c r="I1656" s="300"/>
      <c r="J1656" s="300"/>
      <c r="K1656" s="301"/>
      <c r="L1656" s="286"/>
      <c r="M1656" s="286"/>
      <c r="N1656" s="286"/>
      <c r="O1656" s="286"/>
      <c r="P1656" s="286"/>
      <c r="Q1656" s="286"/>
      <c r="R1656" s="286"/>
      <c r="S1656" s="286"/>
      <c r="T1656" s="286"/>
      <c r="U1656" s="286"/>
      <c r="V1656" s="286"/>
    </row>
    <row r="1657" spans="1:22" ht="12.75" customHeight="1">
      <c r="A1657" s="525" t="s">
        <v>399</v>
      </c>
      <c r="B1657" s="526"/>
      <c r="C1657" s="294"/>
      <c r="D1657" s="296">
        <v>15.8</v>
      </c>
      <c r="E1657" s="322"/>
      <c r="F1657" s="330"/>
      <c r="G1657" s="338">
        <f t="shared" si="48"/>
        <v>15.8</v>
      </c>
      <c r="H1657" s="300"/>
      <c r="I1657" s="300"/>
      <c r="J1657" s="300"/>
      <c r="K1657" s="301"/>
      <c r="L1657" s="286"/>
      <c r="M1657" s="286"/>
      <c r="N1657" s="286"/>
      <c r="O1657" s="286"/>
      <c r="P1657" s="286"/>
      <c r="Q1657" s="286"/>
      <c r="R1657" s="286"/>
      <c r="S1657" s="286"/>
      <c r="T1657" s="286"/>
      <c r="U1657" s="286"/>
      <c r="V1657" s="286"/>
    </row>
    <row r="1658" spans="1:22" ht="12.75" customHeight="1">
      <c r="A1658" s="527" t="s">
        <v>400</v>
      </c>
      <c r="B1658" s="528"/>
      <c r="C1658" s="294"/>
      <c r="D1658" s="296">
        <v>68.099999999999994</v>
      </c>
      <c r="E1658" s="322"/>
      <c r="F1658" s="330"/>
      <c r="G1658" s="338">
        <f t="shared" si="48"/>
        <v>68.099999999999994</v>
      </c>
      <c r="H1658" s="300"/>
      <c r="I1658" s="300"/>
      <c r="J1658" s="300"/>
      <c r="K1658" s="301"/>
      <c r="L1658" s="286"/>
      <c r="M1658" s="286"/>
      <c r="N1658" s="286"/>
      <c r="O1658" s="286"/>
      <c r="P1658" s="286"/>
      <c r="Q1658" s="286"/>
      <c r="R1658" s="286"/>
      <c r="S1658" s="286"/>
      <c r="T1658" s="286"/>
      <c r="U1658" s="286"/>
      <c r="V1658" s="286"/>
    </row>
    <row r="1659" spans="1:22" ht="12.75" customHeight="1">
      <c r="A1659" s="454"/>
      <c r="B1659" s="463"/>
      <c r="C1659" s="294"/>
      <c r="D1659" s="296"/>
      <c r="E1659" s="306"/>
      <c r="F1659" s="307"/>
      <c r="G1659" s="331"/>
      <c r="H1659" s="300"/>
      <c r="I1659" s="300"/>
      <c r="J1659" s="300"/>
      <c r="K1659" s="301"/>
      <c r="L1659" s="286"/>
      <c r="M1659" s="286"/>
      <c r="N1659" s="286"/>
      <c r="O1659" s="286"/>
      <c r="P1659" s="286"/>
      <c r="Q1659" s="286"/>
      <c r="R1659" s="286"/>
      <c r="S1659" s="286"/>
      <c r="T1659" s="286"/>
      <c r="U1659" s="286"/>
      <c r="V1659" s="286"/>
    </row>
    <row r="1660" spans="1:22" ht="12.75" customHeight="1">
      <c r="A1660" s="454"/>
      <c r="B1660" s="463"/>
      <c r="C1660" s="294"/>
      <c r="D1660" s="296"/>
      <c r="E1660" s="306"/>
      <c r="F1660" s="307"/>
      <c r="G1660" s="331"/>
      <c r="H1660" s="300"/>
      <c r="I1660" s="300"/>
      <c r="J1660" s="300"/>
      <c r="K1660" s="301"/>
      <c r="L1660" s="286"/>
      <c r="M1660" s="286"/>
      <c r="N1660" s="286"/>
      <c r="O1660" s="286"/>
      <c r="P1660" s="286"/>
      <c r="Q1660" s="286"/>
      <c r="R1660" s="286"/>
      <c r="S1660" s="286"/>
      <c r="T1660" s="286"/>
      <c r="U1660" s="286"/>
      <c r="V1660" s="286"/>
    </row>
    <row r="1661" spans="1:22" ht="15" customHeight="1">
      <c r="A1661" s="454"/>
      <c r="B1661" s="464"/>
      <c r="C1661" s="294"/>
      <c r="D1661" s="296"/>
      <c r="E1661" s="349"/>
      <c r="F1661" s="349"/>
      <c r="G1661" s="331"/>
      <c r="K1661" s="301"/>
    </row>
    <row r="1662" spans="1:22" ht="15" customHeight="1">
      <c r="A1662" s="454"/>
      <c r="B1662" s="464"/>
      <c r="C1662" s="294"/>
      <c r="D1662" s="296"/>
      <c r="E1662" s="349"/>
      <c r="F1662" s="349"/>
      <c r="G1662" s="331"/>
      <c r="K1662" s="301"/>
    </row>
    <row r="1663" spans="1:22" ht="15" customHeight="1">
      <c r="A1663" s="454"/>
      <c r="B1663" s="464"/>
      <c r="C1663" s="294"/>
      <c r="D1663" s="296"/>
      <c r="E1663" s="349"/>
      <c r="F1663" s="349"/>
      <c r="G1663" s="331"/>
      <c r="K1663" s="301"/>
    </row>
    <row r="1664" spans="1:22" ht="15" customHeight="1">
      <c r="A1664" s="513"/>
      <c r="B1664" s="514"/>
      <c r="C1664" s="305"/>
      <c r="D1664" s="349"/>
      <c r="E1664" s="349"/>
      <c r="F1664" s="349"/>
      <c r="G1664" s="331"/>
      <c r="K1664" s="301"/>
    </row>
    <row r="1665" spans="1:22" ht="15" customHeight="1">
      <c r="A1665" s="504"/>
      <c r="B1665" s="505"/>
      <c r="C1665" s="305"/>
      <c r="D1665" s="349"/>
      <c r="E1665" s="349"/>
      <c r="F1665" s="349"/>
      <c r="G1665" s="331"/>
      <c r="K1665" s="301"/>
    </row>
    <row r="1666" spans="1:22" ht="15" customHeight="1">
      <c r="A1666" s="501"/>
      <c r="B1666" s="509"/>
      <c r="C1666" s="305"/>
      <c r="D1666" s="349"/>
      <c r="E1666" s="349"/>
      <c r="F1666" s="349"/>
      <c r="G1666" s="331"/>
      <c r="K1666" s="301"/>
    </row>
    <row r="1667" spans="1:22" ht="15" customHeight="1">
      <c r="A1667" s="512"/>
      <c r="B1667" s="512"/>
      <c r="C1667" s="349"/>
      <c r="D1667" s="349"/>
      <c r="E1667" s="349"/>
      <c r="F1667" s="349"/>
      <c r="G1667" s="349"/>
      <c r="K1667" s="301"/>
    </row>
    <row r="1668" spans="1:22" ht="12.75" customHeight="1" thickBot="1">
      <c r="A1668" s="502" t="s">
        <v>13</v>
      </c>
      <c r="B1668" s="477"/>
      <c r="C1668" s="477"/>
      <c r="D1668" s="477"/>
      <c r="E1668" s="477"/>
      <c r="F1668" s="473"/>
      <c r="G1668" s="308">
        <f>ROUNDUP((SUM(G1648:G1667)),0)</f>
        <v>470</v>
      </c>
      <c r="H1668" s="292"/>
      <c r="I1668" s="309"/>
      <c r="J1668" s="309"/>
      <c r="K1668" s="310"/>
      <c r="L1668" s="286"/>
      <c r="N1668" s="286"/>
      <c r="O1668" s="286"/>
      <c r="P1668" s="286"/>
      <c r="Q1668" s="286"/>
      <c r="R1668" s="286"/>
      <c r="S1668" s="286"/>
      <c r="T1668" s="286"/>
      <c r="U1668" s="286"/>
      <c r="V1668" s="286"/>
    </row>
    <row r="1669" spans="1:22" ht="12.75" customHeight="1" thickBot="1">
      <c r="A1669" s="495"/>
      <c r="B1669" s="496"/>
      <c r="C1669" s="496"/>
      <c r="D1669" s="496"/>
      <c r="E1669" s="496"/>
      <c r="F1669" s="496"/>
      <c r="G1669" s="496"/>
      <c r="H1669" s="496"/>
      <c r="I1669" s="496"/>
      <c r="J1669" s="496"/>
      <c r="K1669" s="497"/>
      <c r="L1669" s="286"/>
      <c r="M1669" s="286"/>
      <c r="N1669" s="286"/>
      <c r="O1669" s="286"/>
      <c r="P1669" s="286"/>
      <c r="Q1669" s="286"/>
      <c r="R1669" s="286"/>
      <c r="S1669" s="286"/>
      <c r="T1669" s="286"/>
      <c r="U1669" s="286"/>
      <c r="V1669" s="286"/>
    </row>
    <row r="1670" spans="1:22" ht="12.75" customHeight="1">
      <c r="A1670" s="311"/>
      <c r="B1670" s="312"/>
      <c r="C1670" s="312"/>
      <c r="D1670" s="312"/>
      <c r="E1670" s="312"/>
      <c r="F1670" s="312"/>
      <c r="G1670" s="312"/>
      <c r="H1670" s="312"/>
      <c r="I1670" s="312"/>
      <c r="J1670" s="312"/>
      <c r="K1670" s="313"/>
      <c r="L1670" s="286"/>
      <c r="M1670" s="286"/>
      <c r="N1670" s="286"/>
      <c r="O1670" s="286"/>
      <c r="P1670" s="286"/>
      <c r="Q1670" s="286"/>
      <c r="R1670" s="286"/>
      <c r="S1670" s="286"/>
      <c r="T1670" s="286"/>
      <c r="U1670" s="286"/>
      <c r="V1670" s="286"/>
    </row>
    <row r="1671" spans="1:22" ht="50.25" customHeight="1">
      <c r="A1671" s="459"/>
      <c r="B1671" s="460"/>
      <c r="C1671" s="460"/>
      <c r="D1671" s="460"/>
      <c r="E1671" s="460"/>
      <c r="F1671" s="460"/>
      <c r="G1671" s="460"/>
      <c r="H1671" s="460"/>
      <c r="I1671" s="460"/>
      <c r="J1671" s="286"/>
      <c r="K1671" s="314"/>
      <c r="L1671" s="286"/>
      <c r="M1671" s="286"/>
      <c r="N1671" s="286"/>
      <c r="O1671" s="286"/>
      <c r="P1671" s="286"/>
      <c r="Q1671" s="286"/>
      <c r="R1671" s="286"/>
      <c r="S1671" s="286"/>
      <c r="T1671" s="286"/>
      <c r="U1671" s="286"/>
      <c r="V1671" s="286"/>
    </row>
    <row r="1672" spans="1:22" ht="12.75" customHeight="1">
      <c r="A1672" s="461" t="s">
        <v>315</v>
      </c>
      <c r="B1672" s="460"/>
      <c r="C1672" s="460"/>
      <c r="D1672" s="316"/>
      <c r="E1672" s="316"/>
      <c r="F1672" s="462" t="s">
        <v>315</v>
      </c>
      <c r="G1672" s="460"/>
      <c r="H1672" s="460"/>
      <c r="I1672" s="316"/>
      <c r="J1672" s="286"/>
      <c r="K1672" s="314"/>
      <c r="L1672" s="286"/>
      <c r="M1672" s="286"/>
      <c r="N1672" s="286"/>
      <c r="O1672" s="286"/>
      <c r="P1672" s="286"/>
      <c r="Q1672" s="286"/>
      <c r="R1672" s="286"/>
      <c r="S1672" s="286"/>
      <c r="T1672" s="286"/>
      <c r="U1672" s="286"/>
      <c r="V1672" s="286"/>
    </row>
    <row r="1673" spans="1:22" ht="12.75" customHeight="1" thickBot="1">
      <c r="A1673" s="451" t="s">
        <v>316</v>
      </c>
      <c r="B1673" s="452"/>
      <c r="C1673" s="452"/>
      <c r="D1673" s="317"/>
      <c r="E1673" s="317"/>
      <c r="F1673" s="453" t="s">
        <v>316</v>
      </c>
      <c r="G1673" s="452"/>
      <c r="H1673" s="452"/>
      <c r="I1673" s="317"/>
      <c r="J1673" s="318"/>
      <c r="K1673" s="319"/>
      <c r="L1673" s="286"/>
      <c r="M1673" s="286"/>
      <c r="N1673" s="286"/>
      <c r="O1673" s="286"/>
      <c r="P1673" s="286"/>
      <c r="Q1673" s="286"/>
      <c r="R1673" s="286"/>
      <c r="S1673" s="286"/>
      <c r="T1673" s="286"/>
      <c r="U1673" s="286"/>
      <c r="V1673" s="286"/>
    </row>
    <row r="1674" spans="1:22" ht="12.75" customHeight="1">
      <c r="A1674" s="492" t="s">
        <v>302</v>
      </c>
      <c r="B1674" s="493"/>
      <c r="C1674" s="493"/>
      <c r="D1674" s="493"/>
      <c r="E1674" s="493"/>
      <c r="F1674" s="493"/>
      <c r="G1674" s="493"/>
      <c r="H1674" s="493"/>
      <c r="I1674" s="493"/>
      <c r="J1674" s="493"/>
      <c r="K1674" s="494"/>
      <c r="L1674" s="286"/>
      <c r="M1674" s="286"/>
      <c r="N1674" s="286"/>
      <c r="O1674" s="286"/>
      <c r="P1674" s="286"/>
      <c r="Q1674" s="286"/>
      <c r="R1674" s="286"/>
      <c r="S1674" s="286"/>
      <c r="T1674" s="286"/>
      <c r="U1674" s="286"/>
      <c r="V1674" s="286"/>
    </row>
    <row r="1675" spans="1:22" ht="12.75" customHeight="1" thickBot="1">
      <c r="A1675" s="483"/>
      <c r="B1675" s="479"/>
      <c r="C1675" s="479"/>
      <c r="D1675" s="479"/>
      <c r="E1675" s="479"/>
      <c r="F1675" s="479"/>
      <c r="G1675" s="479"/>
      <c r="H1675" s="479"/>
      <c r="I1675" s="479"/>
      <c r="J1675" s="479"/>
      <c r="K1675" s="480"/>
      <c r="L1675" s="286"/>
      <c r="M1675" s="286"/>
      <c r="N1675" s="286"/>
      <c r="O1675" s="286"/>
      <c r="P1675" s="286"/>
      <c r="Q1675" s="286"/>
      <c r="R1675" s="286"/>
      <c r="S1675" s="286"/>
      <c r="T1675" s="286"/>
      <c r="U1675" s="286"/>
      <c r="V1675" s="286"/>
    </row>
    <row r="1676" spans="1:22" ht="42" customHeight="1">
      <c r="A1676" s="288" t="s">
        <v>303</v>
      </c>
      <c r="B1676" s="484" t="str">
        <f>B3</f>
        <v>CONSTRUCCION DE LOS SISTEMAS DE ALCANTARILLADO PLUVIAL DE LOS BARRIOS EL DORADO, PRADOS DE SAN LUIS, SANTA CATALINA, PATRIOTAS, VILLA BACHUE y PRADOS DEL NORTE DE LA CIUDAD DE TUNJA.</v>
      </c>
      <c r="C1676" s="485"/>
      <c r="D1676" s="485"/>
      <c r="E1676" s="485"/>
      <c r="F1676" s="485"/>
      <c r="G1676" s="485"/>
      <c r="H1676" s="485"/>
      <c r="I1676" s="485"/>
      <c r="J1676" s="485"/>
      <c r="K1676" s="486"/>
      <c r="L1676" s="286"/>
      <c r="M1676" s="286"/>
      <c r="N1676" s="286"/>
      <c r="O1676" s="286"/>
      <c r="P1676" s="286"/>
      <c r="Q1676" s="286"/>
      <c r="R1676" s="286"/>
      <c r="S1676" s="286"/>
      <c r="T1676" s="286"/>
      <c r="U1676" s="286"/>
      <c r="V1676" s="286"/>
    </row>
    <row r="1677" spans="1:22" ht="12.75" customHeight="1">
      <c r="A1677" s="487" t="s">
        <v>305</v>
      </c>
      <c r="B1677" s="455"/>
      <c r="C1677" s="488"/>
      <c r="D1677" s="489"/>
      <c r="E1677" s="489"/>
      <c r="F1677" s="455"/>
      <c r="G1677" s="490" t="s">
        <v>306</v>
      </c>
      <c r="H1677" s="455"/>
      <c r="I1677" s="490"/>
      <c r="J1677" s="489"/>
      <c r="K1677" s="491"/>
      <c r="L1677" s="286"/>
      <c r="M1677" s="286"/>
      <c r="N1677" s="286"/>
      <c r="O1677" s="286"/>
      <c r="P1677" s="286"/>
      <c r="Q1677" s="286"/>
      <c r="R1677" s="286"/>
      <c r="S1677" s="286"/>
      <c r="T1677" s="286"/>
      <c r="U1677" s="286"/>
      <c r="V1677" s="286"/>
    </row>
    <row r="1678" spans="1:22" ht="39.75" customHeight="1" thickBot="1">
      <c r="A1678" s="289" t="s">
        <v>8</v>
      </c>
      <c r="B1678" s="465" t="s">
        <v>101</v>
      </c>
      <c r="C1678" s="466"/>
      <c r="D1678" s="467" t="s">
        <v>10</v>
      </c>
      <c r="E1678" s="468"/>
      <c r="F1678" s="466"/>
      <c r="G1678" s="503" t="str">
        <f>'PRESUPUESTO OFICIAL'!C90</f>
        <v>SUMINISTRO E INSTALACIÓN TUBERÍA DE ALCANTARILLADO PVC D=16"</v>
      </c>
      <c r="H1678" s="468"/>
      <c r="I1678" s="468"/>
      <c r="J1678" s="290" t="s">
        <v>9</v>
      </c>
      <c r="K1678" s="291" t="s">
        <v>7</v>
      </c>
      <c r="L1678" s="286"/>
      <c r="M1678" s="286"/>
      <c r="N1678" s="286"/>
      <c r="O1678" s="286"/>
      <c r="P1678" s="286"/>
      <c r="Q1678" s="286"/>
      <c r="R1678" s="286"/>
      <c r="S1678" s="286"/>
      <c r="T1678" s="286"/>
      <c r="U1678" s="286"/>
      <c r="V1678" s="286"/>
    </row>
    <row r="1679" spans="1:22" ht="12.75" customHeight="1">
      <c r="A1679" s="470" t="s">
        <v>307</v>
      </c>
      <c r="B1679" s="471"/>
      <c r="C1679" s="474" t="s">
        <v>5</v>
      </c>
      <c r="D1679" s="476" t="s">
        <v>308</v>
      </c>
      <c r="E1679" s="477"/>
      <c r="F1679" s="473"/>
      <c r="G1679" s="474" t="s">
        <v>13</v>
      </c>
      <c r="H1679" s="478" t="s">
        <v>309</v>
      </c>
      <c r="I1679" s="479"/>
      <c r="J1679" s="479"/>
      <c r="K1679" s="480"/>
      <c r="L1679" s="286"/>
      <c r="M1679" s="286"/>
      <c r="N1679" s="286"/>
      <c r="O1679" s="286"/>
      <c r="P1679" s="286"/>
      <c r="Q1679" s="286"/>
      <c r="R1679" s="286"/>
      <c r="S1679" s="286"/>
      <c r="T1679" s="286"/>
      <c r="U1679" s="286"/>
      <c r="V1679" s="286"/>
    </row>
    <row r="1680" spans="1:22" ht="12.75" customHeight="1">
      <c r="A1680" s="483"/>
      <c r="B1680" s="471"/>
      <c r="C1680" s="506"/>
      <c r="D1680" s="323" t="s">
        <v>310</v>
      </c>
      <c r="E1680" s="323" t="s">
        <v>311</v>
      </c>
      <c r="F1680" s="323" t="s">
        <v>312</v>
      </c>
      <c r="G1680" s="506"/>
      <c r="H1680" s="481"/>
      <c r="I1680" s="477"/>
      <c r="J1680" s="477"/>
      <c r="K1680" s="482"/>
      <c r="L1680" s="286"/>
      <c r="M1680" s="286"/>
      <c r="N1680" s="286"/>
      <c r="O1680" s="286"/>
      <c r="P1680" s="286"/>
      <c r="Q1680" s="286"/>
      <c r="R1680" s="286"/>
      <c r="S1680" s="286"/>
      <c r="T1680" s="286"/>
      <c r="U1680" s="286"/>
      <c r="V1680" s="286"/>
    </row>
    <row r="1681" spans="1:22" ht="12.75" customHeight="1">
      <c r="A1681" s="522" t="s">
        <v>391</v>
      </c>
      <c r="B1681" s="524"/>
      <c r="C1681" s="294"/>
      <c r="D1681" s="296">
        <v>40.1</v>
      </c>
      <c r="E1681" s="322"/>
      <c r="F1681" s="337"/>
      <c r="G1681" s="338">
        <f>D1681</f>
        <v>40.1</v>
      </c>
      <c r="H1681" s="293"/>
      <c r="I1681" s="300"/>
      <c r="J1681" s="300"/>
      <c r="K1681" s="301"/>
      <c r="L1681" s="286"/>
      <c r="M1681" s="286"/>
      <c r="N1681" s="286"/>
      <c r="O1681" s="286"/>
      <c r="P1681" s="286"/>
      <c r="Q1681" s="286"/>
      <c r="R1681" s="286"/>
      <c r="S1681" s="286"/>
      <c r="T1681" s="286"/>
      <c r="U1681" s="286"/>
      <c r="V1681" s="286"/>
    </row>
    <row r="1682" spans="1:22" ht="12.75" customHeight="1">
      <c r="A1682" s="522" t="s">
        <v>392</v>
      </c>
      <c r="B1682" s="524"/>
      <c r="C1682" s="294"/>
      <c r="D1682" s="360">
        <v>49.2</v>
      </c>
      <c r="E1682" s="322"/>
      <c r="F1682" s="337"/>
      <c r="G1682" s="338">
        <f t="shared" ref="G1682:G1684" si="49">D1682</f>
        <v>49.2</v>
      </c>
      <c r="H1682" s="293"/>
      <c r="I1682" s="300"/>
      <c r="J1682" s="300"/>
      <c r="K1682" s="301"/>
      <c r="L1682" s="286"/>
      <c r="M1682" s="286"/>
      <c r="N1682" s="286"/>
      <c r="O1682" s="286"/>
      <c r="P1682" s="286"/>
      <c r="Q1682" s="286"/>
      <c r="R1682" s="286"/>
      <c r="S1682" s="286"/>
      <c r="T1682" s="286"/>
      <c r="U1682" s="286"/>
      <c r="V1682" s="286"/>
    </row>
    <row r="1683" spans="1:22" ht="12.75" customHeight="1">
      <c r="A1683" s="522" t="s">
        <v>393</v>
      </c>
      <c r="B1683" s="524"/>
      <c r="C1683" s="294"/>
      <c r="D1683" s="296">
        <v>18.399999999999999</v>
      </c>
      <c r="E1683" s="322"/>
      <c r="F1683" s="337"/>
      <c r="G1683" s="338">
        <f t="shared" si="49"/>
        <v>18.399999999999999</v>
      </c>
      <c r="H1683" s="293"/>
      <c r="I1683" s="300"/>
      <c r="J1683" s="300"/>
      <c r="K1683" s="301"/>
      <c r="L1683" s="286"/>
      <c r="M1683" s="286"/>
      <c r="N1683" s="286"/>
      <c r="O1683" s="286"/>
      <c r="P1683" s="286"/>
      <c r="Q1683" s="286"/>
      <c r="R1683" s="286"/>
      <c r="S1683" s="286"/>
      <c r="T1683" s="286"/>
      <c r="U1683" s="286"/>
      <c r="V1683" s="286"/>
    </row>
    <row r="1684" spans="1:22" ht="12.75" customHeight="1">
      <c r="A1684" s="522" t="s">
        <v>395</v>
      </c>
      <c r="B1684" s="524"/>
      <c r="C1684" s="294"/>
      <c r="D1684" s="296">
        <v>31.4</v>
      </c>
      <c r="E1684" s="322"/>
      <c r="F1684" s="337"/>
      <c r="G1684" s="338">
        <f t="shared" si="49"/>
        <v>31.4</v>
      </c>
      <c r="H1684" s="293"/>
      <c r="I1684" s="300"/>
      <c r="J1684" s="300"/>
      <c r="K1684" s="301"/>
      <c r="L1684" s="286"/>
      <c r="M1684" s="286"/>
      <c r="N1684" s="286"/>
      <c r="O1684" s="286"/>
      <c r="P1684" s="286"/>
      <c r="Q1684" s="286"/>
      <c r="R1684" s="286"/>
      <c r="S1684" s="286"/>
      <c r="T1684" s="286"/>
      <c r="U1684" s="286"/>
      <c r="V1684" s="286"/>
    </row>
    <row r="1685" spans="1:22" ht="12.75" customHeight="1">
      <c r="A1685" s="522"/>
      <c r="B1685" s="524"/>
      <c r="C1685" s="294"/>
      <c r="D1685" s="296"/>
      <c r="E1685" s="322"/>
      <c r="F1685" s="298"/>
      <c r="G1685" s="338"/>
      <c r="H1685" s="339"/>
      <c r="I1685" s="300"/>
      <c r="J1685" s="300"/>
      <c r="K1685" s="301"/>
      <c r="L1685" s="286"/>
      <c r="M1685" s="286"/>
      <c r="N1685" s="286"/>
      <c r="O1685" s="286"/>
      <c r="P1685" s="286"/>
      <c r="Q1685" s="286"/>
      <c r="R1685" s="286"/>
      <c r="S1685" s="286"/>
      <c r="T1685" s="286"/>
      <c r="U1685" s="286"/>
      <c r="V1685" s="286"/>
    </row>
    <row r="1686" spans="1:22" ht="12.75" customHeight="1">
      <c r="A1686" s="522"/>
      <c r="B1686" s="524"/>
      <c r="C1686" s="294"/>
      <c r="D1686" s="296"/>
      <c r="E1686" s="322"/>
      <c r="F1686" s="330"/>
      <c r="G1686" s="338"/>
      <c r="H1686" s="300"/>
      <c r="I1686" s="300"/>
      <c r="J1686" s="300"/>
      <c r="K1686" s="301"/>
      <c r="L1686" s="286"/>
      <c r="M1686" s="286"/>
      <c r="N1686" s="286"/>
      <c r="O1686" s="286"/>
      <c r="P1686" s="286"/>
      <c r="Q1686" s="286"/>
      <c r="R1686" s="286"/>
      <c r="S1686" s="286"/>
      <c r="T1686" s="286"/>
      <c r="U1686" s="286"/>
      <c r="V1686" s="286"/>
    </row>
    <row r="1687" spans="1:22" ht="12.75" customHeight="1">
      <c r="A1687" s="522"/>
      <c r="B1687" s="524"/>
      <c r="C1687" s="294"/>
      <c r="D1687" s="296"/>
      <c r="E1687" s="322"/>
      <c r="F1687" s="330"/>
      <c r="G1687" s="338"/>
      <c r="H1687" s="300"/>
      <c r="I1687" s="300"/>
      <c r="J1687" s="300"/>
      <c r="K1687" s="301"/>
      <c r="L1687" s="286"/>
      <c r="M1687" s="286"/>
      <c r="N1687" s="286"/>
      <c r="O1687" s="286"/>
      <c r="P1687" s="286"/>
      <c r="Q1687" s="286"/>
      <c r="R1687" s="286"/>
      <c r="S1687" s="286"/>
      <c r="T1687" s="286"/>
      <c r="U1687" s="286"/>
      <c r="V1687" s="286"/>
    </row>
    <row r="1688" spans="1:22" ht="12.75" customHeight="1">
      <c r="A1688" s="522"/>
      <c r="B1688" s="524"/>
      <c r="C1688" s="294"/>
      <c r="D1688" s="296"/>
      <c r="E1688" s="322"/>
      <c r="F1688" s="330"/>
      <c r="G1688" s="338"/>
      <c r="H1688" s="300"/>
      <c r="I1688" s="300"/>
      <c r="J1688" s="300"/>
      <c r="K1688" s="301"/>
      <c r="L1688" s="286"/>
      <c r="M1688" s="286"/>
      <c r="N1688" s="286"/>
      <c r="O1688" s="286"/>
      <c r="P1688" s="286"/>
      <c r="Q1688" s="286"/>
      <c r="R1688" s="286"/>
      <c r="S1688" s="286"/>
      <c r="T1688" s="286"/>
      <c r="U1688" s="286"/>
      <c r="V1688" s="286"/>
    </row>
    <row r="1689" spans="1:22" ht="12.75" customHeight="1">
      <c r="A1689" s="525"/>
      <c r="B1689" s="526"/>
      <c r="C1689" s="294"/>
      <c r="D1689" s="296"/>
      <c r="E1689" s="322"/>
      <c r="F1689" s="330"/>
      <c r="G1689" s="338"/>
      <c r="H1689" s="300"/>
      <c r="I1689" s="300"/>
      <c r="J1689" s="300"/>
      <c r="K1689" s="301"/>
      <c r="L1689" s="286"/>
      <c r="M1689" s="286"/>
      <c r="N1689" s="286"/>
      <c r="O1689" s="286"/>
      <c r="P1689" s="286"/>
      <c r="Q1689" s="286"/>
      <c r="R1689" s="286"/>
      <c r="S1689" s="286"/>
      <c r="T1689" s="286"/>
      <c r="U1689" s="286"/>
      <c r="V1689" s="286"/>
    </row>
    <row r="1690" spans="1:22" ht="12.75" customHeight="1">
      <c r="A1690" s="527"/>
      <c r="B1690" s="528"/>
      <c r="C1690" s="294"/>
      <c r="D1690" s="296"/>
      <c r="E1690" s="322"/>
      <c r="F1690" s="330"/>
      <c r="G1690" s="338"/>
      <c r="H1690" s="300"/>
      <c r="I1690" s="300"/>
      <c r="J1690" s="300"/>
      <c r="K1690" s="301"/>
      <c r="L1690" s="286"/>
      <c r="M1690" s="286"/>
      <c r="N1690" s="286"/>
      <c r="O1690" s="286"/>
      <c r="P1690" s="286"/>
      <c r="Q1690" s="286"/>
      <c r="R1690" s="286"/>
      <c r="S1690" s="286"/>
      <c r="T1690" s="286"/>
      <c r="U1690" s="286"/>
      <c r="V1690" s="286"/>
    </row>
    <row r="1691" spans="1:22" ht="12.75" customHeight="1">
      <c r="A1691" s="454"/>
      <c r="B1691" s="463"/>
      <c r="C1691" s="294"/>
      <c r="D1691" s="296"/>
      <c r="E1691" s="306"/>
      <c r="F1691" s="307"/>
      <c r="G1691" s="331"/>
      <c r="H1691" s="300"/>
      <c r="I1691" s="300"/>
      <c r="J1691" s="300"/>
      <c r="K1691" s="301"/>
      <c r="L1691" s="286"/>
      <c r="M1691" s="286"/>
      <c r="N1691" s="286"/>
      <c r="O1691" s="286"/>
      <c r="P1691" s="286"/>
      <c r="Q1691" s="286"/>
      <c r="R1691" s="286"/>
      <c r="S1691" s="286"/>
      <c r="T1691" s="286"/>
      <c r="U1691" s="286"/>
      <c r="V1691" s="286"/>
    </row>
    <row r="1692" spans="1:22" ht="12.75" customHeight="1">
      <c r="A1692" s="454"/>
      <c r="B1692" s="463"/>
      <c r="C1692" s="294"/>
      <c r="D1692" s="296"/>
      <c r="E1692" s="306"/>
      <c r="F1692" s="307"/>
      <c r="G1692" s="331"/>
      <c r="H1692" s="300"/>
      <c r="I1692" s="300"/>
      <c r="J1692" s="300"/>
      <c r="K1692" s="301"/>
      <c r="L1692" s="286"/>
      <c r="M1692" s="286"/>
      <c r="N1692" s="286"/>
      <c r="O1692" s="286"/>
      <c r="P1692" s="286"/>
      <c r="Q1692" s="286"/>
      <c r="R1692" s="286"/>
      <c r="S1692" s="286"/>
      <c r="T1692" s="286"/>
      <c r="U1692" s="286"/>
      <c r="V1692" s="286"/>
    </row>
    <row r="1693" spans="1:22" ht="15" customHeight="1">
      <c r="A1693" s="454"/>
      <c r="B1693" s="464"/>
      <c r="C1693" s="294"/>
      <c r="D1693" s="296"/>
      <c r="E1693" s="349"/>
      <c r="F1693" s="349"/>
      <c r="G1693" s="331"/>
      <c r="K1693" s="301"/>
    </row>
    <row r="1694" spans="1:22" ht="15" customHeight="1">
      <c r="A1694" s="454"/>
      <c r="B1694" s="464"/>
      <c r="C1694" s="294"/>
      <c r="D1694" s="296"/>
      <c r="E1694" s="349"/>
      <c r="F1694" s="349"/>
      <c r="G1694" s="331"/>
      <c r="K1694" s="301"/>
    </row>
    <row r="1695" spans="1:22" ht="15" customHeight="1">
      <c r="A1695" s="454"/>
      <c r="B1695" s="464"/>
      <c r="C1695" s="294"/>
      <c r="D1695" s="296"/>
      <c r="E1695" s="349"/>
      <c r="F1695" s="349"/>
      <c r="G1695" s="331"/>
      <c r="K1695" s="301"/>
    </row>
    <row r="1696" spans="1:22" ht="15" customHeight="1">
      <c r="A1696" s="513"/>
      <c r="B1696" s="514"/>
      <c r="C1696" s="305"/>
      <c r="D1696" s="349"/>
      <c r="E1696" s="349"/>
      <c r="F1696" s="349"/>
      <c r="G1696" s="331"/>
      <c r="K1696" s="301"/>
    </row>
    <row r="1697" spans="1:22" ht="15" customHeight="1">
      <c r="A1697" s="504"/>
      <c r="B1697" s="505"/>
      <c r="C1697" s="305"/>
      <c r="D1697" s="349"/>
      <c r="E1697" s="349"/>
      <c r="F1697" s="349"/>
      <c r="G1697" s="331"/>
      <c r="K1697" s="301"/>
    </row>
    <row r="1698" spans="1:22" ht="15" customHeight="1">
      <c r="A1698" s="501"/>
      <c r="B1698" s="509"/>
      <c r="C1698" s="305"/>
      <c r="D1698" s="349"/>
      <c r="E1698" s="349"/>
      <c r="F1698" s="349"/>
      <c r="G1698" s="331"/>
      <c r="K1698" s="301"/>
    </row>
    <row r="1699" spans="1:22" ht="15" customHeight="1">
      <c r="A1699" s="512"/>
      <c r="B1699" s="512"/>
      <c r="C1699" s="349"/>
      <c r="D1699" s="349"/>
      <c r="E1699" s="349"/>
      <c r="F1699" s="349"/>
      <c r="G1699" s="349"/>
      <c r="K1699" s="301"/>
    </row>
    <row r="1700" spans="1:22" ht="12.75" customHeight="1" thickBot="1">
      <c r="A1700" s="502" t="s">
        <v>13</v>
      </c>
      <c r="B1700" s="477"/>
      <c r="C1700" s="477"/>
      <c r="D1700" s="477"/>
      <c r="E1700" s="477"/>
      <c r="F1700" s="473"/>
      <c r="G1700" s="308">
        <f>ROUNDUP((SUM(G1681:G1699)),0)</f>
        <v>140</v>
      </c>
      <c r="H1700" s="292"/>
      <c r="I1700" s="309"/>
      <c r="J1700" s="309"/>
      <c r="K1700" s="310"/>
      <c r="L1700" s="286"/>
      <c r="N1700" s="286"/>
      <c r="O1700" s="286"/>
      <c r="P1700" s="286"/>
      <c r="Q1700" s="286"/>
      <c r="R1700" s="286"/>
      <c r="S1700" s="286"/>
      <c r="T1700" s="286"/>
      <c r="U1700" s="286"/>
      <c r="V1700" s="286"/>
    </row>
    <row r="1701" spans="1:22" ht="12.75" customHeight="1" thickBot="1">
      <c r="A1701" s="495"/>
      <c r="B1701" s="496"/>
      <c r="C1701" s="496"/>
      <c r="D1701" s="496"/>
      <c r="E1701" s="496"/>
      <c r="F1701" s="496"/>
      <c r="G1701" s="496"/>
      <c r="H1701" s="496"/>
      <c r="I1701" s="496"/>
      <c r="J1701" s="496"/>
      <c r="K1701" s="497"/>
      <c r="L1701" s="286"/>
      <c r="M1701" s="286"/>
      <c r="N1701" s="286"/>
      <c r="O1701" s="286"/>
      <c r="P1701" s="286"/>
      <c r="Q1701" s="286"/>
      <c r="R1701" s="286"/>
      <c r="S1701" s="286"/>
      <c r="T1701" s="286"/>
      <c r="U1701" s="286"/>
      <c r="V1701" s="286"/>
    </row>
    <row r="1702" spans="1:22" ht="12.75" customHeight="1">
      <c r="A1702" s="311"/>
      <c r="B1702" s="312"/>
      <c r="C1702" s="312"/>
      <c r="D1702" s="312"/>
      <c r="E1702" s="312"/>
      <c r="F1702" s="312"/>
      <c r="G1702" s="312"/>
      <c r="H1702" s="312"/>
      <c r="I1702" s="312"/>
      <c r="J1702" s="312"/>
      <c r="K1702" s="313"/>
      <c r="L1702" s="286"/>
      <c r="M1702" s="286"/>
      <c r="N1702" s="286"/>
      <c r="O1702" s="286"/>
      <c r="P1702" s="286"/>
      <c r="Q1702" s="286"/>
      <c r="R1702" s="286"/>
      <c r="S1702" s="286"/>
      <c r="T1702" s="286"/>
      <c r="U1702" s="286"/>
      <c r="V1702" s="286"/>
    </row>
    <row r="1703" spans="1:22" ht="50.25" customHeight="1">
      <c r="A1703" s="459"/>
      <c r="B1703" s="460"/>
      <c r="C1703" s="460"/>
      <c r="D1703" s="460"/>
      <c r="E1703" s="460"/>
      <c r="F1703" s="460"/>
      <c r="G1703" s="460"/>
      <c r="H1703" s="460"/>
      <c r="I1703" s="460"/>
      <c r="J1703" s="286"/>
      <c r="K1703" s="314"/>
      <c r="L1703" s="286"/>
      <c r="M1703" s="286"/>
      <c r="N1703" s="286"/>
      <c r="O1703" s="286"/>
      <c r="P1703" s="286"/>
      <c r="Q1703" s="286"/>
      <c r="R1703" s="286"/>
      <c r="S1703" s="286"/>
      <c r="T1703" s="286"/>
      <c r="U1703" s="286"/>
      <c r="V1703" s="286"/>
    </row>
    <row r="1704" spans="1:22" ht="12.75" customHeight="1">
      <c r="A1704" s="461" t="s">
        <v>315</v>
      </c>
      <c r="B1704" s="460"/>
      <c r="C1704" s="460"/>
      <c r="D1704" s="316"/>
      <c r="E1704" s="316"/>
      <c r="F1704" s="462" t="s">
        <v>315</v>
      </c>
      <c r="G1704" s="460"/>
      <c r="H1704" s="460"/>
      <c r="I1704" s="316"/>
      <c r="J1704" s="286"/>
      <c r="K1704" s="314"/>
      <c r="L1704" s="286"/>
      <c r="M1704" s="286"/>
      <c r="N1704" s="286"/>
      <c r="O1704" s="286"/>
      <c r="P1704" s="286"/>
      <c r="Q1704" s="286"/>
      <c r="R1704" s="286"/>
      <c r="S1704" s="286"/>
      <c r="T1704" s="286"/>
      <c r="U1704" s="286"/>
      <c r="V1704" s="286"/>
    </row>
    <row r="1705" spans="1:22" ht="12.75" customHeight="1" thickBot="1">
      <c r="A1705" s="451" t="s">
        <v>316</v>
      </c>
      <c r="B1705" s="452"/>
      <c r="C1705" s="452"/>
      <c r="D1705" s="317"/>
      <c r="E1705" s="317"/>
      <c r="F1705" s="453" t="s">
        <v>316</v>
      </c>
      <c r="G1705" s="452"/>
      <c r="H1705" s="452"/>
      <c r="I1705" s="317"/>
      <c r="J1705" s="318"/>
      <c r="K1705" s="319"/>
      <c r="L1705" s="286"/>
      <c r="M1705" s="286"/>
      <c r="N1705" s="286"/>
      <c r="O1705" s="286"/>
      <c r="P1705" s="286"/>
      <c r="Q1705" s="286"/>
      <c r="R1705" s="286"/>
      <c r="S1705" s="286"/>
      <c r="T1705" s="286"/>
      <c r="U1705" s="286"/>
      <c r="V1705" s="286"/>
    </row>
    <row r="1706" spans="1:22" ht="12.75" customHeight="1">
      <c r="A1706" s="492" t="s">
        <v>302</v>
      </c>
      <c r="B1706" s="493"/>
      <c r="C1706" s="493"/>
      <c r="D1706" s="493"/>
      <c r="E1706" s="493"/>
      <c r="F1706" s="493"/>
      <c r="G1706" s="493"/>
      <c r="H1706" s="493"/>
      <c r="I1706" s="493"/>
      <c r="J1706" s="493"/>
      <c r="K1706" s="494"/>
      <c r="L1706" s="286"/>
      <c r="M1706" s="286"/>
      <c r="N1706" s="286"/>
      <c r="O1706" s="286"/>
      <c r="P1706" s="286"/>
      <c r="Q1706" s="286"/>
      <c r="R1706" s="286"/>
      <c r="S1706" s="286"/>
      <c r="T1706" s="286"/>
      <c r="U1706" s="286"/>
      <c r="V1706" s="286"/>
    </row>
    <row r="1707" spans="1:22" ht="12.75" customHeight="1" thickBot="1">
      <c r="A1707" s="483"/>
      <c r="B1707" s="479"/>
      <c r="C1707" s="479"/>
      <c r="D1707" s="479"/>
      <c r="E1707" s="479"/>
      <c r="F1707" s="479"/>
      <c r="G1707" s="479"/>
      <c r="H1707" s="479"/>
      <c r="I1707" s="479"/>
      <c r="J1707" s="479"/>
      <c r="K1707" s="480"/>
      <c r="L1707" s="286"/>
      <c r="M1707" s="286"/>
      <c r="N1707" s="286"/>
      <c r="O1707" s="286"/>
      <c r="P1707" s="286"/>
      <c r="Q1707" s="286"/>
      <c r="R1707" s="286"/>
      <c r="S1707" s="286"/>
      <c r="T1707" s="286"/>
      <c r="U1707" s="286"/>
      <c r="V1707" s="286"/>
    </row>
    <row r="1708" spans="1:22" ht="42" customHeight="1">
      <c r="A1708" s="288" t="s">
        <v>303</v>
      </c>
      <c r="B1708" s="484" t="str">
        <f>B3</f>
        <v>CONSTRUCCION DE LOS SISTEMAS DE ALCANTARILLADO PLUVIAL DE LOS BARRIOS EL DORADO, PRADOS DE SAN LUIS, SANTA CATALINA, PATRIOTAS, VILLA BACHUE y PRADOS DEL NORTE DE LA CIUDAD DE TUNJA.</v>
      </c>
      <c r="C1708" s="485"/>
      <c r="D1708" s="485"/>
      <c r="E1708" s="485"/>
      <c r="F1708" s="485"/>
      <c r="G1708" s="485"/>
      <c r="H1708" s="485"/>
      <c r="I1708" s="485"/>
      <c r="J1708" s="485"/>
      <c r="K1708" s="486"/>
      <c r="L1708" s="286"/>
      <c r="M1708" s="286"/>
      <c r="N1708" s="286"/>
      <c r="O1708" s="286"/>
      <c r="P1708" s="286"/>
      <c r="Q1708" s="286"/>
      <c r="R1708" s="286"/>
      <c r="S1708" s="286"/>
      <c r="T1708" s="286"/>
      <c r="U1708" s="286"/>
      <c r="V1708" s="286"/>
    </row>
    <row r="1709" spans="1:22" ht="12.75" customHeight="1">
      <c r="A1709" s="487" t="s">
        <v>305</v>
      </c>
      <c r="B1709" s="455"/>
      <c r="C1709" s="488"/>
      <c r="D1709" s="489"/>
      <c r="E1709" s="489"/>
      <c r="F1709" s="455"/>
      <c r="G1709" s="490" t="s">
        <v>306</v>
      </c>
      <c r="H1709" s="455"/>
      <c r="I1709" s="490"/>
      <c r="J1709" s="489"/>
      <c r="K1709" s="491"/>
      <c r="L1709" s="286"/>
      <c r="M1709" s="286"/>
      <c r="N1709" s="286"/>
      <c r="O1709" s="286"/>
      <c r="P1709" s="286"/>
      <c r="Q1709" s="286"/>
      <c r="R1709" s="286"/>
      <c r="S1709" s="286"/>
      <c r="T1709" s="286"/>
      <c r="U1709" s="286"/>
      <c r="V1709" s="286"/>
    </row>
    <row r="1710" spans="1:22" ht="39.75" customHeight="1" thickBot="1">
      <c r="A1710" s="289" t="s">
        <v>8</v>
      </c>
      <c r="B1710" s="465" t="s">
        <v>102</v>
      </c>
      <c r="C1710" s="466"/>
      <c r="D1710" s="467" t="s">
        <v>10</v>
      </c>
      <c r="E1710" s="468"/>
      <c r="F1710" s="466"/>
      <c r="G1710" s="503" t="str">
        <f>'PRESUPUESTO OFICIAL'!C91</f>
        <v>POZO DE INSPECCIÓN, DIÁMETRO INTERIOR 1.2 M. (1.50 M. &lt; H &lt; 2.00 M.). ( INCLUYE ARO Y TAPA).</v>
      </c>
      <c r="H1710" s="468"/>
      <c r="I1710" s="468"/>
      <c r="J1710" s="290" t="s">
        <v>9</v>
      </c>
      <c r="K1710" s="291" t="s">
        <v>9</v>
      </c>
      <c r="L1710" s="286"/>
      <c r="M1710" s="286"/>
      <c r="N1710" s="286"/>
      <c r="O1710" s="286"/>
      <c r="P1710" s="286"/>
      <c r="Q1710" s="286"/>
      <c r="R1710" s="286"/>
      <c r="S1710" s="286"/>
      <c r="T1710" s="286"/>
      <c r="U1710" s="286"/>
      <c r="V1710" s="286"/>
    </row>
    <row r="1711" spans="1:22" ht="12.75" customHeight="1">
      <c r="A1711" s="470" t="s">
        <v>307</v>
      </c>
      <c r="B1711" s="471"/>
      <c r="C1711" s="474" t="s">
        <v>5</v>
      </c>
      <c r="D1711" s="476" t="s">
        <v>308</v>
      </c>
      <c r="E1711" s="477"/>
      <c r="F1711" s="473"/>
      <c r="G1711" s="474" t="s">
        <v>13</v>
      </c>
      <c r="H1711" s="478" t="s">
        <v>309</v>
      </c>
      <c r="I1711" s="479"/>
      <c r="J1711" s="479"/>
      <c r="K1711" s="480"/>
      <c r="L1711" s="286"/>
      <c r="M1711" s="286"/>
      <c r="N1711" s="286"/>
      <c r="O1711" s="286"/>
      <c r="P1711" s="286"/>
      <c r="Q1711" s="286"/>
      <c r="R1711" s="286"/>
      <c r="S1711" s="286"/>
      <c r="T1711" s="286"/>
      <c r="U1711" s="286"/>
      <c r="V1711" s="286"/>
    </row>
    <row r="1712" spans="1:22" ht="12.75" customHeight="1">
      <c r="A1712" s="483"/>
      <c r="B1712" s="471"/>
      <c r="C1712" s="506"/>
      <c r="D1712" s="323" t="s">
        <v>310</v>
      </c>
      <c r="E1712" s="323" t="s">
        <v>311</v>
      </c>
      <c r="F1712" s="323" t="s">
        <v>312</v>
      </c>
      <c r="G1712" s="506"/>
      <c r="H1712" s="481"/>
      <c r="I1712" s="477"/>
      <c r="J1712" s="477"/>
      <c r="K1712" s="482"/>
      <c r="L1712" s="286"/>
      <c r="M1712" s="286"/>
      <c r="N1712" s="286"/>
      <c r="O1712" s="286"/>
      <c r="P1712" s="286"/>
      <c r="Q1712" s="286"/>
      <c r="R1712" s="286"/>
      <c r="S1712" s="286"/>
      <c r="T1712" s="286"/>
      <c r="U1712" s="286"/>
      <c r="V1712" s="286"/>
    </row>
    <row r="1713" spans="1:22" ht="12.75" customHeight="1">
      <c r="A1713" s="529" t="s">
        <v>419</v>
      </c>
      <c r="B1713" s="533"/>
      <c r="C1713" s="305">
        <v>1</v>
      </c>
      <c r="D1713" s="304"/>
      <c r="E1713" s="306"/>
      <c r="F1713" s="337">
        <v>1.5100000000002183</v>
      </c>
      <c r="G1713" s="331">
        <f>C1713</f>
        <v>1</v>
      </c>
      <c r="H1713" s="300"/>
      <c r="I1713" s="300"/>
      <c r="J1713" s="300"/>
      <c r="K1713" s="301"/>
      <c r="L1713" s="286"/>
      <c r="M1713" s="286"/>
      <c r="N1713" s="286"/>
      <c r="O1713" s="286"/>
      <c r="P1713" s="286"/>
      <c r="Q1713" s="286"/>
      <c r="R1713" s="286"/>
      <c r="S1713" s="286"/>
      <c r="T1713" s="286"/>
      <c r="U1713" s="286"/>
      <c r="V1713" s="286"/>
    </row>
    <row r="1714" spans="1:22" ht="12.75" customHeight="1">
      <c r="A1714" s="527" t="s">
        <v>420</v>
      </c>
      <c r="B1714" s="528"/>
      <c r="C1714" s="305">
        <v>1</v>
      </c>
      <c r="D1714" s="304"/>
      <c r="E1714" s="306"/>
      <c r="F1714" s="307">
        <v>1.5199999999999818</v>
      </c>
      <c r="G1714" s="331">
        <f>C1714</f>
        <v>1</v>
      </c>
      <c r="H1714" s="300"/>
      <c r="I1714" s="300"/>
      <c r="J1714" s="300"/>
      <c r="K1714" s="301"/>
      <c r="L1714" s="286"/>
      <c r="M1714" s="286"/>
      <c r="N1714" s="286"/>
      <c r="O1714" s="286"/>
      <c r="P1714" s="286"/>
      <c r="Q1714" s="286"/>
      <c r="R1714" s="286"/>
      <c r="S1714" s="286"/>
      <c r="T1714" s="286"/>
      <c r="U1714" s="286"/>
      <c r="V1714" s="286"/>
    </row>
    <row r="1715" spans="1:22" ht="12.75" customHeight="1">
      <c r="A1715" s="529" t="s">
        <v>406</v>
      </c>
      <c r="B1715" s="533"/>
      <c r="C1715" s="305">
        <v>1</v>
      </c>
      <c r="D1715" s="304"/>
      <c r="E1715" s="306"/>
      <c r="F1715" s="307">
        <v>1.5599999999999454</v>
      </c>
      <c r="G1715" s="331">
        <f t="shared" ref="G1715:G1724" si="50">C1715</f>
        <v>1</v>
      </c>
      <c r="H1715" s="300"/>
      <c r="I1715" s="300"/>
      <c r="J1715" s="300"/>
      <c r="K1715" s="301"/>
      <c r="L1715" s="286"/>
      <c r="M1715" s="286"/>
      <c r="N1715" s="286"/>
      <c r="O1715" s="286"/>
      <c r="P1715" s="286"/>
      <c r="Q1715" s="286"/>
      <c r="R1715" s="286"/>
      <c r="S1715" s="286"/>
      <c r="T1715" s="286"/>
      <c r="U1715" s="286"/>
      <c r="V1715" s="286"/>
    </row>
    <row r="1716" spans="1:22" ht="12.75" customHeight="1">
      <c r="A1716" s="522" t="s">
        <v>407</v>
      </c>
      <c r="B1716" s="523"/>
      <c r="C1716" s="305">
        <v>1</v>
      </c>
      <c r="D1716" s="304"/>
      <c r="E1716" s="306"/>
      <c r="F1716" s="307">
        <v>1.5700000000001637</v>
      </c>
      <c r="G1716" s="331">
        <f t="shared" si="50"/>
        <v>1</v>
      </c>
      <c r="H1716" s="300"/>
      <c r="I1716" s="300"/>
      <c r="J1716" s="300"/>
      <c r="K1716" s="301"/>
      <c r="L1716" s="286"/>
      <c r="M1716" s="286"/>
      <c r="N1716" s="286"/>
      <c r="O1716" s="286"/>
      <c r="P1716" s="286"/>
      <c r="Q1716" s="286"/>
      <c r="R1716" s="286"/>
      <c r="S1716" s="286"/>
      <c r="T1716" s="286"/>
      <c r="U1716" s="286"/>
      <c r="V1716" s="286"/>
    </row>
    <row r="1717" spans="1:22" ht="12.75" customHeight="1">
      <c r="A1717" s="522" t="s">
        <v>408</v>
      </c>
      <c r="B1717" s="523"/>
      <c r="C1717" s="305">
        <v>1</v>
      </c>
      <c r="D1717" s="304"/>
      <c r="E1717" s="306"/>
      <c r="F1717" s="307">
        <v>1.5700000000001637</v>
      </c>
      <c r="G1717" s="331">
        <f t="shared" si="50"/>
        <v>1</v>
      </c>
      <c r="H1717" s="300"/>
      <c r="I1717" s="300"/>
      <c r="J1717" s="300"/>
      <c r="K1717" s="301"/>
      <c r="L1717" s="286"/>
      <c r="M1717" s="286"/>
      <c r="N1717" s="286"/>
      <c r="O1717" s="286"/>
      <c r="P1717" s="286"/>
      <c r="Q1717" s="286"/>
      <c r="R1717" s="286"/>
      <c r="S1717" s="286"/>
      <c r="T1717" s="286"/>
      <c r="U1717" s="286"/>
      <c r="V1717" s="286"/>
    </row>
    <row r="1718" spans="1:22" ht="12.75" customHeight="1">
      <c r="A1718" s="522" t="s">
        <v>409</v>
      </c>
      <c r="B1718" s="523"/>
      <c r="C1718" s="305">
        <v>1</v>
      </c>
      <c r="D1718" s="304"/>
      <c r="E1718" s="306"/>
      <c r="F1718" s="307">
        <v>1.6200000000003456</v>
      </c>
      <c r="G1718" s="331">
        <f t="shared" si="50"/>
        <v>1</v>
      </c>
      <c r="H1718" s="300"/>
      <c r="I1718" s="300"/>
      <c r="J1718" s="300"/>
      <c r="K1718" s="301"/>
      <c r="L1718" s="286"/>
      <c r="M1718" s="286"/>
      <c r="N1718" s="286"/>
      <c r="O1718" s="286"/>
      <c r="P1718" s="286"/>
      <c r="Q1718" s="286"/>
      <c r="R1718" s="286"/>
      <c r="S1718" s="286"/>
      <c r="T1718" s="286"/>
      <c r="U1718" s="286"/>
      <c r="V1718" s="286"/>
    </row>
    <row r="1719" spans="1:22" ht="12.75" customHeight="1">
      <c r="A1719" s="522" t="s">
        <v>410</v>
      </c>
      <c r="B1719" s="523"/>
      <c r="C1719" s="305">
        <v>1</v>
      </c>
      <c r="D1719" s="304"/>
      <c r="E1719" s="306"/>
      <c r="F1719" s="307">
        <v>1.6300000000001091</v>
      </c>
      <c r="G1719" s="331">
        <f t="shared" si="50"/>
        <v>1</v>
      </c>
      <c r="H1719" s="300"/>
      <c r="I1719" s="300"/>
      <c r="J1719" s="300"/>
      <c r="K1719" s="301"/>
      <c r="L1719" s="286"/>
      <c r="M1719" s="286"/>
      <c r="N1719" s="286"/>
      <c r="O1719" s="286"/>
      <c r="P1719" s="286"/>
      <c r="Q1719" s="286"/>
      <c r="R1719" s="286"/>
      <c r="S1719" s="286"/>
      <c r="T1719" s="286"/>
      <c r="U1719" s="286"/>
      <c r="V1719" s="286"/>
    </row>
    <row r="1720" spans="1:22" ht="12.75" customHeight="1">
      <c r="A1720" s="522" t="s">
        <v>411</v>
      </c>
      <c r="B1720" s="523"/>
      <c r="C1720" s="305">
        <v>1</v>
      </c>
      <c r="D1720" s="304"/>
      <c r="E1720" s="306"/>
      <c r="F1720" s="307">
        <v>1.6900000000000546</v>
      </c>
      <c r="G1720" s="331">
        <f t="shared" si="50"/>
        <v>1</v>
      </c>
      <c r="H1720" s="300"/>
      <c r="I1720" s="300"/>
      <c r="J1720" s="300"/>
      <c r="K1720" s="301"/>
      <c r="L1720" s="286"/>
      <c r="M1720" s="286"/>
      <c r="N1720" s="286"/>
      <c r="O1720" s="286"/>
      <c r="P1720" s="286"/>
      <c r="Q1720" s="286"/>
      <c r="R1720" s="286"/>
      <c r="S1720" s="286"/>
      <c r="T1720" s="286"/>
      <c r="U1720" s="286"/>
      <c r="V1720" s="286"/>
    </row>
    <row r="1721" spans="1:22" ht="12.75" customHeight="1">
      <c r="A1721" s="522" t="s">
        <v>412</v>
      </c>
      <c r="B1721" s="523"/>
      <c r="C1721" s="305">
        <v>1</v>
      </c>
      <c r="D1721" s="304"/>
      <c r="E1721" s="306"/>
      <c r="F1721" s="307">
        <v>1.7199999999997999</v>
      </c>
      <c r="G1721" s="331">
        <f t="shared" si="50"/>
        <v>1</v>
      </c>
      <c r="H1721" s="300"/>
      <c r="I1721" s="300"/>
      <c r="J1721" s="300"/>
      <c r="K1721" s="301"/>
      <c r="L1721" s="286"/>
      <c r="M1721" s="286"/>
      <c r="N1721" s="286"/>
      <c r="O1721" s="286"/>
      <c r="P1721" s="286"/>
      <c r="Q1721" s="286"/>
      <c r="R1721" s="286"/>
      <c r="S1721" s="286"/>
      <c r="T1721" s="286"/>
      <c r="U1721" s="286"/>
      <c r="V1721" s="286"/>
    </row>
    <row r="1722" spans="1:22" ht="12.75" customHeight="1">
      <c r="A1722" s="522" t="s">
        <v>413</v>
      </c>
      <c r="B1722" s="523"/>
      <c r="C1722" s="305">
        <v>1</v>
      </c>
      <c r="D1722" s="304"/>
      <c r="E1722" s="306"/>
      <c r="F1722" s="307">
        <v>1.75</v>
      </c>
      <c r="G1722" s="331">
        <f t="shared" si="50"/>
        <v>1</v>
      </c>
      <c r="H1722" s="300"/>
      <c r="I1722" s="300"/>
      <c r="J1722" s="300"/>
      <c r="K1722" s="301"/>
      <c r="L1722" s="286"/>
      <c r="M1722" s="286"/>
      <c r="N1722" s="286"/>
      <c r="O1722" s="286"/>
      <c r="P1722" s="286"/>
      <c r="Q1722" s="286"/>
      <c r="R1722" s="286"/>
      <c r="S1722" s="286"/>
      <c r="T1722" s="286"/>
      <c r="U1722" s="286"/>
      <c r="V1722" s="286"/>
    </row>
    <row r="1723" spans="1:22" ht="12.75" customHeight="1">
      <c r="A1723" s="522" t="s">
        <v>414</v>
      </c>
      <c r="B1723" s="523"/>
      <c r="C1723" s="305">
        <v>1</v>
      </c>
      <c r="D1723" s="304"/>
      <c r="E1723" s="306"/>
      <c r="F1723" s="307">
        <v>1.7600000000002183</v>
      </c>
      <c r="G1723" s="331">
        <f t="shared" si="50"/>
        <v>1</v>
      </c>
      <c r="H1723" s="300"/>
      <c r="I1723" s="300"/>
      <c r="J1723" s="300"/>
      <c r="K1723" s="301"/>
      <c r="L1723" s="286"/>
      <c r="M1723" s="286"/>
      <c r="N1723" s="286"/>
      <c r="O1723" s="286"/>
      <c r="P1723" s="286"/>
      <c r="Q1723" s="286"/>
      <c r="R1723" s="286"/>
      <c r="S1723" s="286"/>
      <c r="T1723" s="286"/>
      <c r="U1723" s="286"/>
      <c r="V1723" s="286"/>
    </row>
    <row r="1724" spans="1:22" ht="12.75" customHeight="1">
      <c r="A1724" s="522" t="s">
        <v>415</v>
      </c>
      <c r="B1724" s="523"/>
      <c r="C1724" s="305">
        <v>1</v>
      </c>
      <c r="D1724" s="304"/>
      <c r="E1724" s="306"/>
      <c r="F1724" s="307">
        <v>1.8200000000001637</v>
      </c>
      <c r="G1724" s="331">
        <f t="shared" si="50"/>
        <v>1</v>
      </c>
      <c r="H1724" s="300"/>
      <c r="I1724" s="300"/>
      <c r="J1724" s="300"/>
      <c r="K1724" s="301"/>
      <c r="L1724" s="286"/>
      <c r="M1724" s="286"/>
      <c r="N1724" s="286"/>
      <c r="O1724" s="286"/>
      <c r="P1724" s="286"/>
      <c r="Q1724" s="286"/>
      <c r="R1724" s="286"/>
      <c r="S1724" s="286"/>
      <c r="T1724" s="286"/>
      <c r="U1724" s="286"/>
      <c r="V1724" s="286"/>
    </row>
    <row r="1725" spans="1:22" ht="12.75" customHeight="1">
      <c r="A1725" s="501"/>
      <c r="B1725" s="509"/>
      <c r="C1725" s="305"/>
      <c r="D1725" s="304"/>
      <c r="E1725" s="306"/>
      <c r="F1725" s="307"/>
      <c r="G1725" s="331"/>
      <c r="H1725" s="300"/>
      <c r="I1725" s="300"/>
      <c r="J1725" s="300"/>
      <c r="K1725" s="301"/>
      <c r="L1725" s="286"/>
      <c r="M1725" s="286"/>
      <c r="N1725" s="286"/>
      <c r="O1725" s="286"/>
      <c r="P1725" s="286"/>
      <c r="Q1725" s="286"/>
      <c r="R1725" s="286"/>
      <c r="S1725" s="286"/>
      <c r="T1725" s="286"/>
      <c r="U1725" s="286"/>
      <c r="V1725" s="286"/>
    </row>
    <row r="1726" spans="1:22" ht="12.75" customHeight="1">
      <c r="A1726" s="501"/>
      <c r="B1726" s="509"/>
      <c r="C1726" s="305"/>
      <c r="D1726" s="304"/>
      <c r="E1726" s="306"/>
      <c r="F1726" s="307"/>
      <c r="G1726" s="331"/>
      <c r="H1726" s="300"/>
      <c r="I1726" s="300"/>
      <c r="J1726" s="300"/>
      <c r="K1726" s="301"/>
      <c r="L1726" s="286"/>
      <c r="M1726" s="286"/>
      <c r="N1726" s="286"/>
      <c r="O1726" s="286"/>
      <c r="P1726" s="286"/>
      <c r="Q1726" s="286"/>
      <c r="R1726" s="286"/>
      <c r="S1726" s="286"/>
      <c r="T1726" s="286"/>
      <c r="U1726" s="286"/>
      <c r="V1726" s="286"/>
    </row>
    <row r="1727" spans="1:22" ht="12.75" customHeight="1">
      <c r="A1727" s="501"/>
      <c r="B1727" s="509"/>
      <c r="C1727" s="305"/>
      <c r="D1727" s="304"/>
      <c r="E1727" s="306"/>
      <c r="F1727" s="307"/>
      <c r="G1727" s="331"/>
      <c r="H1727" s="300"/>
      <c r="I1727" s="300"/>
      <c r="J1727" s="300"/>
      <c r="K1727" s="301"/>
      <c r="L1727" s="286"/>
      <c r="M1727" s="286"/>
      <c r="N1727" s="286"/>
      <c r="O1727" s="286"/>
      <c r="P1727" s="286"/>
      <c r="Q1727" s="286"/>
      <c r="R1727" s="286"/>
      <c r="S1727" s="286"/>
      <c r="T1727" s="286"/>
      <c r="U1727" s="286"/>
      <c r="V1727" s="286"/>
    </row>
    <row r="1728" spans="1:22" ht="15" customHeight="1">
      <c r="A1728" s="501"/>
      <c r="B1728" s="509"/>
      <c r="C1728" s="305"/>
      <c r="D1728" s="349"/>
      <c r="E1728" s="349"/>
      <c r="F1728" s="349"/>
      <c r="G1728" s="331"/>
      <c r="K1728" s="301"/>
    </row>
    <row r="1729" spans="1:22" ht="15" customHeight="1">
      <c r="A1729" s="501"/>
      <c r="B1729" s="509"/>
      <c r="C1729" s="305"/>
      <c r="D1729" s="349"/>
      <c r="E1729" s="349"/>
      <c r="F1729" s="349"/>
      <c r="G1729" s="331"/>
      <c r="K1729" s="301"/>
    </row>
    <row r="1730" spans="1:22" ht="12.75" customHeight="1" thickBot="1">
      <c r="A1730" s="502" t="s">
        <v>13</v>
      </c>
      <c r="B1730" s="477"/>
      <c r="C1730" s="477"/>
      <c r="D1730" s="477"/>
      <c r="E1730" s="477"/>
      <c r="F1730" s="473"/>
      <c r="G1730" s="308">
        <f>ROUNDUP((SUM(G1713:G1729)),0)</f>
        <v>12</v>
      </c>
      <c r="H1730" s="292"/>
      <c r="I1730" s="309"/>
      <c r="J1730" s="309"/>
      <c r="K1730" s="310"/>
      <c r="L1730" s="286"/>
      <c r="N1730" s="286"/>
      <c r="O1730" s="286"/>
      <c r="P1730" s="286"/>
      <c r="Q1730" s="286"/>
      <c r="R1730" s="286"/>
      <c r="S1730" s="286"/>
      <c r="T1730" s="286"/>
      <c r="U1730" s="286"/>
      <c r="V1730" s="286"/>
    </row>
    <row r="1731" spans="1:22" ht="12.75" customHeight="1" thickBot="1">
      <c r="A1731" s="495"/>
      <c r="B1731" s="496"/>
      <c r="C1731" s="496"/>
      <c r="D1731" s="496"/>
      <c r="E1731" s="496"/>
      <c r="F1731" s="496"/>
      <c r="G1731" s="496"/>
      <c r="H1731" s="496"/>
      <c r="I1731" s="496"/>
      <c r="J1731" s="496"/>
      <c r="K1731" s="497"/>
      <c r="L1731" s="286"/>
      <c r="M1731" s="286"/>
      <c r="N1731" s="286"/>
      <c r="O1731" s="286"/>
      <c r="P1731" s="286"/>
      <c r="Q1731" s="286"/>
      <c r="R1731" s="286"/>
      <c r="S1731" s="286"/>
      <c r="T1731" s="286"/>
      <c r="U1731" s="286"/>
      <c r="V1731" s="286"/>
    </row>
    <row r="1732" spans="1:22" ht="12.75" customHeight="1">
      <c r="A1732" s="311"/>
      <c r="B1732" s="312"/>
      <c r="C1732" s="312"/>
      <c r="D1732" s="312"/>
      <c r="E1732" s="312"/>
      <c r="F1732" s="312"/>
      <c r="G1732" s="312"/>
      <c r="H1732" s="312"/>
      <c r="I1732" s="312"/>
      <c r="J1732" s="312"/>
      <c r="K1732" s="313"/>
      <c r="L1732" s="286"/>
      <c r="M1732" s="286"/>
      <c r="N1732" s="286"/>
      <c r="O1732" s="286"/>
      <c r="P1732" s="286"/>
      <c r="Q1732" s="286"/>
      <c r="R1732" s="286"/>
      <c r="S1732" s="286"/>
      <c r="T1732" s="286"/>
      <c r="U1732" s="286"/>
      <c r="V1732" s="286"/>
    </row>
    <row r="1733" spans="1:22" ht="50.25" customHeight="1">
      <c r="A1733" s="459"/>
      <c r="B1733" s="460"/>
      <c r="C1733" s="460"/>
      <c r="D1733" s="460"/>
      <c r="E1733" s="460"/>
      <c r="F1733" s="460"/>
      <c r="G1733" s="460"/>
      <c r="H1733" s="460"/>
      <c r="I1733" s="460"/>
      <c r="J1733" s="286"/>
      <c r="K1733" s="314"/>
      <c r="L1733" s="286"/>
      <c r="M1733" s="286"/>
      <c r="N1733" s="286"/>
      <c r="O1733" s="286"/>
      <c r="P1733" s="286"/>
      <c r="Q1733" s="286"/>
      <c r="R1733" s="286"/>
      <c r="S1733" s="286"/>
      <c r="T1733" s="286"/>
      <c r="U1733" s="286"/>
      <c r="V1733" s="286"/>
    </row>
    <row r="1734" spans="1:22" ht="12.75" customHeight="1">
      <c r="A1734" s="461" t="s">
        <v>315</v>
      </c>
      <c r="B1734" s="460"/>
      <c r="C1734" s="460"/>
      <c r="D1734" s="316"/>
      <c r="E1734" s="316"/>
      <c r="F1734" s="462" t="s">
        <v>315</v>
      </c>
      <c r="G1734" s="460"/>
      <c r="H1734" s="460"/>
      <c r="I1734" s="316"/>
      <c r="J1734" s="286"/>
      <c r="K1734" s="314"/>
      <c r="L1734" s="286"/>
      <c r="M1734" s="286"/>
      <c r="N1734" s="286"/>
      <c r="O1734" s="286"/>
      <c r="P1734" s="286"/>
      <c r="Q1734" s="286"/>
      <c r="R1734" s="286"/>
      <c r="S1734" s="286"/>
      <c r="T1734" s="286"/>
      <c r="U1734" s="286"/>
      <c r="V1734" s="286"/>
    </row>
    <row r="1735" spans="1:22" ht="12.75" customHeight="1" thickBot="1">
      <c r="A1735" s="451" t="s">
        <v>316</v>
      </c>
      <c r="B1735" s="452"/>
      <c r="C1735" s="452"/>
      <c r="D1735" s="317"/>
      <c r="E1735" s="317"/>
      <c r="F1735" s="453" t="s">
        <v>316</v>
      </c>
      <c r="G1735" s="452"/>
      <c r="H1735" s="452"/>
      <c r="I1735" s="317"/>
      <c r="J1735" s="318"/>
      <c r="K1735" s="319"/>
      <c r="L1735" s="286"/>
      <c r="M1735" s="286"/>
      <c r="N1735" s="286"/>
      <c r="O1735" s="286"/>
      <c r="P1735" s="286"/>
      <c r="Q1735" s="286"/>
      <c r="R1735" s="286"/>
      <c r="S1735" s="286"/>
      <c r="T1735" s="286"/>
      <c r="U1735" s="286"/>
      <c r="V1735" s="286"/>
    </row>
    <row r="1736" spans="1:22" ht="12.75" customHeight="1">
      <c r="A1736" s="492" t="s">
        <v>302</v>
      </c>
      <c r="B1736" s="493"/>
      <c r="C1736" s="493"/>
      <c r="D1736" s="493"/>
      <c r="E1736" s="493"/>
      <c r="F1736" s="493"/>
      <c r="G1736" s="493"/>
      <c r="H1736" s="493"/>
      <c r="I1736" s="493"/>
      <c r="J1736" s="493"/>
      <c r="K1736" s="494"/>
      <c r="L1736" s="286"/>
      <c r="M1736" s="286"/>
      <c r="N1736" s="286"/>
      <c r="O1736" s="286"/>
      <c r="P1736" s="286"/>
      <c r="Q1736" s="286"/>
      <c r="R1736" s="286"/>
      <c r="S1736" s="286"/>
      <c r="T1736" s="286"/>
      <c r="U1736" s="286"/>
      <c r="V1736" s="286"/>
    </row>
    <row r="1737" spans="1:22" ht="12.75" customHeight="1" thickBot="1">
      <c r="A1737" s="483"/>
      <c r="B1737" s="479"/>
      <c r="C1737" s="479"/>
      <c r="D1737" s="479"/>
      <c r="E1737" s="479"/>
      <c r="F1737" s="479"/>
      <c r="G1737" s="479"/>
      <c r="H1737" s="479"/>
      <c r="I1737" s="479"/>
      <c r="J1737" s="479"/>
      <c r="K1737" s="480"/>
      <c r="L1737" s="286"/>
      <c r="M1737" s="286"/>
      <c r="N1737" s="286"/>
      <c r="O1737" s="286"/>
      <c r="P1737" s="286"/>
      <c r="Q1737" s="286"/>
      <c r="R1737" s="286"/>
      <c r="S1737" s="286"/>
      <c r="T1737" s="286"/>
      <c r="U1737" s="286"/>
      <c r="V1737" s="286"/>
    </row>
    <row r="1738" spans="1:22" ht="42" customHeight="1">
      <c r="A1738" s="288" t="s">
        <v>303</v>
      </c>
      <c r="B1738" s="484" t="str">
        <f>B3</f>
        <v>CONSTRUCCION DE LOS SISTEMAS DE ALCANTARILLADO PLUVIAL DE LOS BARRIOS EL DORADO, PRADOS DE SAN LUIS, SANTA CATALINA, PATRIOTAS, VILLA BACHUE y PRADOS DEL NORTE DE LA CIUDAD DE TUNJA.</v>
      </c>
      <c r="C1738" s="485"/>
      <c r="D1738" s="485"/>
      <c r="E1738" s="485"/>
      <c r="F1738" s="485"/>
      <c r="G1738" s="485"/>
      <c r="H1738" s="485"/>
      <c r="I1738" s="485"/>
      <c r="J1738" s="485"/>
      <c r="K1738" s="486"/>
      <c r="L1738" s="286"/>
      <c r="M1738" s="286"/>
      <c r="N1738" s="286"/>
      <c r="O1738" s="286"/>
      <c r="P1738" s="286"/>
      <c r="Q1738" s="286"/>
      <c r="R1738" s="286"/>
      <c r="S1738" s="286"/>
      <c r="T1738" s="286"/>
      <c r="U1738" s="286"/>
      <c r="V1738" s="286"/>
    </row>
    <row r="1739" spans="1:22" ht="12.75" customHeight="1">
      <c r="A1739" s="487" t="s">
        <v>305</v>
      </c>
      <c r="B1739" s="455"/>
      <c r="C1739" s="488"/>
      <c r="D1739" s="489"/>
      <c r="E1739" s="489"/>
      <c r="F1739" s="455"/>
      <c r="G1739" s="490" t="s">
        <v>306</v>
      </c>
      <c r="H1739" s="455"/>
      <c r="I1739" s="490"/>
      <c r="J1739" s="489"/>
      <c r="K1739" s="491"/>
      <c r="L1739" s="286"/>
      <c r="M1739" s="286"/>
      <c r="N1739" s="286"/>
      <c r="O1739" s="286"/>
      <c r="P1739" s="286"/>
      <c r="Q1739" s="286"/>
      <c r="R1739" s="286"/>
      <c r="S1739" s="286"/>
      <c r="T1739" s="286"/>
      <c r="U1739" s="286"/>
      <c r="V1739" s="286"/>
    </row>
    <row r="1740" spans="1:22" ht="39.75" customHeight="1" thickBot="1">
      <c r="A1740" s="289" t="s">
        <v>8</v>
      </c>
      <c r="B1740" s="465" t="s">
        <v>103</v>
      </c>
      <c r="C1740" s="466"/>
      <c r="D1740" s="467" t="s">
        <v>10</v>
      </c>
      <c r="E1740" s="468"/>
      <c r="F1740" s="466"/>
      <c r="G1740" s="503" t="str">
        <f>'PRESUPUESTO OFICIAL'!C92</f>
        <v xml:space="preserve">POZO DE INSPECCIÓN, DIÁMETRO INTERIOR 1.2 M. (2.00 M. &lt; H &lt; 2.50 M.). ( INCLUYE ARO Y TAPA).
</v>
      </c>
      <c r="H1740" s="468"/>
      <c r="I1740" s="468"/>
      <c r="J1740" s="290" t="s">
        <v>9</v>
      </c>
      <c r="K1740" s="291" t="s">
        <v>9</v>
      </c>
      <c r="L1740" s="286"/>
      <c r="M1740" s="286"/>
      <c r="N1740" s="286"/>
      <c r="O1740" s="286"/>
      <c r="P1740" s="286"/>
      <c r="Q1740" s="286"/>
      <c r="R1740" s="286"/>
      <c r="S1740" s="286"/>
      <c r="T1740" s="286"/>
      <c r="U1740" s="286"/>
      <c r="V1740" s="286"/>
    </row>
    <row r="1741" spans="1:22" ht="12.75" customHeight="1">
      <c r="A1741" s="470" t="s">
        <v>307</v>
      </c>
      <c r="B1741" s="471"/>
      <c r="C1741" s="474" t="s">
        <v>5</v>
      </c>
      <c r="D1741" s="476" t="s">
        <v>308</v>
      </c>
      <c r="E1741" s="477"/>
      <c r="F1741" s="473"/>
      <c r="G1741" s="474" t="s">
        <v>13</v>
      </c>
      <c r="H1741" s="478" t="s">
        <v>309</v>
      </c>
      <c r="I1741" s="479"/>
      <c r="J1741" s="479"/>
      <c r="K1741" s="480"/>
      <c r="L1741" s="286"/>
      <c r="M1741" s="286"/>
      <c r="N1741" s="286"/>
      <c r="O1741" s="286"/>
      <c r="P1741" s="286"/>
      <c r="Q1741" s="286"/>
      <c r="R1741" s="286"/>
      <c r="S1741" s="286"/>
      <c r="T1741" s="286"/>
      <c r="U1741" s="286"/>
      <c r="V1741" s="286"/>
    </row>
    <row r="1742" spans="1:22" ht="12.75" customHeight="1">
      <c r="A1742" s="483"/>
      <c r="B1742" s="471"/>
      <c r="C1742" s="506"/>
      <c r="D1742" s="323" t="s">
        <v>310</v>
      </c>
      <c r="E1742" s="323" t="s">
        <v>311</v>
      </c>
      <c r="F1742" s="323" t="s">
        <v>312</v>
      </c>
      <c r="G1742" s="506"/>
      <c r="H1742" s="481"/>
      <c r="I1742" s="477"/>
      <c r="J1742" s="477"/>
      <c r="K1742" s="482"/>
      <c r="L1742" s="286"/>
      <c r="M1742" s="286"/>
      <c r="N1742" s="286"/>
      <c r="O1742" s="286"/>
      <c r="P1742" s="286"/>
      <c r="Q1742" s="286"/>
      <c r="R1742" s="286"/>
      <c r="S1742" s="286"/>
      <c r="T1742" s="286"/>
      <c r="U1742" s="286"/>
      <c r="V1742" s="286"/>
    </row>
    <row r="1743" spans="1:22" ht="12.75" customHeight="1">
      <c r="A1743" s="522" t="s">
        <v>416</v>
      </c>
      <c r="B1743" s="523"/>
      <c r="C1743" s="305">
        <v>1</v>
      </c>
      <c r="D1743" s="304"/>
      <c r="E1743" s="306"/>
      <c r="F1743" s="337">
        <v>2.1899999999995998</v>
      </c>
      <c r="G1743" s="331">
        <f>C1743</f>
        <v>1</v>
      </c>
      <c r="H1743" s="300"/>
      <c r="I1743" s="300"/>
      <c r="J1743" s="300"/>
      <c r="K1743" s="301"/>
      <c r="L1743" s="286"/>
      <c r="M1743" s="286"/>
      <c r="N1743" s="286"/>
      <c r="O1743" s="286"/>
      <c r="P1743" s="286"/>
      <c r="Q1743" s="286"/>
      <c r="R1743" s="286"/>
      <c r="S1743" s="286"/>
      <c r="T1743" s="286"/>
      <c r="U1743" s="286"/>
      <c r="V1743" s="286"/>
    </row>
    <row r="1744" spans="1:22" ht="12.75" customHeight="1">
      <c r="A1744" s="522" t="s">
        <v>417</v>
      </c>
      <c r="B1744" s="523"/>
      <c r="C1744" s="305">
        <v>1</v>
      </c>
      <c r="D1744" s="304"/>
      <c r="E1744" s="306"/>
      <c r="F1744" s="337">
        <v>2.2600000000002183</v>
      </c>
      <c r="G1744" s="331">
        <f>C1744</f>
        <v>1</v>
      </c>
      <c r="H1744" s="300"/>
      <c r="I1744" s="300"/>
      <c r="J1744" s="300"/>
      <c r="K1744" s="301"/>
      <c r="L1744" s="286"/>
      <c r="M1744" s="286"/>
      <c r="N1744" s="286"/>
      <c r="O1744" s="286"/>
      <c r="P1744" s="286"/>
      <c r="Q1744" s="286"/>
      <c r="R1744" s="286"/>
      <c r="S1744" s="286"/>
      <c r="T1744" s="286"/>
      <c r="U1744" s="286"/>
      <c r="V1744" s="286"/>
    </row>
    <row r="1745" spans="1:22" ht="12.75" customHeight="1">
      <c r="A1745" s="522" t="s">
        <v>418</v>
      </c>
      <c r="B1745" s="523"/>
      <c r="C1745" s="305">
        <v>1</v>
      </c>
      <c r="D1745" s="304"/>
      <c r="E1745" s="306"/>
      <c r="F1745" s="337">
        <v>2.5900000000001455</v>
      </c>
      <c r="G1745" s="331">
        <f>C1745</f>
        <v>1</v>
      </c>
      <c r="H1745" s="300"/>
      <c r="I1745" s="300"/>
      <c r="J1745" s="300"/>
      <c r="K1745" s="301"/>
      <c r="L1745" s="286"/>
      <c r="M1745" s="286"/>
      <c r="N1745" s="286"/>
      <c r="O1745" s="286"/>
      <c r="P1745" s="286"/>
      <c r="Q1745" s="286"/>
      <c r="R1745" s="286"/>
      <c r="S1745" s="286"/>
      <c r="T1745" s="286"/>
      <c r="U1745" s="286"/>
      <c r="V1745" s="286"/>
    </row>
    <row r="1746" spans="1:22" ht="12.75" customHeight="1">
      <c r="A1746" s="504"/>
      <c r="B1746" s="505"/>
      <c r="C1746" s="305"/>
      <c r="D1746" s="304"/>
      <c r="E1746" s="306"/>
      <c r="F1746" s="337"/>
      <c r="G1746" s="331"/>
      <c r="H1746" s="300"/>
      <c r="I1746" s="300"/>
      <c r="J1746" s="300"/>
      <c r="K1746" s="301"/>
      <c r="L1746" s="286"/>
      <c r="M1746" s="286"/>
      <c r="N1746" s="286"/>
      <c r="O1746" s="286"/>
      <c r="P1746" s="286"/>
      <c r="Q1746" s="286"/>
      <c r="R1746" s="286"/>
      <c r="S1746" s="286"/>
      <c r="T1746" s="286"/>
      <c r="U1746" s="286"/>
      <c r="V1746" s="286"/>
    </row>
    <row r="1747" spans="1:22" ht="15" customHeight="1">
      <c r="A1747" s="504"/>
      <c r="B1747" s="505"/>
      <c r="C1747" s="305"/>
      <c r="D1747" s="349"/>
      <c r="E1747" s="349"/>
      <c r="F1747" s="337"/>
      <c r="G1747" s="331"/>
      <c r="K1747" s="301"/>
    </row>
    <row r="1748" spans="1:22" ht="12.75" customHeight="1" thickBot="1">
      <c r="A1748" s="502" t="s">
        <v>13</v>
      </c>
      <c r="B1748" s="477"/>
      <c r="C1748" s="477"/>
      <c r="D1748" s="477"/>
      <c r="E1748" s="477"/>
      <c r="F1748" s="473"/>
      <c r="G1748" s="308">
        <f>ROUNDUP((SUM(G1743:G1747)),0)</f>
        <v>3</v>
      </c>
      <c r="H1748" s="292"/>
      <c r="I1748" s="309"/>
      <c r="J1748" s="309"/>
      <c r="K1748" s="310"/>
      <c r="L1748" s="286"/>
      <c r="N1748" s="286"/>
      <c r="O1748" s="286"/>
      <c r="P1748" s="286"/>
      <c r="Q1748" s="286"/>
      <c r="R1748" s="286"/>
      <c r="S1748" s="286"/>
      <c r="T1748" s="286"/>
      <c r="U1748" s="286"/>
      <c r="V1748" s="286"/>
    </row>
    <row r="1749" spans="1:22" ht="12.75" customHeight="1" thickBot="1">
      <c r="A1749" s="495"/>
      <c r="B1749" s="496"/>
      <c r="C1749" s="496"/>
      <c r="D1749" s="496"/>
      <c r="E1749" s="496"/>
      <c r="F1749" s="496"/>
      <c r="G1749" s="496"/>
      <c r="H1749" s="496"/>
      <c r="I1749" s="496"/>
      <c r="J1749" s="496"/>
      <c r="K1749" s="497"/>
      <c r="L1749" s="286"/>
      <c r="M1749" s="286"/>
      <c r="N1749" s="286"/>
      <c r="O1749" s="286"/>
      <c r="P1749" s="286"/>
      <c r="Q1749" s="286"/>
      <c r="R1749" s="286"/>
      <c r="S1749" s="286"/>
      <c r="T1749" s="286"/>
      <c r="U1749" s="286"/>
      <c r="V1749" s="286"/>
    </row>
    <row r="1750" spans="1:22" ht="12.75" customHeight="1">
      <c r="A1750" s="311"/>
      <c r="B1750" s="312"/>
      <c r="C1750" s="312"/>
      <c r="D1750" s="312"/>
      <c r="E1750" s="312"/>
      <c r="F1750" s="312"/>
      <c r="G1750" s="312"/>
      <c r="H1750" s="312"/>
      <c r="I1750" s="312"/>
      <c r="J1750" s="312"/>
      <c r="K1750" s="313"/>
      <c r="L1750" s="286"/>
      <c r="M1750" s="286"/>
      <c r="N1750" s="286"/>
      <c r="O1750" s="286"/>
      <c r="P1750" s="286"/>
      <c r="Q1750" s="286"/>
      <c r="R1750" s="286"/>
      <c r="S1750" s="286"/>
      <c r="T1750" s="286"/>
      <c r="U1750" s="286"/>
      <c r="V1750" s="286"/>
    </row>
    <row r="1751" spans="1:22" ht="50.25" customHeight="1">
      <c r="A1751" s="459"/>
      <c r="B1751" s="460"/>
      <c r="C1751" s="460"/>
      <c r="D1751" s="460"/>
      <c r="E1751" s="460"/>
      <c r="F1751" s="460"/>
      <c r="G1751" s="460"/>
      <c r="H1751" s="460"/>
      <c r="I1751" s="460"/>
      <c r="J1751" s="286"/>
      <c r="K1751" s="314"/>
      <c r="L1751" s="286"/>
      <c r="M1751" s="286"/>
      <c r="N1751" s="286"/>
      <c r="O1751" s="286"/>
      <c r="P1751" s="286"/>
      <c r="Q1751" s="286"/>
      <c r="R1751" s="286"/>
      <c r="S1751" s="286"/>
      <c r="T1751" s="286"/>
      <c r="U1751" s="286"/>
      <c r="V1751" s="286"/>
    </row>
    <row r="1752" spans="1:22" ht="12.75" customHeight="1">
      <c r="A1752" s="461" t="s">
        <v>315</v>
      </c>
      <c r="B1752" s="460"/>
      <c r="C1752" s="460"/>
      <c r="D1752" s="316"/>
      <c r="E1752" s="316"/>
      <c r="F1752" s="462" t="s">
        <v>315</v>
      </c>
      <c r="G1752" s="460"/>
      <c r="H1752" s="460"/>
      <c r="I1752" s="316"/>
      <c r="J1752" s="286"/>
      <c r="K1752" s="314"/>
      <c r="L1752" s="286"/>
      <c r="M1752" s="286"/>
      <c r="N1752" s="286"/>
      <c r="O1752" s="286"/>
      <c r="P1752" s="286"/>
      <c r="Q1752" s="286"/>
      <c r="R1752" s="286"/>
      <c r="S1752" s="286"/>
      <c r="T1752" s="286"/>
      <c r="U1752" s="286"/>
      <c r="V1752" s="286"/>
    </row>
    <row r="1753" spans="1:22" ht="12.75" customHeight="1" thickBot="1">
      <c r="A1753" s="451" t="s">
        <v>316</v>
      </c>
      <c r="B1753" s="452"/>
      <c r="C1753" s="452"/>
      <c r="D1753" s="317"/>
      <c r="E1753" s="317"/>
      <c r="F1753" s="453" t="s">
        <v>316</v>
      </c>
      <c r="G1753" s="452"/>
      <c r="H1753" s="452"/>
      <c r="I1753" s="317"/>
      <c r="J1753" s="318"/>
      <c r="K1753" s="319"/>
      <c r="L1753" s="286"/>
      <c r="M1753" s="286"/>
      <c r="N1753" s="286"/>
      <c r="O1753" s="286"/>
      <c r="P1753" s="286"/>
      <c r="Q1753" s="286"/>
      <c r="R1753" s="286"/>
      <c r="S1753" s="286"/>
      <c r="T1753" s="286"/>
      <c r="U1753" s="286"/>
      <c r="V1753" s="286"/>
    </row>
    <row r="1754" spans="1:22" ht="12.75" customHeight="1">
      <c r="A1754" s="492" t="s">
        <v>302</v>
      </c>
      <c r="B1754" s="493"/>
      <c r="C1754" s="493"/>
      <c r="D1754" s="493"/>
      <c r="E1754" s="493"/>
      <c r="F1754" s="493"/>
      <c r="G1754" s="493"/>
      <c r="H1754" s="493"/>
      <c r="I1754" s="493"/>
      <c r="J1754" s="493"/>
      <c r="K1754" s="494"/>
      <c r="L1754" s="286"/>
      <c r="M1754" s="286"/>
      <c r="N1754" s="286"/>
      <c r="O1754" s="286"/>
      <c r="P1754" s="286"/>
      <c r="Q1754" s="286"/>
      <c r="R1754" s="286"/>
      <c r="S1754" s="286"/>
      <c r="T1754" s="286"/>
      <c r="U1754" s="286"/>
      <c r="V1754" s="286"/>
    </row>
    <row r="1755" spans="1:22" ht="12.75" customHeight="1" thickBot="1">
      <c r="A1755" s="483"/>
      <c r="B1755" s="479"/>
      <c r="C1755" s="479"/>
      <c r="D1755" s="479"/>
      <c r="E1755" s="479"/>
      <c r="F1755" s="479"/>
      <c r="G1755" s="479"/>
      <c r="H1755" s="479"/>
      <c r="I1755" s="479"/>
      <c r="J1755" s="479"/>
      <c r="K1755" s="480"/>
      <c r="L1755" s="286"/>
      <c r="M1755" s="286"/>
      <c r="N1755" s="286"/>
      <c r="O1755" s="286"/>
      <c r="P1755" s="286"/>
      <c r="Q1755" s="286"/>
      <c r="R1755" s="286"/>
      <c r="S1755" s="286"/>
      <c r="T1755" s="286"/>
      <c r="U1755" s="286"/>
      <c r="V1755" s="286"/>
    </row>
    <row r="1756" spans="1:22" ht="42" customHeight="1">
      <c r="A1756" s="288" t="s">
        <v>303</v>
      </c>
      <c r="B1756" s="484" t="str">
        <f>B3</f>
        <v>CONSTRUCCION DE LOS SISTEMAS DE ALCANTARILLADO PLUVIAL DE LOS BARRIOS EL DORADO, PRADOS DE SAN LUIS, SANTA CATALINA, PATRIOTAS, VILLA BACHUE y PRADOS DEL NORTE DE LA CIUDAD DE TUNJA.</v>
      </c>
      <c r="C1756" s="485"/>
      <c r="D1756" s="485"/>
      <c r="E1756" s="485"/>
      <c r="F1756" s="485"/>
      <c r="G1756" s="485"/>
      <c r="H1756" s="485"/>
      <c r="I1756" s="485"/>
      <c r="J1756" s="485"/>
      <c r="K1756" s="486"/>
      <c r="L1756" s="286"/>
      <c r="M1756" s="286"/>
      <c r="N1756" s="286"/>
      <c r="O1756" s="286"/>
      <c r="P1756" s="286"/>
      <c r="Q1756" s="286"/>
      <c r="R1756" s="286"/>
      <c r="S1756" s="286"/>
      <c r="T1756" s="286"/>
      <c r="U1756" s="286"/>
      <c r="V1756" s="286"/>
    </row>
    <row r="1757" spans="1:22" ht="12.75" customHeight="1">
      <c r="A1757" s="487" t="s">
        <v>305</v>
      </c>
      <c r="B1757" s="455"/>
      <c r="C1757" s="488"/>
      <c r="D1757" s="489"/>
      <c r="E1757" s="489"/>
      <c r="F1757" s="455"/>
      <c r="G1757" s="490" t="s">
        <v>306</v>
      </c>
      <c r="H1757" s="455"/>
      <c r="I1757" s="490"/>
      <c r="J1757" s="489"/>
      <c r="K1757" s="491"/>
      <c r="L1757" s="286"/>
      <c r="M1757" s="286"/>
      <c r="N1757" s="286"/>
      <c r="O1757" s="286"/>
      <c r="P1757" s="286"/>
      <c r="Q1757" s="286"/>
      <c r="R1757" s="286"/>
      <c r="S1757" s="286"/>
      <c r="T1757" s="286"/>
      <c r="U1757" s="286"/>
      <c r="V1757" s="286"/>
    </row>
    <row r="1758" spans="1:22" ht="39.75" customHeight="1" thickBot="1">
      <c r="A1758" s="289" t="s">
        <v>8</v>
      </c>
      <c r="B1758" s="465" t="s">
        <v>104</v>
      </c>
      <c r="C1758" s="466"/>
      <c r="D1758" s="467" t="s">
        <v>10</v>
      </c>
      <c r="E1758" s="468"/>
      <c r="F1758" s="466"/>
      <c r="G1758" s="503" t="str">
        <f>'PRESUPUESTO OFICIAL'!C93</f>
        <v>CONCRETO SIMPLE DE 21 MPa - (3000 PSI) IMPERMEABILIZADO PARA PLACAS PISOS</v>
      </c>
      <c r="H1758" s="468"/>
      <c r="I1758" s="468"/>
      <c r="J1758" s="290" t="s">
        <v>9</v>
      </c>
      <c r="K1758" s="291" t="s">
        <v>14</v>
      </c>
      <c r="L1758" s="286"/>
      <c r="M1758" s="286"/>
      <c r="N1758" s="286"/>
      <c r="O1758" s="286"/>
      <c r="P1758" s="286"/>
      <c r="Q1758" s="286"/>
      <c r="R1758" s="286"/>
      <c r="S1758" s="286"/>
      <c r="T1758" s="286"/>
      <c r="U1758" s="286"/>
      <c r="V1758" s="286"/>
    </row>
    <row r="1759" spans="1:22" ht="12.75" customHeight="1">
      <c r="A1759" s="470" t="s">
        <v>307</v>
      </c>
      <c r="B1759" s="471"/>
      <c r="C1759" s="474" t="s">
        <v>5</v>
      </c>
      <c r="D1759" s="476" t="s">
        <v>308</v>
      </c>
      <c r="E1759" s="477"/>
      <c r="F1759" s="473"/>
      <c r="G1759" s="474" t="s">
        <v>13</v>
      </c>
      <c r="H1759" s="478" t="s">
        <v>309</v>
      </c>
      <c r="I1759" s="479"/>
      <c r="J1759" s="479"/>
      <c r="K1759" s="480"/>
      <c r="L1759" s="286"/>
      <c r="M1759" s="286"/>
      <c r="N1759" s="286"/>
      <c r="O1759" s="286"/>
      <c r="P1759" s="286"/>
      <c r="Q1759" s="286"/>
      <c r="R1759" s="286"/>
      <c r="S1759" s="286"/>
      <c r="T1759" s="286"/>
      <c r="U1759" s="286"/>
      <c r="V1759" s="286"/>
    </row>
    <row r="1760" spans="1:22" ht="12.75" customHeight="1">
      <c r="A1760" s="483"/>
      <c r="B1760" s="471"/>
      <c r="C1760" s="506"/>
      <c r="D1760" s="323" t="s">
        <v>345</v>
      </c>
      <c r="E1760" s="323" t="s">
        <v>311</v>
      </c>
      <c r="F1760" s="323" t="s">
        <v>312</v>
      </c>
      <c r="G1760" s="506"/>
      <c r="H1760" s="481"/>
      <c r="I1760" s="477"/>
      <c r="J1760" s="477"/>
      <c r="K1760" s="482"/>
      <c r="L1760" s="286"/>
      <c r="M1760" s="286"/>
      <c r="N1760" s="286"/>
      <c r="O1760" s="286"/>
      <c r="P1760" s="286"/>
      <c r="Q1760" s="286"/>
      <c r="R1760" s="286"/>
      <c r="S1760" s="286"/>
      <c r="T1760" s="286"/>
      <c r="U1760" s="286"/>
      <c r="V1760" s="286"/>
    </row>
    <row r="1761" spans="1:22" ht="12.75" customHeight="1">
      <c r="A1761" s="501" t="s">
        <v>346</v>
      </c>
      <c r="B1761" s="509" t="s">
        <v>324</v>
      </c>
      <c r="C1761" s="305">
        <v>15</v>
      </c>
      <c r="D1761" s="304">
        <f>PI()*(1^2)</f>
        <v>3.1415926535897931</v>
      </c>
      <c r="E1761" s="306"/>
      <c r="F1761" s="307">
        <v>0.2</v>
      </c>
      <c r="G1761" s="331">
        <f>C1761*D1761*F1761</f>
        <v>9.4247779607693793</v>
      </c>
      <c r="H1761" s="300"/>
      <c r="I1761" s="300"/>
      <c r="J1761" s="300"/>
      <c r="K1761" s="301"/>
      <c r="L1761" s="286"/>
      <c r="M1761" s="286"/>
      <c r="N1761" s="286"/>
      <c r="O1761" s="286"/>
      <c r="P1761" s="286"/>
      <c r="Q1761" s="286"/>
      <c r="R1761" s="286"/>
      <c r="S1761" s="286"/>
      <c r="T1761" s="286"/>
      <c r="U1761" s="286"/>
      <c r="V1761" s="286"/>
    </row>
    <row r="1762" spans="1:22" ht="12.75" customHeight="1">
      <c r="A1762" s="501"/>
      <c r="B1762" s="509"/>
      <c r="C1762" s="305"/>
      <c r="D1762" s="304"/>
      <c r="E1762" s="306"/>
      <c r="F1762" s="307"/>
      <c r="G1762" s="331"/>
      <c r="H1762" s="300"/>
      <c r="I1762" s="300"/>
      <c r="J1762" s="300"/>
      <c r="K1762" s="301"/>
      <c r="L1762" s="286"/>
      <c r="M1762" s="286"/>
      <c r="N1762" s="286"/>
      <c r="O1762" s="286"/>
      <c r="P1762" s="286"/>
      <c r="Q1762" s="286"/>
      <c r="R1762" s="286"/>
      <c r="S1762" s="286"/>
      <c r="T1762" s="286"/>
      <c r="U1762" s="286"/>
      <c r="V1762" s="286"/>
    </row>
    <row r="1763" spans="1:22" ht="12.75" customHeight="1">
      <c r="A1763" s="501"/>
      <c r="B1763" s="509"/>
      <c r="C1763" s="305"/>
      <c r="D1763" s="304"/>
      <c r="E1763" s="306"/>
      <c r="F1763" s="307"/>
      <c r="G1763" s="331"/>
      <c r="H1763" s="300"/>
      <c r="I1763" s="300"/>
      <c r="J1763" s="300"/>
      <c r="K1763" s="301"/>
      <c r="L1763" s="286"/>
      <c r="M1763" s="286"/>
      <c r="N1763" s="286"/>
      <c r="O1763" s="286"/>
      <c r="P1763" s="286"/>
      <c r="Q1763" s="286"/>
      <c r="R1763" s="286"/>
      <c r="S1763" s="286"/>
      <c r="T1763" s="286"/>
      <c r="U1763" s="286"/>
      <c r="V1763" s="286"/>
    </row>
    <row r="1764" spans="1:22" ht="12.75" customHeight="1">
      <c r="A1764" s="501"/>
      <c r="B1764" s="509"/>
      <c r="C1764" s="305"/>
      <c r="D1764" s="304"/>
      <c r="E1764" s="306"/>
      <c r="F1764" s="307"/>
      <c r="G1764" s="331"/>
      <c r="H1764" s="300"/>
      <c r="I1764" s="300"/>
      <c r="J1764" s="300"/>
      <c r="K1764" s="301"/>
      <c r="L1764" s="286"/>
      <c r="M1764" s="286"/>
      <c r="N1764" s="286"/>
      <c r="O1764" s="286"/>
      <c r="P1764" s="286"/>
      <c r="Q1764" s="286"/>
      <c r="R1764" s="286"/>
      <c r="S1764" s="286"/>
      <c r="T1764" s="286"/>
      <c r="U1764" s="286"/>
      <c r="V1764" s="286"/>
    </row>
    <row r="1765" spans="1:22" ht="15" customHeight="1">
      <c r="A1765" s="501"/>
      <c r="B1765" s="509"/>
      <c r="C1765" s="305"/>
      <c r="D1765" s="349"/>
      <c r="E1765" s="349"/>
      <c r="F1765" s="349"/>
      <c r="G1765" s="331"/>
      <c r="K1765" s="301"/>
    </row>
    <row r="1766" spans="1:22" ht="12.75" customHeight="1" thickBot="1">
      <c r="A1766" s="502" t="s">
        <v>13</v>
      </c>
      <c r="B1766" s="477"/>
      <c r="C1766" s="477"/>
      <c r="D1766" s="477"/>
      <c r="E1766" s="477"/>
      <c r="F1766" s="473"/>
      <c r="G1766" s="308">
        <f>ROUNDUP((SUM(G1761:G1765)),0)</f>
        <v>10</v>
      </c>
      <c r="H1766" s="292"/>
      <c r="I1766" s="309"/>
      <c r="J1766" s="309"/>
      <c r="K1766" s="310"/>
      <c r="L1766" s="286"/>
      <c r="N1766" s="286"/>
      <c r="O1766" s="286"/>
      <c r="P1766" s="286"/>
      <c r="Q1766" s="286"/>
      <c r="R1766" s="286"/>
      <c r="S1766" s="286"/>
      <c r="T1766" s="286"/>
      <c r="U1766" s="286"/>
      <c r="V1766" s="286"/>
    </row>
    <row r="1767" spans="1:22" ht="12.75" customHeight="1" thickBot="1">
      <c r="A1767" s="495"/>
      <c r="B1767" s="496"/>
      <c r="C1767" s="496"/>
      <c r="D1767" s="496"/>
      <c r="E1767" s="496"/>
      <c r="F1767" s="496"/>
      <c r="G1767" s="496"/>
      <c r="H1767" s="496"/>
      <c r="I1767" s="496"/>
      <c r="J1767" s="496"/>
      <c r="K1767" s="497"/>
      <c r="L1767" s="286"/>
      <c r="M1767" s="286"/>
      <c r="N1767" s="286"/>
      <c r="O1767" s="286"/>
      <c r="P1767" s="286"/>
      <c r="Q1767" s="286"/>
      <c r="R1767" s="286"/>
      <c r="S1767" s="286"/>
      <c r="T1767" s="286"/>
      <c r="U1767" s="286"/>
      <c r="V1767" s="286"/>
    </row>
    <row r="1768" spans="1:22" ht="12.75" customHeight="1">
      <c r="A1768" s="311"/>
      <c r="B1768" s="312"/>
      <c r="C1768" s="312"/>
      <c r="D1768" s="312"/>
      <c r="E1768" s="312"/>
      <c r="F1768" s="312"/>
      <c r="G1768" s="312"/>
      <c r="H1768" s="312"/>
      <c r="I1768" s="312"/>
      <c r="J1768" s="312"/>
      <c r="K1768" s="313"/>
      <c r="L1768" s="286"/>
      <c r="M1768" s="286"/>
      <c r="N1768" s="286"/>
      <c r="O1768" s="286"/>
      <c r="P1768" s="286"/>
      <c r="Q1768" s="286"/>
      <c r="R1768" s="286"/>
      <c r="S1768" s="286"/>
      <c r="T1768" s="286"/>
      <c r="U1768" s="286"/>
      <c r="V1768" s="286"/>
    </row>
    <row r="1769" spans="1:22" ht="50.25" customHeight="1">
      <c r="A1769" s="459"/>
      <c r="B1769" s="460"/>
      <c r="C1769" s="460"/>
      <c r="D1769" s="460"/>
      <c r="E1769" s="460"/>
      <c r="F1769" s="460"/>
      <c r="G1769" s="460"/>
      <c r="H1769" s="460"/>
      <c r="I1769" s="460"/>
      <c r="J1769" s="286"/>
      <c r="K1769" s="314"/>
      <c r="L1769" s="286"/>
      <c r="M1769" s="286"/>
      <c r="N1769" s="286"/>
      <c r="O1769" s="286"/>
      <c r="P1769" s="286"/>
      <c r="Q1769" s="286"/>
      <c r="R1769" s="286"/>
      <c r="S1769" s="286"/>
      <c r="T1769" s="286"/>
      <c r="U1769" s="286"/>
      <c r="V1769" s="286"/>
    </row>
    <row r="1770" spans="1:22" ht="12.75" customHeight="1">
      <c r="A1770" s="461" t="s">
        <v>315</v>
      </c>
      <c r="B1770" s="460"/>
      <c r="C1770" s="460"/>
      <c r="D1770" s="316"/>
      <c r="E1770" s="316"/>
      <c r="F1770" s="462" t="s">
        <v>315</v>
      </c>
      <c r="G1770" s="460"/>
      <c r="H1770" s="460"/>
      <c r="I1770" s="316"/>
      <c r="J1770" s="286"/>
      <c r="K1770" s="314"/>
      <c r="L1770" s="286"/>
      <c r="M1770" s="286"/>
      <c r="N1770" s="286"/>
      <c r="O1770" s="286"/>
      <c r="P1770" s="286"/>
      <c r="Q1770" s="286"/>
      <c r="R1770" s="286"/>
      <c r="S1770" s="286"/>
      <c r="T1770" s="286"/>
      <c r="U1770" s="286"/>
      <c r="V1770" s="286"/>
    </row>
    <row r="1771" spans="1:22" ht="12.75" customHeight="1" thickBot="1">
      <c r="A1771" s="451" t="s">
        <v>316</v>
      </c>
      <c r="B1771" s="452"/>
      <c r="C1771" s="452"/>
      <c r="D1771" s="317"/>
      <c r="E1771" s="317"/>
      <c r="F1771" s="453" t="s">
        <v>316</v>
      </c>
      <c r="G1771" s="452"/>
      <c r="H1771" s="452"/>
      <c r="I1771" s="317"/>
      <c r="J1771" s="318"/>
      <c r="K1771" s="319"/>
      <c r="L1771" s="286"/>
      <c r="M1771" s="286"/>
      <c r="N1771" s="286"/>
      <c r="O1771" s="286"/>
      <c r="P1771" s="286"/>
      <c r="Q1771" s="286"/>
      <c r="R1771" s="286"/>
      <c r="S1771" s="286"/>
      <c r="T1771" s="286"/>
      <c r="U1771" s="286"/>
      <c r="V1771" s="286"/>
    </row>
    <row r="1772" spans="1:22" ht="12.75" customHeight="1">
      <c r="A1772" s="492" t="s">
        <v>302</v>
      </c>
      <c r="B1772" s="493"/>
      <c r="C1772" s="493"/>
      <c r="D1772" s="493"/>
      <c r="E1772" s="493"/>
      <c r="F1772" s="493"/>
      <c r="G1772" s="493"/>
      <c r="H1772" s="493"/>
      <c r="I1772" s="493"/>
      <c r="J1772" s="493"/>
      <c r="K1772" s="494"/>
      <c r="L1772" s="286"/>
      <c r="M1772" s="286"/>
      <c r="N1772" s="286"/>
      <c r="O1772" s="286"/>
      <c r="P1772" s="286"/>
      <c r="Q1772" s="286"/>
      <c r="R1772" s="286"/>
      <c r="S1772" s="286"/>
      <c r="T1772" s="286"/>
      <c r="U1772" s="286"/>
      <c r="V1772" s="286"/>
    </row>
    <row r="1773" spans="1:22" ht="12.75" customHeight="1" thickBot="1">
      <c r="A1773" s="483"/>
      <c r="B1773" s="479"/>
      <c r="C1773" s="479"/>
      <c r="D1773" s="479"/>
      <c r="E1773" s="479"/>
      <c r="F1773" s="479"/>
      <c r="G1773" s="479"/>
      <c r="H1773" s="479"/>
      <c r="I1773" s="479"/>
      <c r="J1773" s="479"/>
      <c r="K1773" s="480"/>
      <c r="L1773" s="286"/>
      <c r="M1773" s="286"/>
      <c r="N1773" s="286"/>
      <c r="O1773" s="286"/>
      <c r="P1773" s="286"/>
      <c r="Q1773" s="286"/>
      <c r="R1773" s="286"/>
      <c r="S1773" s="286"/>
      <c r="T1773" s="286"/>
      <c r="U1773" s="286"/>
      <c r="V1773" s="286"/>
    </row>
    <row r="1774" spans="1:22" ht="42" customHeight="1">
      <c r="A1774" s="288" t="s">
        <v>303</v>
      </c>
      <c r="B1774" s="484" t="str">
        <f>B3</f>
        <v>CONSTRUCCION DE LOS SISTEMAS DE ALCANTARILLADO PLUVIAL DE LOS BARRIOS EL DORADO, PRADOS DE SAN LUIS, SANTA CATALINA, PATRIOTAS, VILLA BACHUE y PRADOS DEL NORTE DE LA CIUDAD DE TUNJA.</v>
      </c>
      <c r="C1774" s="485"/>
      <c r="D1774" s="485"/>
      <c r="E1774" s="485"/>
      <c r="F1774" s="485"/>
      <c r="G1774" s="485"/>
      <c r="H1774" s="485"/>
      <c r="I1774" s="485"/>
      <c r="J1774" s="485"/>
      <c r="K1774" s="486"/>
      <c r="L1774" s="286"/>
      <c r="M1774" s="286"/>
      <c r="N1774" s="286"/>
      <c r="O1774" s="286"/>
      <c r="P1774" s="286"/>
      <c r="Q1774" s="286"/>
      <c r="R1774" s="286"/>
      <c r="S1774" s="286"/>
      <c r="T1774" s="286"/>
      <c r="U1774" s="286"/>
      <c r="V1774" s="286"/>
    </row>
    <row r="1775" spans="1:22" ht="12.75" customHeight="1">
      <c r="A1775" s="487" t="s">
        <v>305</v>
      </c>
      <c r="B1775" s="455"/>
      <c r="C1775" s="488"/>
      <c r="D1775" s="489"/>
      <c r="E1775" s="489"/>
      <c r="F1775" s="455"/>
      <c r="G1775" s="490" t="s">
        <v>306</v>
      </c>
      <c r="H1775" s="455"/>
      <c r="I1775" s="490"/>
      <c r="J1775" s="489"/>
      <c r="K1775" s="491"/>
      <c r="L1775" s="286"/>
      <c r="M1775" s="286"/>
      <c r="N1775" s="286"/>
      <c r="O1775" s="286"/>
      <c r="P1775" s="286"/>
      <c r="Q1775" s="286"/>
      <c r="R1775" s="286"/>
      <c r="S1775" s="286"/>
      <c r="T1775" s="286"/>
      <c r="U1775" s="286"/>
      <c r="V1775" s="286"/>
    </row>
    <row r="1776" spans="1:22" ht="39.75" customHeight="1" thickBot="1">
      <c r="A1776" s="289" t="s">
        <v>8</v>
      </c>
      <c r="B1776" s="465" t="s">
        <v>105</v>
      </c>
      <c r="C1776" s="466"/>
      <c r="D1776" s="467" t="s">
        <v>10</v>
      </c>
      <c r="E1776" s="468"/>
      <c r="F1776" s="466"/>
      <c r="G1776" s="503" t="str">
        <f>'PRESUPUESTO OFICIAL'!C94</f>
        <v>CONCRETO SIMPLE DE 21 MPa - (3000 PSI) IMPERMEABILIZADO PARA TAPAS</v>
      </c>
      <c r="H1776" s="468"/>
      <c r="I1776" s="468"/>
      <c r="J1776" s="290" t="s">
        <v>9</v>
      </c>
      <c r="K1776" s="291" t="s">
        <v>14</v>
      </c>
      <c r="L1776" s="286"/>
      <c r="M1776" s="286"/>
      <c r="N1776" s="286"/>
      <c r="O1776" s="286"/>
      <c r="P1776" s="286"/>
      <c r="Q1776" s="286"/>
      <c r="R1776" s="286"/>
      <c r="S1776" s="286"/>
      <c r="T1776" s="286"/>
      <c r="U1776" s="286"/>
      <c r="V1776" s="286"/>
    </row>
    <row r="1777" spans="1:22" ht="12.75" customHeight="1">
      <c r="A1777" s="470" t="s">
        <v>307</v>
      </c>
      <c r="B1777" s="471"/>
      <c r="C1777" s="474" t="s">
        <v>5</v>
      </c>
      <c r="D1777" s="476" t="s">
        <v>308</v>
      </c>
      <c r="E1777" s="477"/>
      <c r="F1777" s="473"/>
      <c r="G1777" s="474" t="s">
        <v>13</v>
      </c>
      <c r="H1777" s="478" t="s">
        <v>309</v>
      </c>
      <c r="I1777" s="479"/>
      <c r="J1777" s="479"/>
      <c r="K1777" s="480"/>
      <c r="L1777" s="286"/>
      <c r="M1777" s="286"/>
      <c r="N1777" s="286"/>
      <c r="O1777" s="286"/>
      <c r="P1777" s="286"/>
      <c r="Q1777" s="286"/>
      <c r="R1777" s="286"/>
      <c r="S1777" s="286"/>
      <c r="T1777" s="286"/>
      <c r="U1777" s="286"/>
      <c r="V1777" s="286"/>
    </row>
    <row r="1778" spans="1:22" ht="12.75" customHeight="1">
      <c r="A1778" s="483"/>
      <c r="B1778" s="471"/>
      <c r="C1778" s="506"/>
      <c r="D1778" s="323" t="s">
        <v>310</v>
      </c>
      <c r="E1778" s="323" t="s">
        <v>311</v>
      </c>
      <c r="F1778" s="323" t="s">
        <v>312</v>
      </c>
      <c r="G1778" s="506"/>
      <c r="H1778" s="481"/>
      <c r="I1778" s="477"/>
      <c r="J1778" s="477"/>
      <c r="K1778" s="482"/>
      <c r="L1778" s="286"/>
      <c r="M1778" s="286"/>
      <c r="N1778" s="286"/>
      <c r="O1778" s="286"/>
      <c r="P1778" s="286"/>
      <c r="Q1778" s="286"/>
      <c r="R1778" s="286"/>
      <c r="S1778" s="286"/>
      <c r="T1778" s="286"/>
      <c r="U1778" s="286"/>
      <c r="V1778" s="286"/>
    </row>
    <row r="1779" spans="1:22" ht="12.75" customHeight="1">
      <c r="A1779" s="501" t="s">
        <v>346</v>
      </c>
      <c r="B1779" s="509" t="s">
        <v>324</v>
      </c>
      <c r="C1779" s="305">
        <v>15</v>
      </c>
      <c r="D1779" s="304">
        <f>PI()*(1^2)</f>
        <v>3.1415926535897931</v>
      </c>
      <c r="E1779" s="306"/>
      <c r="F1779" s="307">
        <v>0.25</v>
      </c>
      <c r="G1779" s="331">
        <f>C1779*D1779*F1779</f>
        <v>11.780972450961723</v>
      </c>
      <c r="H1779" s="300"/>
      <c r="I1779" s="300"/>
      <c r="J1779" s="300"/>
      <c r="K1779" s="301"/>
      <c r="L1779" s="286"/>
      <c r="M1779" s="286"/>
      <c r="N1779" s="286"/>
      <c r="O1779" s="286"/>
      <c r="P1779" s="286"/>
      <c r="Q1779" s="286"/>
      <c r="R1779" s="286"/>
      <c r="S1779" s="286"/>
      <c r="T1779" s="286"/>
      <c r="U1779" s="286"/>
      <c r="V1779" s="286"/>
    </row>
    <row r="1780" spans="1:22" ht="12.75" customHeight="1">
      <c r="A1780" s="501" t="s">
        <v>347</v>
      </c>
      <c r="B1780" s="509" t="s">
        <v>326</v>
      </c>
      <c r="C1780" s="305">
        <v>-15</v>
      </c>
      <c r="D1780" s="304">
        <f>PI()*(0.35^2)</f>
        <v>0.38484510006474959</v>
      </c>
      <c r="E1780" s="306"/>
      <c r="F1780" s="307">
        <v>0.2</v>
      </c>
      <c r="G1780" s="331">
        <f>C1780*D1780*F1780</f>
        <v>-1.1545353001942489</v>
      </c>
      <c r="H1780" s="300"/>
      <c r="I1780" s="300"/>
      <c r="J1780" s="300"/>
      <c r="K1780" s="301"/>
      <c r="L1780" s="286"/>
      <c r="M1780" s="286"/>
      <c r="N1780" s="286"/>
      <c r="O1780" s="286"/>
      <c r="P1780" s="286"/>
      <c r="Q1780" s="286"/>
      <c r="R1780" s="286"/>
      <c r="S1780" s="286"/>
      <c r="T1780" s="286"/>
      <c r="U1780" s="286"/>
      <c r="V1780" s="286"/>
    </row>
    <row r="1781" spans="1:22" ht="12.75" customHeight="1">
      <c r="A1781" s="501"/>
      <c r="B1781" s="509"/>
      <c r="C1781" s="305"/>
      <c r="D1781" s="304"/>
      <c r="E1781" s="306"/>
      <c r="F1781" s="307"/>
      <c r="G1781" s="331"/>
      <c r="H1781" s="300"/>
      <c r="I1781" s="300"/>
      <c r="J1781" s="300"/>
      <c r="K1781" s="301"/>
      <c r="L1781" s="286"/>
      <c r="M1781" s="286"/>
      <c r="N1781" s="286"/>
      <c r="O1781" s="286"/>
      <c r="P1781" s="286"/>
      <c r="Q1781" s="286"/>
      <c r="R1781" s="286"/>
      <c r="S1781" s="286"/>
      <c r="T1781" s="286"/>
      <c r="U1781" s="286"/>
      <c r="V1781" s="286"/>
    </row>
    <row r="1782" spans="1:22" ht="12.75" customHeight="1">
      <c r="A1782" s="501"/>
      <c r="B1782" s="509"/>
      <c r="C1782" s="305"/>
      <c r="D1782" s="304"/>
      <c r="E1782" s="306"/>
      <c r="F1782" s="307"/>
      <c r="G1782" s="331"/>
      <c r="H1782" s="300"/>
      <c r="I1782" s="300"/>
      <c r="J1782" s="300"/>
      <c r="K1782" s="301"/>
      <c r="L1782" s="286"/>
      <c r="M1782" s="286"/>
      <c r="N1782" s="286"/>
      <c r="O1782" s="286"/>
      <c r="P1782" s="286"/>
      <c r="Q1782" s="286"/>
      <c r="R1782" s="286"/>
      <c r="S1782" s="286"/>
      <c r="T1782" s="286"/>
      <c r="U1782" s="286"/>
      <c r="V1782" s="286"/>
    </row>
    <row r="1783" spans="1:22" ht="15" customHeight="1">
      <c r="A1783" s="501"/>
      <c r="B1783" s="509"/>
      <c r="C1783" s="305"/>
      <c r="D1783" s="349"/>
      <c r="E1783" s="349"/>
      <c r="F1783" s="349"/>
      <c r="G1783" s="331"/>
      <c r="K1783" s="301"/>
    </row>
    <row r="1784" spans="1:22" ht="12.75" customHeight="1" thickBot="1">
      <c r="A1784" s="502" t="s">
        <v>13</v>
      </c>
      <c r="B1784" s="477"/>
      <c r="C1784" s="477"/>
      <c r="D1784" s="477"/>
      <c r="E1784" s="477"/>
      <c r="F1784" s="473"/>
      <c r="G1784" s="308">
        <f>ROUNDUP((SUM(G1779:G1783)),0)</f>
        <v>11</v>
      </c>
      <c r="H1784" s="292"/>
      <c r="I1784" s="309"/>
      <c r="J1784" s="309"/>
      <c r="K1784" s="310"/>
      <c r="L1784" s="286"/>
      <c r="N1784" s="286"/>
      <c r="O1784" s="286"/>
      <c r="P1784" s="286"/>
      <c r="Q1784" s="286"/>
      <c r="R1784" s="286"/>
      <c r="S1784" s="286"/>
      <c r="T1784" s="286"/>
      <c r="U1784" s="286"/>
      <c r="V1784" s="286"/>
    </row>
    <row r="1785" spans="1:22" ht="12.75" customHeight="1" thickBot="1">
      <c r="A1785" s="495"/>
      <c r="B1785" s="496"/>
      <c r="C1785" s="496"/>
      <c r="D1785" s="496"/>
      <c r="E1785" s="496"/>
      <c r="F1785" s="496"/>
      <c r="G1785" s="496"/>
      <c r="H1785" s="496"/>
      <c r="I1785" s="496"/>
      <c r="J1785" s="496"/>
      <c r="K1785" s="497"/>
      <c r="L1785" s="286"/>
      <c r="M1785" s="286"/>
      <c r="N1785" s="286"/>
      <c r="O1785" s="286"/>
      <c r="P1785" s="286"/>
      <c r="Q1785" s="286"/>
      <c r="R1785" s="286"/>
      <c r="S1785" s="286"/>
      <c r="T1785" s="286"/>
      <c r="U1785" s="286"/>
      <c r="V1785" s="286"/>
    </row>
    <row r="1786" spans="1:22" ht="12.75" customHeight="1">
      <c r="A1786" s="311"/>
      <c r="B1786" s="312"/>
      <c r="C1786" s="312"/>
      <c r="D1786" s="312"/>
      <c r="E1786" s="312"/>
      <c r="F1786" s="312"/>
      <c r="G1786" s="312"/>
      <c r="H1786" s="312"/>
      <c r="I1786" s="312"/>
      <c r="J1786" s="312"/>
      <c r="K1786" s="313"/>
      <c r="L1786" s="286"/>
      <c r="M1786" s="286"/>
      <c r="N1786" s="286"/>
      <c r="O1786" s="286"/>
      <c r="P1786" s="286"/>
      <c r="Q1786" s="286"/>
      <c r="R1786" s="286"/>
      <c r="S1786" s="286"/>
      <c r="T1786" s="286"/>
      <c r="U1786" s="286"/>
      <c r="V1786" s="286"/>
    </row>
    <row r="1787" spans="1:22" ht="50.25" customHeight="1">
      <c r="A1787" s="459"/>
      <c r="B1787" s="460"/>
      <c r="C1787" s="460"/>
      <c r="D1787" s="460"/>
      <c r="E1787" s="460"/>
      <c r="F1787" s="460"/>
      <c r="G1787" s="460"/>
      <c r="H1787" s="460"/>
      <c r="I1787" s="460"/>
      <c r="J1787" s="286"/>
      <c r="K1787" s="314"/>
      <c r="L1787" s="286"/>
      <c r="M1787" s="286"/>
      <c r="N1787" s="286"/>
      <c r="O1787" s="286"/>
      <c r="P1787" s="286"/>
      <c r="Q1787" s="286"/>
      <c r="R1787" s="286"/>
      <c r="S1787" s="286"/>
      <c r="T1787" s="286"/>
      <c r="U1787" s="286"/>
      <c r="V1787" s="286"/>
    </row>
    <row r="1788" spans="1:22" ht="12.75" customHeight="1">
      <c r="A1788" s="461" t="s">
        <v>315</v>
      </c>
      <c r="B1788" s="460"/>
      <c r="C1788" s="460"/>
      <c r="D1788" s="316"/>
      <c r="E1788" s="316"/>
      <c r="F1788" s="462" t="s">
        <v>315</v>
      </c>
      <c r="G1788" s="460"/>
      <c r="H1788" s="460"/>
      <c r="I1788" s="316"/>
      <c r="J1788" s="286"/>
      <c r="K1788" s="314"/>
      <c r="L1788" s="286"/>
      <c r="M1788" s="286"/>
      <c r="N1788" s="286"/>
      <c r="O1788" s="286"/>
      <c r="P1788" s="286"/>
      <c r="Q1788" s="286"/>
      <c r="R1788" s="286"/>
      <c r="S1788" s="286"/>
      <c r="T1788" s="286"/>
      <c r="U1788" s="286"/>
      <c r="V1788" s="286"/>
    </row>
    <row r="1789" spans="1:22" ht="12.75" customHeight="1" thickBot="1">
      <c r="A1789" s="451" t="s">
        <v>316</v>
      </c>
      <c r="B1789" s="452"/>
      <c r="C1789" s="452"/>
      <c r="D1789" s="317"/>
      <c r="E1789" s="317"/>
      <c r="F1789" s="453" t="s">
        <v>316</v>
      </c>
      <c r="G1789" s="452"/>
      <c r="H1789" s="452"/>
      <c r="I1789" s="317"/>
      <c r="J1789" s="318"/>
      <c r="K1789" s="319"/>
      <c r="L1789" s="286"/>
      <c r="M1789" s="286"/>
      <c r="N1789" s="286"/>
      <c r="O1789" s="286"/>
      <c r="P1789" s="286"/>
      <c r="Q1789" s="286"/>
      <c r="R1789" s="286"/>
      <c r="S1789" s="286"/>
      <c r="T1789" s="286"/>
      <c r="U1789" s="286"/>
      <c r="V1789" s="286"/>
    </row>
    <row r="1790" spans="1:22" ht="12.75" customHeight="1">
      <c r="A1790" s="492" t="s">
        <v>302</v>
      </c>
      <c r="B1790" s="493"/>
      <c r="C1790" s="493"/>
      <c r="D1790" s="493"/>
      <c r="E1790" s="493"/>
      <c r="F1790" s="493"/>
      <c r="G1790" s="493"/>
      <c r="H1790" s="493"/>
      <c r="I1790" s="493"/>
      <c r="J1790" s="493"/>
      <c r="K1790" s="494"/>
      <c r="L1790" s="286"/>
      <c r="M1790" s="286"/>
      <c r="N1790" s="286"/>
      <c r="O1790" s="286"/>
      <c r="P1790" s="286"/>
      <c r="Q1790" s="286"/>
      <c r="R1790" s="286"/>
      <c r="S1790" s="286"/>
      <c r="T1790" s="286"/>
      <c r="U1790" s="286"/>
      <c r="V1790" s="286"/>
    </row>
    <row r="1791" spans="1:22" ht="12.75" customHeight="1" thickBot="1">
      <c r="A1791" s="483"/>
      <c r="B1791" s="479"/>
      <c r="C1791" s="479"/>
      <c r="D1791" s="479"/>
      <c r="E1791" s="479"/>
      <c r="F1791" s="479"/>
      <c r="G1791" s="479"/>
      <c r="H1791" s="479"/>
      <c r="I1791" s="479"/>
      <c r="J1791" s="479"/>
      <c r="K1791" s="480"/>
      <c r="L1791" s="286"/>
      <c r="M1791" s="286"/>
      <c r="N1791" s="286"/>
      <c r="O1791" s="286"/>
      <c r="P1791" s="286"/>
      <c r="Q1791" s="286"/>
      <c r="R1791" s="286"/>
      <c r="S1791" s="286"/>
      <c r="T1791" s="286"/>
      <c r="U1791" s="286"/>
      <c r="V1791" s="286"/>
    </row>
    <row r="1792" spans="1:22" ht="42" customHeight="1">
      <c r="A1792" s="288" t="s">
        <v>303</v>
      </c>
      <c r="B1792" s="484" t="str">
        <f>B3</f>
        <v>CONSTRUCCION DE LOS SISTEMAS DE ALCANTARILLADO PLUVIAL DE LOS BARRIOS EL DORADO, PRADOS DE SAN LUIS, SANTA CATALINA, PATRIOTAS, VILLA BACHUE y PRADOS DEL NORTE DE LA CIUDAD DE TUNJA.</v>
      </c>
      <c r="C1792" s="485"/>
      <c r="D1792" s="485"/>
      <c r="E1792" s="485"/>
      <c r="F1792" s="485"/>
      <c r="G1792" s="485"/>
      <c r="H1792" s="485"/>
      <c r="I1792" s="485"/>
      <c r="J1792" s="485"/>
      <c r="K1792" s="486"/>
      <c r="L1792" s="286"/>
      <c r="M1792" s="286"/>
      <c r="N1792" s="286"/>
      <c r="O1792" s="286"/>
      <c r="P1792" s="286"/>
      <c r="Q1792" s="286"/>
      <c r="R1792" s="286"/>
      <c r="S1792" s="286"/>
      <c r="T1792" s="286"/>
      <c r="U1792" s="286"/>
      <c r="V1792" s="286"/>
    </row>
    <row r="1793" spans="1:22" ht="12.75" customHeight="1">
      <c r="A1793" s="487" t="s">
        <v>305</v>
      </c>
      <c r="B1793" s="455"/>
      <c r="C1793" s="488"/>
      <c r="D1793" s="489"/>
      <c r="E1793" s="489"/>
      <c r="F1793" s="455"/>
      <c r="G1793" s="490" t="s">
        <v>306</v>
      </c>
      <c r="H1793" s="455"/>
      <c r="I1793" s="490"/>
      <c r="J1793" s="489"/>
      <c r="K1793" s="491"/>
      <c r="L1793" s="286"/>
      <c r="M1793" s="286"/>
      <c r="N1793" s="286"/>
      <c r="O1793" s="286"/>
      <c r="P1793" s="286"/>
      <c r="Q1793" s="286"/>
      <c r="R1793" s="286"/>
      <c r="S1793" s="286"/>
      <c r="T1793" s="286"/>
      <c r="U1793" s="286"/>
      <c r="V1793" s="286"/>
    </row>
    <row r="1794" spans="1:22" ht="39.75" customHeight="1" thickBot="1">
      <c r="A1794" s="289" t="s">
        <v>8</v>
      </c>
      <c r="B1794" s="465" t="s">
        <v>106</v>
      </c>
      <c r="C1794" s="466"/>
      <c r="D1794" s="467" t="s">
        <v>10</v>
      </c>
      <c r="E1794" s="468"/>
      <c r="F1794" s="466"/>
      <c r="G1794" s="503" t="str">
        <f>'PRESUPUESTO OFICIAL'!C95</f>
        <v>PASO DE ESCALERILLA DE GATO CON VARILLA DE 5/8"</v>
      </c>
      <c r="H1794" s="468"/>
      <c r="I1794" s="468"/>
      <c r="J1794" s="290" t="s">
        <v>9</v>
      </c>
      <c r="K1794" s="291" t="s">
        <v>9</v>
      </c>
      <c r="L1794" s="286"/>
      <c r="M1794" s="286"/>
      <c r="N1794" s="286"/>
      <c r="O1794" s="286"/>
      <c r="P1794" s="286"/>
      <c r="Q1794" s="286"/>
      <c r="R1794" s="286"/>
      <c r="S1794" s="286"/>
      <c r="T1794" s="286"/>
      <c r="U1794" s="286"/>
      <c r="V1794" s="286"/>
    </row>
    <row r="1795" spans="1:22" ht="12.75" customHeight="1">
      <c r="A1795" s="470" t="s">
        <v>307</v>
      </c>
      <c r="B1795" s="471"/>
      <c r="C1795" s="474" t="s">
        <v>5</v>
      </c>
      <c r="D1795" s="476" t="s">
        <v>308</v>
      </c>
      <c r="E1795" s="477"/>
      <c r="F1795" s="473"/>
      <c r="G1795" s="474" t="s">
        <v>13</v>
      </c>
      <c r="H1795" s="478" t="s">
        <v>309</v>
      </c>
      <c r="I1795" s="479"/>
      <c r="J1795" s="479"/>
      <c r="K1795" s="480"/>
      <c r="L1795" s="286"/>
      <c r="M1795" s="286"/>
      <c r="N1795" s="286"/>
      <c r="O1795" s="286"/>
      <c r="P1795" s="286"/>
      <c r="Q1795" s="286"/>
      <c r="R1795" s="286"/>
      <c r="S1795" s="286"/>
      <c r="T1795" s="286"/>
      <c r="U1795" s="286"/>
      <c r="V1795" s="286"/>
    </row>
    <row r="1796" spans="1:22" ht="12.75" customHeight="1">
      <c r="A1796" s="483"/>
      <c r="B1796" s="471"/>
      <c r="C1796" s="506"/>
      <c r="D1796" s="323" t="s">
        <v>310</v>
      </c>
      <c r="E1796" s="323" t="s">
        <v>348</v>
      </c>
      <c r="F1796" s="323" t="s">
        <v>349</v>
      </c>
      <c r="G1796" s="506"/>
      <c r="H1796" s="481"/>
      <c r="I1796" s="477"/>
      <c r="J1796" s="477"/>
      <c r="K1796" s="482"/>
      <c r="L1796" s="286"/>
      <c r="M1796" s="286"/>
      <c r="N1796" s="286"/>
      <c r="O1796" s="286"/>
      <c r="P1796" s="286"/>
      <c r="Q1796" s="286"/>
      <c r="R1796" s="286"/>
      <c r="S1796" s="286"/>
      <c r="T1796" s="286"/>
      <c r="U1796" s="286"/>
      <c r="V1796" s="286"/>
    </row>
    <row r="1797" spans="1:22" ht="12.75" customHeight="1">
      <c r="A1797" s="529" t="s">
        <v>419</v>
      </c>
      <c r="B1797" s="533"/>
      <c r="C1797" s="330">
        <f>ROUND((F1797/0.4),0)</f>
        <v>4</v>
      </c>
      <c r="D1797" s="330"/>
      <c r="E1797" s="330"/>
      <c r="F1797" s="330">
        <v>1.5100000000002183</v>
      </c>
      <c r="G1797" s="338">
        <f>C1797</f>
        <v>4</v>
      </c>
      <c r="H1797" s="300"/>
      <c r="I1797" s="300"/>
      <c r="J1797" s="300"/>
      <c r="K1797" s="301"/>
      <c r="L1797" s="286"/>
      <c r="M1797" s="286"/>
      <c r="N1797" s="286"/>
      <c r="O1797" s="286"/>
      <c r="P1797" s="286"/>
      <c r="Q1797" s="286"/>
      <c r="R1797" s="286"/>
      <c r="S1797" s="286"/>
      <c r="T1797" s="286"/>
      <c r="U1797" s="286"/>
      <c r="V1797" s="286"/>
    </row>
    <row r="1798" spans="1:22" ht="12.75" customHeight="1">
      <c r="A1798" s="527" t="s">
        <v>420</v>
      </c>
      <c r="B1798" s="528"/>
      <c r="C1798" s="330">
        <f t="shared" ref="C1798:C1811" si="51">ROUND((F1798/0.4),0)</f>
        <v>4</v>
      </c>
      <c r="D1798" s="330"/>
      <c r="E1798" s="330"/>
      <c r="F1798" s="335">
        <v>1.5599999999999454</v>
      </c>
      <c r="G1798" s="338">
        <f t="shared" ref="G1798:G1811" si="52">C1798</f>
        <v>4</v>
      </c>
      <c r="H1798" s="293"/>
      <c r="I1798" s="300"/>
      <c r="J1798" s="300"/>
      <c r="K1798" s="301"/>
      <c r="L1798" s="286"/>
      <c r="M1798" s="286"/>
      <c r="N1798" s="286"/>
      <c r="O1798" s="286"/>
      <c r="P1798" s="286"/>
      <c r="Q1798" s="286"/>
      <c r="R1798" s="286"/>
      <c r="S1798" s="286"/>
      <c r="T1798" s="286"/>
      <c r="U1798" s="286"/>
      <c r="V1798" s="286"/>
    </row>
    <row r="1799" spans="1:22" ht="12.75" customHeight="1">
      <c r="A1799" s="529" t="s">
        <v>406</v>
      </c>
      <c r="B1799" s="533"/>
      <c r="C1799" s="330">
        <f t="shared" si="51"/>
        <v>4</v>
      </c>
      <c r="D1799" s="330"/>
      <c r="E1799" s="330"/>
      <c r="F1799" s="298">
        <v>1.5700000000001637</v>
      </c>
      <c r="G1799" s="338">
        <f t="shared" si="52"/>
        <v>4</v>
      </c>
      <c r="H1799" s="293"/>
      <c r="I1799" s="300"/>
      <c r="J1799" s="300"/>
      <c r="K1799" s="301"/>
      <c r="L1799" s="286"/>
      <c r="M1799" s="286"/>
      <c r="N1799" s="286"/>
      <c r="O1799" s="286"/>
      <c r="P1799" s="286"/>
      <c r="Q1799" s="286"/>
      <c r="R1799" s="286"/>
      <c r="S1799" s="286"/>
      <c r="T1799" s="286"/>
      <c r="U1799" s="286"/>
      <c r="V1799" s="286"/>
    </row>
    <row r="1800" spans="1:22" ht="12.75" customHeight="1">
      <c r="A1800" s="522" t="s">
        <v>407</v>
      </c>
      <c r="B1800" s="523"/>
      <c r="C1800" s="330">
        <f t="shared" si="51"/>
        <v>4</v>
      </c>
      <c r="D1800" s="330"/>
      <c r="E1800" s="330"/>
      <c r="F1800" s="298">
        <v>1.6200000000003456</v>
      </c>
      <c r="G1800" s="338">
        <f t="shared" si="52"/>
        <v>4</v>
      </c>
      <c r="H1800" s="339"/>
      <c r="I1800" s="300"/>
      <c r="J1800" s="300"/>
      <c r="K1800" s="301"/>
      <c r="L1800" s="286"/>
      <c r="M1800" s="286"/>
      <c r="N1800" s="286"/>
      <c r="O1800" s="286"/>
      <c r="P1800" s="286"/>
      <c r="Q1800" s="286"/>
      <c r="R1800" s="286"/>
      <c r="S1800" s="286"/>
      <c r="T1800" s="286"/>
      <c r="U1800" s="286"/>
      <c r="V1800" s="286"/>
    </row>
    <row r="1801" spans="1:22" ht="12.75" customHeight="1">
      <c r="A1801" s="522" t="s">
        <v>408</v>
      </c>
      <c r="B1801" s="523"/>
      <c r="C1801" s="330">
        <f t="shared" si="51"/>
        <v>4</v>
      </c>
      <c r="D1801" s="330"/>
      <c r="E1801" s="330"/>
      <c r="F1801" s="330">
        <v>1.7199999999997999</v>
      </c>
      <c r="G1801" s="338">
        <f t="shared" si="52"/>
        <v>4</v>
      </c>
      <c r="H1801" s="300"/>
      <c r="I1801" s="300"/>
      <c r="J1801" s="300"/>
      <c r="K1801" s="301"/>
      <c r="L1801" s="286"/>
      <c r="M1801" s="286"/>
      <c r="N1801" s="286"/>
      <c r="O1801" s="286"/>
      <c r="P1801" s="286"/>
      <c r="Q1801" s="286"/>
      <c r="R1801" s="286"/>
      <c r="S1801" s="286"/>
      <c r="T1801" s="286"/>
      <c r="U1801" s="286"/>
      <c r="V1801" s="286"/>
    </row>
    <row r="1802" spans="1:22" ht="12.75" customHeight="1">
      <c r="A1802" s="522" t="s">
        <v>409</v>
      </c>
      <c r="B1802" s="523"/>
      <c r="C1802" s="330">
        <f t="shared" si="51"/>
        <v>6</v>
      </c>
      <c r="D1802" s="330"/>
      <c r="E1802" s="330"/>
      <c r="F1802" s="330">
        <v>2.2600000000002183</v>
      </c>
      <c r="G1802" s="338">
        <f t="shared" si="52"/>
        <v>6</v>
      </c>
      <c r="H1802" s="300"/>
      <c r="I1802" s="300"/>
      <c r="J1802" s="300"/>
      <c r="K1802" s="301"/>
      <c r="L1802" s="286"/>
      <c r="M1802" s="286"/>
      <c r="N1802" s="286"/>
      <c r="O1802" s="286"/>
      <c r="P1802" s="286"/>
      <c r="Q1802" s="286"/>
      <c r="R1802" s="286"/>
      <c r="S1802" s="286"/>
      <c r="T1802" s="286"/>
      <c r="U1802" s="286"/>
      <c r="V1802" s="286"/>
    </row>
    <row r="1803" spans="1:22" ht="12.75" customHeight="1">
      <c r="A1803" s="522" t="s">
        <v>410</v>
      </c>
      <c r="B1803" s="523"/>
      <c r="C1803" s="330">
        <f>ROUND((F1803/0.4),0)</f>
        <v>6</v>
      </c>
      <c r="D1803" s="330"/>
      <c r="E1803" s="330"/>
      <c r="F1803" s="335">
        <v>2.5900000000001455</v>
      </c>
      <c r="G1803" s="338">
        <f t="shared" si="52"/>
        <v>6</v>
      </c>
      <c r="H1803" s="293"/>
      <c r="I1803" s="300"/>
      <c r="J1803" s="300"/>
      <c r="K1803" s="301"/>
      <c r="L1803" s="286"/>
      <c r="M1803" s="286"/>
      <c r="N1803" s="286"/>
      <c r="O1803" s="286"/>
      <c r="P1803" s="286"/>
      <c r="Q1803" s="286"/>
      <c r="R1803" s="286"/>
      <c r="S1803" s="286"/>
      <c r="T1803" s="286"/>
      <c r="U1803" s="286"/>
      <c r="V1803" s="286"/>
    </row>
    <row r="1804" spans="1:22" ht="12.75" customHeight="1">
      <c r="A1804" s="522" t="s">
        <v>411</v>
      </c>
      <c r="B1804" s="523"/>
      <c r="C1804" s="330">
        <f t="shared" si="51"/>
        <v>4</v>
      </c>
      <c r="D1804" s="330"/>
      <c r="E1804" s="330"/>
      <c r="F1804" s="298">
        <v>1.7600000000002183</v>
      </c>
      <c r="G1804" s="338">
        <f t="shared" si="52"/>
        <v>4</v>
      </c>
      <c r="H1804" s="293"/>
      <c r="I1804" s="300"/>
      <c r="J1804" s="300"/>
      <c r="K1804" s="301"/>
      <c r="L1804" s="286"/>
      <c r="M1804" s="286"/>
      <c r="N1804" s="286"/>
      <c r="O1804" s="286"/>
      <c r="P1804" s="286"/>
      <c r="Q1804" s="286"/>
      <c r="R1804" s="286"/>
      <c r="S1804" s="286"/>
      <c r="T1804" s="286"/>
      <c r="U1804" s="286"/>
      <c r="V1804" s="286"/>
    </row>
    <row r="1805" spans="1:22" ht="12.75" customHeight="1">
      <c r="A1805" s="522" t="s">
        <v>412</v>
      </c>
      <c r="B1805" s="523"/>
      <c r="C1805" s="330">
        <f t="shared" si="51"/>
        <v>4</v>
      </c>
      <c r="D1805" s="330"/>
      <c r="E1805" s="330"/>
      <c r="F1805" s="298">
        <v>1.5199999999999818</v>
      </c>
      <c r="G1805" s="338">
        <f t="shared" si="52"/>
        <v>4</v>
      </c>
      <c r="H1805" s="339"/>
      <c r="I1805" s="300"/>
      <c r="J1805" s="300"/>
      <c r="K1805" s="301"/>
      <c r="L1805" s="286"/>
      <c r="M1805" s="286"/>
      <c r="N1805" s="286"/>
      <c r="O1805" s="286"/>
      <c r="P1805" s="286"/>
      <c r="Q1805" s="286"/>
      <c r="R1805" s="286"/>
      <c r="S1805" s="286"/>
      <c r="T1805" s="286"/>
      <c r="U1805" s="286"/>
      <c r="V1805" s="286"/>
    </row>
    <row r="1806" spans="1:22" ht="12.75" customHeight="1">
      <c r="A1806" s="522" t="s">
        <v>413</v>
      </c>
      <c r="B1806" s="523"/>
      <c r="C1806" s="330">
        <f t="shared" si="51"/>
        <v>5</v>
      </c>
      <c r="D1806" s="330"/>
      <c r="E1806" s="330"/>
      <c r="F1806" s="330">
        <v>1.8200000000001637</v>
      </c>
      <c r="G1806" s="338">
        <f t="shared" si="52"/>
        <v>5</v>
      </c>
      <c r="H1806" s="300"/>
      <c r="I1806" s="300"/>
      <c r="J1806" s="300"/>
      <c r="K1806" s="301"/>
      <c r="L1806" s="286"/>
      <c r="M1806" s="286"/>
      <c r="N1806" s="286"/>
      <c r="O1806" s="286"/>
      <c r="P1806" s="286"/>
      <c r="Q1806" s="286"/>
      <c r="R1806" s="286"/>
      <c r="S1806" s="286"/>
      <c r="T1806" s="286"/>
      <c r="U1806" s="286"/>
      <c r="V1806" s="286"/>
    </row>
    <row r="1807" spans="1:22" ht="12.75" customHeight="1">
      <c r="A1807" s="522" t="s">
        <v>414</v>
      </c>
      <c r="B1807" s="523"/>
      <c r="C1807" s="330">
        <f t="shared" si="51"/>
        <v>5</v>
      </c>
      <c r="D1807" s="330"/>
      <c r="E1807" s="330"/>
      <c r="F1807" s="330">
        <v>2.1899999999995998</v>
      </c>
      <c r="G1807" s="338">
        <f t="shared" si="52"/>
        <v>5</v>
      </c>
      <c r="H1807" s="300"/>
      <c r="I1807" s="300"/>
      <c r="J1807" s="300"/>
      <c r="K1807" s="301"/>
      <c r="L1807" s="286"/>
      <c r="M1807" s="286"/>
      <c r="N1807" s="286"/>
      <c r="O1807" s="286"/>
      <c r="P1807" s="286"/>
      <c r="Q1807" s="286"/>
      <c r="R1807" s="286"/>
      <c r="S1807" s="286"/>
      <c r="T1807" s="286"/>
      <c r="U1807" s="286"/>
      <c r="V1807" s="286"/>
    </row>
    <row r="1808" spans="1:22" ht="12.75" customHeight="1">
      <c r="A1808" s="522" t="s">
        <v>415</v>
      </c>
      <c r="B1808" s="523"/>
      <c r="C1808" s="330">
        <f t="shared" si="51"/>
        <v>4</v>
      </c>
      <c r="D1808" s="330"/>
      <c r="E1808" s="330"/>
      <c r="F1808" s="335">
        <v>1.75</v>
      </c>
      <c r="G1808" s="338">
        <f t="shared" si="52"/>
        <v>4</v>
      </c>
      <c r="H1808" s="293"/>
      <c r="I1808" s="300"/>
      <c r="J1808" s="300"/>
      <c r="K1808" s="301"/>
      <c r="L1808" s="286"/>
      <c r="M1808" s="286"/>
      <c r="N1808" s="286"/>
      <c r="O1808" s="286"/>
      <c r="P1808" s="286"/>
      <c r="Q1808" s="286"/>
      <c r="R1808" s="286"/>
      <c r="S1808" s="286"/>
      <c r="T1808" s="286"/>
      <c r="U1808" s="286"/>
      <c r="V1808" s="286"/>
    </row>
    <row r="1809" spans="1:22" ht="12.75" customHeight="1">
      <c r="A1809" s="522" t="s">
        <v>416</v>
      </c>
      <c r="B1809" s="523"/>
      <c r="C1809" s="330">
        <f t="shared" si="51"/>
        <v>4</v>
      </c>
      <c r="D1809" s="330"/>
      <c r="E1809" s="330"/>
      <c r="F1809" s="298">
        <v>1.5700000000001637</v>
      </c>
      <c r="G1809" s="338">
        <f t="shared" si="52"/>
        <v>4</v>
      </c>
      <c r="H1809" s="293"/>
      <c r="I1809" s="300"/>
      <c r="J1809" s="300"/>
      <c r="K1809" s="301"/>
      <c r="L1809" s="286"/>
      <c r="M1809" s="286"/>
      <c r="N1809" s="286"/>
      <c r="O1809" s="286"/>
      <c r="P1809" s="286"/>
      <c r="Q1809" s="286"/>
      <c r="R1809" s="286"/>
      <c r="S1809" s="286"/>
      <c r="T1809" s="286"/>
      <c r="U1809" s="286"/>
      <c r="V1809" s="286"/>
    </row>
    <row r="1810" spans="1:22" ht="12.75" customHeight="1">
      <c r="A1810" s="522" t="s">
        <v>417</v>
      </c>
      <c r="B1810" s="523"/>
      <c r="C1810" s="330">
        <f t="shared" si="51"/>
        <v>4</v>
      </c>
      <c r="D1810" s="330"/>
      <c r="E1810" s="330"/>
      <c r="F1810" s="298">
        <v>1.6300000000001091</v>
      </c>
      <c r="G1810" s="338">
        <f t="shared" si="52"/>
        <v>4</v>
      </c>
      <c r="H1810" s="339"/>
      <c r="I1810" s="300"/>
      <c r="J1810" s="300"/>
      <c r="K1810" s="301"/>
      <c r="L1810" s="286"/>
      <c r="M1810" s="286"/>
      <c r="N1810" s="286"/>
      <c r="O1810" s="286"/>
      <c r="P1810" s="286"/>
      <c r="Q1810" s="286"/>
      <c r="R1810" s="286"/>
      <c r="S1810" s="286"/>
      <c r="T1810" s="286"/>
      <c r="U1810" s="286"/>
      <c r="V1810" s="286"/>
    </row>
    <row r="1811" spans="1:22" ht="12.75" customHeight="1">
      <c r="A1811" s="522" t="s">
        <v>418</v>
      </c>
      <c r="B1811" s="523"/>
      <c r="C1811" s="330">
        <f t="shared" si="51"/>
        <v>4</v>
      </c>
      <c r="D1811" s="330"/>
      <c r="E1811" s="330"/>
      <c r="F1811" s="330">
        <v>1.6900000000000546</v>
      </c>
      <c r="G1811" s="338">
        <f t="shared" si="52"/>
        <v>4</v>
      </c>
      <c r="H1811" s="300"/>
      <c r="I1811" s="300"/>
      <c r="J1811" s="300"/>
      <c r="K1811" s="301"/>
      <c r="L1811" s="286"/>
      <c r="M1811" s="286"/>
      <c r="N1811" s="286"/>
      <c r="O1811" s="286"/>
      <c r="P1811" s="286"/>
      <c r="Q1811" s="286"/>
      <c r="R1811" s="286"/>
      <c r="S1811" s="286"/>
      <c r="T1811" s="286"/>
      <c r="U1811" s="286"/>
      <c r="V1811" s="286"/>
    </row>
    <row r="1812" spans="1:22" ht="15" customHeight="1">
      <c r="A1812" s="501"/>
      <c r="B1812" s="509"/>
      <c r="C1812" s="305"/>
      <c r="D1812" s="349"/>
      <c r="E1812" s="349"/>
      <c r="F1812" s="349"/>
      <c r="G1812" s="331"/>
      <c r="K1812" s="301"/>
    </row>
    <row r="1813" spans="1:22" ht="12.75" customHeight="1" thickBot="1">
      <c r="A1813" s="502" t="s">
        <v>13</v>
      </c>
      <c r="B1813" s="477"/>
      <c r="C1813" s="477"/>
      <c r="D1813" s="477"/>
      <c r="E1813" s="477"/>
      <c r="F1813" s="473"/>
      <c r="G1813" s="308">
        <f>ROUNDUP((SUM(G1797:G1812)),0)</f>
        <v>66</v>
      </c>
      <c r="H1813" s="292"/>
      <c r="I1813" s="309"/>
      <c r="J1813" s="309"/>
      <c r="K1813" s="310"/>
      <c r="L1813" s="286"/>
      <c r="N1813" s="286"/>
      <c r="O1813" s="286"/>
      <c r="P1813" s="286"/>
      <c r="Q1813" s="286"/>
      <c r="R1813" s="286"/>
      <c r="S1813" s="286"/>
      <c r="T1813" s="286"/>
      <c r="U1813" s="286"/>
      <c r="V1813" s="286"/>
    </row>
    <row r="1814" spans="1:22" ht="12.75" customHeight="1" thickBot="1">
      <c r="A1814" s="495"/>
      <c r="B1814" s="496"/>
      <c r="C1814" s="496"/>
      <c r="D1814" s="496"/>
      <c r="E1814" s="496"/>
      <c r="F1814" s="496"/>
      <c r="G1814" s="496"/>
      <c r="H1814" s="496"/>
      <c r="I1814" s="496"/>
      <c r="J1814" s="496"/>
      <c r="K1814" s="497"/>
      <c r="L1814" s="286"/>
      <c r="M1814" s="286"/>
      <c r="N1814" s="286"/>
      <c r="O1814" s="286"/>
      <c r="P1814" s="286"/>
      <c r="Q1814" s="286"/>
      <c r="R1814" s="286"/>
      <c r="S1814" s="286"/>
      <c r="T1814" s="286"/>
      <c r="U1814" s="286"/>
      <c r="V1814" s="286"/>
    </row>
    <row r="1815" spans="1:22" ht="12.75" customHeight="1">
      <c r="A1815" s="311"/>
      <c r="B1815" s="312"/>
      <c r="C1815" s="312"/>
      <c r="D1815" s="312"/>
      <c r="E1815" s="312"/>
      <c r="F1815" s="312"/>
      <c r="G1815" s="312"/>
      <c r="H1815" s="312"/>
      <c r="I1815" s="312"/>
      <c r="J1815" s="312"/>
      <c r="K1815" s="313"/>
      <c r="L1815" s="286"/>
      <c r="M1815" s="286"/>
      <c r="N1815" s="286"/>
      <c r="O1815" s="286"/>
      <c r="P1815" s="286"/>
      <c r="Q1815" s="286"/>
      <c r="R1815" s="286"/>
      <c r="S1815" s="286"/>
      <c r="T1815" s="286"/>
      <c r="U1815" s="286"/>
      <c r="V1815" s="286"/>
    </row>
    <row r="1816" spans="1:22" ht="50.25" customHeight="1">
      <c r="A1816" s="459"/>
      <c r="B1816" s="460"/>
      <c r="C1816" s="460"/>
      <c r="D1816" s="460"/>
      <c r="E1816" s="460"/>
      <c r="F1816" s="460"/>
      <c r="G1816" s="460"/>
      <c r="H1816" s="460"/>
      <c r="I1816" s="460"/>
      <c r="J1816" s="286"/>
      <c r="K1816" s="314"/>
      <c r="L1816" s="286"/>
      <c r="M1816" s="286"/>
      <c r="N1816" s="286"/>
      <c r="O1816" s="286"/>
      <c r="P1816" s="286"/>
      <c r="Q1816" s="286"/>
      <c r="R1816" s="286"/>
      <c r="S1816" s="286"/>
      <c r="T1816" s="286"/>
      <c r="U1816" s="286"/>
      <c r="V1816" s="286"/>
    </row>
    <row r="1817" spans="1:22" ht="12.75" customHeight="1">
      <c r="A1817" s="461" t="s">
        <v>315</v>
      </c>
      <c r="B1817" s="460"/>
      <c r="C1817" s="460"/>
      <c r="D1817" s="316"/>
      <c r="E1817" s="316"/>
      <c r="F1817" s="462" t="s">
        <v>315</v>
      </c>
      <c r="G1817" s="460"/>
      <c r="H1817" s="460"/>
      <c r="I1817" s="316"/>
      <c r="J1817" s="286"/>
      <c r="K1817" s="314"/>
      <c r="L1817" s="286"/>
      <c r="M1817" s="286"/>
      <c r="N1817" s="286"/>
      <c r="O1817" s="286"/>
      <c r="P1817" s="286"/>
      <c r="Q1817" s="286"/>
      <c r="R1817" s="286"/>
      <c r="S1817" s="286"/>
      <c r="T1817" s="286"/>
      <c r="U1817" s="286"/>
      <c r="V1817" s="286"/>
    </row>
    <row r="1818" spans="1:22" ht="12.75" customHeight="1" thickBot="1">
      <c r="A1818" s="451" t="s">
        <v>316</v>
      </c>
      <c r="B1818" s="452"/>
      <c r="C1818" s="452"/>
      <c r="D1818" s="317"/>
      <c r="E1818" s="317"/>
      <c r="F1818" s="453" t="s">
        <v>316</v>
      </c>
      <c r="G1818" s="452"/>
      <c r="H1818" s="452"/>
      <c r="I1818" s="317"/>
      <c r="J1818" s="318"/>
      <c r="K1818" s="319"/>
      <c r="L1818" s="286"/>
      <c r="M1818" s="286"/>
      <c r="N1818" s="286"/>
      <c r="O1818" s="286"/>
      <c r="P1818" s="286"/>
      <c r="Q1818" s="286"/>
      <c r="R1818" s="286"/>
      <c r="S1818" s="286"/>
      <c r="T1818" s="286"/>
      <c r="U1818" s="286"/>
      <c r="V1818" s="286"/>
    </row>
    <row r="1819" spans="1:22" ht="12.75" customHeight="1">
      <c r="A1819" s="492" t="s">
        <v>302</v>
      </c>
      <c r="B1819" s="493"/>
      <c r="C1819" s="493"/>
      <c r="D1819" s="493"/>
      <c r="E1819" s="493"/>
      <c r="F1819" s="493"/>
      <c r="G1819" s="493"/>
      <c r="H1819" s="493"/>
      <c r="I1819" s="493"/>
      <c r="J1819" s="493"/>
      <c r="K1819" s="494"/>
      <c r="L1819" s="286"/>
      <c r="M1819" s="286"/>
      <c r="N1819" s="286"/>
      <c r="O1819" s="286"/>
      <c r="P1819" s="286"/>
      <c r="Q1819" s="286"/>
      <c r="R1819" s="286"/>
      <c r="S1819" s="286"/>
      <c r="T1819" s="286"/>
      <c r="U1819" s="286"/>
      <c r="V1819" s="286"/>
    </row>
    <row r="1820" spans="1:22" ht="12.75" customHeight="1" thickBot="1">
      <c r="A1820" s="483"/>
      <c r="B1820" s="479"/>
      <c r="C1820" s="479"/>
      <c r="D1820" s="479"/>
      <c r="E1820" s="479"/>
      <c r="F1820" s="479"/>
      <c r="G1820" s="479"/>
      <c r="H1820" s="479"/>
      <c r="I1820" s="479"/>
      <c r="J1820" s="479"/>
      <c r="K1820" s="480"/>
      <c r="L1820" s="286"/>
      <c r="M1820" s="286"/>
      <c r="N1820" s="286"/>
      <c r="O1820" s="286"/>
      <c r="P1820" s="286"/>
      <c r="Q1820" s="286"/>
      <c r="R1820" s="286"/>
      <c r="S1820" s="286"/>
      <c r="T1820" s="286"/>
      <c r="U1820" s="286"/>
      <c r="V1820" s="286"/>
    </row>
    <row r="1821" spans="1:22" ht="42" customHeight="1">
      <c r="A1821" s="288" t="s">
        <v>303</v>
      </c>
      <c r="B1821" s="484" t="str">
        <f>B3</f>
        <v>CONSTRUCCION DE LOS SISTEMAS DE ALCANTARILLADO PLUVIAL DE LOS BARRIOS EL DORADO, PRADOS DE SAN LUIS, SANTA CATALINA, PATRIOTAS, VILLA BACHUE y PRADOS DEL NORTE DE LA CIUDAD DE TUNJA.</v>
      </c>
      <c r="C1821" s="485"/>
      <c r="D1821" s="485"/>
      <c r="E1821" s="485"/>
      <c r="F1821" s="485"/>
      <c r="G1821" s="485"/>
      <c r="H1821" s="485"/>
      <c r="I1821" s="485"/>
      <c r="J1821" s="485"/>
      <c r="K1821" s="486"/>
      <c r="L1821" s="286"/>
      <c r="M1821" s="286"/>
      <c r="N1821" s="286"/>
      <c r="O1821" s="286"/>
      <c r="P1821" s="286"/>
      <c r="Q1821" s="286"/>
      <c r="R1821" s="286"/>
      <c r="S1821" s="286"/>
      <c r="T1821" s="286"/>
      <c r="U1821" s="286"/>
      <c r="V1821" s="286"/>
    </row>
    <row r="1822" spans="1:22" ht="12.75" customHeight="1">
      <c r="A1822" s="487" t="s">
        <v>305</v>
      </c>
      <c r="B1822" s="455"/>
      <c r="C1822" s="488"/>
      <c r="D1822" s="489"/>
      <c r="E1822" s="489"/>
      <c r="F1822" s="455"/>
      <c r="G1822" s="490" t="s">
        <v>306</v>
      </c>
      <c r="H1822" s="455"/>
      <c r="I1822" s="490"/>
      <c r="J1822" s="489"/>
      <c r="K1822" s="491"/>
      <c r="L1822" s="286"/>
      <c r="M1822" s="286"/>
      <c r="N1822" s="286"/>
      <c r="O1822" s="286"/>
      <c r="P1822" s="286"/>
      <c r="Q1822" s="286"/>
      <c r="R1822" s="286"/>
      <c r="S1822" s="286"/>
      <c r="T1822" s="286"/>
      <c r="U1822" s="286"/>
      <c r="V1822" s="286"/>
    </row>
    <row r="1823" spans="1:22" ht="39.75" customHeight="1" thickBot="1">
      <c r="A1823" s="289" t="s">
        <v>8</v>
      </c>
      <c r="B1823" s="465" t="s">
        <v>107</v>
      </c>
      <c r="C1823" s="466"/>
      <c r="D1823" s="467" t="s">
        <v>10</v>
      </c>
      <c r="E1823" s="468"/>
      <c r="F1823" s="466"/>
      <c r="G1823" s="503" t="str">
        <f>'PRESUPUESTO OFICIAL'!C96</f>
        <v>BASE Y CAÑUELA EN CONCRETO DE 17.5 MPa - (2500 PSI)</v>
      </c>
      <c r="H1823" s="468"/>
      <c r="I1823" s="468"/>
      <c r="J1823" s="290" t="s">
        <v>9</v>
      </c>
      <c r="K1823" s="291" t="s">
        <v>14</v>
      </c>
      <c r="L1823" s="286"/>
      <c r="M1823" s="286"/>
      <c r="N1823" s="286"/>
      <c r="O1823" s="286"/>
      <c r="P1823" s="286"/>
      <c r="Q1823" s="286"/>
      <c r="R1823" s="286"/>
      <c r="S1823" s="286"/>
      <c r="T1823" s="286"/>
      <c r="U1823" s="286"/>
      <c r="V1823" s="286"/>
    </row>
    <row r="1824" spans="1:22" ht="12.75" customHeight="1">
      <c r="A1824" s="470" t="s">
        <v>307</v>
      </c>
      <c r="B1824" s="471"/>
      <c r="C1824" s="474" t="s">
        <v>5</v>
      </c>
      <c r="D1824" s="476" t="s">
        <v>308</v>
      </c>
      <c r="E1824" s="477"/>
      <c r="F1824" s="473"/>
      <c r="G1824" s="474" t="s">
        <v>13</v>
      </c>
      <c r="H1824" s="478" t="s">
        <v>309</v>
      </c>
      <c r="I1824" s="479"/>
      <c r="J1824" s="479"/>
      <c r="K1824" s="480"/>
      <c r="L1824" s="286"/>
      <c r="M1824" s="286"/>
      <c r="N1824" s="286"/>
      <c r="O1824" s="286"/>
      <c r="P1824" s="286"/>
      <c r="Q1824" s="286"/>
      <c r="R1824" s="286"/>
      <c r="S1824" s="286"/>
      <c r="T1824" s="286"/>
      <c r="U1824" s="286"/>
      <c r="V1824" s="286"/>
    </row>
    <row r="1825" spans="1:22" ht="12.75" customHeight="1">
      <c r="A1825" s="483"/>
      <c r="B1825" s="471"/>
      <c r="C1825" s="506"/>
      <c r="D1825" s="323" t="s">
        <v>345</v>
      </c>
      <c r="E1825" s="323" t="s">
        <v>311</v>
      </c>
      <c r="F1825" s="323" t="s">
        <v>312</v>
      </c>
      <c r="G1825" s="506"/>
      <c r="H1825" s="481"/>
      <c r="I1825" s="477"/>
      <c r="J1825" s="477"/>
      <c r="K1825" s="482"/>
      <c r="L1825" s="286"/>
      <c r="M1825" s="286"/>
      <c r="N1825" s="286"/>
      <c r="O1825" s="286"/>
      <c r="P1825" s="286"/>
      <c r="Q1825" s="286"/>
      <c r="R1825" s="286"/>
      <c r="S1825" s="286"/>
      <c r="T1825" s="286"/>
      <c r="U1825" s="286"/>
      <c r="V1825" s="286"/>
    </row>
    <row r="1826" spans="1:22" ht="12.75" customHeight="1">
      <c r="A1826" s="510" t="s">
        <v>350</v>
      </c>
      <c r="B1826" s="511"/>
      <c r="C1826" s="305">
        <v>15</v>
      </c>
      <c r="D1826" s="353">
        <f>PI()*(1^2)</f>
        <v>3.1415926535897931</v>
      </c>
      <c r="E1826" s="306"/>
      <c r="F1826" s="307">
        <v>0.2</v>
      </c>
      <c r="G1826" s="331">
        <f>C1826*D1826*F1826</f>
        <v>9.4247779607693793</v>
      </c>
      <c r="H1826" s="300"/>
      <c r="I1826" s="300"/>
      <c r="J1826" s="300"/>
      <c r="K1826" s="301"/>
      <c r="L1826" s="286"/>
      <c r="M1826" s="286"/>
      <c r="N1826" s="286"/>
      <c r="O1826" s="286"/>
      <c r="P1826" s="286"/>
      <c r="Q1826" s="286"/>
      <c r="R1826" s="286"/>
      <c r="S1826" s="286"/>
      <c r="T1826" s="286"/>
      <c r="U1826" s="286"/>
      <c r="V1826" s="286"/>
    </row>
    <row r="1827" spans="1:22" ht="12.75" customHeight="1">
      <c r="A1827" s="510"/>
      <c r="B1827" s="511"/>
      <c r="C1827" s="305"/>
      <c r="D1827" s="353"/>
      <c r="E1827" s="306"/>
      <c r="F1827" s="307"/>
      <c r="G1827" s="331"/>
      <c r="H1827" s="300"/>
      <c r="I1827" s="300"/>
      <c r="J1827" s="300"/>
      <c r="K1827" s="301"/>
      <c r="L1827" s="286"/>
      <c r="M1827" s="286"/>
      <c r="N1827" s="286"/>
      <c r="O1827" s="286"/>
      <c r="P1827" s="286"/>
      <c r="Q1827" s="286"/>
      <c r="R1827" s="286"/>
      <c r="S1827" s="286"/>
      <c r="T1827" s="286"/>
      <c r="U1827" s="286"/>
      <c r="V1827" s="286"/>
    </row>
    <row r="1828" spans="1:22" ht="12.75" customHeight="1">
      <c r="A1828" s="501"/>
      <c r="B1828" s="509"/>
      <c r="C1828" s="305"/>
      <c r="D1828" s="304"/>
      <c r="E1828" s="306"/>
      <c r="F1828" s="307"/>
      <c r="G1828" s="331"/>
      <c r="H1828" s="300"/>
      <c r="I1828" s="300"/>
      <c r="J1828" s="300"/>
      <c r="K1828" s="301"/>
      <c r="L1828" s="286"/>
      <c r="M1828" s="286"/>
      <c r="N1828" s="286"/>
      <c r="O1828" s="286"/>
      <c r="P1828" s="286"/>
      <c r="Q1828" s="286"/>
      <c r="R1828" s="286"/>
      <c r="S1828" s="286"/>
      <c r="T1828" s="286"/>
      <c r="U1828" s="286"/>
      <c r="V1828" s="286"/>
    </row>
    <row r="1829" spans="1:22" ht="12.75" customHeight="1">
      <c r="A1829" s="501"/>
      <c r="B1829" s="509"/>
      <c r="C1829" s="305"/>
      <c r="D1829" s="304"/>
      <c r="E1829" s="306"/>
      <c r="F1829" s="307"/>
      <c r="G1829" s="331"/>
      <c r="H1829" s="300"/>
      <c r="I1829" s="300"/>
      <c r="J1829" s="300"/>
      <c r="K1829" s="301"/>
      <c r="L1829" s="286"/>
      <c r="M1829" s="286"/>
      <c r="N1829" s="286"/>
      <c r="O1829" s="286"/>
      <c r="P1829" s="286"/>
      <c r="Q1829" s="286"/>
      <c r="R1829" s="286"/>
      <c r="S1829" s="286"/>
      <c r="T1829" s="286"/>
      <c r="U1829" s="286"/>
      <c r="V1829" s="286"/>
    </row>
    <row r="1830" spans="1:22" ht="15" customHeight="1">
      <c r="A1830" s="501"/>
      <c r="B1830" s="509"/>
      <c r="C1830" s="305"/>
      <c r="D1830" s="349"/>
      <c r="E1830" s="349"/>
      <c r="F1830" s="349"/>
      <c r="G1830" s="331"/>
      <c r="K1830" s="301"/>
    </row>
    <row r="1831" spans="1:22" ht="12.75" customHeight="1" thickBot="1">
      <c r="A1831" s="502" t="s">
        <v>13</v>
      </c>
      <c r="B1831" s="477"/>
      <c r="C1831" s="477"/>
      <c r="D1831" s="477"/>
      <c r="E1831" s="477"/>
      <c r="F1831" s="473"/>
      <c r="G1831" s="308">
        <f>ROUNDUP((SUM(G1826:G1830)),0)</f>
        <v>10</v>
      </c>
      <c r="H1831" s="292"/>
      <c r="I1831" s="309"/>
      <c r="J1831" s="309"/>
      <c r="K1831" s="310"/>
      <c r="L1831" s="286"/>
      <c r="N1831" s="286"/>
      <c r="O1831" s="286"/>
      <c r="P1831" s="286"/>
      <c r="Q1831" s="286"/>
      <c r="R1831" s="286"/>
      <c r="S1831" s="286"/>
      <c r="T1831" s="286"/>
      <c r="U1831" s="286"/>
      <c r="V1831" s="286"/>
    </row>
    <row r="1832" spans="1:22" ht="12.75" customHeight="1" thickBot="1">
      <c r="A1832" s="495"/>
      <c r="B1832" s="496"/>
      <c r="C1832" s="496"/>
      <c r="D1832" s="496"/>
      <c r="E1832" s="496"/>
      <c r="F1832" s="496"/>
      <c r="G1832" s="496"/>
      <c r="H1832" s="496"/>
      <c r="I1832" s="496"/>
      <c r="J1832" s="496"/>
      <c r="K1832" s="497"/>
      <c r="L1832" s="286"/>
      <c r="M1832" s="286"/>
      <c r="N1832" s="286"/>
      <c r="O1832" s="286"/>
      <c r="P1832" s="286"/>
      <c r="Q1832" s="286"/>
      <c r="R1832" s="286"/>
      <c r="S1832" s="286"/>
      <c r="T1832" s="286"/>
      <c r="U1832" s="286"/>
      <c r="V1832" s="286"/>
    </row>
    <row r="1833" spans="1:22" ht="12.75" customHeight="1">
      <c r="A1833" s="311"/>
      <c r="B1833" s="312"/>
      <c r="C1833" s="312"/>
      <c r="D1833" s="312"/>
      <c r="E1833" s="312"/>
      <c r="F1833" s="312"/>
      <c r="G1833" s="312"/>
      <c r="H1833" s="312"/>
      <c r="I1833" s="312"/>
      <c r="J1833" s="312"/>
      <c r="K1833" s="313"/>
      <c r="L1833" s="286"/>
      <c r="M1833" s="286"/>
      <c r="N1833" s="286"/>
      <c r="O1833" s="286"/>
      <c r="P1833" s="286"/>
      <c r="Q1833" s="286"/>
      <c r="R1833" s="286"/>
      <c r="S1833" s="286"/>
      <c r="T1833" s="286"/>
      <c r="U1833" s="286"/>
      <c r="V1833" s="286"/>
    </row>
    <row r="1834" spans="1:22" ht="50.25" customHeight="1">
      <c r="A1834" s="459"/>
      <c r="B1834" s="460"/>
      <c r="C1834" s="460"/>
      <c r="D1834" s="460"/>
      <c r="E1834" s="460"/>
      <c r="F1834" s="460"/>
      <c r="G1834" s="460"/>
      <c r="H1834" s="460"/>
      <c r="I1834" s="460"/>
      <c r="J1834" s="286"/>
      <c r="K1834" s="314"/>
      <c r="L1834" s="286"/>
      <c r="M1834" s="286"/>
      <c r="N1834" s="286"/>
      <c r="O1834" s="286"/>
      <c r="P1834" s="286"/>
      <c r="Q1834" s="286"/>
      <c r="R1834" s="286"/>
      <c r="S1834" s="286"/>
      <c r="T1834" s="286"/>
      <c r="U1834" s="286"/>
      <c r="V1834" s="286"/>
    </row>
    <row r="1835" spans="1:22" ht="12.75" customHeight="1">
      <c r="A1835" s="461" t="s">
        <v>315</v>
      </c>
      <c r="B1835" s="460"/>
      <c r="C1835" s="460"/>
      <c r="D1835" s="316"/>
      <c r="E1835" s="316"/>
      <c r="F1835" s="462" t="s">
        <v>315</v>
      </c>
      <c r="G1835" s="460"/>
      <c r="H1835" s="460"/>
      <c r="I1835" s="316"/>
      <c r="J1835" s="286"/>
      <c r="K1835" s="314"/>
      <c r="L1835" s="286"/>
      <c r="M1835" s="286"/>
      <c r="N1835" s="286"/>
      <c r="O1835" s="286"/>
      <c r="P1835" s="286"/>
      <c r="Q1835" s="286"/>
      <c r="R1835" s="286"/>
      <c r="S1835" s="286"/>
      <c r="T1835" s="286"/>
      <c r="U1835" s="286"/>
      <c r="V1835" s="286"/>
    </row>
    <row r="1836" spans="1:22" ht="12.75" customHeight="1" thickBot="1">
      <c r="A1836" s="451" t="s">
        <v>316</v>
      </c>
      <c r="B1836" s="452"/>
      <c r="C1836" s="452"/>
      <c r="D1836" s="317"/>
      <c r="E1836" s="317"/>
      <c r="F1836" s="453" t="s">
        <v>316</v>
      </c>
      <c r="G1836" s="452"/>
      <c r="H1836" s="452"/>
      <c r="I1836" s="317"/>
      <c r="J1836" s="318"/>
      <c r="K1836" s="319"/>
      <c r="L1836" s="286"/>
      <c r="M1836" s="286"/>
      <c r="N1836" s="286"/>
      <c r="O1836" s="286"/>
      <c r="P1836" s="286"/>
      <c r="Q1836" s="286"/>
      <c r="R1836" s="286"/>
      <c r="S1836" s="286"/>
      <c r="T1836" s="286"/>
      <c r="U1836" s="286"/>
      <c r="V1836" s="286"/>
    </row>
    <row r="1837" spans="1:22" ht="12.75" customHeight="1">
      <c r="A1837" s="492" t="s">
        <v>302</v>
      </c>
      <c r="B1837" s="493"/>
      <c r="C1837" s="493"/>
      <c r="D1837" s="493"/>
      <c r="E1837" s="493"/>
      <c r="F1837" s="493"/>
      <c r="G1837" s="493"/>
      <c r="H1837" s="493"/>
      <c r="I1837" s="493"/>
      <c r="J1837" s="493"/>
      <c r="K1837" s="494"/>
      <c r="L1837" s="286"/>
      <c r="M1837" s="286"/>
      <c r="N1837" s="286"/>
      <c r="O1837" s="286"/>
      <c r="P1837" s="286"/>
      <c r="Q1837" s="286"/>
      <c r="R1837" s="286"/>
      <c r="S1837" s="286"/>
      <c r="T1837" s="286"/>
      <c r="U1837" s="286"/>
      <c r="V1837" s="286"/>
    </row>
    <row r="1838" spans="1:22" ht="12.75" customHeight="1" thickBot="1">
      <c r="A1838" s="483"/>
      <c r="B1838" s="479"/>
      <c r="C1838" s="479"/>
      <c r="D1838" s="479"/>
      <c r="E1838" s="479"/>
      <c r="F1838" s="479"/>
      <c r="G1838" s="479"/>
      <c r="H1838" s="479"/>
      <c r="I1838" s="479"/>
      <c r="J1838" s="479"/>
      <c r="K1838" s="480"/>
      <c r="L1838" s="286"/>
      <c r="M1838" s="286"/>
      <c r="N1838" s="286"/>
      <c r="O1838" s="286"/>
      <c r="P1838" s="286"/>
      <c r="Q1838" s="286"/>
      <c r="R1838" s="286"/>
      <c r="S1838" s="286"/>
      <c r="T1838" s="286"/>
      <c r="U1838" s="286"/>
      <c r="V1838" s="286"/>
    </row>
    <row r="1839" spans="1:22" ht="42" customHeight="1">
      <c r="A1839" s="288" t="s">
        <v>303</v>
      </c>
      <c r="B1839" s="484" t="str">
        <f>B3</f>
        <v>CONSTRUCCION DE LOS SISTEMAS DE ALCANTARILLADO PLUVIAL DE LOS BARRIOS EL DORADO, PRADOS DE SAN LUIS, SANTA CATALINA, PATRIOTAS, VILLA BACHUE y PRADOS DEL NORTE DE LA CIUDAD DE TUNJA.</v>
      </c>
      <c r="C1839" s="485"/>
      <c r="D1839" s="485"/>
      <c r="E1839" s="485"/>
      <c r="F1839" s="485"/>
      <c r="G1839" s="485"/>
      <c r="H1839" s="485"/>
      <c r="I1839" s="485"/>
      <c r="J1839" s="485"/>
      <c r="K1839" s="486"/>
      <c r="L1839" s="286"/>
      <c r="M1839" s="286"/>
      <c r="N1839" s="286"/>
      <c r="O1839" s="286"/>
      <c r="P1839" s="286"/>
      <c r="Q1839" s="286"/>
      <c r="R1839" s="286"/>
      <c r="S1839" s="286"/>
      <c r="T1839" s="286"/>
      <c r="U1839" s="286"/>
      <c r="V1839" s="286"/>
    </row>
    <row r="1840" spans="1:22" ht="12.75" customHeight="1">
      <c r="A1840" s="487" t="s">
        <v>305</v>
      </c>
      <c r="B1840" s="455"/>
      <c r="C1840" s="488"/>
      <c r="D1840" s="489"/>
      <c r="E1840" s="489"/>
      <c r="F1840" s="455"/>
      <c r="G1840" s="490" t="s">
        <v>306</v>
      </c>
      <c r="H1840" s="455"/>
      <c r="I1840" s="490"/>
      <c r="J1840" s="489"/>
      <c r="K1840" s="491"/>
      <c r="L1840" s="286"/>
      <c r="M1840" s="286"/>
      <c r="N1840" s="286"/>
      <c r="O1840" s="286"/>
      <c r="P1840" s="286"/>
      <c r="Q1840" s="286"/>
      <c r="R1840" s="286"/>
      <c r="S1840" s="286"/>
      <c r="T1840" s="286"/>
      <c r="U1840" s="286"/>
      <c r="V1840" s="286"/>
    </row>
    <row r="1841" spans="1:22" ht="39.75" customHeight="1" thickBot="1">
      <c r="A1841" s="289" t="s">
        <v>8</v>
      </c>
      <c r="B1841" s="465" t="s">
        <v>109</v>
      </c>
      <c r="C1841" s="466"/>
      <c r="D1841" s="467" t="s">
        <v>10</v>
      </c>
      <c r="E1841" s="468"/>
      <c r="F1841" s="466"/>
      <c r="G1841" s="503" t="str">
        <f>'PRESUPUESTO OFICIAL'!C98</f>
        <v>RELLENO CON MATERIAL DE AFIRMADO COMPACTADO RANA Y/O VIBROCOMPACTADOR. (INCLUYE ACARREO LIBRE HASTA 5 KM.)</v>
      </c>
      <c r="H1841" s="468"/>
      <c r="I1841" s="468"/>
      <c r="J1841" s="290" t="s">
        <v>9</v>
      </c>
      <c r="K1841" s="291" t="s">
        <v>14</v>
      </c>
      <c r="L1841" s="286"/>
      <c r="M1841" s="286"/>
      <c r="N1841" s="286"/>
      <c r="O1841" s="286"/>
      <c r="P1841" s="286"/>
      <c r="Q1841" s="286"/>
      <c r="R1841" s="286"/>
      <c r="S1841" s="286"/>
      <c r="T1841" s="286"/>
      <c r="U1841" s="286"/>
      <c r="V1841" s="286"/>
    </row>
    <row r="1842" spans="1:22" ht="12.75" customHeight="1">
      <c r="A1842" s="470" t="s">
        <v>307</v>
      </c>
      <c r="B1842" s="471"/>
      <c r="C1842" s="474" t="s">
        <v>5</v>
      </c>
      <c r="D1842" s="476" t="s">
        <v>308</v>
      </c>
      <c r="E1842" s="477"/>
      <c r="F1842" s="473"/>
      <c r="G1842" s="474" t="s">
        <v>13</v>
      </c>
      <c r="H1842" s="478" t="s">
        <v>309</v>
      </c>
      <c r="I1842" s="479"/>
      <c r="J1842" s="479"/>
      <c r="K1842" s="480"/>
      <c r="L1842" s="286"/>
      <c r="M1842" s="286"/>
      <c r="N1842" s="286"/>
      <c r="O1842" s="286"/>
      <c r="P1842" s="286"/>
      <c r="Q1842" s="286"/>
      <c r="R1842" s="286"/>
      <c r="S1842" s="286"/>
      <c r="T1842" s="286"/>
      <c r="U1842" s="286"/>
      <c r="V1842" s="286"/>
    </row>
    <row r="1843" spans="1:22" ht="12.75" customHeight="1">
      <c r="A1843" s="483"/>
      <c r="B1843" s="471"/>
      <c r="C1843" s="506"/>
      <c r="D1843" s="323" t="s">
        <v>310</v>
      </c>
      <c r="E1843" s="323" t="s">
        <v>311</v>
      </c>
      <c r="F1843" s="323" t="s">
        <v>312</v>
      </c>
      <c r="G1843" s="506"/>
      <c r="H1843" s="481"/>
      <c r="I1843" s="477"/>
      <c r="J1843" s="477"/>
      <c r="K1843" s="482"/>
      <c r="L1843" s="286"/>
      <c r="M1843" s="286"/>
      <c r="N1843" s="286"/>
      <c r="O1843" s="286"/>
      <c r="P1843" s="286"/>
      <c r="Q1843" s="286"/>
      <c r="R1843" s="286"/>
      <c r="S1843" s="286"/>
      <c r="T1843" s="286"/>
      <c r="U1843" s="286"/>
      <c r="V1843" s="286"/>
    </row>
    <row r="1844" spans="1:22" ht="12.75" customHeight="1">
      <c r="A1844" s="529" t="s">
        <v>386</v>
      </c>
      <c r="B1844" s="530"/>
      <c r="C1844" s="294"/>
      <c r="D1844" s="296">
        <v>32.5</v>
      </c>
      <c r="E1844" s="322">
        <v>0.7</v>
      </c>
      <c r="F1844" s="337">
        <v>0.15</v>
      </c>
      <c r="G1844" s="338">
        <f>D1844*E1844*F1844</f>
        <v>3.4125000000000001</v>
      </c>
      <c r="H1844" s="293"/>
      <c r="I1844" s="300"/>
      <c r="J1844" s="300"/>
      <c r="K1844" s="301"/>
      <c r="L1844" s="286"/>
      <c r="M1844" s="286"/>
      <c r="N1844" s="286"/>
      <c r="O1844" s="286"/>
      <c r="P1844" s="286"/>
      <c r="Q1844" s="286"/>
      <c r="R1844" s="286"/>
      <c r="S1844" s="286"/>
      <c r="T1844" s="286"/>
      <c r="U1844" s="286"/>
      <c r="V1844" s="286"/>
    </row>
    <row r="1845" spans="1:22" ht="12.75" customHeight="1">
      <c r="A1845" s="522" t="s">
        <v>387</v>
      </c>
      <c r="B1845" s="524"/>
      <c r="C1845" s="294"/>
      <c r="D1845" s="296">
        <v>41.5</v>
      </c>
      <c r="E1845" s="322">
        <v>0.7</v>
      </c>
      <c r="F1845" s="337">
        <v>0.15</v>
      </c>
      <c r="G1845" s="338">
        <f t="shared" ref="G1845:G1874" si="53">D1845*E1845*F1845</f>
        <v>4.357499999999999</v>
      </c>
      <c r="H1845" s="293"/>
      <c r="I1845" s="300"/>
      <c r="J1845" s="300"/>
      <c r="K1845" s="301"/>
      <c r="L1845" s="286"/>
      <c r="M1845" s="286"/>
      <c r="N1845" s="286"/>
      <c r="O1845" s="286"/>
      <c r="P1845" s="286"/>
      <c r="Q1845" s="286"/>
      <c r="R1845" s="286"/>
      <c r="S1845" s="286"/>
      <c r="T1845" s="286"/>
      <c r="U1845" s="286"/>
      <c r="V1845" s="286"/>
    </row>
    <row r="1846" spans="1:22" ht="12.75" customHeight="1">
      <c r="A1846" s="522" t="s">
        <v>388</v>
      </c>
      <c r="B1846" s="524"/>
      <c r="C1846" s="294"/>
      <c r="D1846" s="296">
        <v>39.200000000000003</v>
      </c>
      <c r="E1846" s="322">
        <v>0.7</v>
      </c>
      <c r="F1846" s="337">
        <v>0.15</v>
      </c>
      <c r="G1846" s="338">
        <f t="shared" si="53"/>
        <v>4.1159999999999997</v>
      </c>
      <c r="H1846" s="293"/>
      <c r="I1846" s="300"/>
      <c r="J1846" s="300"/>
      <c r="K1846" s="301"/>
      <c r="L1846" s="286"/>
      <c r="M1846" s="286"/>
      <c r="N1846" s="286"/>
      <c r="O1846" s="286"/>
      <c r="P1846" s="286"/>
      <c r="Q1846" s="286"/>
      <c r="R1846" s="286"/>
      <c r="S1846" s="286"/>
      <c r="T1846" s="286"/>
      <c r="U1846" s="286"/>
      <c r="V1846" s="286"/>
    </row>
    <row r="1847" spans="1:22" ht="12.75" customHeight="1">
      <c r="A1847" s="522" t="s">
        <v>389</v>
      </c>
      <c r="B1847" s="524"/>
      <c r="C1847" s="294"/>
      <c r="D1847" s="296">
        <v>18.5</v>
      </c>
      <c r="E1847" s="322">
        <v>0.7</v>
      </c>
      <c r="F1847" s="337">
        <v>0.15</v>
      </c>
      <c r="G1847" s="338">
        <f t="shared" si="53"/>
        <v>1.9424999999999999</v>
      </c>
      <c r="H1847" s="293"/>
      <c r="I1847" s="300"/>
      <c r="J1847" s="300"/>
      <c r="K1847" s="301"/>
      <c r="L1847" s="286"/>
      <c r="M1847" s="286"/>
      <c r="N1847" s="286"/>
      <c r="O1847" s="286"/>
      <c r="P1847" s="286"/>
      <c r="Q1847" s="286"/>
      <c r="R1847" s="286"/>
      <c r="S1847" s="286"/>
      <c r="T1847" s="286"/>
      <c r="U1847" s="286"/>
      <c r="V1847" s="286"/>
    </row>
    <row r="1848" spans="1:22" ht="12.75" customHeight="1">
      <c r="A1848" s="522" t="s">
        <v>390</v>
      </c>
      <c r="B1848" s="524"/>
      <c r="C1848" s="294"/>
      <c r="D1848" s="296">
        <v>67.8</v>
      </c>
      <c r="E1848" s="322">
        <v>0.7</v>
      </c>
      <c r="F1848" s="337">
        <v>0.15</v>
      </c>
      <c r="G1848" s="338">
        <f t="shared" si="53"/>
        <v>7.1189999999999989</v>
      </c>
      <c r="H1848" s="293"/>
      <c r="I1848" s="300"/>
      <c r="J1848" s="300"/>
      <c r="K1848" s="301"/>
      <c r="L1848" s="286"/>
      <c r="M1848" s="286"/>
      <c r="N1848" s="286"/>
      <c r="O1848" s="286"/>
      <c r="P1848" s="286"/>
      <c r="Q1848" s="286"/>
      <c r="R1848" s="286"/>
      <c r="S1848" s="286"/>
      <c r="T1848" s="286"/>
      <c r="U1848" s="286"/>
      <c r="V1848" s="286"/>
    </row>
    <row r="1849" spans="1:22" ht="12.75" customHeight="1">
      <c r="A1849" s="522" t="s">
        <v>391</v>
      </c>
      <c r="B1849" s="524"/>
      <c r="C1849" s="294"/>
      <c r="D1849" s="296">
        <v>40.1</v>
      </c>
      <c r="E1849" s="322">
        <v>0.7</v>
      </c>
      <c r="F1849" s="337">
        <v>0.15</v>
      </c>
      <c r="G1849" s="338">
        <f t="shared" si="53"/>
        <v>4.2104999999999997</v>
      </c>
      <c r="H1849" s="293"/>
      <c r="I1849" s="300"/>
      <c r="J1849" s="300"/>
      <c r="K1849" s="301"/>
      <c r="L1849" s="286"/>
      <c r="M1849" s="286"/>
      <c r="N1849" s="286"/>
      <c r="O1849" s="286"/>
      <c r="P1849" s="286"/>
      <c r="Q1849" s="286"/>
      <c r="R1849" s="286"/>
      <c r="S1849" s="286"/>
      <c r="T1849" s="286"/>
      <c r="U1849" s="286"/>
      <c r="V1849" s="286"/>
    </row>
    <row r="1850" spans="1:22" ht="12.75" customHeight="1">
      <c r="A1850" s="522" t="s">
        <v>392</v>
      </c>
      <c r="B1850" s="524"/>
      <c r="C1850" s="294"/>
      <c r="D1850" s="360">
        <v>49.2</v>
      </c>
      <c r="E1850" s="322">
        <v>0.7</v>
      </c>
      <c r="F1850" s="337">
        <v>0.15</v>
      </c>
      <c r="G1850" s="338">
        <f t="shared" si="53"/>
        <v>5.1659999999999995</v>
      </c>
      <c r="H1850" s="293"/>
      <c r="I1850" s="300"/>
      <c r="J1850" s="300"/>
      <c r="K1850" s="301"/>
      <c r="L1850" s="286"/>
      <c r="M1850" s="286"/>
      <c r="N1850" s="286"/>
      <c r="O1850" s="286"/>
      <c r="P1850" s="286"/>
      <c r="Q1850" s="286"/>
      <c r="R1850" s="286"/>
      <c r="S1850" s="286"/>
      <c r="T1850" s="286"/>
      <c r="U1850" s="286"/>
      <c r="V1850" s="286"/>
    </row>
    <row r="1851" spans="1:22" ht="12.75" customHeight="1">
      <c r="A1851" s="522" t="s">
        <v>393</v>
      </c>
      <c r="B1851" s="524"/>
      <c r="C1851" s="294"/>
      <c r="D1851" s="296">
        <v>18.399999999999999</v>
      </c>
      <c r="E1851" s="322">
        <v>0.7</v>
      </c>
      <c r="F1851" s="337">
        <v>0.15</v>
      </c>
      <c r="G1851" s="338">
        <f t="shared" si="53"/>
        <v>1.9319999999999997</v>
      </c>
      <c r="H1851" s="293"/>
      <c r="I1851" s="300"/>
      <c r="J1851" s="300"/>
      <c r="K1851" s="301"/>
      <c r="L1851" s="286"/>
      <c r="M1851" s="286"/>
      <c r="N1851" s="286"/>
      <c r="O1851" s="286"/>
      <c r="P1851" s="286"/>
      <c r="Q1851" s="286"/>
      <c r="R1851" s="286"/>
      <c r="S1851" s="286"/>
      <c r="T1851" s="286"/>
      <c r="U1851" s="286"/>
      <c r="V1851" s="286"/>
    </row>
    <row r="1852" spans="1:22" ht="12.75" customHeight="1">
      <c r="A1852" s="522" t="s">
        <v>394</v>
      </c>
      <c r="B1852" s="524"/>
      <c r="C1852" s="294"/>
      <c r="D1852" s="296">
        <v>37.1</v>
      </c>
      <c r="E1852" s="322">
        <v>0.7</v>
      </c>
      <c r="F1852" s="337">
        <v>0.15</v>
      </c>
      <c r="G1852" s="338">
        <f t="shared" si="53"/>
        <v>3.8954999999999997</v>
      </c>
      <c r="H1852" s="339"/>
      <c r="I1852" s="300"/>
      <c r="J1852" s="300"/>
      <c r="K1852" s="301"/>
      <c r="L1852" s="286"/>
      <c r="M1852" s="286"/>
      <c r="N1852" s="286"/>
      <c r="O1852" s="286"/>
      <c r="P1852" s="286"/>
      <c r="Q1852" s="286"/>
      <c r="R1852" s="286"/>
      <c r="S1852" s="286"/>
      <c r="T1852" s="286"/>
      <c r="U1852" s="286"/>
      <c r="V1852" s="286"/>
    </row>
    <row r="1853" spans="1:22" ht="12.75" customHeight="1">
      <c r="A1853" s="522" t="s">
        <v>395</v>
      </c>
      <c r="B1853" s="524"/>
      <c r="C1853" s="294"/>
      <c r="D1853" s="296">
        <v>31.4</v>
      </c>
      <c r="E1853" s="322">
        <v>0.7</v>
      </c>
      <c r="F1853" s="337">
        <v>0.15</v>
      </c>
      <c r="G1853" s="338">
        <f t="shared" si="53"/>
        <v>3.2969999999999993</v>
      </c>
      <c r="H1853" s="293"/>
      <c r="I1853" s="300"/>
      <c r="J1853" s="300"/>
      <c r="K1853" s="301"/>
      <c r="L1853" s="286"/>
      <c r="M1853" s="286"/>
      <c r="N1853" s="286"/>
      <c r="O1853" s="286"/>
      <c r="P1853" s="286"/>
      <c r="Q1853" s="286"/>
      <c r="R1853" s="286"/>
      <c r="S1853" s="286"/>
      <c r="T1853" s="286"/>
      <c r="U1853" s="286"/>
      <c r="V1853" s="286"/>
    </row>
    <row r="1854" spans="1:22" ht="12.75" customHeight="1">
      <c r="A1854" s="522" t="s">
        <v>396</v>
      </c>
      <c r="B1854" s="524"/>
      <c r="C1854" s="294"/>
      <c r="D1854" s="296">
        <v>67.400000000000006</v>
      </c>
      <c r="E1854" s="322">
        <v>0.7</v>
      </c>
      <c r="F1854" s="337">
        <v>0.15</v>
      </c>
      <c r="G1854" s="338">
        <f t="shared" si="53"/>
        <v>7.077</v>
      </c>
      <c r="H1854" s="300"/>
      <c r="I1854" s="300"/>
      <c r="J1854" s="300"/>
      <c r="K1854" s="301"/>
      <c r="L1854" s="286"/>
      <c r="M1854" s="286"/>
      <c r="N1854" s="286"/>
      <c r="O1854" s="286"/>
      <c r="P1854" s="286"/>
      <c r="Q1854" s="286"/>
      <c r="R1854" s="286"/>
      <c r="S1854" s="286"/>
      <c r="T1854" s="286"/>
      <c r="U1854" s="286"/>
      <c r="V1854" s="286"/>
    </row>
    <row r="1855" spans="1:22" ht="12.75" customHeight="1">
      <c r="A1855" s="522" t="s">
        <v>397</v>
      </c>
      <c r="B1855" s="524"/>
      <c r="C1855" s="294"/>
      <c r="D1855" s="296">
        <v>36.299999999999997</v>
      </c>
      <c r="E1855" s="322">
        <v>0.7</v>
      </c>
      <c r="F1855" s="337">
        <v>0.15</v>
      </c>
      <c r="G1855" s="338">
        <f t="shared" si="53"/>
        <v>3.8114999999999992</v>
      </c>
      <c r="H1855" s="300"/>
      <c r="I1855" s="300"/>
      <c r="J1855" s="300"/>
      <c r="K1855" s="301"/>
      <c r="L1855" s="286"/>
      <c r="M1855" s="286"/>
      <c r="N1855" s="286"/>
      <c r="O1855" s="286"/>
      <c r="P1855" s="286"/>
      <c r="Q1855" s="286"/>
      <c r="R1855" s="286"/>
      <c r="S1855" s="286"/>
      <c r="T1855" s="286"/>
      <c r="U1855" s="286"/>
      <c r="V1855" s="286"/>
    </row>
    <row r="1856" spans="1:22" ht="12.75" customHeight="1">
      <c r="A1856" s="522" t="s">
        <v>398</v>
      </c>
      <c r="B1856" s="524"/>
      <c r="C1856" s="294"/>
      <c r="D1856" s="296">
        <v>45.4</v>
      </c>
      <c r="E1856" s="322">
        <v>0.7</v>
      </c>
      <c r="F1856" s="337">
        <v>0.15</v>
      </c>
      <c r="G1856" s="338">
        <f t="shared" si="53"/>
        <v>4.7669999999999995</v>
      </c>
      <c r="H1856" s="300"/>
      <c r="I1856" s="300"/>
      <c r="J1856" s="300"/>
      <c r="K1856" s="301"/>
      <c r="L1856" s="286"/>
      <c r="M1856" s="286"/>
      <c r="N1856" s="286"/>
      <c r="O1856" s="286"/>
      <c r="P1856" s="286"/>
      <c r="Q1856" s="286"/>
      <c r="R1856" s="286"/>
      <c r="S1856" s="286"/>
      <c r="T1856" s="286"/>
      <c r="U1856" s="286"/>
      <c r="V1856" s="286"/>
    </row>
    <row r="1857" spans="1:22" ht="12.75" customHeight="1">
      <c r="A1857" s="525" t="s">
        <v>399</v>
      </c>
      <c r="B1857" s="526"/>
      <c r="C1857" s="294"/>
      <c r="D1857" s="296">
        <v>15.8</v>
      </c>
      <c r="E1857" s="322">
        <v>0.7</v>
      </c>
      <c r="F1857" s="337">
        <v>0.15</v>
      </c>
      <c r="G1857" s="338">
        <f t="shared" si="53"/>
        <v>1.659</v>
      </c>
      <c r="H1857" s="300"/>
      <c r="I1857" s="300"/>
      <c r="J1857" s="300"/>
      <c r="K1857" s="301"/>
      <c r="L1857" s="286"/>
      <c r="M1857" s="286"/>
      <c r="N1857" s="286"/>
      <c r="O1857" s="286"/>
      <c r="P1857" s="286"/>
      <c r="Q1857" s="286"/>
      <c r="R1857" s="286"/>
      <c r="S1857" s="286"/>
      <c r="T1857" s="286"/>
      <c r="U1857" s="286"/>
      <c r="V1857" s="286"/>
    </row>
    <row r="1858" spans="1:22" ht="12.75" customHeight="1">
      <c r="A1858" s="527" t="s">
        <v>400</v>
      </c>
      <c r="B1858" s="528"/>
      <c r="C1858" s="294"/>
      <c r="D1858" s="296">
        <v>68.099999999999994</v>
      </c>
      <c r="E1858" s="322">
        <v>0.7</v>
      </c>
      <c r="F1858" s="337">
        <v>0.15</v>
      </c>
      <c r="G1858" s="338">
        <f t="shared" si="53"/>
        <v>7.1504999999999992</v>
      </c>
      <c r="H1858" s="300"/>
      <c r="I1858" s="300"/>
      <c r="J1858" s="300"/>
      <c r="K1858" s="301"/>
      <c r="L1858" s="286"/>
      <c r="M1858" s="286"/>
      <c r="N1858" s="286"/>
      <c r="O1858" s="286"/>
      <c r="P1858" s="286"/>
      <c r="Q1858" s="286"/>
      <c r="R1858" s="286"/>
      <c r="S1858" s="286"/>
      <c r="T1858" s="286"/>
      <c r="U1858" s="286"/>
      <c r="V1858" s="286"/>
    </row>
    <row r="1859" spans="1:22" ht="12.75" customHeight="1">
      <c r="A1859" s="529" t="s">
        <v>419</v>
      </c>
      <c r="B1859" s="533"/>
      <c r="C1859" s="330"/>
      <c r="D1859" s="330">
        <v>2</v>
      </c>
      <c r="E1859" s="330">
        <v>2</v>
      </c>
      <c r="F1859" s="330">
        <v>0.2</v>
      </c>
      <c r="G1859" s="338">
        <f t="shared" si="53"/>
        <v>0.8</v>
      </c>
      <c r="H1859" s="300"/>
      <c r="I1859" s="300"/>
      <c r="J1859" s="300"/>
      <c r="K1859" s="301"/>
      <c r="L1859" s="286"/>
      <c r="M1859" s="286"/>
      <c r="N1859" s="286"/>
      <c r="O1859" s="286"/>
      <c r="P1859" s="286"/>
      <c r="Q1859" s="286"/>
      <c r="R1859" s="286"/>
      <c r="S1859" s="286"/>
      <c r="T1859" s="286"/>
      <c r="U1859" s="286"/>
      <c r="V1859" s="286"/>
    </row>
    <row r="1860" spans="1:22" ht="12.75" customHeight="1">
      <c r="A1860" s="527" t="s">
        <v>420</v>
      </c>
      <c r="B1860" s="528"/>
      <c r="C1860" s="330"/>
      <c r="D1860" s="330">
        <v>2</v>
      </c>
      <c r="E1860" s="330">
        <v>2</v>
      </c>
      <c r="F1860" s="330">
        <v>0.2</v>
      </c>
      <c r="G1860" s="338">
        <f t="shared" si="53"/>
        <v>0.8</v>
      </c>
      <c r="H1860" s="293"/>
      <c r="I1860" s="300"/>
      <c r="J1860" s="300"/>
      <c r="K1860" s="301"/>
      <c r="L1860" s="286"/>
      <c r="M1860" s="286"/>
      <c r="N1860" s="286"/>
      <c r="O1860" s="286"/>
      <c r="P1860" s="286"/>
      <c r="Q1860" s="286"/>
      <c r="R1860" s="286"/>
      <c r="S1860" s="286"/>
      <c r="T1860" s="286"/>
      <c r="U1860" s="286"/>
      <c r="V1860" s="286"/>
    </row>
    <row r="1861" spans="1:22" ht="12.75" customHeight="1">
      <c r="A1861" s="529" t="s">
        <v>406</v>
      </c>
      <c r="B1861" s="533"/>
      <c r="C1861" s="330"/>
      <c r="D1861" s="330">
        <v>2</v>
      </c>
      <c r="E1861" s="330">
        <v>2</v>
      </c>
      <c r="F1861" s="330">
        <v>0.2</v>
      </c>
      <c r="G1861" s="338">
        <f t="shared" si="53"/>
        <v>0.8</v>
      </c>
      <c r="H1861" s="293"/>
      <c r="I1861" s="300"/>
      <c r="J1861" s="300"/>
      <c r="K1861" s="301"/>
      <c r="L1861" s="286"/>
      <c r="M1861" s="286"/>
      <c r="N1861" s="286"/>
      <c r="O1861" s="286"/>
      <c r="P1861" s="286"/>
      <c r="Q1861" s="286"/>
      <c r="R1861" s="286"/>
      <c r="S1861" s="286"/>
      <c r="T1861" s="286"/>
      <c r="U1861" s="286"/>
      <c r="V1861" s="286"/>
    </row>
    <row r="1862" spans="1:22" ht="12.75" customHeight="1">
      <c r="A1862" s="522" t="s">
        <v>407</v>
      </c>
      <c r="B1862" s="523"/>
      <c r="C1862" s="330"/>
      <c r="D1862" s="330">
        <v>2</v>
      </c>
      <c r="E1862" s="330">
        <v>2</v>
      </c>
      <c r="F1862" s="330">
        <v>0.2</v>
      </c>
      <c r="G1862" s="338">
        <f t="shared" si="53"/>
        <v>0.8</v>
      </c>
      <c r="H1862" s="339"/>
      <c r="I1862" s="300"/>
      <c r="J1862" s="300"/>
      <c r="K1862" s="301"/>
      <c r="L1862" s="286"/>
      <c r="M1862" s="286"/>
      <c r="N1862" s="286"/>
      <c r="O1862" s="286"/>
      <c r="P1862" s="286"/>
      <c r="Q1862" s="286"/>
      <c r="R1862" s="286"/>
      <c r="S1862" s="286"/>
      <c r="T1862" s="286"/>
      <c r="U1862" s="286"/>
      <c r="V1862" s="286"/>
    </row>
    <row r="1863" spans="1:22" ht="12.75" customHeight="1">
      <c r="A1863" s="522" t="s">
        <v>408</v>
      </c>
      <c r="B1863" s="523"/>
      <c r="C1863" s="330"/>
      <c r="D1863" s="330">
        <v>2</v>
      </c>
      <c r="E1863" s="330">
        <v>2</v>
      </c>
      <c r="F1863" s="330">
        <v>0.2</v>
      </c>
      <c r="G1863" s="338">
        <f t="shared" si="53"/>
        <v>0.8</v>
      </c>
      <c r="H1863" s="300"/>
      <c r="I1863" s="300"/>
      <c r="J1863" s="300"/>
      <c r="K1863" s="301"/>
      <c r="L1863" s="286"/>
      <c r="M1863" s="286"/>
      <c r="N1863" s="286"/>
      <c r="O1863" s="286"/>
      <c r="P1863" s="286"/>
      <c r="Q1863" s="286"/>
      <c r="R1863" s="286"/>
      <c r="S1863" s="286"/>
      <c r="T1863" s="286"/>
      <c r="U1863" s="286"/>
      <c r="V1863" s="286"/>
    </row>
    <row r="1864" spans="1:22" ht="12.75" customHeight="1">
      <c r="A1864" s="522" t="s">
        <v>409</v>
      </c>
      <c r="B1864" s="523"/>
      <c r="C1864" s="330"/>
      <c r="D1864" s="330">
        <v>2</v>
      </c>
      <c r="E1864" s="330">
        <v>2</v>
      </c>
      <c r="F1864" s="330">
        <v>0.2</v>
      </c>
      <c r="G1864" s="338">
        <f t="shared" si="53"/>
        <v>0.8</v>
      </c>
      <c r="H1864" s="300"/>
      <c r="I1864" s="300"/>
      <c r="J1864" s="300"/>
      <c r="K1864" s="301"/>
      <c r="L1864" s="286"/>
      <c r="M1864" s="286"/>
      <c r="N1864" s="286"/>
      <c r="O1864" s="286"/>
      <c r="P1864" s="286"/>
      <c r="Q1864" s="286"/>
      <c r="R1864" s="286"/>
      <c r="S1864" s="286"/>
      <c r="T1864" s="286"/>
      <c r="U1864" s="286"/>
      <c r="V1864" s="286"/>
    </row>
    <row r="1865" spans="1:22" ht="12.75" customHeight="1">
      <c r="A1865" s="522" t="s">
        <v>410</v>
      </c>
      <c r="B1865" s="523"/>
      <c r="C1865" s="330"/>
      <c r="D1865" s="330">
        <v>2</v>
      </c>
      <c r="E1865" s="330">
        <v>2</v>
      </c>
      <c r="F1865" s="330">
        <v>0.2</v>
      </c>
      <c r="G1865" s="338">
        <f t="shared" si="53"/>
        <v>0.8</v>
      </c>
      <c r="H1865" s="293"/>
      <c r="I1865" s="300"/>
      <c r="J1865" s="300"/>
      <c r="K1865" s="301"/>
      <c r="L1865" s="286"/>
      <c r="M1865" s="286"/>
      <c r="N1865" s="286"/>
      <c r="O1865" s="286"/>
      <c r="P1865" s="286"/>
      <c r="Q1865" s="286"/>
      <c r="R1865" s="286"/>
      <c r="S1865" s="286"/>
      <c r="T1865" s="286"/>
      <c r="U1865" s="286"/>
      <c r="V1865" s="286"/>
    </row>
    <row r="1866" spans="1:22" ht="12.75" customHeight="1">
      <c r="A1866" s="522" t="s">
        <v>411</v>
      </c>
      <c r="B1866" s="523"/>
      <c r="C1866" s="330"/>
      <c r="D1866" s="330">
        <v>2</v>
      </c>
      <c r="E1866" s="330">
        <v>2</v>
      </c>
      <c r="F1866" s="330">
        <v>0.2</v>
      </c>
      <c r="G1866" s="338">
        <f t="shared" si="53"/>
        <v>0.8</v>
      </c>
      <c r="H1866" s="293"/>
      <c r="I1866" s="300"/>
      <c r="J1866" s="300"/>
      <c r="K1866" s="301"/>
      <c r="L1866" s="286"/>
      <c r="M1866" s="286"/>
      <c r="N1866" s="286"/>
      <c r="O1866" s="286"/>
      <c r="P1866" s="286"/>
      <c r="Q1866" s="286"/>
      <c r="R1866" s="286"/>
      <c r="S1866" s="286"/>
      <c r="T1866" s="286"/>
      <c r="U1866" s="286"/>
      <c r="V1866" s="286"/>
    </row>
    <row r="1867" spans="1:22" ht="12.75" customHeight="1">
      <c r="A1867" s="522" t="s">
        <v>412</v>
      </c>
      <c r="B1867" s="523"/>
      <c r="C1867" s="330"/>
      <c r="D1867" s="330">
        <v>2</v>
      </c>
      <c r="E1867" s="330">
        <v>2</v>
      </c>
      <c r="F1867" s="330">
        <v>0.2</v>
      </c>
      <c r="G1867" s="338">
        <f t="shared" si="53"/>
        <v>0.8</v>
      </c>
      <c r="H1867" s="339"/>
      <c r="I1867" s="300"/>
      <c r="J1867" s="300"/>
      <c r="K1867" s="301"/>
      <c r="L1867" s="286"/>
      <c r="M1867" s="286"/>
      <c r="N1867" s="286"/>
      <c r="O1867" s="286"/>
      <c r="P1867" s="286"/>
      <c r="Q1867" s="286"/>
      <c r="R1867" s="286"/>
      <c r="S1867" s="286"/>
      <c r="T1867" s="286"/>
      <c r="U1867" s="286"/>
      <c r="V1867" s="286"/>
    </row>
    <row r="1868" spans="1:22" ht="12.75" customHeight="1">
      <c r="A1868" s="522" t="s">
        <v>413</v>
      </c>
      <c r="B1868" s="523"/>
      <c r="C1868" s="330"/>
      <c r="D1868" s="330">
        <v>2</v>
      </c>
      <c r="E1868" s="330">
        <v>2</v>
      </c>
      <c r="F1868" s="330">
        <v>0.2</v>
      </c>
      <c r="G1868" s="338">
        <f t="shared" si="53"/>
        <v>0.8</v>
      </c>
      <c r="H1868" s="300"/>
      <c r="I1868" s="300"/>
      <c r="J1868" s="300"/>
      <c r="K1868" s="301"/>
      <c r="L1868" s="286"/>
      <c r="M1868" s="286"/>
      <c r="N1868" s="286"/>
      <c r="O1868" s="286"/>
      <c r="P1868" s="286"/>
      <c r="Q1868" s="286"/>
      <c r="R1868" s="286"/>
      <c r="S1868" s="286"/>
      <c r="T1868" s="286"/>
      <c r="U1868" s="286"/>
      <c r="V1868" s="286"/>
    </row>
    <row r="1869" spans="1:22" ht="12.75" customHeight="1">
      <c r="A1869" s="522" t="s">
        <v>414</v>
      </c>
      <c r="B1869" s="523"/>
      <c r="C1869" s="330"/>
      <c r="D1869" s="330">
        <v>2</v>
      </c>
      <c r="E1869" s="330">
        <v>2</v>
      </c>
      <c r="F1869" s="330">
        <v>0.2</v>
      </c>
      <c r="G1869" s="338">
        <f t="shared" si="53"/>
        <v>0.8</v>
      </c>
      <c r="H1869" s="300"/>
      <c r="I1869" s="300"/>
      <c r="J1869" s="300"/>
      <c r="K1869" s="301"/>
      <c r="L1869" s="286"/>
      <c r="M1869" s="286"/>
      <c r="N1869" s="286"/>
      <c r="O1869" s="286"/>
      <c r="P1869" s="286"/>
      <c r="Q1869" s="286"/>
      <c r="R1869" s="286"/>
      <c r="S1869" s="286"/>
      <c r="T1869" s="286"/>
      <c r="U1869" s="286"/>
      <c r="V1869" s="286"/>
    </row>
    <row r="1870" spans="1:22" ht="12.75" customHeight="1">
      <c r="A1870" s="522" t="s">
        <v>415</v>
      </c>
      <c r="B1870" s="523"/>
      <c r="C1870" s="330"/>
      <c r="D1870" s="330">
        <v>2</v>
      </c>
      <c r="E1870" s="330">
        <v>2</v>
      </c>
      <c r="F1870" s="330">
        <v>0.2</v>
      </c>
      <c r="G1870" s="338">
        <f t="shared" si="53"/>
        <v>0.8</v>
      </c>
      <c r="H1870" s="293"/>
      <c r="I1870" s="300"/>
      <c r="J1870" s="300"/>
      <c r="K1870" s="301"/>
      <c r="L1870" s="286"/>
      <c r="M1870" s="286"/>
      <c r="N1870" s="286"/>
      <c r="O1870" s="286"/>
      <c r="P1870" s="286"/>
      <c r="Q1870" s="286"/>
      <c r="R1870" s="286"/>
      <c r="S1870" s="286"/>
      <c r="T1870" s="286"/>
      <c r="U1870" s="286"/>
      <c r="V1870" s="286"/>
    </row>
    <row r="1871" spans="1:22" ht="12.75" customHeight="1">
      <c r="A1871" s="522" t="s">
        <v>416</v>
      </c>
      <c r="B1871" s="523"/>
      <c r="C1871" s="330"/>
      <c r="D1871" s="330">
        <v>2</v>
      </c>
      <c r="E1871" s="330">
        <v>2</v>
      </c>
      <c r="F1871" s="330">
        <v>0.2</v>
      </c>
      <c r="G1871" s="338">
        <f t="shared" si="53"/>
        <v>0.8</v>
      </c>
      <c r="H1871" s="293"/>
      <c r="I1871" s="300"/>
      <c r="J1871" s="300"/>
      <c r="K1871" s="301"/>
      <c r="L1871" s="286"/>
      <c r="M1871" s="286"/>
      <c r="N1871" s="286"/>
      <c r="O1871" s="286"/>
      <c r="P1871" s="286"/>
      <c r="Q1871" s="286"/>
      <c r="R1871" s="286"/>
      <c r="S1871" s="286"/>
      <c r="T1871" s="286"/>
      <c r="U1871" s="286"/>
      <c r="V1871" s="286"/>
    </row>
    <row r="1872" spans="1:22" ht="12.75" customHeight="1">
      <c r="A1872" s="522" t="s">
        <v>417</v>
      </c>
      <c r="B1872" s="523"/>
      <c r="C1872" s="330"/>
      <c r="D1872" s="330">
        <v>2</v>
      </c>
      <c r="E1872" s="330">
        <v>2</v>
      </c>
      <c r="F1872" s="330">
        <v>0.2</v>
      </c>
      <c r="G1872" s="338">
        <f t="shared" si="53"/>
        <v>0.8</v>
      </c>
      <c r="H1872" s="339"/>
      <c r="I1872" s="300"/>
      <c r="J1872" s="300"/>
      <c r="K1872" s="301"/>
      <c r="L1872" s="286"/>
      <c r="M1872" s="286"/>
      <c r="N1872" s="286"/>
      <c r="O1872" s="286"/>
      <c r="P1872" s="286"/>
      <c r="Q1872" s="286"/>
      <c r="R1872" s="286"/>
      <c r="S1872" s="286"/>
      <c r="T1872" s="286"/>
      <c r="U1872" s="286"/>
      <c r="V1872" s="286"/>
    </row>
    <row r="1873" spans="1:22" ht="12.75" customHeight="1">
      <c r="A1873" s="522" t="s">
        <v>418</v>
      </c>
      <c r="B1873" s="523"/>
      <c r="C1873" s="330"/>
      <c r="D1873" s="330">
        <v>2</v>
      </c>
      <c r="E1873" s="330">
        <v>2</v>
      </c>
      <c r="F1873" s="330">
        <v>0.2</v>
      </c>
      <c r="G1873" s="338">
        <f t="shared" si="53"/>
        <v>0.8</v>
      </c>
      <c r="H1873" s="300"/>
      <c r="I1873" s="300"/>
      <c r="J1873" s="300"/>
      <c r="K1873" s="301"/>
      <c r="L1873" s="286"/>
      <c r="M1873" s="286"/>
      <c r="N1873" s="286"/>
      <c r="O1873" s="286"/>
      <c r="P1873" s="286"/>
      <c r="Q1873" s="286"/>
      <c r="R1873" s="286"/>
      <c r="S1873" s="286"/>
      <c r="T1873" s="286"/>
      <c r="U1873" s="286"/>
      <c r="V1873" s="286"/>
    </row>
    <row r="1874" spans="1:22" ht="12.75" customHeight="1">
      <c r="A1874" s="454" t="s">
        <v>421</v>
      </c>
      <c r="B1874" s="464"/>
      <c r="C1874" s="305"/>
      <c r="D1874" s="328">
        <v>120.6</v>
      </c>
      <c r="E1874" s="328">
        <v>0.5</v>
      </c>
      <c r="F1874" s="307">
        <v>0.15</v>
      </c>
      <c r="G1874" s="338">
        <f t="shared" si="53"/>
        <v>9.0449999999999999</v>
      </c>
      <c r="H1874" s="300"/>
      <c r="I1874" s="300"/>
      <c r="J1874" s="300"/>
      <c r="K1874" s="301"/>
      <c r="L1874" s="286"/>
      <c r="M1874" s="286"/>
      <c r="N1874" s="286"/>
      <c r="O1874" s="286"/>
      <c r="P1874" s="286"/>
      <c r="Q1874" s="286"/>
      <c r="R1874" s="286"/>
      <c r="S1874" s="286"/>
      <c r="T1874" s="286"/>
      <c r="U1874" s="286"/>
      <c r="V1874" s="286"/>
    </row>
    <row r="1875" spans="1:22" ht="12.75" customHeight="1">
      <c r="A1875" s="518"/>
      <c r="B1875" s="518"/>
      <c r="C1875" s="305"/>
      <c r="D1875" s="328"/>
      <c r="E1875" s="328"/>
      <c r="F1875" s="307"/>
      <c r="G1875" s="331"/>
      <c r="H1875" s="300"/>
      <c r="I1875" s="300"/>
      <c r="J1875" s="300"/>
      <c r="K1875" s="301"/>
      <c r="L1875" s="286"/>
      <c r="M1875" s="286"/>
      <c r="N1875" s="286"/>
      <c r="O1875" s="286"/>
      <c r="P1875" s="286"/>
      <c r="Q1875" s="286"/>
      <c r="R1875" s="286"/>
      <c r="S1875" s="286"/>
      <c r="T1875" s="286"/>
      <c r="U1875" s="286"/>
      <c r="V1875" s="286"/>
    </row>
    <row r="1876" spans="1:22" ht="12.75" customHeight="1">
      <c r="A1876" s="501"/>
      <c r="B1876" s="509"/>
      <c r="C1876" s="305"/>
      <c r="D1876" s="304"/>
      <c r="E1876" s="306"/>
      <c r="F1876" s="307"/>
      <c r="G1876" s="331"/>
      <c r="H1876" s="300"/>
      <c r="I1876" s="300"/>
      <c r="J1876" s="300"/>
      <c r="K1876" s="301"/>
      <c r="L1876" s="286"/>
      <c r="M1876" s="286"/>
      <c r="N1876" s="286"/>
      <c r="O1876" s="286"/>
      <c r="P1876" s="286"/>
      <c r="Q1876" s="286"/>
      <c r="R1876" s="286"/>
      <c r="S1876" s="286"/>
      <c r="T1876" s="286"/>
      <c r="U1876" s="286"/>
      <c r="V1876" s="286"/>
    </row>
    <row r="1877" spans="1:22" ht="12.75" customHeight="1">
      <c r="A1877" s="501"/>
      <c r="B1877" s="509"/>
      <c r="C1877" s="305"/>
      <c r="D1877" s="304"/>
      <c r="E1877" s="306"/>
      <c r="F1877" s="307"/>
      <c r="G1877" s="331"/>
      <c r="H1877" s="300"/>
      <c r="I1877" s="300"/>
      <c r="J1877" s="300"/>
      <c r="K1877" s="301"/>
      <c r="L1877" s="286"/>
      <c r="M1877" s="286"/>
      <c r="N1877" s="286"/>
      <c r="O1877" s="286"/>
      <c r="P1877" s="286"/>
      <c r="Q1877" s="286"/>
      <c r="R1877" s="286"/>
      <c r="S1877" s="286"/>
      <c r="T1877" s="286"/>
      <c r="U1877" s="286"/>
      <c r="V1877" s="286"/>
    </row>
    <row r="1878" spans="1:22" ht="15" customHeight="1">
      <c r="A1878" s="501"/>
      <c r="B1878" s="509"/>
      <c r="C1878" s="305"/>
      <c r="D1878" s="349"/>
      <c r="E1878" s="349"/>
      <c r="F1878" s="349"/>
      <c r="G1878" s="331"/>
      <c r="K1878" s="301"/>
    </row>
    <row r="1879" spans="1:22" ht="12.75" customHeight="1" thickBot="1">
      <c r="A1879" s="502" t="s">
        <v>13</v>
      </c>
      <c r="B1879" s="477"/>
      <c r="C1879" s="477"/>
      <c r="D1879" s="477"/>
      <c r="E1879" s="477"/>
      <c r="F1879" s="473"/>
      <c r="G1879" s="308">
        <f>ROUNDUP((SUM(G1844:G1878)),0)</f>
        <v>85</v>
      </c>
      <c r="H1879" s="292"/>
      <c r="I1879" s="309"/>
      <c r="J1879" s="309"/>
      <c r="K1879" s="310"/>
      <c r="L1879" s="286"/>
      <c r="N1879" s="286"/>
      <c r="O1879" s="286"/>
      <c r="P1879" s="286"/>
      <c r="Q1879" s="286"/>
      <c r="R1879" s="286"/>
      <c r="S1879" s="286"/>
      <c r="T1879" s="286"/>
      <c r="U1879" s="286"/>
      <c r="V1879" s="286"/>
    </row>
    <row r="1880" spans="1:22" ht="12.75" customHeight="1" thickBot="1">
      <c r="A1880" s="495"/>
      <c r="B1880" s="496"/>
      <c r="C1880" s="496"/>
      <c r="D1880" s="496"/>
      <c r="E1880" s="496"/>
      <c r="F1880" s="496"/>
      <c r="G1880" s="496"/>
      <c r="H1880" s="496"/>
      <c r="I1880" s="496"/>
      <c r="J1880" s="496"/>
      <c r="K1880" s="497"/>
      <c r="L1880" s="286"/>
      <c r="M1880" s="286"/>
      <c r="N1880" s="286"/>
      <c r="O1880" s="286"/>
      <c r="P1880" s="286"/>
      <c r="Q1880" s="286"/>
      <c r="R1880" s="286"/>
      <c r="S1880" s="286"/>
      <c r="T1880" s="286"/>
      <c r="U1880" s="286"/>
      <c r="V1880" s="286"/>
    </row>
    <row r="1881" spans="1:22" ht="12.75" customHeight="1">
      <c r="A1881" s="311"/>
      <c r="B1881" s="312"/>
      <c r="C1881" s="312"/>
      <c r="D1881" s="312"/>
      <c r="E1881" s="312"/>
      <c r="F1881" s="312"/>
      <c r="G1881" s="312"/>
      <c r="H1881" s="312"/>
      <c r="I1881" s="312"/>
      <c r="J1881" s="312"/>
      <c r="K1881" s="313"/>
      <c r="L1881" s="286"/>
      <c r="M1881" s="286"/>
      <c r="N1881" s="286"/>
      <c r="O1881" s="286"/>
      <c r="P1881" s="286"/>
      <c r="Q1881" s="286"/>
      <c r="R1881" s="286"/>
      <c r="S1881" s="286"/>
      <c r="T1881" s="286"/>
      <c r="U1881" s="286"/>
      <c r="V1881" s="286"/>
    </row>
    <row r="1882" spans="1:22" ht="50.25" customHeight="1">
      <c r="A1882" s="459"/>
      <c r="B1882" s="460"/>
      <c r="C1882" s="460"/>
      <c r="D1882" s="460"/>
      <c r="E1882" s="460"/>
      <c r="F1882" s="460"/>
      <c r="G1882" s="460"/>
      <c r="H1882" s="460"/>
      <c r="I1882" s="460"/>
      <c r="J1882" s="286"/>
      <c r="K1882" s="314"/>
      <c r="L1882" s="286"/>
      <c r="M1882" s="286"/>
      <c r="N1882" s="286"/>
      <c r="O1882" s="286"/>
      <c r="P1882" s="286"/>
      <c r="Q1882" s="286"/>
      <c r="R1882" s="286"/>
      <c r="S1882" s="286"/>
      <c r="T1882" s="286"/>
      <c r="U1882" s="286"/>
      <c r="V1882" s="286"/>
    </row>
    <row r="1883" spans="1:22" ht="12.75" customHeight="1">
      <c r="A1883" s="461" t="s">
        <v>315</v>
      </c>
      <c r="B1883" s="460"/>
      <c r="C1883" s="460"/>
      <c r="D1883" s="316"/>
      <c r="E1883" s="316"/>
      <c r="F1883" s="462" t="s">
        <v>315</v>
      </c>
      <c r="G1883" s="460"/>
      <c r="H1883" s="460"/>
      <c r="I1883" s="316"/>
      <c r="J1883" s="286"/>
      <c r="K1883" s="314"/>
      <c r="L1883" s="286"/>
      <c r="M1883" s="286"/>
      <c r="N1883" s="286"/>
      <c r="O1883" s="286"/>
      <c r="P1883" s="286"/>
      <c r="Q1883" s="286"/>
      <c r="R1883" s="286"/>
      <c r="S1883" s="286"/>
      <c r="T1883" s="286"/>
      <c r="U1883" s="286"/>
      <c r="V1883" s="286"/>
    </row>
    <row r="1884" spans="1:22" ht="12.75" customHeight="1" thickBot="1">
      <c r="A1884" s="451" t="s">
        <v>316</v>
      </c>
      <c r="B1884" s="452"/>
      <c r="C1884" s="452"/>
      <c r="D1884" s="317"/>
      <c r="E1884" s="317"/>
      <c r="F1884" s="453" t="s">
        <v>316</v>
      </c>
      <c r="G1884" s="452"/>
      <c r="H1884" s="452"/>
      <c r="I1884" s="317"/>
      <c r="J1884" s="318"/>
      <c r="K1884" s="319"/>
      <c r="L1884" s="286"/>
      <c r="M1884" s="286"/>
      <c r="N1884" s="286"/>
      <c r="O1884" s="286"/>
      <c r="P1884" s="286"/>
      <c r="Q1884" s="286"/>
      <c r="R1884" s="286"/>
      <c r="S1884" s="286"/>
      <c r="T1884" s="286"/>
      <c r="U1884" s="286"/>
      <c r="V1884" s="286"/>
    </row>
    <row r="1885" spans="1:22" ht="12.75" customHeight="1">
      <c r="A1885" s="492" t="s">
        <v>302</v>
      </c>
      <c r="B1885" s="493"/>
      <c r="C1885" s="493"/>
      <c r="D1885" s="493"/>
      <c r="E1885" s="493"/>
      <c r="F1885" s="493"/>
      <c r="G1885" s="493"/>
      <c r="H1885" s="493"/>
      <c r="I1885" s="493"/>
      <c r="J1885" s="493"/>
      <c r="K1885" s="494"/>
      <c r="L1885" s="286"/>
      <c r="M1885" s="286"/>
      <c r="N1885" s="286"/>
      <c r="O1885" s="286"/>
      <c r="P1885" s="286"/>
      <c r="Q1885" s="286"/>
      <c r="R1885" s="286"/>
      <c r="S1885" s="286"/>
      <c r="T1885" s="286"/>
      <c r="U1885" s="286"/>
      <c r="V1885" s="286"/>
    </row>
    <row r="1886" spans="1:22" ht="12.75" customHeight="1" thickBot="1">
      <c r="A1886" s="483"/>
      <c r="B1886" s="479"/>
      <c r="C1886" s="479"/>
      <c r="D1886" s="479"/>
      <c r="E1886" s="479"/>
      <c r="F1886" s="479"/>
      <c r="G1886" s="479"/>
      <c r="H1886" s="479"/>
      <c r="I1886" s="479"/>
      <c r="J1886" s="479"/>
      <c r="K1886" s="480"/>
      <c r="L1886" s="286"/>
      <c r="M1886" s="286"/>
      <c r="N1886" s="286"/>
      <c r="O1886" s="286"/>
      <c r="P1886" s="286"/>
      <c r="Q1886" s="286"/>
      <c r="R1886" s="286"/>
      <c r="S1886" s="286"/>
      <c r="T1886" s="286"/>
      <c r="U1886" s="286"/>
      <c r="V1886" s="286"/>
    </row>
    <row r="1887" spans="1:22" ht="42" customHeight="1">
      <c r="A1887" s="288" t="s">
        <v>303</v>
      </c>
      <c r="B1887" s="484" t="str">
        <f>B3</f>
        <v>CONSTRUCCION DE LOS SISTEMAS DE ALCANTARILLADO PLUVIAL DE LOS BARRIOS EL DORADO, PRADOS DE SAN LUIS, SANTA CATALINA, PATRIOTAS, VILLA BACHUE y PRADOS DEL NORTE DE LA CIUDAD DE TUNJA.</v>
      </c>
      <c r="C1887" s="485"/>
      <c r="D1887" s="485"/>
      <c r="E1887" s="485"/>
      <c r="F1887" s="485"/>
      <c r="G1887" s="485"/>
      <c r="H1887" s="485"/>
      <c r="I1887" s="485"/>
      <c r="J1887" s="485"/>
      <c r="K1887" s="486"/>
      <c r="L1887" s="286"/>
      <c r="M1887" s="286"/>
      <c r="N1887" s="286"/>
      <c r="O1887" s="286"/>
      <c r="P1887" s="286"/>
      <c r="Q1887" s="286"/>
      <c r="R1887" s="286"/>
      <c r="S1887" s="286"/>
      <c r="T1887" s="286"/>
      <c r="U1887" s="286"/>
      <c r="V1887" s="286"/>
    </row>
    <row r="1888" spans="1:22" ht="12.75" customHeight="1">
      <c r="A1888" s="487" t="s">
        <v>305</v>
      </c>
      <c r="B1888" s="455"/>
      <c r="C1888" s="488"/>
      <c r="D1888" s="489"/>
      <c r="E1888" s="489"/>
      <c r="F1888" s="455"/>
      <c r="G1888" s="490" t="s">
        <v>306</v>
      </c>
      <c r="H1888" s="455"/>
      <c r="I1888" s="490"/>
      <c r="J1888" s="489"/>
      <c r="K1888" s="491"/>
      <c r="L1888" s="286"/>
      <c r="M1888" s="286"/>
      <c r="N1888" s="286"/>
      <c r="O1888" s="286"/>
      <c r="P1888" s="286"/>
      <c r="Q1888" s="286"/>
      <c r="R1888" s="286"/>
      <c r="S1888" s="286"/>
      <c r="T1888" s="286"/>
      <c r="U1888" s="286"/>
      <c r="V1888" s="286"/>
    </row>
    <row r="1889" spans="1:22" ht="39.75" customHeight="1" thickBot="1">
      <c r="A1889" s="289" t="s">
        <v>8</v>
      </c>
      <c r="B1889" s="465" t="s">
        <v>110</v>
      </c>
      <c r="C1889" s="466"/>
      <c r="D1889" s="467" t="s">
        <v>10</v>
      </c>
      <c r="E1889" s="468"/>
      <c r="F1889" s="466"/>
      <c r="G1889" s="503" t="str">
        <f>'PRESUPUESTO OFICIAL'!C99</f>
        <v>RELLENO SUBBASE GRANULAR COMPACTADO CON PLANCHA VIBRADORA</v>
      </c>
      <c r="H1889" s="468"/>
      <c r="I1889" s="468"/>
      <c r="J1889" s="290" t="s">
        <v>9</v>
      </c>
      <c r="K1889" s="291" t="s">
        <v>14</v>
      </c>
      <c r="L1889" s="286"/>
      <c r="M1889" s="286"/>
      <c r="N1889" s="286"/>
      <c r="O1889" s="286"/>
      <c r="P1889" s="286"/>
      <c r="Q1889" s="286"/>
      <c r="R1889" s="286"/>
      <c r="S1889" s="286"/>
      <c r="T1889" s="286"/>
      <c r="U1889" s="286"/>
      <c r="V1889" s="286"/>
    </row>
    <row r="1890" spans="1:22" ht="12.75" customHeight="1">
      <c r="A1890" s="470" t="s">
        <v>307</v>
      </c>
      <c r="B1890" s="471"/>
      <c r="C1890" s="474" t="s">
        <v>5</v>
      </c>
      <c r="D1890" s="476" t="s">
        <v>308</v>
      </c>
      <c r="E1890" s="477"/>
      <c r="F1890" s="473"/>
      <c r="G1890" s="474" t="s">
        <v>13</v>
      </c>
      <c r="H1890" s="478" t="s">
        <v>309</v>
      </c>
      <c r="I1890" s="479"/>
      <c r="J1890" s="479"/>
      <c r="K1890" s="480"/>
      <c r="L1890" s="286"/>
      <c r="M1890" s="286"/>
      <c r="N1890" s="286"/>
      <c r="O1890" s="286"/>
      <c r="P1890" s="286"/>
      <c r="Q1890" s="286"/>
      <c r="R1890" s="286"/>
      <c r="S1890" s="286"/>
      <c r="T1890" s="286"/>
      <c r="U1890" s="286"/>
      <c r="V1890" s="286"/>
    </row>
    <row r="1891" spans="1:22" ht="12.75" customHeight="1">
      <c r="A1891" s="483"/>
      <c r="B1891" s="471"/>
      <c r="C1891" s="506"/>
      <c r="D1891" s="323" t="s">
        <v>310</v>
      </c>
      <c r="E1891" s="323" t="s">
        <v>311</v>
      </c>
      <c r="F1891" s="323" t="s">
        <v>351</v>
      </c>
      <c r="G1891" s="506"/>
      <c r="H1891" s="481"/>
      <c r="I1891" s="477"/>
      <c r="J1891" s="477"/>
      <c r="K1891" s="482"/>
      <c r="L1891" s="286"/>
      <c r="M1891" s="286"/>
      <c r="N1891" s="286"/>
      <c r="O1891" s="286"/>
      <c r="P1891" s="286"/>
      <c r="Q1891" s="286"/>
      <c r="R1891" s="286"/>
      <c r="S1891" s="286"/>
      <c r="T1891" s="286"/>
      <c r="U1891" s="286"/>
      <c r="V1891" s="286"/>
    </row>
    <row r="1892" spans="1:22" ht="12.75" customHeight="1">
      <c r="A1892" s="501" t="s">
        <v>352</v>
      </c>
      <c r="B1892" s="509" t="s">
        <v>324</v>
      </c>
      <c r="C1892" s="305"/>
      <c r="D1892" s="304"/>
      <c r="E1892" s="306"/>
      <c r="F1892" s="307">
        <f>855.889300000027+90.45</f>
        <v>946.33930000002704</v>
      </c>
      <c r="G1892" s="361">
        <f>F1892</f>
        <v>946.33930000002704</v>
      </c>
      <c r="H1892" s="300"/>
      <c r="I1892" s="300"/>
      <c r="J1892" s="300"/>
      <c r="K1892" s="301"/>
      <c r="L1892" s="286"/>
      <c r="M1892" s="286"/>
      <c r="N1892" s="286"/>
      <c r="O1892" s="286"/>
      <c r="P1892" s="286"/>
      <c r="Q1892" s="286"/>
      <c r="R1892" s="286"/>
      <c r="S1892" s="286"/>
      <c r="T1892" s="286"/>
      <c r="U1892" s="286"/>
      <c r="V1892" s="286"/>
    </row>
    <row r="1893" spans="1:22" ht="12.75" customHeight="1">
      <c r="A1893" s="501" t="s">
        <v>353</v>
      </c>
      <c r="B1893" s="509"/>
      <c r="C1893" s="305"/>
      <c r="D1893" s="304"/>
      <c r="E1893" s="306"/>
      <c r="F1893" s="331">
        <v>-50.017333708596396</v>
      </c>
      <c r="G1893" s="331">
        <f>F1893</f>
        <v>-50.017333708596396</v>
      </c>
      <c r="H1893" s="300"/>
      <c r="I1893" s="300"/>
      <c r="J1893" s="300"/>
      <c r="K1893" s="301"/>
      <c r="L1893" s="286"/>
      <c r="M1893" s="286"/>
      <c r="N1893" s="286"/>
      <c r="O1893" s="286"/>
      <c r="P1893" s="286"/>
      <c r="Q1893" s="286"/>
      <c r="R1893" s="286"/>
      <c r="S1893" s="286"/>
      <c r="T1893" s="286"/>
      <c r="U1893" s="286"/>
      <c r="V1893" s="286"/>
    </row>
    <row r="1894" spans="1:22" ht="12.75" customHeight="1">
      <c r="A1894" s="501"/>
      <c r="B1894" s="509"/>
      <c r="C1894" s="305"/>
      <c r="D1894" s="304"/>
      <c r="E1894" s="306"/>
      <c r="F1894" s="307"/>
      <c r="G1894" s="331"/>
      <c r="H1894" s="300"/>
      <c r="I1894" s="300"/>
      <c r="J1894" s="300"/>
      <c r="K1894" s="301"/>
      <c r="L1894" s="286"/>
      <c r="M1894" s="286"/>
      <c r="N1894" s="286"/>
      <c r="O1894" s="286"/>
      <c r="P1894" s="286"/>
      <c r="Q1894" s="286"/>
      <c r="R1894" s="286"/>
      <c r="S1894" s="286"/>
      <c r="T1894" s="286"/>
      <c r="U1894" s="286"/>
      <c r="V1894" s="286"/>
    </row>
    <row r="1895" spans="1:22" ht="12.75" customHeight="1">
      <c r="A1895" s="501"/>
      <c r="B1895" s="509"/>
      <c r="C1895" s="305"/>
      <c r="D1895" s="304"/>
      <c r="E1895" s="306"/>
      <c r="F1895" s="307"/>
      <c r="G1895" s="331"/>
      <c r="H1895" s="300"/>
      <c r="I1895" s="300"/>
      <c r="J1895" s="300"/>
      <c r="K1895" s="301"/>
      <c r="L1895" s="286"/>
      <c r="M1895" s="286"/>
      <c r="N1895" s="286"/>
      <c r="O1895" s="286"/>
      <c r="P1895" s="286"/>
      <c r="Q1895" s="286"/>
      <c r="R1895" s="286"/>
      <c r="S1895" s="286"/>
      <c r="T1895" s="286"/>
      <c r="U1895" s="286"/>
      <c r="V1895" s="286"/>
    </row>
    <row r="1896" spans="1:22" ht="15" customHeight="1">
      <c r="A1896" s="501"/>
      <c r="B1896" s="509"/>
      <c r="C1896" s="305"/>
      <c r="D1896" s="349"/>
      <c r="E1896" s="349"/>
      <c r="F1896" s="349"/>
      <c r="G1896" s="331"/>
      <c r="K1896" s="301"/>
    </row>
    <row r="1897" spans="1:22" ht="12.75" customHeight="1" thickBot="1">
      <c r="A1897" s="502" t="s">
        <v>13</v>
      </c>
      <c r="B1897" s="477"/>
      <c r="C1897" s="477"/>
      <c r="D1897" s="477"/>
      <c r="E1897" s="477"/>
      <c r="F1897" s="473"/>
      <c r="G1897" s="308">
        <f>ROUNDUP((SUM(G1892:G1896)),0)</f>
        <v>897</v>
      </c>
      <c r="H1897" s="292"/>
      <c r="I1897" s="309"/>
      <c r="J1897" s="309"/>
      <c r="K1897" s="310"/>
      <c r="L1897" s="286"/>
      <c r="N1897" s="286"/>
      <c r="O1897" s="286"/>
      <c r="P1897" s="286"/>
      <c r="Q1897" s="286"/>
      <c r="R1897" s="286"/>
      <c r="S1897" s="286"/>
      <c r="T1897" s="286"/>
      <c r="U1897" s="286"/>
      <c r="V1897" s="286"/>
    </row>
    <row r="1898" spans="1:22" ht="12.75" customHeight="1" thickBot="1">
      <c r="A1898" s="495"/>
      <c r="B1898" s="496"/>
      <c r="C1898" s="496"/>
      <c r="D1898" s="496"/>
      <c r="E1898" s="496"/>
      <c r="F1898" s="496"/>
      <c r="G1898" s="496"/>
      <c r="H1898" s="496"/>
      <c r="I1898" s="496"/>
      <c r="J1898" s="496"/>
      <c r="K1898" s="497"/>
      <c r="L1898" s="286"/>
      <c r="M1898" s="286"/>
      <c r="N1898" s="286"/>
      <c r="O1898" s="286"/>
      <c r="P1898" s="286"/>
      <c r="Q1898" s="286"/>
      <c r="R1898" s="286"/>
      <c r="S1898" s="286"/>
      <c r="T1898" s="286"/>
      <c r="U1898" s="286"/>
      <c r="V1898" s="286"/>
    </row>
    <row r="1899" spans="1:22" ht="12.75" customHeight="1">
      <c r="A1899" s="311"/>
      <c r="B1899" s="312"/>
      <c r="C1899" s="312"/>
      <c r="D1899" s="312"/>
      <c r="E1899" s="312"/>
      <c r="F1899" s="312"/>
      <c r="G1899" s="312"/>
      <c r="H1899" s="312"/>
      <c r="I1899" s="312"/>
      <c r="J1899" s="312"/>
      <c r="K1899" s="313"/>
      <c r="L1899" s="286"/>
      <c r="M1899" s="286"/>
      <c r="N1899" s="286"/>
      <c r="O1899" s="286"/>
      <c r="P1899" s="286"/>
      <c r="Q1899" s="286"/>
      <c r="R1899" s="286"/>
      <c r="S1899" s="286"/>
      <c r="T1899" s="286"/>
      <c r="U1899" s="286"/>
      <c r="V1899" s="286"/>
    </row>
    <row r="1900" spans="1:22" ht="50.25" customHeight="1">
      <c r="A1900" s="459"/>
      <c r="B1900" s="460"/>
      <c r="C1900" s="460"/>
      <c r="D1900" s="460"/>
      <c r="E1900" s="460"/>
      <c r="F1900" s="460"/>
      <c r="G1900" s="460"/>
      <c r="H1900" s="460"/>
      <c r="I1900" s="460"/>
      <c r="J1900" s="286"/>
      <c r="K1900" s="314"/>
      <c r="L1900" s="286"/>
      <c r="M1900" s="286"/>
      <c r="N1900" s="286"/>
      <c r="O1900" s="286"/>
      <c r="P1900" s="286"/>
      <c r="Q1900" s="286"/>
      <c r="R1900" s="286"/>
      <c r="S1900" s="286"/>
      <c r="T1900" s="286"/>
      <c r="U1900" s="286"/>
      <c r="V1900" s="286"/>
    </row>
    <row r="1901" spans="1:22" ht="12.75" customHeight="1">
      <c r="A1901" s="461" t="s">
        <v>315</v>
      </c>
      <c r="B1901" s="460"/>
      <c r="C1901" s="460"/>
      <c r="D1901" s="316"/>
      <c r="E1901" s="316"/>
      <c r="F1901" s="462" t="s">
        <v>315</v>
      </c>
      <c r="G1901" s="460"/>
      <c r="H1901" s="460"/>
      <c r="I1901" s="316"/>
      <c r="J1901" s="286"/>
      <c r="K1901" s="314"/>
      <c r="L1901" s="286"/>
      <c r="M1901" s="286"/>
      <c r="N1901" s="286"/>
      <c r="O1901" s="286"/>
      <c r="P1901" s="286"/>
      <c r="Q1901" s="286"/>
      <c r="R1901" s="286"/>
      <c r="S1901" s="286"/>
      <c r="T1901" s="286"/>
      <c r="U1901" s="286"/>
      <c r="V1901" s="286"/>
    </row>
    <row r="1902" spans="1:22" ht="12.75" customHeight="1" thickBot="1">
      <c r="A1902" s="451" t="s">
        <v>316</v>
      </c>
      <c r="B1902" s="452"/>
      <c r="C1902" s="452"/>
      <c r="D1902" s="317"/>
      <c r="E1902" s="317"/>
      <c r="F1902" s="453" t="s">
        <v>316</v>
      </c>
      <c r="G1902" s="452"/>
      <c r="H1902" s="452"/>
      <c r="I1902" s="317"/>
      <c r="J1902" s="318"/>
      <c r="K1902" s="319"/>
      <c r="L1902" s="286"/>
      <c r="M1902" s="286"/>
      <c r="N1902" s="286"/>
      <c r="O1902" s="286"/>
      <c r="P1902" s="286"/>
      <c r="Q1902" s="286"/>
      <c r="R1902" s="286"/>
      <c r="S1902" s="286"/>
      <c r="T1902" s="286"/>
      <c r="U1902" s="286"/>
      <c r="V1902" s="286"/>
    </row>
    <row r="1903" spans="1:22" ht="12.75" customHeight="1">
      <c r="A1903" s="492" t="s">
        <v>302</v>
      </c>
      <c r="B1903" s="493"/>
      <c r="C1903" s="493"/>
      <c r="D1903" s="493"/>
      <c r="E1903" s="493"/>
      <c r="F1903" s="493"/>
      <c r="G1903" s="493"/>
      <c r="H1903" s="493"/>
      <c r="I1903" s="493"/>
      <c r="J1903" s="493"/>
      <c r="K1903" s="494"/>
      <c r="L1903" s="286"/>
      <c r="M1903" s="286"/>
      <c r="N1903" s="286"/>
      <c r="O1903" s="286"/>
      <c r="P1903" s="286"/>
      <c r="Q1903" s="286"/>
      <c r="R1903" s="286"/>
      <c r="S1903" s="286"/>
      <c r="T1903" s="286"/>
      <c r="U1903" s="286"/>
      <c r="V1903" s="286"/>
    </row>
    <row r="1904" spans="1:22" ht="12.75" customHeight="1" thickBot="1">
      <c r="A1904" s="483"/>
      <c r="B1904" s="479"/>
      <c r="C1904" s="479"/>
      <c r="D1904" s="479"/>
      <c r="E1904" s="479"/>
      <c r="F1904" s="479"/>
      <c r="G1904" s="479"/>
      <c r="H1904" s="479"/>
      <c r="I1904" s="479"/>
      <c r="J1904" s="479"/>
      <c r="K1904" s="480"/>
      <c r="L1904" s="286"/>
      <c r="M1904" s="286"/>
      <c r="N1904" s="286"/>
      <c r="O1904" s="286"/>
      <c r="P1904" s="286"/>
      <c r="Q1904" s="286"/>
      <c r="R1904" s="286"/>
      <c r="S1904" s="286"/>
      <c r="T1904" s="286"/>
      <c r="U1904" s="286"/>
      <c r="V1904" s="286"/>
    </row>
    <row r="1905" spans="1:22" ht="42" customHeight="1">
      <c r="A1905" s="288" t="s">
        <v>303</v>
      </c>
      <c r="B1905" s="484" t="str">
        <f>B3</f>
        <v>CONSTRUCCION DE LOS SISTEMAS DE ALCANTARILLADO PLUVIAL DE LOS BARRIOS EL DORADO, PRADOS DE SAN LUIS, SANTA CATALINA, PATRIOTAS, VILLA BACHUE y PRADOS DEL NORTE DE LA CIUDAD DE TUNJA.</v>
      </c>
      <c r="C1905" s="485"/>
      <c r="D1905" s="485"/>
      <c r="E1905" s="485"/>
      <c r="F1905" s="485"/>
      <c r="G1905" s="485"/>
      <c r="H1905" s="485"/>
      <c r="I1905" s="485"/>
      <c r="J1905" s="485"/>
      <c r="K1905" s="486"/>
      <c r="L1905" s="286"/>
      <c r="M1905" s="286"/>
      <c r="N1905" s="286"/>
      <c r="O1905" s="286"/>
      <c r="P1905" s="286"/>
      <c r="Q1905" s="286"/>
      <c r="R1905" s="286"/>
      <c r="S1905" s="286"/>
      <c r="T1905" s="286"/>
      <c r="U1905" s="286"/>
      <c r="V1905" s="286"/>
    </row>
    <row r="1906" spans="1:22" ht="12.75" customHeight="1">
      <c r="A1906" s="487" t="s">
        <v>305</v>
      </c>
      <c r="B1906" s="455"/>
      <c r="C1906" s="488"/>
      <c r="D1906" s="489"/>
      <c r="E1906" s="489"/>
      <c r="F1906" s="455"/>
      <c r="G1906" s="490" t="s">
        <v>306</v>
      </c>
      <c r="H1906" s="455"/>
      <c r="I1906" s="490"/>
      <c r="J1906" s="489"/>
      <c r="K1906" s="491"/>
      <c r="L1906" s="286"/>
      <c r="M1906" s="286"/>
      <c r="N1906" s="286"/>
      <c r="O1906" s="286"/>
      <c r="P1906" s="286"/>
      <c r="Q1906" s="286"/>
      <c r="R1906" s="286"/>
      <c r="S1906" s="286"/>
      <c r="T1906" s="286"/>
      <c r="U1906" s="286"/>
      <c r="V1906" s="286"/>
    </row>
    <row r="1907" spans="1:22" ht="39.75" customHeight="1" thickBot="1">
      <c r="A1907" s="289" t="s">
        <v>8</v>
      </c>
      <c r="B1907" s="465" t="s">
        <v>111</v>
      </c>
      <c r="C1907" s="466"/>
      <c r="D1907" s="467" t="s">
        <v>10</v>
      </c>
      <c r="E1907" s="468"/>
      <c r="F1907" s="466"/>
      <c r="G1907" s="503" t="str">
        <f>'PRESUPUESTO OFICIAL'!C100</f>
        <v>RELLENO CON MATERIAL DE BASE GRANULAR, COMPACTADO CON PLANCHA VIBRADORA.</v>
      </c>
      <c r="H1907" s="468"/>
      <c r="I1907" s="468"/>
      <c r="J1907" s="290" t="s">
        <v>9</v>
      </c>
      <c r="K1907" s="291" t="s">
        <v>14</v>
      </c>
      <c r="L1907" s="286"/>
      <c r="M1907" s="286"/>
      <c r="N1907" s="286"/>
      <c r="O1907" s="286"/>
      <c r="P1907" s="286"/>
      <c r="Q1907" s="286"/>
      <c r="R1907" s="286"/>
      <c r="S1907" s="286"/>
      <c r="T1907" s="286"/>
      <c r="U1907" s="286"/>
      <c r="V1907" s="286"/>
    </row>
    <row r="1908" spans="1:22" ht="12.75" customHeight="1">
      <c r="A1908" s="470" t="s">
        <v>307</v>
      </c>
      <c r="B1908" s="471"/>
      <c r="C1908" s="474" t="s">
        <v>5</v>
      </c>
      <c r="D1908" s="476" t="s">
        <v>308</v>
      </c>
      <c r="E1908" s="477"/>
      <c r="F1908" s="473"/>
      <c r="G1908" s="474" t="s">
        <v>13</v>
      </c>
      <c r="H1908" s="478" t="s">
        <v>309</v>
      </c>
      <c r="I1908" s="479"/>
      <c r="J1908" s="479"/>
      <c r="K1908" s="480"/>
      <c r="L1908" s="286"/>
      <c r="M1908" s="286"/>
      <c r="N1908" s="286"/>
      <c r="O1908" s="286"/>
      <c r="P1908" s="286"/>
      <c r="Q1908" s="286"/>
      <c r="R1908" s="286"/>
      <c r="S1908" s="286"/>
      <c r="T1908" s="286"/>
      <c r="U1908" s="286"/>
      <c r="V1908" s="286"/>
    </row>
    <row r="1909" spans="1:22" ht="12.75" customHeight="1">
      <c r="A1909" s="483"/>
      <c r="B1909" s="471"/>
      <c r="C1909" s="506"/>
      <c r="D1909" s="323" t="s">
        <v>310</v>
      </c>
      <c r="E1909" s="323" t="s">
        <v>311</v>
      </c>
      <c r="F1909" s="323" t="s">
        <v>312</v>
      </c>
      <c r="G1909" s="506"/>
      <c r="H1909" s="481"/>
      <c r="I1909" s="477"/>
      <c r="J1909" s="477"/>
      <c r="K1909" s="482"/>
      <c r="L1909" s="286"/>
      <c r="M1909" s="286"/>
      <c r="N1909" s="286"/>
      <c r="O1909" s="286"/>
      <c r="P1909" s="286"/>
      <c r="Q1909" s="286"/>
      <c r="R1909" s="286"/>
      <c r="S1909" s="286"/>
      <c r="T1909" s="286"/>
      <c r="U1909" s="286"/>
      <c r="V1909" s="286"/>
    </row>
    <row r="1910" spans="1:22" ht="12.75" customHeight="1">
      <c r="A1910" s="529" t="s">
        <v>386</v>
      </c>
      <c r="B1910" s="530"/>
      <c r="C1910" s="294"/>
      <c r="D1910" s="296">
        <v>32.5</v>
      </c>
      <c r="E1910" s="322">
        <v>0.7</v>
      </c>
      <c r="F1910" s="337">
        <v>0.15</v>
      </c>
      <c r="G1910" s="338">
        <f>D1910*E1910*F1910</f>
        <v>3.4125000000000001</v>
      </c>
      <c r="H1910" s="293"/>
      <c r="I1910" s="300"/>
      <c r="J1910" s="300"/>
      <c r="K1910" s="301"/>
      <c r="L1910" s="286"/>
      <c r="M1910" s="286"/>
      <c r="N1910" s="286"/>
      <c r="O1910" s="286"/>
      <c r="P1910" s="286"/>
      <c r="Q1910" s="286"/>
      <c r="R1910" s="286"/>
      <c r="S1910" s="286"/>
      <c r="T1910" s="286"/>
      <c r="U1910" s="286"/>
      <c r="V1910" s="286"/>
    </row>
    <row r="1911" spans="1:22" ht="12.75" customHeight="1">
      <c r="A1911" s="522" t="s">
        <v>387</v>
      </c>
      <c r="B1911" s="524"/>
      <c r="C1911" s="294"/>
      <c r="D1911" s="296">
        <v>41.5</v>
      </c>
      <c r="E1911" s="322">
        <v>0.7</v>
      </c>
      <c r="F1911" s="337">
        <v>0.15</v>
      </c>
      <c r="G1911" s="338">
        <f t="shared" ref="G1911:G1924" si="54">D1911*E1911*F1911</f>
        <v>4.357499999999999</v>
      </c>
      <c r="H1911" s="293"/>
      <c r="I1911" s="300"/>
      <c r="J1911" s="300"/>
      <c r="K1911" s="301"/>
      <c r="L1911" s="286"/>
      <c r="M1911" s="286"/>
      <c r="N1911" s="286"/>
      <c r="O1911" s="286"/>
      <c r="P1911" s="286"/>
      <c r="Q1911" s="286"/>
      <c r="R1911" s="286"/>
      <c r="S1911" s="286"/>
      <c r="T1911" s="286"/>
      <c r="U1911" s="286"/>
      <c r="V1911" s="286"/>
    </row>
    <row r="1912" spans="1:22" ht="12.75" customHeight="1">
      <c r="A1912" s="522" t="s">
        <v>388</v>
      </c>
      <c r="B1912" s="524"/>
      <c r="C1912" s="294"/>
      <c r="D1912" s="296">
        <v>39.200000000000003</v>
      </c>
      <c r="E1912" s="322">
        <v>0.7</v>
      </c>
      <c r="F1912" s="337">
        <v>0.15</v>
      </c>
      <c r="G1912" s="338">
        <f t="shared" si="54"/>
        <v>4.1159999999999997</v>
      </c>
      <c r="H1912" s="293"/>
      <c r="I1912" s="300"/>
      <c r="J1912" s="300"/>
      <c r="K1912" s="301"/>
      <c r="L1912" s="286"/>
      <c r="M1912" s="286"/>
      <c r="N1912" s="286"/>
      <c r="O1912" s="286"/>
      <c r="P1912" s="286"/>
      <c r="Q1912" s="286"/>
      <c r="R1912" s="286"/>
      <c r="S1912" s="286"/>
      <c r="T1912" s="286"/>
      <c r="U1912" s="286"/>
      <c r="V1912" s="286"/>
    </row>
    <row r="1913" spans="1:22" ht="12.75" customHeight="1">
      <c r="A1913" s="522" t="s">
        <v>389</v>
      </c>
      <c r="B1913" s="524"/>
      <c r="C1913" s="294"/>
      <c r="D1913" s="296">
        <v>18.5</v>
      </c>
      <c r="E1913" s="322">
        <v>0.7</v>
      </c>
      <c r="F1913" s="337">
        <v>0.15</v>
      </c>
      <c r="G1913" s="338">
        <f t="shared" si="54"/>
        <v>1.9424999999999999</v>
      </c>
      <c r="H1913" s="293"/>
      <c r="I1913" s="300"/>
      <c r="J1913" s="300"/>
      <c r="K1913" s="301"/>
      <c r="L1913" s="286"/>
      <c r="M1913" s="286"/>
      <c r="N1913" s="286"/>
      <c r="O1913" s="286"/>
      <c r="P1913" s="286"/>
      <c r="Q1913" s="286"/>
      <c r="R1913" s="286"/>
      <c r="S1913" s="286"/>
      <c r="T1913" s="286"/>
      <c r="U1913" s="286"/>
      <c r="V1913" s="286"/>
    </row>
    <row r="1914" spans="1:22" ht="12.75" customHeight="1">
      <c r="A1914" s="522" t="s">
        <v>390</v>
      </c>
      <c r="B1914" s="524"/>
      <c r="C1914" s="294"/>
      <c r="D1914" s="296">
        <v>67.8</v>
      </c>
      <c r="E1914" s="322">
        <v>0.7</v>
      </c>
      <c r="F1914" s="337">
        <v>0.15</v>
      </c>
      <c r="G1914" s="338">
        <f t="shared" si="54"/>
        <v>7.1189999999999989</v>
      </c>
      <c r="H1914" s="293"/>
      <c r="I1914" s="300"/>
      <c r="J1914" s="300"/>
      <c r="K1914" s="301"/>
      <c r="L1914" s="286"/>
      <c r="M1914" s="286"/>
      <c r="N1914" s="286"/>
      <c r="O1914" s="286"/>
      <c r="P1914" s="286"/>
      <c r="Q1914" s="286"/>
      <c r="R1914" s="286"/>
      <c r="S1914" s="286"/>
      <c r="T1914" s="286"/>
      <c r="U1914" s="286"/>
      <c r="V1914" s="286"/>
    </row>
    <row r="1915" spans="1:22" ht="12.75" customHeight="1">
      <c r="A1915" s="522" t="s">
        <v>391</v>
      </c>
      <c r="B1915" s="524"/>
      <c r="C1915" s="294"/>
      <c r="D1915" s="296">
        <v>40.1</v>
      </c>
      <c r="E1915" s="322">
        <v>0.7</v>
      </c>
      <c r="F1915" s="337">
        <v>0.15</v>
      </c>
      <c r="G1915" s="338">
        <f t="shared" si="54"/>
        <v>4.2104999999999997</v>
      </c>
      <c r="H1915" s="293"/>
      <c r="I1915" s="300"/>
      <c r="J1915" s="300"/>
      <c r="K1915" s="301"/>
      <c r="L1915" s="286"/>
      <c r="M1915" s="286"/>
      <c r="N1915" s="286"/>
      <c r="O1915" s="286"/>
      <c r="P1915" s="286"/>
      <c r="Q1915" s="286"/>
      <c r="R1915" s="286"/>
      <c r="S1915" s="286"/>
      <c r="T1915" s="286"/>
      <c r="U1915" s="286"/>
      <c r="V1915" s="286"/>
    </row>
    <row r="1916" spans="1:22" ht="12.75" customHeight="1">
      <c r="A1916" s="522" t="s">
        <v>392</v>
      </c>
      <c r="B1916" s="524"/>
      <c r="C1916" s="294"/>
      <c r="D1916" s="360">
        <v>49.2</v>
      </c>
      <c r="E1916" s="322">
        <v>0.7</v>
      </c>
      <c r="F1916" s="337">
        <v>0.15</v>
      </c>
      <c r="G1916" s="338">
        <f t="shared" si="54"/>
        <v>5.1659999999999995</v>
      </c>
      <c r="H1916" s="293"/>
      <c r="I1916" s="300"/>
      <c r="J1916" s="300"/>
      <c r="K1916" s="301"/>
      <c r="L1916" s="286"/>
      <c r="M1916" s="286"/>
      <c r="N1916" s="286"/>
      <c r="O1916" s="286"/>
      <c r="P1916" s="286"/>
      <c r="Q1916" s="286"/>
      <c r="R1916" s="286"/>
      <c r="S1916" s="286"/>
      <c r="T1916" s="286"/>
      <c r="U1916" s="286"/>
      <c r="V1916" s="286"/>
    </row>
    <row r="1917" spans="1:22" ht="12.75" customHeight="1">
      <c r="A1917" s="522" t="s">
        <v>393</v>
      </c>
      <c r="B1917" s="524"/>
      <c r="C1917" s="294"/>
      <c r="D1917" s="296">
        <v>18.399999999999999</v>
      </c>
      <c r="E1917" s="322">
        <v>0.7</v>
      </c>
      <c r="F1917" s="337">
        <v>0.15</v>
      </c>
      <c r="G1917" s="338">
        <f t="shared" si="54"/>
        <v>1.9319999999999997</v>
      </c>
      <c r="H1917" s="293"/>
      <c r="I1917" s="300"/>
      <c r="J1917" s="300"/>
      <c r="K1917" s="301"/>
      <c r="L1917" s="286"/>
      <c r="M1917" s="286"/>
      <c r="N1917" s="286"/>
      <c r="O1917" s="286"/>
      <c r="P1917" s="286"/>
      <c r="Q1917" s="286"/>
      <c r="R1917" s="286"/>
      <c r="S1917" s="286"/>
      <c r="T1917" s="286"/>
      <c r="U1917" s="286"/>
      <c r="V1917" s="286"/>
    </row>
    <row r="1918" spans="1:22" ht="12.75" customHeight="1">
      <c r="A1918" s="522" t="s">
        <v>394</v>
      </c>
      <c r="B1918" s="524"/>
      <c r="C1918" s="294"/>
      <c r="D1918" s="296">
        <v>37.1</v>
      </c>
      <c r="E1918" s="322">
        <v>0.7</v>
      </c>
      <c r="F1918" s="337">
        <v>0.15</v>
      </c>
      <c r="G1918" s="338">
        <f t="shared" si="54"/>
        <v>3.8954999999999997</v>
      </c>
      <c r="H1918" s="339"/>
      <c r="I1918" s="300"/>
      <c r="J1918" s="300"/>
      <c r="K1918" s="301"/>
      <c r="L1918" s="286"/>
      <c r="M1918" s="286"/>
      <c r="N1918" s="286"/>
      <c r="O1918" s="286"/>
      <c r="P1918" s="286"/>
      <c r="Q1918" s="286"/>
      <c r="R1918" s="286"/>
      <c r="S1918" s="286"/>
      <c r="T1918" s="286"/>
      <c r="U1918" s="286"/>
      <c r="V1918" s="286"/>
    </row>
    <row r="1919" spans="1:22" ht="12.75" customHeight="1">
      <c r="A1919" s="522" t="s">
        <v>395</v>
      </c>
      <c r="B1919" s="524"/>
      <c r="C1919" s="294"/>
      <c r="D1919" s="296">
        <v>31.4</v>
      </c>
      <c r="E1919" s="322">
        <v>0.7</v>
      </c>
      <c r="F1919" s="337">
        <v>0.15</v>
      </c>
      <c r="G1919" s="338">
        <f t="shared" si="54"/>
        <v>3.2969999999999993</v>
      </c>
      <c r="H1919" s="293"/>
      <c r="I1919" s="300"/>
      <c r="J1919" s="300"/>
      <c r="K1919" s="301"/>
      <c r="L1919" s="286"/>
      <c r="M1919" s="286"/>
      <c r="N1919" s="286"/>
      <c r="O1919" s="286"/>
      <c r="P1919" s="286"/>
      <c r="Q1919" s="286"/>
      <c r="R1919" s="286"/>
      <c r="S1919" s="286"/>
      <c r="T1919" s="286"/>
      <c r="U1919" s="286"/>
      <c r="V1919" s="286"/>
    </row>
    <row r="1920" spans="1:22" ht="12.75" customHeight="1">
      <c r="A1920" s="522" t="s">
        <v>396</v>
      </c>
      <c r="B1920" s="524"/>
      <c r="C1920" s="294"/>
      <c r="D1920" s="296">
        <v>67.400000000000006</v>
      </c>
      <c r="E1920" s="322">
        <v>0.7</v>
      </c>
      <c r="F1920" s="337">
        <v>0.15</v>
      </c>
      <c r="G1920" s="338">
        <f t="shared" si="54"/>
        <v>7.077</v>
      </c>
      <c r="H1920" s="300"/>
      <c r="I1920" s="300"/>
      <c r="J1920" s="300"/>
      <c r="K1920" s="301"/>
      <c r="L1920" s="286"/>
      <c r="M1920" s="286"/>
      <c r="N1920" s="286"/>
      <c r="O1920" s="286"/>
      <c r="P1920" s="286"/>
      <c r="Q1920" s="286"/>
      <c r="R1920" s="286"/>
      <c r="S1920" s="286"/>
      <c r="T1920" s="286"/>
      <c r="U1920" s="286"/>
      <c r="V1920" s="286"/>
    </row>
    <row r="1921" spans="1:22" ht="12.75" customHeight="1">
      <c r="A1921" s="522" t="s">
        <v>397</v>
      </c>
      <c r="B1921" s="524"/>
      <c r="C1921" s="294"/>
      <c r="D1921" s="296">
        <v>36.299999999999997</v>
      </c>
      <c r="E1921" s="322">
        <v>0.7</v>
      </c>
      <c r="F1921" s="337">
        <v>0.15</v>
      </c>
      <c r="G1921" s="338">
        <f t="shared" si="54"/>
        <v>3.8114999999999992</v>
      </c>
      <c r="H1921" s="300"/>
      <c r="I1921" s="300"/>
      <c r="J1921" s="300"/>
      <c r="K1921" s="301"/>
      <c r="L1921" s="286"/>
      <c r="M1921" s="286"/>
      <c r="N1921" s="286"/>
      <c r="O1921" s="286"/>
      <c r="P1921" s="286"/>
      <c r="Q1921" s="286"/>
      <c r="R1921" s="286"/>
      <c r="S1921" s="286"/>
      <c r="T1921" s="286"/>
      <c r="U1921" s="286"/>
      <c r="V1921" s="286"/>
    </row>
    <row r="1922" spans="1:22" ht="12.75" customHeight="1">
      <c r="A1922" s="522" t="s">
        <v>398</v>
      </c>
      <c r="B1922" s="524"/>
      <c r="C1922" s="294"/>
      <c r="D1922" s="296">
        <v>45.4</v>
      </c>
      <c r="E1922" s="322">
        <v>0.7</v>
      </c>
      <c r="F1922" s="337">
        <v>0.15</v>
      </c>
      <c r="G1922" s="338">
        <f t="shared" si="54"/>
        <v>4.7669999999999995</v>
      </c>
      <c r="H1922" s="300"/>
      <c r="I1922" s="300"/>
      <c r="J1922" s="300"/>
      <c r="K1922" s="301"/>
      <c r="L1922" s="286"/>
      <c r="M1922" s="286"/>
      <c r="N1922" s="286"/>
      <c r="O1922" s="286"/>
      <c r="P1922" s="286"/>
      <c r="Q1922" s="286"/>
      <c r="R1922" s="286"/>
      <c r="S1922" s="286"/>
      <c r="T1922" s="286"/>
      <c r="U1922" s="286"/>
      <c r="V1922" s="286"/>
    </row>
    <row r="1923" spans="1:22" ht="12.75" customHeight="1">
      <c r="A1923" s="525" t="s">
        <v>399</v>
      </c>
      <c r="B1923" s="526"/>
      <c r="C1923" s="294"/>
      <c r="D1923" s="296">
        <v>15.8</v>
      </c>
      <c r="E1923" s="322">
        <v>0.7</v>
      </c>
      <c r="F1923" s="337">
        <v>0.15</v>
      </c>
      <c r="G1923" s="338">
        <f t="shared" si="54"/>
        <v>1.659</v>
      </c>
      <c r="H1923" s="300"/>
      <c r="I1923" s="300"/>
      <c r="J1923" s="300"/>
      <c r="K1923" s="301"/>
      <c r="L1923" s="286"/>
      <c r="M1923" s="286"/>
      <c r="N1923" s="286"/>
      <c r="O1923" s="286"/>
      <c r="P1923" s="286"/>
      <c r="Q1923" s="286"/>
      <c r="R1923" s="286"/>
      <c r="S1923" s="286"/>
      <c r="T1923" s="286"/>
      <c r="U1923" s="286"/>
      <c r="V1923" s="286"/>
    </row>
    <row r="1924" spans="1:22" ht="12.75" customHeight="1">
      <c r="A1924" s="527" t="s">
        <v>400</v>
      </c>
      <c r="B1924" s="528"/>
      <c r="C1924" s="294"/>
      <c r="D1924" s="296">
        <v>68.099999999999994</v>
      </c>
      <c r="E1924" s="322">
        <v>0.7</v>
      </c>
      <c r="F1924" s="337">
        <v>0.15</v>
      </c>
      <c r="G1924" s="338">
        <f t="shared" si="54"/>
        <v>7.1504999999999992</v>
      </c>
      <c r="H1924" s="300"/>
      <c r="I1924" s="300"/>
      <c r="J1924" s="300"/>
      <c r="K1924" s="301"/>
      <c r="L1924" s="286"/>
      <c r="M1924" s="286"/>
      <c r="N1924" s="286"/>
      <c r="O1924" s="286"/>
      <c r="P1924" s="286"/>
      <c r="Q1924" s="286"/>
      <c r="R1924" s="286"/>
      <c r="S1924" s="286"/>
      <c r="T1924" s="286"/>
      <c r="U1924" s="286"/>
      <c r="V1924" s="286"/>
    </row>
    <row r="1925" spans="1:22" ht="12.75" customHeight="1">
      <c r="A1925" s="454" t="s">
        <v>421</v>
      </c>
      <c r="B1925" s="464"/>
      <c r="C1925" s="305"/>
      <c r="D1925" s="328">
        <v>120.6</v>
      </c>
      <c r="E1925" s="328">
        <v>0.5</v>
      </c>
      <c r="F1925" s="337">
        <v>0.15</v>
      </c>
      <c r="G1925" s="338">
        <f>D1925*E1925*F1925</f>
        <v>9.0449999999999999</v>
      </c>
      <c r="H1925" s="300"/>
      <c r="I1925" s="300"/>
      <c r="J1925" s="300"/>
      <c r="K1925" s="301"/>
      <c r="L1925" s="286"/>
      <c r="M1925" s="286"/>
      <c r="N1925" s="286"/>
      <c r="O1925" s="286"/>
      <c r="P1925" s="286"/>
      <c r="Q1925" s="286"/>
      <c r="R1925" s="286"/>
      <c r="S1925" s="286"/>
      <c r="T1925" s="286"/>
      <c r="U1925" s="286"/>
      <c r="V1925" s="286"/>
    </row>
    <row r="1926" spans="1:22" ht="12.75" customHeight="1">
      <c r="A1926" s="454"/>
      <c r="B1926" s="463"/>
      <c r="C1926" s="305"/>
      <c r="D1926" s="296"/>
      <c r="E1926" s="328"/>
      <c r="F1926" s="307"/>
      <c r="G1926" s="331"/>
      <c r="H1926" s="300"/>
      <c r="I1926" s="300"/>
      <c r="J1926" s="300"/>
      <c r="K1926" s="301"/>
      <c r="L1926" s="286"/>
      <c r="M1926" s="286"/>
      <c r="N1926" s="286"/>
      <c r="O1926" s="286"/>
      <c r="P1926" s="286"/>
      <c r="Q1926" s="286"/>
      <c r="R1926" s="286"/>
      <c r="S1926" s="286"/>
      <c r="T1926" s="286"/>
      <c r="U1926" s="286"/>
      <c r="V1926" s="286"/>
    </row>
    <row r="1927" spans="1:22" ht="12.75" customHeight="1">
      <c r="A1927" s="454"/>
      <c r="B1927" s="464"/>
      <c r="C1927" s="305"/>
      <c r="D1927" s="296"/>
      <c r="E1927" s="328"/>
      <c r="F1927" s="307"/>
      <c r="G1927" s="331"/>
      <c r="H1927" s="300"/>
      <c r="I1927" s="300"/>
      <c r="J1927" s="300"/>
      <c r="K1927" s="301"/>
      <c r="L1927" s="286"/>
      <c r="M1927" s="286"/>
      <c r="N1927" s="286"/>
      <c r="O1927" s="286"/>
      <c r="P1927" s="286"/>
      <c r="Q1927" s="286"/>
      <c r="R1927" s="286"/>
      <c r="S1927" s="286"/>
      <c r="T1927" s="286"/>
      <c r="U1927" s="286"/>
      <c r="V1927" s="286"/>
    </row>
    <row r="1928" spans="1:22" ht="12.75" customHeight="1">
      <c r="A1928" s="454"/>
      <c r="B1928" s="464"/>
      <c r="C1928" s="305"/>
      <c r="D1928" s="296"/>
      <c r="E1928" s="328"/>
      <c r="F1928" s="307"/>
      <c r="G1928" s="331"/>
      <c r="H1928" s="300"/>
      <c r="I1928" s="300"/>
      <c r="J1928" s="300"/>
      <c r="K1928" s="301"/>
      <c r="L1928" s="286"/>
      <c r="T1928" s="286"/>
      <c r="U1928" s="286"/>
      <c r="V1928" s="286"/>
    </row>
    <row r="1929" spans="1:22" ht="15" customHeight="1">
      <c r="A1929" s="454"/>
      <c r="B1929" s="464"/>
      <c r="C1929" s="305"/>
      <c r="D1929" s="296"/>
      <c r="E1929" s="328"/>
      <c r="F1929" s="307"/>
      <c r="G1929" s="331"/>
      <c r="K1929" s="301"/>
    </row>
    <row r="1930" spans="1:22" ht="12.75" customHeight="1">
      <c r="A1930" s="504"/>
      <c r="B1930" s="505"/>
      <c r="C1930" s="305"/>
      <c r="D1930" s="328"/>
      <c r="E1930" s="328"/>
      <c r="F1930" s="307"/>
      <c r="G1930" s="331"/>
      <c r="H1930" s="300"/>
      <c r="I1930" s="300"/>
      <c r="J1930" s="300"/>
      <c r="K1930" s="301"/>
      <c r="L1930" s="286"/>
      <c r="T1930" s="286"/>
      <c r="U1930" s="286"/>
      <c r="V1930" s="286"/>
    </row>
    <row r="1931" spans="1:22" ht="12.75" customHeight="1">
      <c r="A1931" s="501"/>
      <c r="B1931" s="501"/>
      <c r="C1931" s="305"/>
      <c r="D1931" s="328"/>
      <c r="E1931" s="328"/>
      <c r="F1931" s="307"/>
      <c r="G1931" s="331"/>
      <c r="H1931" s="300"/>
      <c r="I1931" s="300"/>
      <c r="J1931" s="300"/>
      <c r="K1931" s="301"/>
      <c r="L1931" s="286"/>
      <c r="T1931" s="286"/>
      <c r="U1931" s="286"/>
      <c r="V1931" s="286"/>
    </row>
    <row r="1932" spans="1:22" ht="12.75" customHeight="1">
      <c r="A1932" s="501"/>
      <c r="B1932" s="501"/>
      <c r="C1932" s="305"/>
      <c r="D1932" s="328"/>
      <c r="E1932" s="328"/>
      <c r="F1932" s="307"/>
      <c r="G1932" s="331"/>
      <c r="H1932" s="300"/>
      <c r="I1932" s="300"/>
      <c r="J1932" s="300"/>
      <c r="K1932" s="301"/>
      <c r="L1932" s="286"/>
      <c r="T1932" s="286"/>
      <c r="U1932" s="286"/>
      <c r="V1932" s="286"/>
    </row>
    <row r="1933" spans="1:22" ht="12.75" customHeight="1">
      <c r="A1933" s="456"/>
      <c r="B1933" s="456"/>
      <c r="C1933" s="329"/>
      <c r="D1933" s="329"/>
      <c r="E1933" s="329"/>
      <c r="F1933" s="329"/>
      <c r="G1933" s="329"/>
      <c r="H1933" s="300"/>
      <c r="I1933" s="300"/>
      <c r="J1933" s="300"/>
      <c r="K1933" s="301"/>
      <c r="L1933" s="286"/>
      <c r="T1933" s="286"/>
      <c r="U1933" s="286"/>
      <c r="V1933" s="286"/>
    </row>
    <row r="1934" spans="1:22" ht="15" customHeight="1">
      <c r="A1934" s="456"/>
      <c r="B1934" s="456"/>
      <c r="C1934" s="329"/>
      <c r="D1934" s="329"/>
      <c r="E1934" s="329"/>
      <c r="F1934" s="329"/>
      <c r="G1934" s="329"/>
      <c r="K1934" s="301"/>
    </row>
    <row r="1935" spans="1:22" ht="12.75" customHeight="1">
      <c r="A1935" s="456"/>
      <c r="B1935" s="456"/>
      <c r="C1935" s="329"/>
      <c r="D1935" s="329"/>
      <c r="E1935" s="329"/>
      <c r="F1935" s="329"/>
      <c r="G1935" s="329"/>
      <c r="H1935" s="300"/>
      <c r="I1935" s="300"/>
      <c r="J1935" s="300"/>
      <c r="K1935" s="301"/>
      <c r="L1935" s="286"/>
      <c r="T1935" s="286"/>
      <c r="U1935" s="286"/>
      <c r="V1935" s="286"/>
    </row>
    <row r="1936" spans="1:22" ht="12.75" customHeight="1">
      <c r="A1936" s="456"/>
      <c r="B1936" s="456"/>
      <c r="C1936" s="329"/>
      <c r="D1936" s="329"/>
      <c r="E1936" s="329"/>
      <c r="F1936" s="329"/>
      <c r="G1936" s="329"/>
      <c r="H1936" s="300"/>
      <c r="I1936" s="300"/>
      <c r="J1936" s="300"/>
      <c r="K1936" s="301"/>
      <c r="L1936" s="286"/>
      <c r="M1936" s="286"/>
      <c r="N1936" s="286"/>
      <c r="O1936" s="286"/>
      <c r="P1936" s="286"/>
      <c r="Q1936" s="286"/>
      <c r="R1936" s="286"/>
      <c r="S1936" s="286"/>
      <c r="T1936" s="286"/>
      <c r="U1936" s="286"/>
      <c r="V1936" s="286"/>
    </row>
    <row r="1937" spans="1:22" ht="12.75" customHeight="1">
      <c r="A1937" s="456"/>
      <c r="B1937" s="456"/>
      <c r="C1937" s="329"/>
      <c r="D1937" s="329"/>
      <c r="E1937" s="329"/>
      <c r="F1937" s="329"/>
      <c r="G1937" s="329"/>
      <c r="H1937" s="300"/>
      <c r="I1937" s="300"/>
      <c r="J1937" s="300"/>
      <c r="K1937" s="301"/>
      <c r="L1937" s="286"/>
      <c r="M1937" s="286"/>
      <c r="N1937" s="286"/>
      <c r="O1937" s="286"/>
      <c r="P1937" s="286"/>
      <c r="Q1937" s="286"/>
      <c r="R1937" s="286"/>
      <c r="S1937" s="286"/>
      <c r="T1937" s="286"/>
      <c r="U1937" s="286"/>
      <c r="V1937" s="286"/>
    </row>
    <row r="1938" spans="1:22" ht="12.75" customHeight="1">
      <c r="A1938" s="456"/>
      <c r="B1938" s="456"/>
      <c r="C1938" s="329"/>
      <c r="D1938" s="329"/>
      <c r="E1938" s="329"/>
      <c r="F1938" s="329"/>
      <c r="G1938" s="329"/>
      <c r="H1938" s="300"/>
      <c r="I1938" s="300"/>
      <c r="J1938" s="300"/>
      <c r="K1938" s="301"/>
      <c r="L1938" s="286"/>
      <c r="M1938" s="286"/>
      <c r="N1938" s="286"/>
      <c r="O1938" s="286"/>
      <c r="P1938" s="286"/>
      <c r="Q1938" s="286"/>
      <c r="R1938" s="286"/>
      <c r="S1938" s="286"/>
      <c r="T1938" s="286"/>
      <c r="U1938" s="286"/>
      <c r="V1938" s="286"/>
    </row>
    <row r="1939" spans="1:22" ht="15" customHeight="1">
      <c r="A1939" s="501"/>
      <c r="B1939" s="501"/>
      <c r="C1939" s="305"/>
      <c r="D1939" s="355"/>
      <c r="E1939" s="328"/>
      <c r="F1939" s="307"/>
      <c r="G1939" s="331"/>
      <c r="K1939" s="301"/>
    </row>
    <row r="1940" spans="1:22" ht="12.75" customHeight="1">
      <c r="A1940" s="504"/>
      <c r="B1940" s="505"/>
      <c r="C1940" s="305"/>
      <c r="D1940" s="355"/>
      <c r="E1940" s="328"/>
      <c r="F1940" s="307"/>
      <c r="G1940" s="331"/>
      <c r="H1940" s="300"/>
      <c r="I1940" s="300"/>
      <c r="J1940" s="300"/>
      <c r="K1940" s="301"/>
      <c r="L1940" s="286"/>
      <c r="M1940" s="286"/>
      <c r="N1940" s="286"/>
      <c r="O1940" s="286"/>
      <c r="P1940" s="286"/>
      <c r="Q1940" s="286"/>
      <c r="R1940" s="286"/>
      <c r="S1940" s="286"/>
      <c r="T1940" s="286"/>
      <c r="U1940" s="286"/>
      <c r="V1940" s="286"/>
    </row>
    <row r="1941" spans="1:22" ht="12.75" customHeight="1">
      <c r="A1941" s="504"/>
      <c r="B1941" s="505"/>
      <c r="C1941" s="305"/>
      <c r="D1941" s="355"/>
      <c r="E1941" s="328"/>
      <c r="F1941" s="307"/>
      <c r="G1941" s="331"/>
      <c r="H1941" s="300"/>
      <c r="I1941" s="300"/>
      <c r="J1941" s="300"/>
      <c r="K1941" s="301"/>
      <c r="L1941" s="286"/>
      <c r="M1941" s="286"/>
      <c r="N1941" s="286"/>
      <c r="O1941" s="286"/>
      <c r="P1941" s="286"/>
      <c r="Q1941" s="286"/>
      <c r="R1941" s="286"/>
      <c r="S1941" s="286"/>
      <c r="T1941" s="286"/>
      <c r="U1941" s="286"/>
      <c r="V1941" s="286"/>
    </row>
    <row r="1942" spans="1:22" ht="12.75" customHeight="1">
      <c r="A1942" s="504"/>
      <c r="B1942" s="505"/>
      <c r="C1942" s="305"/>
      <c r="D1942" s="355"/>
      <c r="E1942" s="328"/>
      <c r="F1942" s="307"/>
      <c r="G1942" s="331"/>
      <c r="H1942" s="300"/>
      <c r="I1942" s="300"/>
      <c r="J1942" s="300"/>
      <c r="K1942" s="301"/>
      <c r="L1942" s="286"/>
      <c r="M1942" s="286"/>
      <c r="N1942" s="286"/>
      <c r="O1942" s="286"/>
      <c r="P1942" s="286"/>
      <c r="Q1942" s="286"/>
      <c r="R1942" s="286"/>
      <c r="S1942" s="286"/>
      <c r="T1942" s="286"/>
      <c r="U1942" s="286"/>
      <c r="V1942" s="286"/>
    </row>
    <row r="1943" spans="1:22" ht="12.75" customHeight="1">
      <c r="A1943" s="504"/>
      <c r="B1943" s="505"/>
      <c r="C1943" s="305"/>
      <c r="D1943" s="355"/>
      <c r="E1943" s="328"/>
      <c r="F1943" s="307"/>
      <c r="G1943" s="331"/>
      <c r="H1943" s="300"/>
      <c r="I1943" s="300"/>
      <c r="J1943" s="300"/>
      <c r="K1943" s="301"/>
      <c r="L1943" s="286"/>
      <c r="M1943" s="286"/>
      <c r="N1943" s="286"/>
      <c r="O1943" s="286"/>
      <c r="P1943" s="286"/>
      <c r="Q1943" s="286"/>
      <c r="R1943" s="286"/>
      <c r="S1943" s="286"/>
      <c r="T1943" s="286"/>
      <c r="U1943" s="286"/>
      <c r="V1943" s="286"/>
    </row>
    <row r="1944" spans="1:22" ht="15" customHeight="1">
      <c r="A1944" s="504"/>
      <c r="B1944" s="505"/>
      <c r="C1944" s="305"/>
      <c r="D1944" s="352"/>
      <c r="E1944" s="296"/>
      <c r="F1944" s="307"/>
      <c r="G1944" s="331"/>
      <c r="K1944" s="301"/>
    </row>
    <row r="1945" spans="1:22" ht="12.75" customHeight="1" thickBot="1">
      <c r="A1945" s="502" t="s">
        <v>13</v>
      </c>
      <c r="B1945" s="477"/>
      <c r="C1945" s="477"/>
      <c r="D1945" s="477"/>
      <c r="E1945" s="477"/>
      <c r="F1945" s="473"/>
      <c r="G1945" s="308">
        <f>ROUNDUP((SUM(G1910:G1944)),0)</f>
        <v>73</v>
      </c>
      <c r="H1945" s="292"/>
      <c r="I1945" s="309"/>
      <c r="J1945" s="309"/>
      <c r="K1945" s="310"/>
      <c r="L1945" s="286"/>
      <c r="N1945" s="286"/>
      <c r="O1945" s="286"/>
      <c r="P1945" s="286"/>
      <c r="Q1945" s="286"/>
      <c r="R1945" s="286"/>
      <c r="S1945" s="286"/>
      <c r="T1945" s="286"/>
      <c r="U1945" s="286"/>
      <c r="V1945" s="286"/>
    </row>
    <row r="1946" spans="1:22" ht="12.75" customHeight="1" thickBot="1">
      <c r="A1946" s="495"/>
      <c r="B1946" s="531"/>
      <c r="C1946" s="531"/>
      <c r="D1946" s="531"/>
      <c r="E1946" s="531"/>
      <c r="F1946" s="531"/>
      <c r="G1946" s="531"/>
      <c r="H1946" s="531"/>
      <c r="I1946" s="531"/>
      <c r="J1946" s="531"/>
      <c r="K1946" s="532"/>
      <c r="L1946" s="286"/>
      <c r="M1946" s="286"/>
      <c r="N1946" s="286"/>
      <c r="O1946" s="286"/>
      <c r="P1946" s="286"/>
      <c r="Q1946" s="286"/>
      <c r="R1946" s="286"/>
      <c r="S1946" s="286"/>
      <c r="T1946" s="286"/>
      <c r="U1946" s="286"/>
      <c r="V1946" s="286"/>
    </row>
    <row r="1947" spans="1:22" ht="12.75" customHeight="1">
      <c r="A1947" s="311"/>
      <c r="B1947" s="312"/>
      <c r="C1947" s="312"/>
      <c r="D1947" s="312"/>
      <c r="E1947" s="312"/>
      <c r="F1947" s="312"/>
      <c r="G1947" s="312"/>
      <c r="H1947" s="312"/>
      <c r="I1947" s="312"/>
      <c r="J1947" s="312"/>
      <c r="K1947" s="313"/>
      <c r="L1947" s="286"/>
      <c r="M1947" s="286"/>
      <c r="N1947" s="286"/>
      <c r="O1947" s="286"/>
      <c r="P1947" s="286"/>
      <c r="Q1947" s="286"/>
      <c r="R1947" s="286"/>
      <c r="S1947" s="286"/>
      <c r="T1947" s="286"/>
      <c r="U1947" s="286"/>
      <c r="V1947" s="286"/>
    </row>
    <row r="1948" spans="1:22" ht="50.25" customHeight="1">
      <c r="A1948" s="459"/>
      <c r="B1948" s="515"/>
      <c r="C1948" s="515"/>
      <c r="D1948" s="515"/>
      <c r="E1948" s="515"/>
      <c r="F1948" s="515"/>
      <c r="G1948" s="515"/>
      <c r="H1948" s="515"/>
      <c r="I1948" s="515"/>
      <c r="J1948" s="286"/>
      <c r="K1948" s="314"/>
      <c r="L1948" s="286"/>
      <c r="M1948" s="286"/>
      <c r="N1948" s="286"/>
      <c r="O1948" s="286"/>
      <c r="P1948" s="286"/>
      <c r="Q1948" s="286"/>
      <c r="R1948" s="286"/>
      <c r="S1948" s="286"/>
      <c r="T1948" s="286"/>
      <c r="U1948" s="286"/>
      <c r="V1948" s="286"/>
    </row>
    <row r="1949" spans="1:22" ht="12.75" customHeight="1">
      <c r="A1949" s="461" t="s">
        <v>315</v>
      </c>
      <c r="B1949" s="460"/>
      <c r="C1949" s="460"/>
      <c r="D1949" s="316"/>
      <c r="E1949" s="316"/>
      <c r="F1949" s="462" t="s">
        <v>315</v>
      </c>
      <c r="G1949" s="462"/>
      <c r="H1949" s="462"/>
      <c r="I1949" s="316"/>
      <c r="J1949" s="286"/>
      <c r="K1949" s="314"/>
      <c r="L1949" s="286"/>
      <c r="M1949" s="286"/>
      <c r="N1949" s="286"/>
      <c r="O1949" s="286"/>
      <c r="P1949" s="286"/>
      <c r="Q1949" s="286"/>
      <c r="R1949" s="286"/>
      <c r="S1949" s="286"/>
      <c r="T1949" s="286"/>
      <c r="U1949" s="286"/>
      <c r="V1949" s="286"/>
    </row>
    <row r="1950" spans="1:22" ht="12.75" customHeight="1" thickBot="1">
      <c r="A1950" s="451" t="s">
        <v>316</v>
      </c>
      <c r="B1950" s="452"/>
      <c r="C1950" s="452"/>
      <c r="D1950" s="317"/>
      <c r="E1950" s="317"/>
      <c r="F1950" s="453" t="s">
        <v>316</v>
      </c>
      <c r="G1950" s="453"/>
      <c r="H1950" s="453"/>
      <c r="I1950" s="317"/>
      <c r="J1950" s="318"/>
      <c r="K1950" s="319"/>
      <c r="L1950" s="286"/>
      <c r="M1950" s="286"/>
      <c r="N1950" s="286"/>
      <c r="O1950" s="286"/>
      <c r="P1950" s="286"/>
      <c r="Q1950" s="286"/>
      <c r="R1950" s="286"/>
      <c r="S1950" s="286"/>
      <c r="T1950" s="286"/>
      <c r="U1950" s="286"/>
      <c r="V1950" s="286"/>
    </row>
    <row r="1951" spans="1:22" ht="12.75" customHeight="1">
      <c r="A1951" s="492" t="s">
        <v>302</v>
      </c>
      <c r="B1951" s="536"/>
      <c r="C1951" s="536"/>
      <c r="D1951" s="536"/>
      <c r="E1951" s="536"/>
      <c r="F1951" s="536"/>
      <c r="G1951" s="536"/>
      <c r="H1951" s="536"/>
      <c r="I1951" s="536"/>
      <c r="J1951" s="536"/>
      <c r="K1951" s="537"/>
      <c r="L1951" s="286"/>
      <c r="M1951" s="286"/>
      <c r="N1951" s="286"/>
      <c r="O1951" s="286"/>
      <c r="P1951" s="286"/>
      <c r="Q1951" s="286"/>
      <c r="R1951" s="286"/>
      <c r="S1951" s="286"/>
      <c r="T1951" s="286"/>
      <c r="U1951" s="286"/>
      <c r="V1951" s="286"/>
    </row>
    <row r="1952" spans="1:22" ht="12.75" customHeight="1" thickBot="1">
      <c r="A1952" s="538"/>
      <c r="B1952" s="539"/>
      <c r="C1952" s="539"/>
      <c r="D1952" s="539"/>
      <c r="E1952" s="539"/>
      <c r="F1952" s="539"/>
      <c r="G1952" s="539"/>
      <c r="H1952" s="539"/>
      <c r="I1952" s="539"/>
      <c r="J1952" s="539"/>
      <c r="K1952" s="540"/>
      <c r="L1952" s="286"/>
      <c r="M1952" s="286"/>
      <c r="N1952" s="286"/>
      <c r="O1952" s="286"/>
      <c r="P1952" s="286"/>
      <c r="Q1952" s="286"/>
      <c r="R1952" s="286"/>
      <c r="S1952" s="286"/>
      <c r="T1952" s="286"/>
      <c r="U1952" s="286"/>
      <c r="V1952" s="286"/>
    </row>
    <row r="1953" spans="1:22" ht="42" customHeight="1">
      <c r="A1953" s="288" t="s">
        <v>303</v>
      </c>
      <c r="B1953" s="484" t="str">
        <f>B3</f>
        <v>CONSTRUCCION DE LOS SISTEMAS DE ALCANTARILLADO PLUVIAL DE LOS BARRIOS EL DORADO, PRADOS DE SAN LUIS, SANTA CATALINA, PATRIOTAS, VILLA BACHUE y PRADOS DEL NORTE DE LA CIUDAD DE TUNJA.</v>
      </c>
      <c r="C1953" s="541"/>
      <c r="D1953" s="541"/>
      <c r="E1953" s="541"/>
      <c r="F1953" s="541"/>
      <c r="G1953" s="541"/>
      <c r="H1953" s="541"/>
      <c r="I1953" s="541"/>
      <c r="J1953" s="541"/>
      <c r="K1953" s="542"/>
      <c r="L1953" s="286"/>
      <c r="M1953" s="286"/>
      <c r="N1953" s="286"/>
      <c r="O1953" s="286"/>
      <c r="P1953" s="286"/>
      <c r="Q1953" s="286"/>
      <c r="R1953" s="286"/>
      <c r="S1953" s="286"/>
      <c r="T1953" s="286"/>
      <c r="U1953" s="286"/>
      <c r="V1953" s="286"/>
    </row>
    <row r="1954" spans="1:22" ht="12.75" customHeight="1">
      <c r="A1954" s="487" t="s">
        <v>305</v>
      </c>
      <c r="B1954" s="455"/>
      <c r="C1954" s="488"/>
      <c r="D1954" s="489"/>
      <c r="E1954" s="489"/>
      <c r="F1954" s="455"/>
      <c r="G1954" s="490" t="s">
        <v>306</v>
      </c>
      <c r="H1954" s="543"/>
      <c r="I1954" s="490"/>
      <c r="J1954" s="489"/>
      <c r="K1954" s="491"/>
      <c r="L1954" s="286"/>
      <c r="M1954" s="286"/>
      <c r="N1954" s="286"/>
      <c r="O1954" s="286"/>
      <c r="P1954" s="286"/>
      <c r="Q1954" s="286"/>
      <c r="R1954" s="286"/>
      <c r="S1954" s="286"/>
      <c r="T1954" s="286"/>
      <c r="U1954" s="286"/>
      <c r="V1954" s="286"/>
    </row>
    <row r="1955" spans="1:22" ht="39.75" customHeight="1" thickBot="1">
      <c r="A1955" s="289" t="s">
        <v>8</v>
      </c>
      <c r="B1955" s="465" t="s">
        <v>113</v>
      </c>
      <c r="C1955" s="466"/>
      <c r="D1955" s="467" t="s">
        <v>10</v>
      </c>
      <c r="E1955" s="468"/>
      <c r="F1955" s="466"/>
      <c r="G1955" s="503" t="str">
        <f>'PRESUPUESTO OFICIAL'!C102</f>
        <v>SUMINISTRO, INSTALACIÓN Y COMPACTACIÓN DE MEZCLA ASFALTICA PARA PARCHEO ( INCLUYE ACARREO LIBRE DE 5 KM) (**)</v>
      </c>
      <c r="H1955" s="534"/>
      <c r="I1955" s="535"/>
      <c r="J1955" s="290" t="s">
        <v>9</v>
      </c>
      <c r="K1955" s="291" t="s">
        <v>14</v>
      </c>
      <c r="L1955" s="286"/>
      <c r="M1955" s="286"/>
      <c r="N1955" s="286"/>
      <c r="O1955" s="286"/>
      <c r="P1955" s="286"/>
      <c r="Q1955" s="286"/>
      <c r="R1955" s="286"/>
      <c r="S1955" s="286"/>
      <c r="T1955" s="286"/>
      <c r="U1955" s="286"/>
      <c r="V1955" s="286"/>
    </row>
    <row r="1956" spans="1:22" ht="12.75" customHeight="1">
      <c r="A1956" s="470" t="s">
        <v>307</v>
      </c>
      <c r="B1956" s="471"/>
      <c r="C1956" s="474" t="s">
        <v>5</v>
      </c>
      <c r="D1956" s="476" t="s">
        <v>308</v>
      </c>
      <c r="E1956" s="477"/>
      <c r="F1956" s="473"/>
      <c r="G1956" s="474" t="s">
        <v>13</v>
      </c>
      <c r="H1956" s="478" t="s">
        <v>309</v>
      </c>
      <c r="I1956" s="479"/>
      <c r="J1956" s="479"/>
      <c r="K1956" s="480"/>
      <c r="L1956" s="286"/>
      <c r="M1956" s="286"/>
      <c r="N1956" s="286"/>
      <c r="O1956" s="286"/>
      <c r="P1956" s="286"/>
      <c r="Q1956" s="286"/>
      <c r="R1956" s="286"/>
      <c r="S1956" s="286"/>
      <c r="T1956" s="286"/>
      <c r="U1956" s="286"/>
      <c r="V1956" s="286"/>
    </row>
    <row r="1957" spans="1:22" ht="12.75" customHeight="1">
      <c r="A1957" s="483"/>
      <c r="B1957" s="471"/>
      <c r="C1957" s="506"/>
      <c r="D1957" s="323" t="s">
        <v>310</v>
      </c>
      <c r="E1957" s="323" t="s">
        <v>311</v>
      </c>
      <c r="F1957" s="323" t="s">
        <v>312</v>
      </c>
      <c r="G1957" s="506"/>
      <c r="H1957" s="481"/>
      <c r="I1957" s="477"/>
      <c r="J1957" s="477"/>
      <c r="K1957" s="482"/>
      <c r="L1957" s="286"/>
      <c r="M1957" s="286"/>
      <c r="N1957" s="286"/>
      <c r="O1957" s="286"/>
      <c r="P1957" s="286"/>
      <c r="Q1957" s="286"/>
      <c r="R1957" s="286"/>
      <c r="S1957" s="286"/>
      <c r="T1957" s="286"/>
      <c r="U1957" s="286"/>
      <c r="V1957" s="286"/>
    </row>
    <row r="1958" spans="1:22" ht="12.75" customHeight="1">
      <c r="A1958" s="454" t="s">
        <v>401</v>
      </c>
      <c r="B1958" s="463" t="s">
        <v>402</v>
      </c>
      <c r="C1958" s="294"/>
      <c r="D1958" s="337">
        <v>551.70000000000005</v>
      </c>
      <c r="E1958" s="322">
        <v>0.7</v>
      </c>
      <c r="F1958" s="296">
        <v>0.1</v>
      </c>
      <c r="G1958" s="299">
        <f>D1958*E1958*F1958</f>
        <v>38.619</v>
      </c>
      <c r="H1958" s="300"/>
      <c r="I1958" s="300"/>
      <c r="J1958" s="300"/>
      <c r="K1958" s="301"/>
      <c r="L1958" s="286"/>
      <c r="M1958" s="286"/>
      <c r="N1958" s="286"/>
      <c r="O1958" s="286"/>
      <c r="P1958" s="286"/>
      <c r="Q1958" s="286"/>
      <c r="R1958" s="286"/>
      <c r="S1958" s="286"/>
      <c r="T1958" s="286"/>
      <c r="U1958" s="286"/>
      <c r="V1958" s="286"/>
    </row>
    <row r="1959" spans="1:22" ht="12.75" customHeight="1">
      <c r="A1959" s="454" t="s">
        <v>403</v>
      </c>
      <c r="B1959" s="463" t="s">
        <v>404</v>
      </c>
      <c r="C1959" s="323">
        <v>15</v>
      </c>
      <c r="D1959" s="337">
        <v>1.1000000000000001</v>
      </c>
      <c r="E1959" s="324">
        <v>0.7</v>
      </c>
      <c r="F1959" s="325">
        <v>0.1</v>
      </c>
      <c r="G1959" s="299">
        <f>C1959*D1959*E1959*F1959</f>
        <v>1.155</v>
      </c>
      <c r="H1959" s="300"/>
      <c r="I1959" s="300"/>
      <c r="J1959" s="300"/>
      <c r="K1959" s="301"/>
      <c r="L1959" s="286"/>
      <c r="M1959" s="286"/>
      <c r="N1959" s="286"/>
      <c r="O1959" s="286"/>
      <c r="P1959" s="286"/>
      <c r="Q1959" s="286"/>
      <c r="R1959" s="286"/>
      <c r="S1959" s="286"/>
      <c r="T1959" s="286"/>
      <c r="U1959" s="286"/>
      <c r="V1959" s="286"/>
    </row>
    <row r="1960" spans="1:22" ht="12.75" customHeight="1">
      <c r="A1960" s="454" t="s">
        <v>384</v>
      </c>
      <c r="B1960" s="464" t="s">
        <v>405</v>
      </c>
      <c r="C1960" s="305"/>
      <c r="D1960" s="296">
        <v>91.154999999999987</v>
      </c>
      <c r="E1960" s="322">
        <v>0.5</v>
      </c>
      <c r="F1960" s="307">
        <v>0.1</v>
      </c>
      <c r="G1960" s="326">
        <f t="shared" ref="G1960:G1973" si="55">D1960*E1960*F1960</f>
        <v>4.5577499999999995</v>
      </c>
      <c r="H1960" s="300"/>
      <c r="I1960" s="300"/>
      <c r="J1960" s="300"/>
      <c r="K1960" s="301"/>
      <c r="L1960" s="286"/>
      <c r="M1960" s="286"/>
      <c r="N1960" s="286"/>
      <c r="O1960" s="286"/>
      <c r="P1960" s="286"/>
      <c r="Q1960" s="286"/>
      <c r="R1960" s="286"/>
      <c r="S1960" s="286"/>
      <c r="T1960" s="286"/>
      <c r="U1960" s="286"/>
      <c r="V1960" s="286"/>
    </row>
    <row r="1961" spans="1:22" ht="12.75" customHeight="1">
      <c r="A1961" s="529" t="s">
        <v>406</v>
      </c>
      <c r="B1961" s="533"/>
      <c r="C1961" s="305"/>
      <c r="D1961" s="337">
        <v>2.5</v>
      </c>
      <c r="E1961" s="322">
        <v>2.5</v>
      </c>
      <c r="F1961" s="296">
        <v>0.1</v>
      </c>
      <c r="G1961" s="326">
        <f t="shared" si="55"/>
        <v>0.625</v>
      </c>
      <c r="H1961" s="300"/>
      <c r="I1961" s="300"/>
      <c r="J1961" s="300"/>
      <c r="K1961" s="301"/>
      <c r="L1961" s="286"/>
      <c r="M1961" s="286"/>
      <c r="N1961" s="286"/>
      <c r="O1961" s="286"/>
      <c r="P1961" s="286"/>
      <c r="Q1961" s="286"/>
      <c r="R1961" s="286"/>
      <c r="S1961" s="286"/>
      <c r="T1961" s="286"/>
      <c r="U1961" s="286"/>
      <c r="V1961" s="286"/>
    </row>
    <row r="1962" spans="1:22" ht="15" customHeight="1">
      <c r="A1962" s="522" t="s">
        <v>407</v>
      </c>
      <c r="B1962" s="523"/>
      <c r="C1962" s="305"/>
      <c r="D1962" s="337">
        <v>2.5</v>
      </c>
      <c r="E1962" s="322">
        <v>2.5</v>
      </c>
      <c r="F1962" s="296">
        <v>0.1</v>
      </c>
      <c r="G1962" s="326">
        <f t="shared" si="55"/>
        <v>0.625</v>
      </c>
      <c r="K1962" s="301"/>
    </row>
    <row r="1963" spans="1:22" ht="12.75" customHeight="1">
      <c r="A1963" s="522" t="s">
        <v>408</v>
      </c>
      <c r="B1963" s="523"/>
      <c r="C1963" s="305"/>
      <c r="D1963" s="337">
        <v>2.5</v>
      </c>
      <c r="E1963" s="322">
        <v>2.5</v>
      </c>
      <c r="F1963" s="296">
        <v>0.1</v>
      </c>
      <c r="G1963" s="326">
        <f t="shared" si="55"/>
        <v>0.625</v>
      </c>
      <c r="H1963" s="300"/>
      <c r="I1963" s="300"/>
      <c r="J1963" s="300"/>
      <c r="K1963" s="301"/>
      <c r="L1963" s="286"/>
      <c r="M1963" s="286"/>
      <c r="N1963" s="286"/>
      <c r="O1963" s="286"/>
      <c r="P1963" s="286"/>
      <c r="Q1963" s="286"/>
      <c r="R1963" s="286"/>
      <c r="S1963" s="286"/>
      <c r="T1963" s="286"/>
      <c r="U1963" s="286"/>
      <c r="V1963" s="286"/>
    </row>
    <row r="1964" spans="1:22" ht="12.75" customHeight="1">
      <c r="A1964" s="522" t="s">
        <v>409</v>
      </c>
      <c r="B1964" s="523"/>
      <c r="C1964" s="305"/>
      <c r="D1964" s="337">
        <v>2.5</v>
      </c>
      <c r="E1964" s="322">
        <v>2.5</v>
      </c>
      <c r="F1964" s="296">
        <v>0.1</v>
      </c>
      <c r="G1964" s="326">
        <f t="shared" si="55"/>
        <v>0.625</v>
      </c>
      <c r="H1964" s="300"/>
      <c r="I1964" s="300"/>
      <c r="J1964" s="300"/>
      <c r="K1964" s="301"/>
      <c r="L1964" s="286"/>
      <c r="M1964" s="286"/>
      <c r="N1964" s="286"/>
      <c r="O1964" s="286"/>
      <c r="P1964" s="286"/>
      <c r="Q1964" s="286"/>
      <c r="R1964" s="286"/>
      <c r="S1964" s="286"/>
      <c r="T1964" s="286"/>
      <c r="U1964" s="286"/>
      <c r="V1964" s="286"/>
    </row>
    <row r="1965" spans="1:22" ht="12.75" customHeight="1">
      <c r="A1965" s="522" t="s">
        <v>410</v>
      </c>
      <c r="B1965" s="523"/>
      <c r="C1965" s="329"/>
      <c r="D1965" s="337">
        <v>2.5</v>
      </c>
      <c r="E1965" s="322">
        <v>2.5</v>
      </c>
      <c r="F1965" s="296">
        <v>0.1</v>
      </c>
      <c r="G1965" s="326">
        <f t="shared" si="55"/>
        <v>0.625</v>
      </c>
      <c r="H1965" s="300"/>
      <c r="I1965" s="300"/>
      <c r="J1965" s="300"/>
      <c r="K1965" s="301"/>
      <c r="L1965" s="286"/>
      <c r="M1965" s="286"/>
      <c r="N1965" s="286"/>
      <c r="O1965" s="286"/>
      <c r="P1965" s="286"/>
      <c r="Q1965" s="286"/>
      <c r="R1965" s="286"/>
      <c r="S1965" s="286"/>
      <c r="T1965" s="286"/>
      <c r="U1965" s="286"/>
      <c r="V1965" s="286"/>
    </row>
    <row r="1966" spans="1:22" ht="12.75" customHeight="1">
      <c r="A1966" s="522" t="s">
        <v>411</v>
      </c>
      <c r="B1966" s="523"/>
      <c r="C1966" s="305"/>
      <c r="D1966" s="337">
        <v>2.5</v>
      </c>
      <c r="E1966" s="322">
        <v>2.5</v>
      </c>
      <c r="F1966" s="296">
        <v>0.1</v>
      </c>
      <c r="G1966" s="326">
        <f t="shared" si="55"/>
        <v>0.625</v>
      </c>
      <c r="H1966" s="300"/>
      <c r="I1966" s="300"/>
      <c r="J1966" s="300"/>
      <c r="K1966" s="301"/>
      <c r="L1966" s="286"/>
      <c r="M1966" s="286"/>
      <c r="N1966" s="286"/>
      <c r="O1966" s="286"/>
      <c r="P1966" s="286"/>
      <c r="Q1966" s="286"/>
      <c r="R1966" s="286"/>
      <c r="S1966" s="286"/>
      <c r="T1966" s="286"/>
      <c r="U1966" s="286"/>
      <c r="V1966" s="286"/>
    </row>
    <row r="1967" spans="1:22" ht="15" customHeight="1">
      <c r="A1967" s="522" t="s">
        <v>412</v>
      </c>
      <c r="B1967" s="523"/>
      <c r="C1967" s="305"/>
      <c r="D1967" s="337">
        <v>2.5</v>
      </c>
      <c r="E1967" s="322">
        <v>2.5</v>
      </c>
      <c r="F1967" s="296">
        <v>0.1</v>
      </c>
      <c r="G1967" s="326">
        <f t="shared" si="55"/>
        <v>0.625</v>
      </c>
      <c r="K1967" s="301"/>
    </row>
    <row r="1968" spans="1:22" ht="12.75" customHeight="1">
      <c r="A1968" s="522" t="s">
        <v>413</v>
      </c>
      <c r="B1968" s="523"/>
      <c r="C1968" s="305"/>
      <c r="D1968" s="337">
        <v>2.5</v>
      </c>
      <c r="E1968" s="322">
        <v>2.5</v>
      </c>
      <c r="F1968" s="296">
        <v>0.1</v>
      </c>
      <c r="G1968" s="326">
        <f t="shared" si="55"/>
        <v>0.625</v>
      </c>
      <c r="H1968" s="300"/>
      <c r="I1968" s="300"/>
      <c r="J1968" s="300"/>
      <c r="K1968" s="301"/>
      <c r="L1968" s="286"/>
      <c r="M1968" s="286"/>
      <c r="N1968" s="286"/>
      <c r="O1968" s="286"/>
      <c r="P1968" s="286"/>
      <c r="Q1968" s="286"/>
      <c r="R1968" s="286"/>
      <c r="S1968" s="286"/>
      <c r="T1968" s="286"/>
      <c r="U1968" s="286"/>
      <c r="V1968" s="286"/>
    </row>
    <row r="1969" spans="1:22" ht="12.75" customHeight="1">
      <c r="A1969" s="522" t="s">
        <v>414</v>
      </c>
      <c r="B1969" s="523"/>
      <c r="C1969" s="305"/>
      <c r="D1969" s="337">
        <v>2.5</v>
      </c>
      <c r="E1969" s="322">
        <v>2.5</v>
      </c>
      <c r="F1969" s="296">
        <v>0.1</v>
      </c>
      <c r="G1969" s="326">
        <f t="shared" si="55"/>
        <v>0.625</v>
      </c>
      <c r="H1969" s="300"/>
      <c r="I1969" s="300"/>
      <c r="J1969" s="300"/>
      <c r="K1969" s="301"/>
      <c r="L1969" s="286"/>
      <c r="M1969" s="286"/>
      <c r="N1969" s="286"/>
      <c r="O1969" s="286"/>
      <c r="P1969" s="286"/>
      <c r="Q1969" s="286"/>
      <c r="R1969" s="286"/>
      <c r="S1969" s="286"/>
      <c r="T1969" s="286"/>
      <c r="U1969" s="286"/>
      <c r="V1969" s="286"/>
    </row>
    <row r="1970" spans="1:22" ht="12.75" customHeight="1">
      <c r="A1970" s="522" t="s">
        <v>415</v>
      </c>
      <c r="B1970" s="523"/>
      <c r="C1970" s="305"/>
      <c r="D1970" s="337">
        <v>2.5</v>
      </c>
      <c r="E1970" s="322">
        <v>2.5</v>
      </c>
      <c r="F1970" s="296">
        <v>0.1</v>
      </c>
      <c r="G1970" s="326">
        <f t="shared" si="55"/>
        <v>0.625</v>
      </c>
      <c r="H1970" s="300"/>
      <c r="I1970" s="300"/>
      <c r="J1970" s="300"/>
      <c r="K1970" s="301"/>
      <c r="L1970" s="286"/>
      <c r="M1970" s="286"/>
      <c r="N1970" s="286"/>
      <c r="O1970" s="286"/>
      <c r="P1970" s="286"/>
      <c r="Q1970" s="286"/>
      <c r="R1970" s="286"/>
      <c r="S1970" s="286"/>
      <c r="T1970" s="286"/>
      <c r="U1970" s="286"/>
      <c r="V1970" s="286"/>
    </row>
    <row r="1971" spans="1:22" ht="12.75" customHeight="1">
      <c r="A1971" s="522" t="s">
        <v>416</v>
      </c>
      <c r="B1971" s="523"/>
      <c r="C1971" s="305"/>
      <c r="D1971" s="337">
        <v>2.5</v>
      </c>
      <c r="E1971" s="322">
        <v>2.5</v>
      </c>
      <c r="F1971" s="296">
        <v>0.1</v>
      </c>
      <c r="G1971" s="326">
        <f t="shared" si="55"/>
        <v>0.625</v>
      </c>
      <c r="H1971" s="300"/>
      <c r="I1971" s="300"/>
      <c r="J1971" s="300"/>
      <c r="K1971" s="301"/>
      <c r="L1971" s="286"/>
      <c r="M1971" s="286"/>
      <c r="N1971" s="286"/>
      <c r="O1971" s="286"/>
      <c r="P1971" s="286"/>
      <c r="Q1971" s="286"/>
      <c r="R1971" s="286"/>
      <c r="S1971" s="286"/>
      <c r="T1971" s="286"/>
      <c r="U1971" s="286"/>
      <c r="V1971" s="286"/>
    </row>
    <row r="1972" spans="1:22" ht="15" customHeight="1">
      <c r="A1972" s="522" t="s">
        <v>417</v>
      </c>
      <c r="B1972" s="523"/>
      <c r="C1972" s="305"/>
      <c r="D1972" s="337">
        <v>2.5</v>
      </c>
      <c r="E1972" s="322">
        <v>2.5</v>
      </c>
      <c r="F1972" s="296">
        <v>0.1</v>
      </c>
      <c r="G1972" s="326">
        <f t="shared" si="55"/>
        <v>0.625</v>
      </c>
      <c r="K1972" s="301"/>
    </row>
    <row r="1973" spans="1:22" ht="12.75" customHeight="1">
      <c r="A1973" s="522" t="s">
        <v>418</v>
      </c>
      <c r="B1973" s="523"/>
      <c r="D1973" s="337">
        <v>2.5</v>
      </c>
      <c r="E1973" s="322">
        <v>2.5</v>
      </c>
      <c r="F1973" s="296">
        <v>0.1</v>
      </c>
      <c r="G1973" s="326">
        <f t="shared" si="55"/>
        <v>0.625</v>
      </c>
      <c r="H1973" s="300"/>
      <c r="I1973" s="300"/>
      <c r="J1973" s="300"/>
      <c r="K1973" s="301"/>
      <c r="L1973" s="286"/>
      <c r="M1973" s="286"/>
      <c r="N1973" s="286"/>
      <c r="O1973" s="286"/>
      <c r="P1973" s="286"/>
      <c r="Q1973" s="286"/>
      <c r="R1973" s="286"/>
      <c r="S1973" s="286"/>
      <c r="T1973" s="286"/>
      <c r="U1973" s="286"/>
      <c r="V1973" s="286"/>
    </row>
    <row r="1974" spans="1:22" ht="12.75" customHeight="1">
      <c r="A1974" s="454"/>
      <c r="B1974" s="463"/>
      <c r="C1974" s="294"/>
      <c r="D1974" s="303"/>
      <c r="E1974" s="297"/>
      <c r="F1974" s="307"/>
      <c r="G1974" s="299"/>
      <c r="H1974" s="300"/>
      <c r="I1974" s="300"/>
      <c r="J1974" s="300"/>
      <c r="K1974" s="301"/>
      <c r="L1974" s="286"/>
      <c r="M1974" s="286"/>
      <c r="N1974" s="286"/>
      <c r="O1974" s="286"/>
      <c r="P1974" s="286"/>
      <c r="Q1974" s="286"/>
      <c r="R1974" s="286"/>
      <c r="S1974" s="286"/>
      <c r="T1974" s="286"/>
      <c r="U1974" s="286"/>
      <c r="V1974" s="286"/>
    </row>
    <row r="1975" spans="1:22" ht="12.75" customHeight="1">
      <c r="A1975" s="454"/>
      <c r="B1975" s="463"/>
      <c r="C1975" s="294"/>
      <c r="D1975" s="303"/>
      <c r="E1975" s="297"/>
      <c r="F1975" s="307"/>
      <c r="G1975" s="299"/>
      <c r="H1975" s="300"/>
      <c r="I1975" s="300"/>
      <c r="J1975" s="300"/>
      <c r="K1975" s="301"/>
      <c r="L1975" s="286"/>
      <c r="M1975" s="286"/>
      <c r="N1975" s="286"/>
      <c r="O1975" s="286"/>
      <c r="P1975" s="286"/>
      <c r="Q1975" s="286"/>
      <c r="R1975" s="286"/>
      <c r="S1975" s="286"/>
      <c r="T1975" s="286"/>
      <c r="U1975" s="286"/>
      <c r="V1975" s="286"/>
    </row>
    <row r="1976" spans="1:22" ht="12.75" customHeight="1">
      <c r="A1976" s="454"/>
      <c r="B1976" s="463"/>
      <c r="C1976" s="323"/>
      <c r="D1976" s="303"/>
      <c r="E1976" s="297"/>
      <c r="F1976" s="307"/>
      <c r="G1976" s="299"/>
      <c r="H1976" s="300"/>
      <c r="I1976" s="300"/>
      <c r="J1976" s="300"/>
      <c r="K1976" s="301"/>
      <c r="L1976" s="286"/>
      <c r="M1976" s="286"/>
      <c r="N1976" s="286"/>
      <c r="O1976" s="286"/>
      <c r="P1976" s="286"/>
      <c r="Q1976" s="286"/>
      <c r="R1976" s="286"/>
      <c r="S1976" s="286"/>
      <c r="T1976" s="286"/>
      <c r="U1976" s="286"/>
      <c r="V1976" s="286"/>
    </row>
    <row r="1977" spans="1:22" ht="15" customHeight="1">
      <c r="A1977" s="454"/>
      <c r="B1977" s="489"/>
      <c r="C1977" s="305"/>
      <c r="D1977" s="295"/>
      <c r="E1977" s="297"/>
      <c r="F1977" s="307"/>
      <c r="G1977" s="299"/>
      <c r="K1977" s="301"/>
    </row>
    <row r="1978" spans="1:22" ht="12.75" customHeight="1" thickBot="1">
      <c r="A1978" s="502" t="s">
        <v>13</v>
      </c>
      <c r="B1978" s="477"/>
      <c r="C1978" s="477"/>
      <c r="D1978" s="477"/>
      <c r="E1978" s="477"/>
      <c r="F1978" s="473"/>
      <c r="G1978" s="308">
        <f>ROUNDUP((SUM(G1958:G1977)),0)</f>
        <v>53</v>
      </c>
      <c r="H1978" s="292"/>
      <c r="I1978" s="309"/>
      <c r="J1978" s="309"/>
      <c r="K1978" s="310"/>
      <c r="L1978" s="286"/>
      <c r="N1978" s="286"/>
      <c r="O1978" s="286"/>
      <c r="P1978" s="286"/>
      <c r="Q1978" s="286"/>
      <c r="R1978" s="286"/>
      <c r="S1978" s="286"/>
      <c r="T1978" s="286"/>
      <c r="U1978" s="286"/>
      <c r="V1978" s="286"/>
    </row>
    <row r="1979" spans="1:22" ht="12.75" customHeight="1" thickBot="1">
      <c r="A1979" s="495"/>
      <c r="B1979" s="531"/>
      <c r="C1979" s="531"/>
      <c r="D1979" s="531"/>
      <c r="E1979" s="531"/>
      <c r="F1979" s="531"/>
      <c r="G1979" s="531"/>
      <c r="H1979" s="531"/>
      <c r="I1979" s="531"/>
      <c r="J1979" s="531"/>
      <c r="K1979" s="532"/>
      <c r="L1979" s="286"/>
      <c r="M1979" s="286"/>
      <c r="N1979" s="286"/>
      <c r="O1979" s="286"/>
      <c r="P1979" s="286"/>
      <c r="Q1979" s="286"/>
      <c r="R1979" s="286"/>
      <c r="S1979" s="286"/>
      <c r="T1979" s="286"/>
      <c r="U1979" s="286"/>
      <c r="V1979" s="286"/>
    </row>
    <row r="1980" spans="1:22" ht="12.75" customHeight="1">
      <c r="A1980" s="311"/>
      <c r="B1980" s="312"/>
      <c r="C1980" s="312"/>
      <c r="D1980" s="312"/>
      <c r="E1980" s="312"/>
      <c r="F1980" s="312"/>
      <c r="G1980" s="312"/>
      <c r="H1980" s="312"/>
      <c r="I1980" s="312"/>
      <c r="J1980" s="312"/>
      <c r="K1980" s="313"/>
      <c r="L1980" s="286"/>
      <c r="M1980" s="286"/>
      <c r="N1980" s="286"/>
      <c r="O1980" s="286"/>
      <c r="P1980" s="286"/>
      <c r="Q1980" s="286"/>
      <c r="R1980" s="286"/>
      <c r="S1980" s="286"/>
      <c r="T1980" s="286"/>
      <c r="U1980" s="286"/>
      <c r="V1980" s="286"/>
    </row>
    <row r="1981" spans="1:22" ht="50.25" customHeight="1">
      <c r="A1981" s="459"/>
      <c r="B1981" s="515"/>
      <c r="C1981" s="515"/>
      <c r="D1981" s="515"/>
      <c r="E1981" s="515"/>
      <c r="F1981" s="515"/>
      <c r="G1981" s="515"/>
      <c r="H1981" s="515"/>
      <c r="I1981" s="515"/>
      <c r="J1981" s="286"/>
      <c r="K1981" s="314"/>
      <c r="L1981" s="286"/>
      <c r="M1981" s="286"/>
      <c r="N1981" s="286"/>
      <c r="O1981" s="286"/>
      <c r="P1981" s="286"/>
      <c r="Q1981" s="286"/>
      <c r="R1981" s="286"/>
      <c r="S1981" s="286"/>
      <c r="T1981" s="286"/>
      <c r="U1981" s="286"/>
      <c r="V1981" s="286"/>
    </row>
    <row r="1982" spans="1:22" ht="12.75" customHeight="1">
      <c r="A1982" s="461" t="s">
        <v>315</v>
      </c>
      <c r="B1982" s="460"/>
      <c r="C1982" s="460"/>
      <c r="D1982" s="316"/>
      <c r="E1982" s="316"/>
      <c r="F1982" s="462" t="s">
        <v>315</v>
      </c>
      <c r="G1982" s="462"/>
      <c r="H1982" s="462"/>
      <c r="I1982" s="316"/>
      <c r="J1982" s="286"/>
      <c r="K1982" s="314"/>
      <c r="L1982" s="286"/>
      <c r="M1982" s="286"/>
      <c r="N1982" s="286"/>
      <c r="O1982" s="286"/>
      <c r="P1982" s="286"/>
      <c r="Q1982" s="286"/>
      <c r="R1982" s="286"/>
      <c r="S1982" s="286"/>
      <c r="T1982" s="286"/>
      <c r="U1982" s="286"/>
      <c r="V1982" s="286"/>
    </row>
    <row r="1983" spans="1:22" ht="12.75" customHeight="1" thickBot="1">
      <c r="A1983" s="451" t="s">
        <v>316</v>
      </c>
      <c r="B1983" s="452"/>
      <c r="C1983" s="452"/>
      <c r="D1983" s="317"/>
      <c r="E1983" s="317"/>
      <c r="F1983" s="453" t="s">
        <v>316</v>
      </c>
      <c r="G1983" s="453"/>
      <c r="H1983" s="453"/>
      <c r="I1983" s="317"/>
      <c r="J1983" s="318"/>
      <c r="K1983" s="319"/>
      <c r="L1983" s="286"/>
      <c r="M1983" s="286"/>
      <c r="N1983" s="286"/>
      <c r="O1983" s="286"/>
      <c r="P1983" s="286"/>
      <c r="Q1983" s="286"/>
      <c r="R1983" s="286"/>
      <c r="S1983" s="286"/>
      <c r="T1983" s="286"/>
      <c r="U1983" s="286"/>
      <c r="V1983" s="286"/>
    </row>
    <row r="1984" spans="1:22" ht="12.75" customHeight="1">
      <c r="A1984" s="492" t="s">
        <v>302</v>
      </c>
      <c r="B1984" s="536"/>
      <c r="C1984" s="536"/>
      <c r="D1984" s="536"/>
      <c r="E1984" s="536"/>
      <c r="F1984" s="536"/>
      <c r="G1984" s="536"/>
      <c r="H1984" s="536"/>
      <c r="I1984" s="536"/>
      <c r="J1984" s="536"/>
      <c r="K1984" s="537"/>
      <c r="L1984" s="286"/>
      <c r="M1984" s="286"/>
      <c r="N1984" s="286"/>
      <c r="O1984" s="286"/>
      <c r="P1984" s="286"/>
      <c r="Q1984" s="286"/>
      <c r="R1984" s="286"/>
      <c r="S1984" s="286"/>
      <c r="T1984" s="286"/>
      <c r="U1984" s="286"/>
      <c r="V1984" s="286"/>
    </row>
    <row r="1985" spans="1:22" ht="12.75" customHeight="1" thickBot="1">
      <c r="A1985" s="538"/>
      <c r="B1985" s="539"/>
      <c r="C1985" s="539"/>
      <c r="D1985" s="539"/>
      <c r="E1985" s="539"/>
      <c r="F1985" s="539"/>
      <c r="G1985" s="539"/>
      <c r="H1985" s="539"/>
      <c r="I1985" s="539"/>
      <c r="J1985" s="539"/>
      <c r="K1985" s="540"/>
      <c r="L1985" s="286"/>
      <c r="M1985" s="286"/>
      <c r="N1985" s="286"/>
      <c r="O1985" s="286"/>
      <c r="P1985" s="286"/>
      <c r="Q1985" s="286"/>
      <c r="R1985" s="286"/>
      <c r="S1985" s="286"/>
      <c r="T1985" s="286"/>
      <c r="U1985" s="286"/>
      <c r="V1985" s="286"/>
    </row>
    <row r="1986" spans="1:22" ht="42" customHeight="1">
      <c r="A1986" s="288" t="s">
        <v>303</v>
      </c>
      <c r="B1986" s="484" t="str">
        <f>B3</f>
        <v>CONSTRUCCION DE LOS SISTEMAS DE ALCANTARILLADO PLUVIAL DE LOS BARRIOS EL DORADO, PRADOS DE SAN LUIS, SANTA CATALINA, PATRIOTAS, VILLA BACHUE y PRADOS DEL NORTE DE LA CIUDAD DE TUNJA.</v>
      </c>
      <c r="C1986" s="541"/>
      <c r="D1986" s="541"/>
      <c r="E1986" s="541"/>
      <c r="F1986" s="541"/>
      <c r="G1986" s="541"/>
      <c r="H1986" s="541"/>
      <c r="I1986" s="541"/>
      <c r="J1986" s="541"/>
      <c r="K1986" s="542"/>
      <c r="L1986" s="286"/>
      <c r="M1986" s="286"/>
      <c r="N1986" s="286"/>
      <c r="O1986" s="286"/>
      <c r="P1986" s="286"/>
      <c r="Q1986" s="286"/>
      <c r="R1986" s="286"/>
      <c r="S1986" s="286"/>
      <c r="T1986" s="286"/>
      <c r="U1986" s="286"/>
      <c r="V1986" s="286"/>
    </row>
    <row r="1987" spans="1:22" ht="12.75" customHeight="1">
      <c r="A1987" s="487" t="s">
        <v>305</v>
      </c>
      <c r="B1987" s="455"/>
      <c r="C1987" s="488"/>
      <c r="D1987" s="489"/>
      <c r="E1987" s="489"/>
      <c r="F1987" s="455"/>
      <c r="G1987" s="490" t="s">
        <v>306</v>
      </c>
      <c r="H1987" s="543"/>
      <c r="I1987" s="490"/>
      <c r="J1987" s="489"/>
      <c r="K1987" s="491"/>
      <c r="L1987" s="286"/>
      <c r="M1987" s="286"/>
      <c r="N1987" s="286"/>
      <c r="O1987" s="286"/>
      <c r="P1987" s="286"/>
      <c r="Q1987" s="286"/>
      <c r="R1987" s="286"/>
      <c r="S1987" s="286"/>
      <c r="T1987" s="286"/>
      <c r="U1987" s="286"/>
      <c r="V1987" s="286"/>
    </row>
    <row r="1988" spans="1:22" ht="39.75" customHeight="1" thickBot="1">
      <c r="A1988" s="289" t="s">
        <v>8</v>
      </c>
      <c r="B1988" s="465" t="s">
        <v>115</v>
      </c>
      <c r="C1988" s="466"/>
      <c r="D1988" s="467" t="s">
        <v>10</v>
      </c>
      <c r="E1988" s="468"/>
      <c r="F1988" s="466"/>
      <c r="G1988" s="503" t="str">
        <f>'PRESUPUESTO OFICIAL'!C104</f>
        <v xml:space="preserve">SUMIDERO SI 100 CON REJILLA EN POLIPROPILENO </v>
      </c>
      <c r="H1988" s="534"/>
      <c r="I1988" s="535"/>
      <c r="J1988" s="290" t="s">
        <v>9</v>
      </c>
      <c r="K1988" s="291" t="s">
        <v>9</v>
      </c>
      <c r="L1988" s="286"/>
      <c r="M1988" s="286"/>
      <c r="N1988" s="286"/>
      <c r="O1988" s="286"/>
      <c r="P1988" s="286"/>
      <c r="Q1988" s="286"/>
      <c r="R1988" s="286"/>
      <c r="S1988" s="286"/>
      <c r="T1988" s="286"/>
      <c r="U1988" s="286"/>
      <c r="V1988" s="286"/>
    </row>
    <row r="1989" spans="1:22" ht="12.75" customHeight="1">
      <c r="A1989" s="470" t="s">
        <v>307</v>
      </c>
      <c r="B1989" s="471"/>
      <c r="C1989" s="474" t="s">
        <v>5</v>
      </c>
      <c r="D1989" s="476" t="s">
        <v>308</v>
      </c>
      <c r="E1989" s="477"/>
      <c r="F1989" s="473"/>
      <c r="G1989" s="474" t="s">
        <v>13</v>
      </c>
      <c r="H1989" s="478" t="s">
        <v>309</v>
      </c>
      <c r="I1989" s="479"/>
      <c r="J1989" s="479"/>
      <c r="K1989" s="480"/>
      <c r="L1989" s="286"/>
      <c r="M1989" s="286"/>
      <c r="N1989" s="286"/>
      <c r="O1989" s="286"/>
      <c r="P1989" s="286"/>
      <c r="Q1989" s="286"/>
      <c r="R1989" s="286"/>
      <c r="S1989" s="286"/>
      <c r="T1989" s="286"/>
      <c r="U1989" s="286"/>
      <c r="V1989" s="286"/>
    </row>
    <row r="1990" spans="1:22" ht="12.75" customHeight="1">
      <c r="A1990" s="483"/>
      <c r="B1990" s="471"/>
      <c r="C1990" s="506"/>
      <c r="D1990" s="323" t="s">
        <v>310</v>
      </c>
      <c r="E1990" s="323" t="s">
        <v>311</v>
      </c>
      <c r="F1990" s="323" t="s">
        <v>312</v>
      </c>
      <c r="G1990" s="506"/>
      <c r="H1990" s="481"/>
      <c r="I1990" s="477"/>
      <c r="J1990" s="477"/>
      <c r="K1990" s="482"/>
      <c r="L1990" s="286"/>
      <c r="M1990" s="286"/>
      <c r="N1990" s="286"/>
      <c r="O1990" s="286"/>
      <c r="P1990" s="286"/>
      <c r="Q1990" s="286"/>
      <c r="R1990" s="286"/>
      <c r="S1990" s="286"/>
      <c r="T1990" s="286"/>
      <c r="U1990" s="286"/>
      <c r="V1990" s="286"/>
    </row>
    <row r="1991" spans="1:22" ht="12.75" customHeight="1">
      <c r="A1991" s="504" t="s">
        <v>39</v>
      </c>
      <c r="B1991" s="505" t="s">
        <v>324</v>
      </c>
      <c r="C1991" s="305">
        <v>19</v>
      </c>
      <c r="D1991" s="328"/>
      <c r="E1991" s="328"/>
      <c r="F1991" s="307"/>
      <c r="G1991" s="331">
        <f>C1991</f>
        <v>19</v>
      </c>
      <c r="H1991" s="300"/>
      <c r="I1991" s="300"/>
      <c r="J1991" s="300"/>
      <c r="K1991" s="301"/>
      <c r="L1991" s="286"/>
      <c r="M1991" s="286"/>
      <c r="N1991" s="286"/>
      <c r="O1991" s="286"/>
      <c r="P1991" s="286"/>
      <c r="Q1991" s="286"/>
      <c r="R1991" s="286"/>
      <c r="S1991" s="286"/>
      <c r="T1991" s="286"/>
      <c r="U1991" s="286"/>
      <c r="V1991" s="286"/>
    </row>
    <row r="1992" spans="1:22" ht="12.75" customHeight="1">
      <c r="A1992" s="504"/>
      <c r="B1992" s="505"/>
      <c r="C1992" s="305"/>
      <c r="D1992" s="328"/>
      <c r="E1992" s="328"/>
      <c r="F1992" s="307"/>
      <c r="G1992" s="331"/>
      <c r="H1992" s="300"/>
      <c r="I1992" s="300"/>
      <c r="J1992" s="300"/>
      <c r="K1992" s="301"/>
      <c r="L1992" s="286"/>
      <c r="M1992" s="286"/>
      <c r="N1992" s="286"/>
      <c r="O1992" s="286"/>
      <c r="P1992" s="286"/>
      <c r="Q1992" s="286"/>
      <c r="R1992" s="286"/>
      <c r="S1992" s="286"/>
      <c r="T1992" s="286"/>
      <c r="U1992" s="286"/>
      <c r="V1992" s="286"/>
    </row>
    <row r="1993" spans="1:22" ht="12.75" customHeight="1" thickBot="1">
      <c r="A1993" s="502" t="s">
        <v>13</v>
      </c>
      <c r="B1993" s="477"/>
      <c r="C1993" s="477"/>
      <c r="D1993" s="477"/>
      <c r="E1993" s="477"/>
      <c r="F1993" s="473"/>
      <c r="G1993" s="308">
        <f>ROUNDUP((SUM(G1991:G1992)),0)</f>
        <v>19</v>
      </c>
      <c r="H1993" s="292"/>
      <c r="I1993" s="309"/>
      <c r="J1993" s="309"/>
      <c r="K1993" s="310"/>
      <c r="L1993" s="286"/>
      <c r="N1993" s="286"/>
      <c r="O1993" s="286"/>
      <c r="P1993" s="286"/>
      <c r="Q1993" s="286"/>
      <c r="R1993" s="286"/>
      <c r="S1993" s="286"/>
      <c r="T1993" s="286"/>
      <c r="U1993" s="286"/>
      <c r="V1993" s="286"/>
    </row>
    <row r="1994" spans="1:22" ht="12.75" customHeight="1" thickBot="1">
      <c r="A1994" s="495"/>
      <c r="B1994" s="531"/>
      <c r="C1994" s="531"/>
      <c r="D1994" s="531"/>
      <c r="E1994" s="531"/>
      <c r="F1994" s="531"/>
      <c r="G1994" s="531"/>
      <c r="H1994" s="531"/>
      <c r="I1994" s="531"/>
      <c r="J1994" s="531"/>
      <c r="K1994" s="532"/>
      <c r="L1994" s="286"/>
      <c r="M1994" s="286"/>
      <c r="N1994" s="286"/>
      <c r="O1994" s="286"/>
      <c r="P1994" s="286"/>
      <c r="Q1994" s="286"/>
      <c r="R1994" s="286"/>
      <c r="S1994" s="286"/>
      <c r="T1994" s="286"/>
      <c r="U1994" s="286"/>
      <c r="V1994" s="286"/>
    </row>
    <row r="1995" spans="1:22" ht="12.75" customHeight="1">
      <c r="A1995" s="311"/>
      <c r="B1995" s="312"/>
      <c r="C1995" s="312"/>
      <c r="D1995" s="312"/>
      <c r="E1995" s="312"/>
      <c r="F1995" s="312"/>
      <c r="G1995" s="312"/>
      <c r="H1995" s="312"/>
      <c r="I1995" s="312"/>
      <c r="J1995" s="312"/>
      <c r="K1995" s="313"/>
      <c r="L1995" s="286"/>
      <c r="M1995" s="286"/>
      <c r="N1995" s="286"/>
      <c r="O1995" s="286"/>
      <c r="P1995" s="286"/>
      <c r="Q1995" s="286"/>
      <c r="R1995" s="286"/>
      <c r="S1995" s="286"/>
      <c r="T1995" s="286"/>
      <c r="U1995" s="286"/>
      <c r="V1995" s="286"/>
    </row>
    <row r="1996" spans="1:22" ht="50.25" customHeight="1">
      <c r="A1996" s="459"/>
      <c r="B1996" s="515"/>
      <c r="C1996" s="515"/>
      <c r="D1996" s="515"/>
      <c r="E1996" s="515"/>
      <c r="F1996" s="515"/>
      <c r="G1996" s="515"/>
      <c r="H1996" s="515"/>
      <c r="I1996" s="515"/>
      <c r="J1996" s="286"/>
      <c r="K1996" s="314"/>
      <c r="L1996" s="286"/>
      <c r="M1996" s="286"/>
      <c r="N1996" s="286"/>
      <c r="O1996" s="286"/>
      <c r="P1996" s="286"/>
      <c r="Q1996" s="286"/>
      <c r="R1996" s="286"/>
      <c r="S1996" s="286"/>
      <c r="T1996" s="286"/>
      <c r="U1996" s="286"/>
      <c r="V1996" s="286"/>
    </row>
    <row r="1997" spans="1:22" ht="12.75" customHeight="1">
      <c r="A1997" s="461" t="s">
        <v>315</v>
      </c>
      <c r="B1997" s="460"/>
      <c r="C1997" s="460"/>
      <c r="D1997" s="316"/>
      <c r="E1997" s="316"/>
      <c r="F1997" s="462" t="s">
        <v>315</v>
      </c>
      <c r="G1997" s="462"/>
      <c r="H1997" s="462"/>
      <c r="I1997" s="316"/>
      <c r="J1997" s="286"/>
      <c r="K1997" s="314"/>
      <c r="L1997" s="286"/>
      <c r="M1997" s="286"/>
      <c r="N1997" s="286"/>
      <c r="O1997" s="286"/>
      <c r="P1997" s="286"/>
      <c r="Q1997" s="286"/>
      <c r="R1997" s="286"/>
      <c r="S1997" s="286"/>
      <c r="T1997" s="286"/>
      <c r="U1997" s="286"/>
      <c r="V1997" s="286"/>
    </row>
    <row r="1998" spans="1:22" ht="12.75" customHeight="1" thickBot="1">
      <c r="A1998" s="451" t="s">
        <v>316</v>
      </c>
      <c r="B1998" s="452"/>
      <c r="C1998" s="452"/>
      <c r="D1998" s="317"/>
      <c r="E1998" s="317"/>
      <c r="F1998" s="453" t="s">
        <v>316</v>
      </c>
      <c r="G1998" s="453"/>
      <c r="H1998" s="453"/>
      <c r="I1998" s="317"/>
      <c r="J1998" s="318"/>
      <c r="K1998" s="319"/>
      <c r="L1998" s="286"/>
      <c r="M1998" s="286"/>
      <c r="N1998" s="286"/>
      <c r="O1998" s="286"/>
      <c r="P1998" s="286"/>
      <c r="Q1998" s="286"/>
      <c r="R1998" s="286"/>
      <c r="S1998" s="286"/>
      <c r="T1998" s="286"/>
      <c r="U1998" s="286"/>
      <c r="V1998" s="286"/>
    </row>
    <row r="1999" spans="1:22" ht="12.75" customHeight="1">
      <c r="A1999" s="492" t="s">
        <v>302</v>
      </c>
      <c r="B1999" s="536"/>
      <c r="C1999" s="536"/>
      <c r="D1999" s="536"/>
      <c r="E1999" s="536"/>
      <c r="F1999" s="536"/>
      <c r="G1999" s="536"/>
      <c r="H1999" s="536"/>
      <c r="I1999" s="536"/>
      <c r="J1999" s="536"/>
      <c r="K1999" s="537"/>
      <c r="L1999" s="286"/>
      <c r="M1999" s="286"/>
      <c r="N1999" s="286"/>
      <c r="O1999" s="286"/>
      <c r="P1999" s="286"/>
      <c r="Q1999" s="286"/>
      <c r="R1999" s="286"/>
      <c r="S1999" s="286"/>
      <c r="T1999" s="286"/>
      <c r="U1999" s="286"/>
      <c r="V1999" s="286"/>
    </row>
    <row r="2000" spans="1:22" ht="12.75" customHeight="1" thickBot="1">
      <c r="A2000" s="538"/>
      <c r="B2000" s="539"/>
      <c r="C2000" s="539"/>
      <c r="D2000" s="539"/>
      <c r="E2000" s="539"/>
      <c r="F2000" s="539"/>
      <c r="G2000" s="539"/>
      <c r="H2000" s="539"/>
      <c r="I2000" s="539"/>
      <c r="J2000" s="539"/>
      <c r="K2000" s="540"/>
      <c r="L2000" s="286"/>
      <c r="M2000" s="286"/>
      <c r="N2000" s="286"/>
      <c r="O2000" s="286"/>
      <c r="P2000" s="286"/>
      <c r="Q2000" s="286"/>
      <c r="R2000" s="286"/>
      <c r="S2000" s="286"/>
      <c r="T2000" s="286"/>
      <c r="U2000" s="286"/>
      <c r="V2000" s="286"/>
    </row>
    <row r="2001" spans="1:22" ht="42" customHeight="1">
      <c r="A2001" s="288" t="s">
        <v>303</v>
      </c>
      <c r="B2001" s="484" t="str">
        <f>B3</f>
        <v>CONSTRUCCION DE LOS SISTEMAS DE ALCANTARILLADO PLUVIAL DE LOS BARRIOS EL DORADO, PRADOS DE SAN LUIS, SANTA CATALINA, PATRIOTAS, VILLA BACHUE y PRADOS DEL NORTE DE LA CIUDAD DE TUNJA.</v>
      </c>
      <c r="C2001" s="541"/>
      <c r="D2001" s="541"/>
      <c r="E2001" s="541"/>
      <c r="F2001" s="541"/>
      <c r="G2001" s="541"/>
      <c r="H2001" s="541"/>
      <c r="I2001" s="541"/>
      <c r="J2001" s="541"/>
      <c r="K2001" s="542"/>
      <c r="L2001" s="286"/>
      <c r="M2001" s="286"/>
      <c r="N2001" s="286"/>
      <c r="O2001" s="286"/>
      <c r="P2001" s="286"/>
      <c r="Q2001" s="286"/>
      <c r="R2001" s="286"/>
      <c r="S2001" s="286"/>
      <c r="T2001" s="286"/>
      <c r="U2001" s="286"/>
      <c r="V2001" s="286"/>
    </row>
    <row r="2002" spans="1:22" ht="12.75" customHeight="1">
      <c r="A2002" s="487" t="s">
        <v>305</v>
      </c>
      <c r="B2002" s="455"/>
      <c r="C2002" s="488"/>
      <c r="D2002" s="489"/>
      <c r="E2002" s="489"/>
      <c r="F2002" s="455"/>
      <c r="G2002" s="490" t="s">
        <v>306</v>
      </c>
      <c r="H2002" s="543"/>
      <c r="I2002" s="490"/>
      <c r="J2002" s="489"/>
      <c r="K2002" s="491"/>
      <c r="L2002" s="286"/>
      <c r="M2002" s="286"/>
      <c r="N2002" s="286"/>
      <c r="O2002" s="286"/>
      <c r="P2002" s="286"/>
      <c r="Q2002" s="286"/>
      <c r="R2002" s="286"/>
      <c r="S2002" s="286"/>
      <c r="T2002" s="286"/>
      <c r="U2002" s="286"/>
      <c r="V2002" s="286"/>
    </row>
    <row r="2003" spans="1:22" ht="39.75" customHeight="1" thickBot="1">
      <c r="A2003" s="289" t="s">
        <v>8</v>
      </c>
      <c r="B2003" s="465" t="s">
        <v>116</v>
      </c>
      <c r="C2003" s="466"/>
      <c r="D2003" s="467" t="s">
        <v>10</v>
      </c>
      <c r="E2003" s="468"/>
      <c r="F2003" s="466"/>
      <c r="G2003" s="503" t="str">
        <f>'PRESUPUESTO OFICIAL'!C105</f>
        <v>SUMINISTRO E INSTALACIÓN TUBERÍA DE ALCANTARILLADO PVC D=10"</v>
      </c>
      <c r="H2003" s="534"/>
      <c r="I2003" s="535"/>
      <c r="J2003" s="290" t="s">
        <v>9</v>
      </c>
      <c r="K2003" s="291" t="s">
        <v>7</v>
      </c>
      <c r="L2003" s="286"/>
      <c r="M2003" s="286"/>
      <c r="N2003" s="286"/>
      <c r="O2003" s="286"/>
      <c r="P2003" s="286"/>
      <c r="Q2003" s="286"/>
      <c r="R2003" s="286"/>
      <c r="S2003" s="286"/>
      <c r="T2003" s="286"/>
      <c r="U2003" s="286"/>
      <c r="V2003" s="286"/>
    </row>
    <row r="2004" spans="1:22" ht="12.75" customHeight="1">
      <c r="A2004" s="470" t="s">
        <v>307</v>
      </c>
      <c r="B2004" s="471"/>
      <c r="C2004" s="474" t="s">
        <v>5</v>
      </c>
      <c r="D2004" s="476" t="s">
        <v>308</v>
      </c>
      <c r="E2004" s="477"/>
      <c r="F2004" s="473"/>
      <c r="G2004" s="474" t="s">
        <v>13</v>
      </c>
      <c r="H2004" s="478" t="s">
        <v>309</v>
      </c>
      <c r="I2004" s="479"/>
      <c r="J2004" s="479"/>
      <c r="K2004" s="480"/>
      <c r="L2004" s="286"/>
      <c r="M2004" s="286"/>
      <c r="N2004" s="286"/>
      <c r="O2004" s="286"/>
      <c r="P2004" s="286"/>
      <c r="Q2004" s="286"/>
      <c r="R2004" s="286"/>
      <c r="S2004" s="286"/>
      <c r="T2004" s="286"/>
      <c r="U2004" s="286"/>
      <c r="V2004" s="286"/>
    </row>
    <row r="2005" spans="1:22" ht="12.75" customHeight="1">
      <c r="A2005" s="483"/>
      <c r="B2005" s="471"/>
      <c r="C2005" s="506"/>
      <c r="D2005" s="323" t="s">
        <v>310</v>
      </c>
      <c r="E2005" s="323" t="s">
        <v>311</v>
      </c>
      <c r="F2005" s="323" t="s">
        <v>312</v>
      </c>
      <c r="G2005" s="506"/>
      <c r="H2005" s="481"/>
      <c r="I2005" s="477"/>
      <c r="J2005" s="477"/>
      <c r="K2005" s="482"/>
      <c r="L2005" s="286"/>
      <c r="M2005" s="286"/>
      <c r="N2005" s="286"/>
      <c r="O2005" s="286"/>
      <c r="P2005" s="286"/>
      <c r="Q2005" s="286"/>
      <c r="R2005" s="286"/>
      <c r="S2005" s="286"/>
      <c r="T2005" s="286"/>
      <c r="U2005" s="286"/>
      <c r="V2005" s="286"/>
    </row>
    <row r="2006" spans="1:22" ht="12.75" customHeight="1">
      <c r="A2006" s="504" t="s">
        <v>385</v>
      </c>
      <c r="B2006" s="505" t="s">
        <v>324</v>
      </c>
      <c r="C2006" s="305"/>
      <c r="D2006" s="328">
        <v>120.6</v>
      </c>
      <c r="E2006" s="328"/>
      <c r="F2006" s="307"/>
      <c r="G2006" s="331">
        <f>D2006</f>
        <v>120.6</v>
      </c>
      <c r="H2006" s="300"/>
      <c r="I2006" s="300"/>
      <c r="J2006" s="300"/>
      <c r="K2006" s="301"/>
      <c r="L2006" s="286"/>
      <c r="M2006" s="286"/>
      <c r="N2006" s="286"/>
      <c r="O2006" s="286"/>
      <c r="P2006" s="286"/>
      <c r="Q2006" s="286"/>
      <c r="R2006" s="286"/>
      <c r="S2006" s="286"/>
      <c r="T2006" s="286"/>
      <c r="U2006" s="286"/>
      <c r="V2006" s="286"/>
    </row>
    <row r="2007" spans="1:22" ht="15" customHeight="1">
      <c r="A2007" s="504"/>
      <c r="B2007" s="505"/>
      <c r="C2007" s="305"/>
      <c r="D2007" s="352"/>
      <c r="E2007" s="296"/>
      <c r="F2007" s="307"/>
      <c r="G2007" s="331"/>
      <c r="K2007" s="301"/>
    </row>
    <row r="2008" spans="1:22" ht="12.75" customHeight="1" thickBot="1">
      <c r="A2008" s="502" t="s">
        <v>13</v>
      </c>
      <c r="B2008" s="477"/>
      <c r="C2008" s="477"/>
      <c r="D2008" s="477"/>
      <c r="E2008" s="477"/>
      <c r="F2008" s="473"/>
      <c r="G2008" s="308">
        <f>ROUNDUP((SUM(G2006:G2007)),0)</f>
        <v>121</v>
      </c>
      <c r="H2008" s="292"/>
      <c r="I2008" s="309"/>
      <c r="J2008" s="309"/>
      <c r="K2008" s="310"/>
      <c r="L2008" s="286"/>
      <c r="N2008" s="286"/>
      <c r="O2008" s="286"/>
      <c r="P2008" s="286"/>
      <c r="Q2008" s="286"/>
      <c r="R2008" s="286"/>
      <c r="S2008" s="286"/>
      <c r="T2008" s="286"/>
      <c r="U2008" s="286"/>
      <c r="V2008" s="286"/>
    </row>
    <row r="2009" spans="1:22" ht="12.75" customHeight="1" thickBot="1">
      <c r="A2009" s="495"/>
      <c r="B2009" s="531"/>
      <c r="C2009" s="531"/>
      <c r="D2009" s="531"/>
      <c r="E2009" s="531"/>
      <c r="F2009" s="531"/>
      <c r="G2009" s="531"/>
      <c r="H2009" s="531"/>
      <c r="I2009" s="531"/>
      <c r="J2009" s="531"/>
      <c r="K2009" s="532"/>
      <c r="L2009" s="286"/>
      <c r="M2009" s="286"/>
      <c r="N2009" s="286"/>
      <c r="O2009" s="286"/>
      <c r="P2009" s="286"/>
      <c r="Q2009" s="286"/>
      <c r="R2009" s="286"/>
      <c r="S2009" s="286"/>
      <c r="T2009" s="286"/>
      <c r="U2009" s="286"/>
      <c r="V2009" s="286"/>
    </row>
    <row r="2010" spans="1:22" ht="12.75" customHeight="1">
      <c r="A2010" s="311"/>
      <c r="B2010" s="312"/>
      <c r="C2010" s="312"/>
      <c r="D2010" s="312"/>
      <c r="E2010" s="312"/>
      <c r="F2010" s="312"/>
      <c r="G2010" s="312"/>
      <c r="H2010" s="312"/>
      <c r="I2010" s="312"/>
      <c r="J2010" s="312"/>
      <c r="K2010" s="313"/>
      <c r="L2010" s="286"/>
      <c r="M2010" s="286"/>
      <c r="N2010" s="286"/>
      <c r="O2010" s="286"/>
      <c r="P2010" s="286"/>
      <c r="Q2010" s="286"/>
      <c r="R2010" s="286"/>
      <c r="S2010" s="286"/>
      <c r="T2010" s="286"/>
      <c r="U2010" s="286"/>
      <c r="V2010" s="286"/>
    </row>
    <row r="2011" spans="1:22" ht="50.25" customHeight="1">
      <c r="A2011" s="459"/>
      <c r="B2011" s="515"/>
      <c r="C2011" s="515"/>
      <c r="D2011" s="515"/>
      <c r="E2011" s="515"/>
      <c r="F2011" s="515"/>
      <c r="G2011" s="515"/>
      <c r="H2011" s="515"/>
      <c r="I2011" s="515"/>
      <c r="J2011" s="286"/>
      <c r="K2011" s="314"/>
      <c r="L2011" s="286"/>
      <c r="M2011" s="286"/>
      <c r="N2011" s="286"/>
      <c r="O2011" s="286"/>
      <c r="P2011" s="286"/>
      <c r="Q2011" s="286"/>
      <c r="R2011" s="286"/>
      <c r="S2011" s="286"/>
      <c r="T2011" s="286"/>
      <c r="U2011" s="286"/>
      <c r="V2011" s="286"/>
    </row>
    <row r="2012" spans="1:22" ht="12.75" customHeight="1">
      <c r="A2012" s="461" t="s">
        <v>315</v>
      </c>
      <c r="B2012" s="460"/>
      <c r="C2012" s="460"/>
      <c r="D2012" s="316"/>
      <c r="E2012" s="316"/>
      <c r="F2012" s="462" t="s">
        <v>315</v>
      </c>
      <c r="G2012" s="462"/>
      <c r="H2012" s="462"/>
      <c r="I2012" s="316"/>
      <c r="J2012" s="286"/>
      <c r="K2012" s="314"/>
      <c r="L2012" s="286"/>
      <c r="M2012" s="286"/>
      <c r="N2012" s="286"/>
      <c r="O2012" s="286"/>
      <c r="P2012" s="286"/>
      <c r="Q2012" s="286"/>
      <c r="R2012" s="286"/>
      <c r="S2012" s="286"/>
      <c r="T2012" s="286"/>
      <c r="U2012" s="286"/>
      <c r="V2012" s="286"/>
    </row>
    <row r="2013" spans="1:22" ht="12.75" customHeight="1" thickBot="1">
      <c r="A2013" s="451" t="s">
        <v>316</v>
      </c>
      <c r="B2013" s="452"/>
      <c r="C2013" s="452"/>
      <c r="D2013" s="317"/>
      <c r="E2013" s="317"/>
      <c r="F2013" s="453" t="s">
        <v>316</v>
      </c>
      <c r="G2013" s="453"/>
      <c r="H2013" s="453"/>
      <c r="I2013" s="317"/>
      <c r="J2013" s="318"/>
      <c r="K2013" s="319"/>
      <c r="L2013" s="286"/>
      <c r="M2013" s="286"/>
      <c r="N2013" s="286"/>
      <c r="O2013" s="286"/>
      <c r="P2013" s="286"/>
      <c r="Q2013" s="286"/>
      <c r="R2013" s="286"/>
      <c r="S2013" s="286"/>
      <c r="T2013" s="286"/>
      <c r="U2013" s="286"/>
      <c r="V2013" s="286"/>
    </row>
    <row r="2014" spans="1:22" ht="12.75" customHeight="1">
      <c r="A2014" s="492" t="s">
        <v>302</v>
      </c>
      <c r="B2014" s="536"/>
      <c r="C2014" s="536"/>
      <c r="D2014" s="536"/>
      <c r="E2014" s="536"/>
      <c r="F2014" s="536"/>
      <c r="G2014" s="536"/>
      <c r="H2014" s="536"/>
      <c r="I2014" s="536"/>
      <c r="J2014" s="536"/>
      <c r="K2014" s="537"/>
      <c r="L2014" s="286"/>
      <c r="M2014" s="286"/>
      <c r="N2014" s="286"/>
      <c r="O2014" s="286"/>
      <c r="P2014" s="286"/>
      <c r="Q2014" s="286"/>
      <c r="R2014" s="286"/>
      <c r="S2014" s="286"/>
      <c r="T2014" s="286"/>
      <c r="U2014" s="286"/>
      <c r="V2014" s="286"/>
    </row>
    <row r="2015" spans="1:22" ht="12.75" customHeight="1" thickBot="1">
      <c r="A2015" s="538"/>
      <c r="B2015" s="539"/>
      <c r="C2015" s="539"/>
      <c r="D2015" s="539"/>
      <c r="E2015" s="539"/>
      <c r="F2015" s="539"/>
      <c r="G2015" s="539"/>
      <c r="H2015" s="539"/>
      <c r="I2015" s="539"/>
      <c r="J2015" s="539"/>
      <c r="K2015" s="540"/>
      <c r="L2015" s="286"/>
      <c r="M2015" s="286"/>
      <c r="N2015" s="286"/>
      <c r="O2015" s="286"/>
      <c r="P2015" s="286"/>
      <c r="Q2015" s="286"/>
      <c r="R2015" s="286"/>
      <c r="S2015" s="286"/>
      <c r="T2015" s="286"/>
      <c r="U2015" s="286"/>
      <c r="V2015" s="286"/>
    </row>
    <row r="2016" spans="1:22" ht="42" customHeight="1">
      <c r="A2016" s="288" t="s">
        <v>303</v>
      </c>
      <c r="B2016" s="484" t="str">
        <f>B3</f>
        <v>CONSTRUCCION DE LOS SISTEMAS DE ALCANTARILLADO PLUVIAL DE LOS BARRIOS EL DORADO, PRADOS DE SAN LUIS, SANTA CATALINA, PATRIOTAS, VILLA BACHUE y PRADOS DEL NORTE DE LA CIUDAD DE TUNJA.</v>
      </c>
      <c r="C2016" s="541"/>
      <c r="D2016" s="541"/>
      <c r="E2016" s="541"/>
      <c r="F2016" s="541"/>
      <c r="G2016" s="541"/>
      <c r="H2016" s="541"/>
      <c r="I2016" s="541"/>
      <c r="J2016" s="541"/>
      <c r="K2016" s="542"/>
      <c r="L2016" s="286"/>
      <c r="M2016" s="286"/>
      <c r="N2016" s="286"/>
      <c r="O2016" s="286"/>
      <c r="P2016" s="286"/>
      <c r="Q2016" s="286"/>
      <c r="R2016" s="286"/>
      <c r="S2016" s="286"/>
      <c r="T2016" s="286"/>
      <c r="U2016" s="286"/>
      <c r="V2016" s="286"/>
    </row>
    <row r="2017" spans="1:22" ht="12.75" customHeight="1">
      <c r="A2017" s="487" t="s">
        <v>305</v>
      </c>
      <c r="B2017" s="455"/>
      <c r="C2017" s="488"/>
      <c r="D2017" s="489"/>
      <c r="E2017" s="489"/>
      <c r="F2017" s="455"/>
      <c r="G2017" s="490" t="s">
        <v>306</v>
      </c>
      <c r="H2017" s="543"/>
      <c r="I2017" s="490"/>
      <c r="J2017" s="489"/>
      <c r="K2017" s="491"/>
      <c r="L2017" s="286"/>
      <c r="M2017" s="286"/>
      <c r="N2017" s="286"/>
      <c r="O2017" s="286"/>
      <c r="P2017" s="286"/>
      <c r="Q2017" s="286"/>
      <c r="R2017" s="286"/>
      <c r="S2017" s="286"/>
      <c r="T2017" s="286"/>
      <c r="U2017" s="286"/>
      <c r="V2017" s="286"/>
    </row>
    <row r="2018" spans="1:22" ht="39.75" customHeight="1" thickBot="1">
      <c r="A2018" s="289" t="s">
        <v>8</v>
      </c>
      <c r="B2018" s="465" t="s">
        <v>118</v>
      </c>
      <c r="C2018" s="466"/>
      <c r="D2018" s="467" t="s">
        <v>10</v>
      </c>
      <c r="E2018" s="468"/>
      <c r="F2018" s="466"/>
      <c r="G2018" s="503" t="str">
        <f>'PRESUPUESTO OFICIAL'!C107</f>
        <v>CARGUE Y TRANSPORTE DE MATERIALES SUELTOS, PRODUCTO DE SOBRANTES Y/O DERRUMBES (INCLUYE ACARREO LIBRE HASTA 5 KM.).</v>
      </c>
      <c r="H2018" s="534"/>
      <c r="I2018" s="535"/>
      <c r="J2018" s="290" t="s">
        <v>9</v>
      </c>
      <c r="K2018" s="291" t="s">
        <v>14</v>
      </c>
      <c r="L2018" s="286"/>
      <c r="M2018" s="286"/>
      <c r="N2018" s="286"/>
      <c r="O2018" s="286"/>
      <c r="P2018" s="286"/>
      <c r="Q2018" s="286"/>
      <c r="R2018" s="286"/>
      <c r="S2018" s="286"/>
      <c r="T2018" s="286"/>
      <c r="U2018" s="286"/>
      <c r="V2018" s="286"/>
    </row>
    <row r="2019" spans="1:22" ht="12.75" customHeight="1">
      <c r="A2019" s="470" t="s">
        <v>307</v>
      </c>
      <c r="B2019" s="471"/>
      <c r="C2019" s="474" t="s">
        <v>5</v>
      </c>
      <c r="D2019" s="476" t="s">
        <v>308</v>
      </c>
      <c r="E2019" s="477"/>
      <c r="F2019" s="473"/>
      <c r="G2019" s="474" t="s">
        <v>13</v>
      </c>
      <c r="H2019" s="478" t="s">
        <v>309</v>
      </c>
      <c r="I2019" s="479"/>
      <c r="J2019" s="479"/>
      <c r="K2019" s="480"/>
      <c r="L2019" s="286"/>
      <c r="M2019" s="286"/>
      <c r="N2019" s="286"/>
      <c r="O2019" s="286"/>
      <c r="P2019" s="286"/>
      <c r="Q2019" s="286"/>
      <c r="R2019" s="286"/>
      <c r="S2019" s="286"/>
      <c r="T2019" s="286"/>
      <c r="U2019" s="286"/>
      <c r="V2019" s="286"/>
    </row>
    <row r="2020" spans="1:22" ht="12.75" customHeight="1">
      <c r="A2020" s="483"/>
      <c r="B2020" s="471"/>
      <c r="C2020" s="506"/>
      <c r="D2020" s="323" t="s">
        <v>310</v>
      </c>
      <c r="E2020" s="323" t="s">
        <v>311</v>
      </c>
      <c r="F2020" s="323" t="s">
        <v>312</v>
      </c>
      <c r="G2020" s="506"/>
      <c r="H2020" s="481"/>
      <c r="I2020" s="477"/>
      <c r="J2020" s="477"/>
      <c r="K2020" s="482"/>
      <c r="L2020" s="286"/>
      <c r="M2020" s="286"/>
      <c r="N2020" s="286"/>
      <c r="O2020" s="286"/>
      <c r="P2020" s="286"/>
      <c r="Q2020" s="286"/>
      <c r="R2020" s="286"/>
      <c r="S2020" s="286"/>
      <c r="T2020" s="286"/>
      <c r="U2020" s="286"/>
      <c r="V2020" s="286"/>
    </row>
    <row r="2021" spans="1:22" ht="12.75" customHeight="1">
      <c r="A2021" s="529" t="s">
        <v>386</v>
      </c>
      <c r="B2021" s="530"/>
      <c r="C2021" s="294"/>
      <c r="D2021" s="296">
        <v>32.5</v>
      </c>
      <c r="E2021" s="322">
        <v>0.7</v>
      </c>
      <c r="F2021" s="337">
        <v>1.6850000000000818</v>
      </c>
      <c r="G2021" s="338">
        <f>D2021*E2021*F2021</f>
        <v>38.333750000001864</v>
      </c>
      <c r="H2021" s="293"/>
      <c r="I2021" s="300"/>
      <c r="J2021" s="300"/>
      <c r="K2021" s="301"/>
      <c r="L2021" s="286"/>
      <c r="M2021" s="286"/>
      <c r="N2021" s="286"/>
      <c r="O2021" s="286"/>
      <c r="P2021" s="286"/>
      <c r="Q2021" s="286"/>
      <c r="R2021" s="286"/>
      <c r="S2021" s="286"/>
      <c r="T2021" s="286"/>
      <c r="U2021" s="286"/>
      <c r="V2021" s="286"/>
    </row>
    <row r="2022" spans="1:22" ht="12.75" customHeight="1">
      <c r="A2022" s="522" t="s">
        <v>387</v>
      </c>
      <c r="B2022" s="524"/>
      <c r="C2022" s="294"/>
      <c r="D2022" s="296">
        <v>41.5</v>
      </c>
      <c r="E2022" s="322">
        <v>0.7</v>
      </c>
      <c r="F2022" s="337">
        <v>1.7150000000000545</v>
      </c>
      <c r="G2022" s="338">
        <f t="shared" ref="G2022:G2050" si="56">D2022*E2022*F2022</f>
        <v>49.820750000001581</v>
      </c>
      <c r="H2022" s="293"/>
      <c r="I2022" s="300"/>
      <c r="J2022" s="300"/>
      <c r="K2022" s="301"/>
      <c r="L2022" s="286"/>
      <c r="M2022" s="286"/>
      <c r="N2022" s="286"/>
      <c r="O2022" s="286"/>
      <c r="P2022" s="286"/>
      <c r="Q2022" s="286"/>
      <c r="R2022" s="286"/>
      <c r="S2022" s="286"/>
      <c r="T2022" s="286"/>
      <c r="U2022" s="286"/>
      <c r="V2022" s="286"/>
    </row>
    <row r="2023" spans="1:22" ht="12.75" customHeight="1">
      <c r="A2023" s="522" t="s">
        <v>388</v>
      </c>
      <c r="B2023" s="524"/>
      <c r="C2023" s="294"/>
      <c r="D2023" s="296">
        <v>39.200000000000003</v>
      </c>
      <c r="E2023" s="322">
        <v>0.7</v>
      </c>
      <c r="F2023" s="337">
        <v>1.7450000000002546</v>
      </c>
      <c r="G2023" s="338">
        <f t="shared" si="56"/>
        <v>47.882800000006988</v>
      </c>
      <c r="H2023" s="293"/>
      <c r="I2023" s="300"/>
      <c r="J2023" s="300"/>
      <c r="K2023" s="301"/>
      <c r="L2023" s="286"/>
      <c r="M2023" s="286"/>
      <c r="N2023" s="286"/>
      <c r="O2023" s="286"/>
      <c r="P2023" s="286"/>
      <c r="Q2023" s="286"/>
      <c r="R2023" s="286"/>
      <c r="S2023" s="286"/>
      <c r="T2023" s="286"/>
      <c r="U2023" s="286"/>
      <c r="V2023" s="286"/>
    </row>
    <row r="2024" spans="1:22" ht="12.75" customHeight="1">
      <c r="A2024" s="522" t="s">
        <v>389</v>
      </c>
      <c r="B2024" s="524"/>
      <c r="C2024" s="294"/>
      <c r="D2024" s="296">
        <v>18.5</v>
      </c>
      <c r="E2024" s="322">
        <v>0.7</v>
      </c>
      <c r="F2024" s="337">
        <v>1.8200000000000727</v>
      </c>
      <c r="G2024" s="338">
        <f t="shared" si="56"/>
        <v>23.569000000000941</v>
      </c>
      <c r="H2024" s="293"/>
      <c r="I2024" s="300"/>
      <c r="J2024" s="300"/>
      <c r="K2024" s="301"/>
      <c r="L2024" s="286"/>
      <c r="M2024" s="286"/>
      <c r="N2024" s="286"/>
      <c r="O2024" s="286"/>
      <c r="P2024" s="286"/>
      <c r="Q2024" s="286"/>
      <c r="R2024" s="286"/>
      <c r="S2024" s="286"/>
      <c r="T2024" s="286"/>
      <c r="U2024" s="286"/>
      <c r="V2024" s="286"/>
    </row>
    <row r="2025" spans="1:22" ht="12.75" customHeight="1">
      <c r="A2025" s="522" t="s">
        <v>390</v>
      </c>
      <c r="B2025" s="524"/>
      <c r="C2025" s="294"/>
      <c r="D2025" s="296">
        <v>67.8</v>
      </c>
      <c r="E2025" s="322">
        <v>0.7</v>
      </c>
      <c r="F2025" s="337">
        <v>2.140000000000009</v>
      </c>
      <c r="G2025" s="338">
        <f t="shared" si="56"/>
        <v>101.56440000000042</v>
      </c>
      <c r="H2025" s="293"/>
      <c r="I2025" s="300"/>
      <c r="J2025" s="300"/>
      <c r="K2025" s="301"/>
      <c r="L2025" s="286"/>
      <c r="M2025" s="286"/>
      <c r="N2025" s="286"/>
      <c r="O2025" s="286"/>
      <c r="P2025" s="286"/>
      <c r="Q2025" s="286"/>
      <c r="R2025" s="286"/>
      <c r="S2025" s="286"/>
      <c r="T2025" s="286"/>
      <c r="U2025" s="286"/>
      <c r="V2025" s="286"/>
    </row>
    <row r="2026" spans="1:22" ht="12.75" customHeight="1">
      <c r="A2026" s="522" t="s">
        <v>391</v>
      </c>
      <c r="B2026" s="524"/>
      <c r="C2026" s="294"/>
      <c r="D2026" s="296">
        <v>40.1</v>
      </c>
      <c r="E2026" s="322">
        <v>0.7</v>
      </c>
      <c r="F2026" s="337">
        <v>2.5750000000001818</v>
      </c>
      <c r="G2026" s="338">
        <f t="shared" si="56"/>
        <v>72.280250000005111</v>
      </c>
      <c r="H2026" s="293"/>
      <c r="I2026" s="300"/>
      <c r="J2026" s="300"/>
      <c r="K2026" s="301"/>
      <c r="L2026" s="286"/>
      <c r="M2026" s="286"/>
      <c r="N2026" s="286"/>
      <c r="O2026" s="286"/>
      <c r="P2026" s="286"/>
      <c r="Q2026" s="286"/>
      <c r="R2026" s="286"/>
      <c r="S2026" s="286"/>
      <c r="T2026" s="286"/>
      <c r="U2026" s="286"/>
      <c r="V2026" s="286"/>
    </row>
    <row r="2027" spans="1:22" ht="12.75" customHeight="1">
      <c r="A2027" s="522" t="s">
        <v>392</v>
      </c>
      <c r="B2027" s="524"/>
      <c r="C2027" s="294"/>
      <c r="D2027" s="360">
        <v>49.2</v>
      </c>
      <c r="E2027" s="322">
        <v>0.7</v>
      </c>
      <c r="F2027" s="337">
        <v>2.4799999999999272</v>
      </c>
      <c r="G2027" s="338">
        <f t="shared" si="56"/>
        <v>85.411199999997478</v>
      </c>
      <c r="H2027" s="293"/>
      <c r="I2027" s="300"/>
      <c r="J2027" s="300"/>
      <c r="K2027" s="301"/>
      <c r="L2027" s="286"/>
      <c r="M2027" s="286"/>
      <c r="N2027" s="286"/>
      <c r="O2027" s="286"/>
      <c r="P2027" s="286"/>
      <c r="Q2027" s="286"/>
      <c r="R2027" s="286"/>
      <c r="S2027" s="286"/>
      <c r="T2027" s="286"/>
      <c r="U2027" s="286"/>
      <c r="V2027" s="286"/>
    </row>
    <row r="2028" spans="1:22" ht="12.75" customHeight="1">
      <c r="A2028" s="522" t="s">
        <v>393</v>
      </c>
      <c r="B2028" s="524"/>
      <c r="C2028" s="294"/>
      <c r="D2028" s="296">
        <v>18.399999999999999</v>
      </c>
      <c r="E2028" s="322">
        <v>0.7</v>
      </c>
      <c r="F2028" s="337">
        <v>2.3250000000001818</v>
      </c>
      <c r="G2028" s="338">
        <f t="shared" si="56"/>
        <v>29.946000000002339</v>
      </c>
      <c r="H2028" s="293"/>
      <c r="I2028" s="300"/>
      <c r="J2028" s="300"/>
      <c r="K2028" s="301"/>
      <c r="L2028" s="286"/>
      <c r="M2028" s="286"/>
      <c r="N2028" s="286"/>
      <c r="O2028" s="286"/>
      <c r="P2028" s="286"/>
      <c r="Q2028" s="286"/>
      <c r="R2028" s="286"/>
      <c r="S2028" s="286"/>
      <c r="T2028" s="286"/>
      <c r="U2028" s="286"/>
      <c r="V2028" s="286"/>
    </row>
    <row r="2029" spans="1:22" ht="12.75" customHeight="1">
      <c r="A2029" s="522" t="s">
        <v>394</v>
      </c>
      <c r="B2029" s="524"/>
      <c r="C2029" s="294"/>
      <c r="D2029" s="296">
        <v>37.1</v>
      </c>
      <c r="E2029" s="322">
        <v>0.7</v>
      </c>
      <c r="F2029" s="298">
        <v>1.7900000000001</v>
      </c>
      <c r="G2029" s="338">
        <f t="shared" si="56"/>
        <v>46.486300000002593</v>
      </c>
      <c r="H2029" s="339"/>
      <c r="I2029" s="300"/>
      <c r="J2029" s="300"/>
      <c r="K2029" s="301"/>
      <c r="L2029" s="286"/>
      <c r="M2029" s="286"/>
      <c r="N2029" s="286"/>
      <c r="O2029" s="286"/>
      <c r="P2029" s="286"/>
      <c r="Q2029" s="286"/>
      <c r="R2029" s="286"/>
      <c r="S2029" s="286"/>
      <c r="T2029" s="286"/>
      <c r="U2029" s="286"/>
      <c r="V2029" s="286"/>
    </row>
    <row r="2030" spans="1:22" ht="12.75" customHeight="1">
      <c r="A2030" s="522" t="s">
        <v>395</v>
      </c>
      <c r="B2030" s="524"/>
      <c r="C2030" s="294"/>
      <c r="D2030" s="296">
        <v>31.4</v>
      </c>
      <c r="E2030" s="322">
        <v>0.7</v>
      </c>
      <c r="F2030" s="325">
        <v>2.1900000000001909</v>
      </c>
      <c r="G2030" s="341">
        <f t="shared" si="56"/>
        <v>48.136200000004187</v>
      </c>
      <c r="H2030" s="293"/>
      <c r="I2030" s="300"/>
      <c r="J2030" s="300"/>
      <c r="K2030" s="301"/>
      <c r="L2030" s="286"/>
      <c r="M2030" s="286"/>
      <c r="N2030" s="286"/>
      <c r="O2030" s="286"/>
      <c r="P2030" s="286"/>
      <c r="Q2030" s="286"/>
      <c r="R2030" s="286"/>
      <c r="S2030" s="286"/>
      <c r="T2030" s="286"/>
      <c r="U2030" s="286"/>
      <c r="V2030" s="286"/>
    </row>
    <row r="2031" spans="1:22" ht="12.75" customHeight="1">
      <c r="A2031" s="522" t="s">
        <v>396</v>
      </c>
      <c r="B2031" s="524"/>
      <c r="C2031" s="294"/>
      <c r="D2031" s="296">
        <v>67.400000000000006</v>
      </c>
      <c r="E2031" s="322">
        <v>0.7</v>
      </c>
      <c r="F2031" s="330">
        <v>2.1199999999997998</v>
      </c>
      <c r="G2031" s="341">
        <f t="shared" si="56"/>
        <v>100.02159999999056</v>
      </c>
      <c r="H2031" s="300"/>
      <c r="I2031" s="300"/>
      <c r="J2031" s="300"/>
      <c r="K2031" s="301"/>
      <c r="L2031" s="286"/>
      <c r="M2031" s="286"/>
      <c r="N2031" s="286"/>
      <c r="O2031" s="286"/>
      <c r="P2031" s="286"/>
      <c r="Q2031" s="286"/>
      <c r="R2031" s="286"/>
      <c r="S2031" s="286"/>
      <c r="T2031" s="286"/>
      <c r="U2031" s="286"/>
      <c r="V2031" s="286"/>
    </row>
    <row r="2032" spans="1:22" ht="12.75" customHeight="1">
      <c r="A2032" s="522" t="s">
        <v>397</v>
      </c>
      <c r="B2032" s="524"/>
      <c r="C2032" s="294"/>
      <c r="D2032" s="296">
        <v>36.299999999999997</v>
      </c>
      <c r="E2032" s="322">
        <v>0.7</v>
      </c>
      <c r="F2032" s="330">
        <v>1.8100000000000818</v>
      </c>
      <c r="G2032" s="341">
        <f t="shared" si="56"/>
        <v>45.992100000002068</v>
      </c>
      <c r="H2032" s="300"/>
      <c r="I2032" s="300"/>
      <c r="J2032" s="300"/>
      <c r="K2032" s="301"/>
      <c r="L2032" s="286"/>
      <c r="M2032" s="286"/>
      <c r="N2032" s="286"/>
      <c r="O2032" s="286"/>
      <c r="P2032" s="286"/>
      <c r="Q2032" s="286"/>
      <c r="R2032" s="286"/>
      <c r="S2032" s="286"/>
      <c r="T2032" s="286"/>
      <c r="U2032" s="286"/>
      <c r="V2032" s="286"/>
    </row>
    <row r="2033" spans="1:22" ht="12.75" customHeight="1">
      <c r="A2033" s="522" t="s">
        <v>398</v>
      </c>
      <c r="B2033" s="524"/>
      <c r="C2033" s="294"/>
      <c r="D2033" s="296">
        <v>45.4</v>
      </c>
      <c r="E2033" s="322">
        <v>0.7</v>
      </c>
      <c r="F2033" s="330">
        <v>1.7500000000001363</v>
      </c>
      <c r="G2033" s="341">
        <f t="shared" si="56"/>
        <v>55.615000000004329</v>
      </c>
      <c r="H2033" s="300"/>
      <c r="I2033" s="300"/>
      <c r="J2033" s="300"/>
      <c r="K2033" s="301"/>
      <c r="L2033" s="286"/>
      <c r="M2033" s="286"/>
      <c r="N2033" s="286"/>
      <c r="O2033" s="286"/>
      <c r="P2033" s="286"/>
      <c r="Q2033" s="286"/>
      <c r="R2033" s="286"/>
      <c r="S2033" s="286"/>
      <c r="T2033" s="286"/>
      <c r="U2033" s="286"/>
      <c r="V2033" s="286"/>
    </row>
    <row r="2034" spans="1:22" ht="12.75" customHeight="1">
      <c r="A2034" s="525" t="s">
        <v>399</v>
      </c>
      <c r="B2034" s="526"/>
      <c r="C2034" s="294"/>
      <c r="D2034" s="296">
        <v>15.8</v>
      </c>
      <c r="E2034" s="322">
        <v>0.7</v>
      </c>
      <c r="F2034" s="330">
        <v>1.8100000000000818</v>
      </c>
      <c r="G2034" s="341">
        <f t="shared" si="56"/>
        <v>20.018600000000905</v>
      </c>
      <c r="H2034" s="300"/>
      <c r="I2034" s="300"/>
      <c r="J2034" s="300"/>
      <c r="K2034" s="301"/>
      <c r="L2034" s="286"/>
      <c r="M2034" s="286"/>
      <c r="N2034" s="286"/>
      <c r="O2034" s="286"/>
      <c r="P2034" s="286"/>
      <c r="Q2034" s="286"/>
      <c r="R2034" s="286"/>
      <c r="S2034" s="286"/>
      <c r="T2034" s="286"/>
      <c r="U2034" s="286"/>
      <c r="V2034" s="286"/>
    </row>
    <row r="2035" spans="1:22" ht="12.75" customHeight="1">
      <c r="A2035" s="527" t="s">
        <v>400</v>
      </c>
      <c r="B2035" s="528"/>
      <c r="C2035" s="294"/>
      <c r="D2035" s="296">
        <v>68.099999999999994</v>
      </c>
      <c r="E2035" s="322">
        <v>0.7</v>
      </c>
      <c r="F2035" s="330">
        <v>1.9050000000001091</v>
      </c>
      <c r="G2035" s="341">
        <f t="shared" si="56"/>
        <v>90.811350000005191</v>
      </c>
      <c r="H2035" s="300"/>
      <c r="I2035" s="300"/>
      <c r="J2035" s="300"/>
      <c r="K2035" s="301"/>
      <c r="L2035" s="286"/>
      <c r="M2035" s="286"/>
      <c r="N2035" s="286"/>
      <c r="O2035" s="286"/>
      <c r="P2035" s="286"/>
      <c r="Q2035" s="286"/>
      <c r="R2035" s="286"/>
      <c r="S2035" s="286"/>
      <c r="T2035" s="286"/>
      <c r="U2035" s="286"/>
      <c r="V2035" s="286"/>
    </row>
    <row r="2036" spans="1:22" ht="12.75" customHeight="1">
      <c r="A2036" s="529" t="s">
        <v>419</v>
      </c>
      <c r="B2036" s="533"/>
      <c r="C2036" s="329"/>
      <c r="D2036" s="330">
        <v>2.5</v>
      </c>
      <c r="E2036" s="330">
        <v>2.5</v>
      </c>
      <c r="F2036" s="330">
        <v>1.9100000000002182</v>
      </c>
      <c r="G2036" s="341">
        <f t="shared" si="56"/>
        <v>11.937500000001364</v>
      </c>
      <c r="H2036" s="300"/>
      <c r="I2036" s="300"/>
      <c r="J2036" s="300"/>
      <c r="K2036" s="301"/>
      <c r="L2036" s="286"/>
      <c r="M2036" s="286"/>
      <c r="N2036" s="286"/>
      <c r="O2036" s="286"/>
      <c r="P2036" s="286"/>
      <c r="Q2036" s="286"/>
      <c r="R2036" s="286"/>
      <c r="S2036" s="286"/>
      <c r="T2036" s="286"/>
      <c r="U2036" s="286"/>
      <c r="V2036" s="286"/>
    </row>
    <row r="2037" spans="1:22" ht="12.75" customHeight="1">
      <c r="A2037" s="527" t="s">
        <v>420</v>
      </c>
      <c r="B2037" s="528"/>
      <c r="C2037" s="332"/>
      <c r="D2037" s="330">
        <v>2.5</v>
      </c>
      <c r="E2037" s="330">
        <v>2.5</v>
      </c>
      <c r="F2037" s="335">
        <v>1.9599999999999453</v>
      </c>
      <c r="G2037" s="341">
        <f t="shared" si="56"/>
        <v>12.249999999999659</v>
      </c>
      <c r="H2037" s="293"/>
      <c r="I2037" s="300"/>
      <c r="J2037" s="300"/>
      <c r="K2037" s="301"/>
      <c r="L2037" s="286"/>
      <c r="M2037" s="286"/>
      <c r="N2037" s="286"/>
      <c r="O2037" s="286"/>
      <c r="P2037" s="286"/>
      <c r="Q2037" s="286"/>
      <c r="R2037" s="286"/>
      <c r="S2037" s="286"/>
      <c r="T2037" s="286"/>
      <c r="U2037" s="286"/>
      <c r="V2037" s="286"/>
    </row>
    <row r="2038" spans="1:22" ht="12.75" customHeight="1">
      <c r="A2038" s="529" t="s">
        <v>406</v>
      </c>
      <c r="B2038" s="533"/>
      <c r="C2038" s="294"/>
      <c r="D2038" s="330">
        <v>2.5</v>
      </c>
      <c r="E2038" s="330">
        <v>2.5</v>
      </c>
      <c r="F2038" s="298">
        <v>1.9700000000001636</v>
      </c>
      <c r="G2038" s="341">
        <f t="shared" si="56"/>
        <v>12.312500000001023</v>
      </c>
      <c r="H2038" s="293"/>
      <c r="I2038" s="300"/>
      <c r="J2038" s="300"/>
      <c r="K2038" s="301"/>
      <c r="L2038" s="286"/>
      <c r="M2038" s="286"/>
      <c r="N2038" s="286"/>
      <c r="O2038" s="286"/>
      <c r="P2038" s="286"/>
      <c r="Q2038" s="286"/>
      <c r="R2038" s="286"/>
      <c r="S2038" s="286"/>
      <c r="T2038" s="286"/>
      <c r="U2038" s="286"/>
      <c r="V2038" s="286"/>
    </row>
    <row r="2039" spans="1:22" ht="12.75" customHeight="1">
      <c r="A2039" s="522" t="s">
        <v>407</v>
      </c>
      <c r="B2039" s="523"/>
      <c r="C2039" s="323"/>
      <c r="D2039" s="330">
        <v>2.5</v>
      </c>
      <c r="E2039" s="330">
        <v>2.5</v>
      </c>
      <c r="F2039" s="298">
        <v>2.0200000000003455</v>
      </c>
      <c r="G2039" s="341">
        <f t="shared" si="56"/>
        <v>12.62500000000216</v>
      </c>
      <c r="H2039" s="339"/>
      <c r="I2039" s="300"/>
      <c r="J2039" s="300"/>
      <c r="K2039" s="301"/>
      <c r="L2039" s="286"/>
      <c r="M2039" s="286"/>
      <c r="N2039" s="286"/>
      <c r="O2039" s="286"/>
      <c r="P2039" s="286"/>
      <c r="Q2039" s="286"/>
      <c r="R2039" s="286"/>
      <c r="S2039" s="286"/>
      <c r="T2039" s="286"/>
      <c r="U2039" s="286"/>
      <c r="V2039" s="286"/>
    </row>
    <row r="2040" spans="1:22" ht="12.75" customHeight="1">
      <c r="A2040" s="522" t="s">
        <v>408</v>
      </c>
      <c r="B2040" s="523"/>
      <c r="C2040" s="329"/>
      <c r="D2040" s="330">
        <v>2.5</v>
      </c>
      <c r="E2040" s="330">
        <v>2.5</v>
      </c>
      <c r="F2040" s="330">
        <v>2.1199999999997998</v>
      </c>
      <c r="G2040" s="341">
        <f t="shared" si="56"/>
        <v>13.249999999998749</v>
      </c>
      <c r="H2040" s="300"/>
      <c r="I2040" s="300"/>
      <c r="J2040" s="300"/>
      <c r="K2040" s="301"/>
      <c r="L2040" s="286"/>
      <c r="M2040" s="286"/>
      <c r="N2040" s="286"/>
      <c r="O2040" s="286"/>
      <c r="P2040" s="286"/>
      <c r="Q2040" s="286"/>
      <c r="R2040" s="286"/>
      <c r="S2040" s="286"/>
      <c r="T2040" s="286"/>
      <c r="U2040" s="286"/>
      <c r="V2040" s="286"/>
    </row>
    <row r="2041" spans="1:22" ht="12.75" customHeight="1">
      <c r="A2041" s="522" t="s">
        <v>409</v>
      </c>
      <c r="B2041" s="523"/>
      <c r="C2041" s="329"/>
      <c r="D2041" s="330">
        <v>2.5</v>
      </c>
      <c r="E2041" s="330">
        <v>2.5</v>
      </c>
      <c r="F2041" s="330">
        <v>2.6600000000002182</v>
      </c>
      <c r="G2041" s="341">
        <f t="shared" si="56"/>
        <v>16.625000000001364</v>
      </c>
      <c r="H2041" s="300"/>
      <c r="I2041" s="300"/>
      <c r="J2041" s="300"/>
      <c r="K2041" s="301"/>
      <c r="L2041" s="286"/>
      <c r="M2041" s="286"/>
      <c r="N2041" s="286"/>
      <c r="O2041" s="286"/>
      <c r="P2041" s="286"/>
      <c r="Q2041" s="286"/>
      <c r="R2041" s="286"/>
      <c r="S2041" s="286"/>
      <c r="T2041" s="286"/>
      <c r="U2041" s="286"/>
      <c r="V2041" s="286"/>
    </row>
    <row r="2042" spans="1:22" ht="12.75" customHeight="1">
      <c r="A2042" s="522" t="s">
        <v>410</v>
      </c>
      <c r="B2042" s="523"/>
      <c r="C2042" s="332"/>
      <c r="D2042" s="330">
        <v>2.5</v>
      </c>
      <c r="E2042" s="330">
        <v>2.5</v>
      </c>
      <c r="F2042" s="335">
        <v>2.9900000000001454</v>
      </c>
      <c r="G2042" s="341">
        <f t="shared" si="56"/>
        <v>18.687500000000909</v>
      </c>
      <c r="H2042" s="293"/>
      <c r="I2042" s="300"/>
      <c r="J2042" s="300"/>
      <c r="K2042" s="301"/>
      <c r="L2042" s="286"/>
      <c r="M2042" s="286"/>
      <c r="N2042" s="286"/>
      <c r="O2042" s="286"/>
      <c r="P2042" s="286"/>
      <c r="Q2042" s="286"/>
      <c r="R2042" s="286"/>
      <c r="S2042" s="286"/>
      <c r="T2042" s="286"/>
      <c r="U2042" s="286"/>
      <c r="V2042" s="286"/>
    </row>
    <row r="2043" spans="1:22" ht="12.75" customHeight="1">
      <c r="A2043" s="522" t="s">
        <v>411</v>
      </c>
      <c r="B2043" s="523"/>
      <c r="C2043" s="294"/>
      <c r="D2043" s="330">
        <v>2.5</v>
      </c>
      <c r="E2043" s="330">
        <v>2.5</v>
      </c>
      <c r="F2043" s="298">
        <v>2.1600000000002182</v>
      </c>
      <c r="G2043" s="341">
        <f t="shared" si="56"/>
        <v>13.500000000001364</v>
      </c>
      <c r="H2043" s="293"/>
      <c r="I2043" s="300"/>
      <c r="J2043" s="300"/>
      <c r="K2043" s="301"/>
      <c r="L2043" s="286"/>
      <c r="M2043" s="286"/>
      <c r="N2043" s="286"/>
      <c r="O2043" s="286"/>
      <c r="P2043" s="286"/>
      <c r="Q2043" s="286"/>
      <c r="R2043" s="286"/>
      <c r="S2043" s="286"/>
      <c r="T2043" s="286"/>
      <c r="U2043" s="286"/>
      <c r="V2043" s="286"/>
    </row>
    <row r="2044" spans="1:22" ht="12.75" customHeight="1">
      <c r="A2044" s="522" t="s">
        <v>412</v>
      </c>
      <c r="B2044" s="523"/>
      <c r="C2044" s="323"/>
      <c r="D2044" s="330">
        <v>2.5</v>
      </c>
      <c r="E2044" s="330">
        <v>2.5</v>
      </c>
      <c r="F2044" s="298">
        <v>1.9199999999999817</v>
      </c>
      <c r="G2044" s="341">
        <f t="shared" si="56"/>
        <v>11.999999999999886</v>
      </c>
      <c r="H2044" s="339"/>
      <c r="I2044" s="300"/>
      <c r="J2044" s="300"/>
      <c r="K2044" s="301"/>
      <c r="L2044" s="286"/>
      <c r="M2044" s="286"/>
      <c r="N2044" s="286"/>
      <c r="O2044" s="286"/>
      <c r="P2044" s="286"/>
      <c r="Q2044" s="286"/>
      <c r="R2044" s="286"/>
      <c r="S2044" s="286"/>
      <c r="T2044" s="286"/>
      <c r="U2044" s="286"/>
      <c r="V2044" s="286"/>
    </row>
    <row r="2045" spans="1:22" ht="12.75" customHeight="1">
      <c r="A2045" s="522" t="s">
        <v>413</v>
      </c>
      <c r="B2045" s="523"/>
      <c r="C2045" s="329"/>
      <c r="D2045" s="330">
        <v>2.5</v>
      </c>
      <c r="E2045" s="330">
        <v>2.5</v>
      </c>
      <c r="F2045" s="330">
        <v>2.2200000000001636</v>
      </c>
      <c r="G2045" s="341">
        <f t="shared" si="56"/>
        <v>13.875000000001023</v>
      </c>
      <c r="H2045" s="300"/>
      <c r="I2045" s="300"/>
      <c r="J2045" s="300"/>
      <c r="K2045" s="301"/>
      <c r="L2045" s="286"/>
      <c r="M2045" s="286"/>
      <c r="N2045" s="286"/>
      <c r="O2045" s="286"/>
      <c r="P2045" s="286"/>
      <c r="Q2045" s="286"/>
      <c r="R2045" s="286"/>
      <c r="S2045" s="286"/>
      <c r="T2045" s="286"/>
      <c r="U2045" s="286"/>
      <c r="V2045" s="286"/>
    </row>
    <row r="2046" spans="1:22" ht="12.75" customHeight="1">
      <c r="A2046" s="522" t="s">
        <v>414</v>
      </c>
      <c r="B2046" s="523"/>
      <c r="C2046" s="329"/>
      <c r="D2046" s="330">
        <v>2.5</v>
      </c>
      <c r="E2046" s="330">
        <v>2.5</v>
      </c>
      <c r="F2046" s="330">
        <v>2.5899999999995997</v>
      </c>
      <c r="G2046" s="341">
        <f t="shared" si="56"/>
        <v>16.187499999997499</v>
      </c>
      <c r="H2046" s="300"/>
      <c r="I2046" s="300"/>
      <c r="J2046" s="300"/>
      <c r="K2046" s="301"/>
      <c r="L2046" s="286"/>
      <c r="M2046" s="286"/>
      <c r="N2046" s="286"/>
      <c r="O2046" s="286"/>
      <c r="P2046" s="286"/>
      <c r="Q2046" s="286"/>
      <c r="R2046" s="286"/>
      <c r="S2046" s="286"/>
      <c r="T2046" s="286"/>
      <c r="U2046" s="286"/>
      <c r="V2046" s="286"/>
    </row>
    <row r="2047" spans="1:22" ht="12.75" customHeight="1">
      <c r="A2047" s="522" t="s">
        <v>415</v>
      </c>
      <c r="B2047" s="523"/>
      <c r="C2047" s="332"/>
      <c r="D2047" s="330">
        <v>2.5</v>
      </c>
      <c r="E2047" s="330">
        <v>2.5</v>
      </c>
      <c r="F2047" s="335">
        <v>2.15</v>
      </c>
      <c r="G2047" s="341">
        <f t="shared" si="56"/>
        <v>13.4375</v>
      </c>
      <c r="H2047" s="293"/>
      <c r="I2047" s="300"/>
      <c r="J2047" s="300"/>
      <c r="K2047" s="301"/>
      <c r="L2047" s="286"/>
      <c r="M2047" s="286"/>
      <c r="N2047" s="286"/>
      <c r="O2047" s="286"/>
      <c r="P2047" s="286"/>
      <c r="Q2047" s="286"/>
      <c r="R2047" s="286"/>
      <c r="S2047" s="286"/>
      <c r="T2047" s="286"/>
      <c r="U2047" s="286"/>
      <c r="V2047" s="286"/>
    </row>
    <row r="2048" spans="1:22" ht="12.75" customHeight="1">
      <c r="A2048" s="522" t="s">
        <v>416</v>
      </c>
      <c r="B2048" s="523"/>
      <c r="C2048" s="294"/>
      <c r="D2048" s="330">
        <v>2.5</v>
      </c>
      <c r="E2048" s="330">
        <v>2.5</v>
      </c>
      <c r="F2048" s="298">
        <v>1.9700000000001636</v>
      </c>
      <c r="G2048" s="341">
        <f t="shared" si="56"/>
        <v>12.312500000001023</v>
      </c>
      <c r="H2048" s="293"/>
      <c r="I2048" s="300"/>
      <c r="J2048" s="300"/>
      <c r="K2048" s="301"/>
      <c r="L2048" s="286"/>
      <c r="M2048" s="286"/>
      <c r="N2048" s="286"/>
      <c r="O2048" s="286"/>
      <c r="P2048" s="286"/>
      <c r="Q2048" s="286"/>
      <c r="R2048" s="286"/>
      <c r="S2048" s="286"/>
      <c r="T2048" s="286"/>
      <c r="U2048" s="286"/>
      <c r="V2048" s="286"/>
    </row>
    <row r="2049" spans="1:22" ht="12.75" customHeight="1">
      <c r="A2049" s="522" t="s">
        <v>417</v>
      </c>
      <c r="B2049" s="523"/>
      <c r="C2049" s="323"/>
      <c r="D2049" s="330">
        <v>2.5</v>
      </c>
      <c r="E2049" s="330">
        <v>2.5</v>
      </c>
      <c r="F2049" s="298">
        <v>2.0300000000001091</v>
      </c>
      <c r="G2049" s="341">
        <f t="shared" si="56"/>
        <v>12.687500000000682</v>
      </c>
      <c r="H2049" s="339"/>
      <c r="I2049" s="300"/>
      <c r="J2049" s="300"/>
      <c r="K2049" s="301"/>
      <c r="L2049" s="286"/>
      <c r="M2049" s="286"/>
      <c r="N2049" s="286"/>
      <c r="O2049" s="286"/>
      <c r="P2049" s="286"/>
      <c r="Q2049" s="286"/>
      <c r="R2049" s="286"/>
      <c r="S2049" s="286"/>
      <c r="T2049" s="286"/>
      <c r="U2049" s="286"/>
      <c r="V2049" s="286"/>
    </row>
    <row r="2050" spans="1:22" ht="12.75" customHeight="1">
      <c r="A2050" s="522" t="s">
        <v>418</v>
      </c>
      <c r="B2050" s="523"/>
      <c r="C2050" s="329"/>
      <c r="D2050" s="330">
        <v>2.5</v>
      </c>
      <c r="E2050" s="330">
        <v>2.5</v>
      </c>
      <c r="F2050" s="330">
        <v>2.0900000000000545</v>
      </c>
      <c r="G2050" s="341">
        <f t="shared" si="56"/>
        <v>13.062500000000341</v>
      </c>
      <c r="H2050" s="300"/>
      <c r="I2050" s="300"/>
      <c r="J2050" s="300"/>
      <c r="K2050" s="301"/>
      <c r="L2050" s="286"/>
      <c r="M2050" s="286"/>
      <c r="N2050" s="286"/>
      <c r="O2050" s="286"/>
      <c r="P2050" s="286"/>
      <c r="Q2050" s="286"/>
      <c r="R2050" s="286"/>
      <c r="S2050" s="286"/>
      <c r="T2050" s="286"/>
      <c r="U2050" s="286"/>
      <c r="V2050" s="286"/>
    </row>
    <row r="2051" spans="1:22" ht="12.75" customHeight="1">
      <c r="A2051" s="504"/>
      <c r="B2051" s="505"/>
      <c r="C2051" s="305"/>
      <c r="D2051" s="355"/>
      <c r="E2051" s="328"/>
      <c r="F2051" s="307"/>
      <c r="G2051" s="331"/>
      <c r="H2051" s="300"/>
      <c r="I2051" s="300"/>
      <c r="J2051" s="300"/>
      <c r="K2051" s="301"/>
      <c r="L2051" s="286"/>
      <c r="M2051" s="286"/>
      <c r="N2051" s="286"/>
      <c r="O2051" s="286"/>
      <c r="P2051" s="286"/>
      <c r="Q2051" s="286"/>
      <c r="R2051" s="286"/>
      <c r="S2051" s="286"/>
      <c r="T2051" s="286"/>
      <c r="U2051" s="286"/>
      <c r="V2051" s="286"/>
    </row>
    <row r="2052" spans="1:22" ht="15" customHeight="1">
      <c r="A2052" s="504"/>
      <c r="B2052" s="505"/>
      <c r="C2052" s="305"/>
      <c r="D2052" s="352"/>
      <c r="E2052" s="296"/>
      <c r="F2052" s="307"/>
      <c r="G2052" s="331"/>
      <c r="K2052" s="301"/>
    </row>
    <row r="2053" spans="1:22" ht="12.75" customHeight="1" thickBot="1">
      <c r="A2053" s="502" t="s">
        <v>13</v>
      </c>
      <c r="B2053" s="477"/>
      <c r="C2053" s="477"/>
      <c r="D2053" s="477"/>
      <c r="E2053" s="477"/>
      <c r="F2053" s="473"/>
      <c r="G2053" s="308">
        <f>ROUNDUP((SUM(G2021:G2052))*0.1,0)</f>
        <v>107</v>
      </c>
      <c r="H2053" s="292"/>
      <c r="I2053" s="309"/>
      <c r="J2053" s="309"/>
      <c r="K2053" s="310"/>
      <c r="L2053" s="286"/>
      <c r="N2053" s="286"/>
      <c r="O2053" s="286"/>
      <c r="P2053" s="286"/>
      <c r="Q2053" s="286"/>
      <c r="R2053" s="286"/>
      <c r="S2053" s="286"/>
      <c r="T2053" s="286"/>
      <c r="U2053" s="286"/>
      <c r="V2053" s="286"/>
    </row>
    <row r="2054" spans="1:22" ht="12.75" customHeight="1" thickBot="1">
      <c r="A2054" s="495"/>
      <c r="B2054" s="531"/>
      <c r="C2054" s="531"/>
      <c r="D2054" s="531"/>
      <c r="E2054" s="531"/>
      <c r="F2054" s="531"/>
      <c r="G2054" s="531"/>
      <c r="H2054" s="531"/>
      <c r="I2054" s="531"/>
      <c r="J2054" s="531"/>
      <c r="K2054" s="532"/>
      <c r="L2054" s="286"/>
      <c r="M2054" s="286"/>
      <c r="N2054" s="286"/>
      <c r="O2054" s="286"/>
      <c r="P2054" s="286"/>
      <c r="Q2054" s="286"/>
      <c r="R2054" s="286"/>
      <c r="S2054" s="286"/>
      <c r="T2054" s="286"/>
      <c r="U2054" s="286"/>
      <c r="V2054" s="286"/>
    </row>
    <row r="2055" spans="1:22" ht="12.75" customHeight="1">
      <c r="A2055" s="311"/>
      <c r="B2055" s="312"/>
      <c r="C2055" s="312"/>
      <c r="D2055" s="312"/>
      <c r="E2055" s="312"/>
      <c r="F2055" s="312"/>
      <c r="G2055" s="312"/>
      <c r="H2055" s="312"/>
      <c r="I2055" s="312"/>
      <c r="J2055" s="312"/>
      <c r="K2055" s="313"/>
      <c r="L2055" s="286"/>
      <c r="M2055" s="286"/>
      <c r="N2055" s="286"/>
      <c r="O2055" s="286"/>
      <c r="P2055" s="286"/>
      <c r="Q2055" s="286"/>
      <c r="R2055" s="286"/>
      <c r="S2055" s="286"/>
      <c r="T2055" s="286"/>
      <c r="U2055" s="286"/>
      <c r="V2055" s="286"/>
    </row>
    <row r="2056" spans="1:22" ht="50.25" customHeight="1">
      <c r="A2056" s="459"/>
      <c r="B2056" s="515"/>
      <c r="C2056" s="515"/>
      <c r="D2056" s="515"/>
      <c r="E2056" s="515"/>
      <c r="F2056" s="515"/>
      <c r="G2056" s="515"/>
      <c r="H2056" s="515"/>
      <c r="I2056" s="515"/>
      <c r="J2056" s="286"/>
      <c r="K2056" s="314"/>
      <c r="L2056" s="286"/>
      <c r="M2056" s="286"/>
      <c r="N2056" s="286"/>
      <c r="O2056" s="286"/>
      <c r="P2056" s="286"/>
      <c r="Q2056" s="286"/>
      <c r="R2056" s="286"/>
      <c r="S2056" s="286"/>
      <c r="T2056" s="286"/>
      <c r="U2056" s="286"/>
      <c r="V2056" s="286"/>
    </row>
    <row r="2057" spans="1:22" ht="12.75" customHeight="1">
      <c r="A2057" s="461" t="s">
        <v>315</v>
      </c>
      <c r="B2057" s="460"/>
      <c r="C2057" s="460"/>
      <c r="D2057" s="316"/>
      <c r="E2057" s="316"/>
      <c r="F2057" s="462" t="s">
        <v>315</v>
      </c>
      <c r="G2057" s="462"/>
      <c r="H2057" s="462"/>
      <c r="I2057" s="316"/>
      <c r="J2057" s="286"/>
      <c r="K2057" s="314"/>
      <c r="L2057" s="286"/>
      <c r="M2057" s="286"/>
      <c r="N2057" s="286"/>
      <c r="O2057" s="286"/>
      <c r="P2057" s="286"/>
      <c r="Q2057" s="286"/>
      <c r="R2057" s="286"/>
      <c r="S2057" s="286"/>
      <c r="T2057" s="286"/>
      <c r="U2057" s="286"/>
      <c r="V2057" s="286"/>
    </row>
    <row r="2058" spans="1:22" ht="12.75" customHeight="1" thickBot="1">
      <c r="A2058" s="451" t="s">
        <v>316</v>
      </c>
      <c r="B2058" s="452"/>
      <c r="C2058" s="452"/>
      <c r="D2058" s="317"/>
      <c r="E2058" s="317"/>
      <c r="F2058" s="453" t="s">
        <v>316</v>
      </c>
      <c r="G2058" s="453"/>
      <c r="H2058" s="453"/>
      <c r="I2058" s="317"/>
      <c r="J2058" s="318"/>
      <c r="K2058" s="319"/>
      <c r="L2058" s="286"/>
      <c r="M2058" s="286"/>
      <c r="N2058" s="286"/>
      <c r="O2058" s="286"/>
      <c r="P2058" s="286"/>
      <c r="Q2058" s="286"/>
      <c r="R2058" s="286"/>
      <c r="S2058" s="286"/>
      <c r="T2058" s="286"/>
      <c r="U2058" s="286"/>
      <c r="V2058" s="286"/>
    </row>
    <row r="2059" spans="1:22" ht="42" customHeight="1">
      <c r="A2059" s="288" t="s">
        <v>303</v>
      </c>
      <c r="B2059" s="484" t="str">
        <f>B3</f>
        <v>CONSTRUCCION DE LOS SISTEMAS DE ALCANTARILLADO PLUVIAL DE LOS BARRIOS EL DORADO, PRADOS DE SAN LUIS, SANTA CATALINA, PATRIOTAS, VILLA BACHUE y PRADOS DEL NORTE DE LA CIUDAD DE TUNJA.</v>
      </c>
      <c r="C2059" s="485"/>
      <c r="D2059" s="485"/>
      <c r="E2059" s="485"/>
      <c r="F2059" s="485"/>
      <c r="G2059" s="485"/>
      <c r="H2059" s="485"/>
      <c r="I2059" s="485"/>
      <c r="J2059" s="485"/>
      <c r="K2059" s="486"/>
      <c r="L2059" s="286"/>
      <c r="M2059" s="286"/>
      <c r="N2059" s="286"/>
      <c r="O2059" s="286"/>
      <c r="P2059" s="286"/>
      <c r="Q2059" s="286"/>
      <c r="R2059" s="286"/>
      <c r="S2059" s="286"/>
      <c r="T2059" s="286"/>
      <c r="U2059" s="286"/>
      <c r="V2059" s="286"/>
    </row>
    <row r="2060" spans="1:22" ht="12.75" customHeight="1">
      <c r="A2060" s="487" t="s">
        <v>305</v>
      </c>
      <c r="B2060" s="455"/>
      <c r="C2060" s="488"/>
      <c r="D2060" s="489"/>
      <c r="E2060" s="489"/>
      <c r="F2060" s="455"/>
      <c r="G2060" s="490" t="s">
        <v>306</v>
      </c>
      <c r="H2060" s="455"/>
      <c r="I2060" s="490"/>
      <c r="J2060" s="489"/>
      <c r="K2060" s="491"/>
      <c r="L2060" s="286"/>
      <c r="M2060" s="286"/>
      <c r="N2060" s="286"/>
      <c r="O2060" s="286"/>
      <c r="P2060" s="286"/>
      <c r="Q2060" s="286"/>
      <c r="R2060" s="286"/>
      <c r="S2060" s="286"/>
      <c r="T2060" s="286"/>
      <c r="U2060" s="286"/>
      <c r="V2060" s="286"/>
    </row>
    <row r="2061" spans="1:22" ht="39.75" customHeight="1" thickBot="1">
      <c r="A2061" s="289" t="s">
        <v>8</v>
      </c>
      <c r="B2061" s="465" t="s">
        <v>120</v>
      </c>
      <c r="C2061" s="466"/>
      <c r="D2061" s="467" t="s">
        <v>10</v>
      </c>
      <c r="E2061" s="468"/>
      <c r="F2061" s="466"/>
      <c r="G2061" s="503" t="str">
        <f>'PRESUPUESTO OFICIAL'!C109</f>
        <v>INSPECCION CON CAMARA CCTV (INCLUYE INFORME EN MEDIO MAGNETICO) Y LAVADO CON VACTOR</v>
      </c>
      <c r="H2061" s="468"/>
      <c r="I2061" s="468"/>
      <c r="J2061" s="290" t="s">
        <v>9</v>
      </c>
      <c r="K2061" s="291" t="s">
        <v>12</v>
      </c>
      <c r="L2061" s="286"/>
      <c r="M2061" s="286"/>
      <c r="N2061" s="286"/>
      <c r="O2061" s="286"/>
      <c r="P2061" s="286"/>
      <c r="Q2061" s="286"/>
      <c r="R2061" s="286"/>
      <c r="S2061" s="286"/>
      <c r="T2061" s="286"/>
      <c r="U2061" s="286"/>
      <c r="V2061" s="286"/>
    </row>
    <row r="2062" spans="1:22" ht="12.75" customHeight="1">
      <c r="A2062" s="470" t="s">
        <v>307</v>
      </c>
      <c r="B2062" s="471"/>
      <c r="C2062" s="474" t="s">
        <v>5</v>
      </c>
      <c r="D2062" s="476" t="s">
        <v>308</v>
      </c>
      <c r="E2062" s="477"/>
      <c r="F2062" s="473"/>
      <c r="G2062" s="474" t="s">
        <v>13</v>
      </c>
      <c r="H2062" s="478" t="s">
        <v>309</v>
      </c>
      <c r="I2062" s="479"/>
      <c r="J2062" s="479"/>
      <c r="K2062" s="480"/>
      <c r="L2062" s="286"/>
      <c r="M2062" s="286"/>
      <c r="N2062" s="286"/>
      <c r="O2062" s="286"/>
      <c r="P2062" s="286"/>
      <c r="Q2062" s="286"/>
      <c r="R2062" s="286"/>
      <c r="S2062" s="286"/>
      <c r="T2062" s="286"/>
      <c r="U2062" s="286"/>
      <c r="V2062" s="286"/>
    </row>
    <row r="2063" spans="1:22" ht="12.75" customHeight="1">
      <c r="A2063" s="483"/>
      <c r="B2063" s="471"/>
      <c r="C2063" s="506"/>
      <c r="D2063" s="323" t="s">
        <v>310</v>
      </c>
      <c r="E2063" s="323" t="s">
        <v>311</v>
      </c>
      <c r="F2063" s="323" t="s">
        <v>312</v>
      </c>
      <c r="G2063" s="506"/>
      <c r="H2063" s="481"/>
      <c r="I2063" s="477"/>
      <c r="J2063" s="477"/>
      <c r="K2063" s="482"/>
      <c r="L2063" s="286"/>
      <c r="M2063" s="286"/>
      <c r="N2063" s="286"/>
      <c r="O2063" s="286"/>
      <c r="P2063" s="286"/>
      <c r="Q2063" s="286"/>
      <c r="R2063" s="286"/>
      <c r="S2063" s="286"/>
      <c r="T2063" s="286"/>
      <c r="U2063" s="286"/>
      <c r="V2063" s="286"/>
    </row>
    <row r="2064" spans="1:22" ht="12.75" customHeight="1">
      <c r="A2064" s="529" t="s">
        <v>386</v>
      </c>
      <c r="B2064" s="530"/>
      <c r="C2064" s="294"/>
      <c r="D2064" s="296">
        <v>32.5</v>
      </c>
      <c r="E2064" s="322"/>
      <c r="F2064" s="337"/>
      <c r="G2064" s="338">
        <f>D2064</f>
        <v>32.5</v>
      </c>
      <c r="H2064" s="300"/>
      <c r="I2064" s="300"/>
      <c r="J2064" s="300"/>
      <c r="K2064" s="301"/>
      <c r="L2064" s="286"/>
      <c r="M2064" s="286"/>
      <c r="N2064" s="286"/>
      <c r="O2064" s="286"/>
      <c r="P2064" s="286"/>
      <c r="Q2064" s="286"/>
      <c r="R2064" s="286"/>
      <c r="S2064" s="286"/>
      <c r="T2064" s="286"/>
      <c r="U2064" s="286"/>
      <c r="V2064" s="286"/>
    </row>
    <row r="2065" spans="1:22" ht="12.75" customHeight="1">
      <c r="A2065" s="522" t="s">
        <v>387</v>
      </c>
      <c r="B2065" s="524"/>
      <c r="C2065" s="294"/>
      <c r="D2065" s="296">
        <v>41.5</v>
      </c>
      <c r="E2065" s="322"/>
      <c r="F2065" s="337"/>
      <c r="G2065" s="338">
        <f>D2065</f>
        <v>41.5</v>
      </c>
      <c r="H2065" s="300"/>
      <c r="I2065" s="300"/>
      <c r="J2065" s="300"/>
      <c r="K2065" s="301"/>
      <c r="L2065" s="286"/>
      <c r="M2065" s="286"/>
      <c r="N2065" s="286"/>
      <c r="O2065" s="286"/>
      <c r="P2065" s="286"/>
      <c r="Q2065" s="286"/>
      <c r="R2065" s="286"/>
      <c r="S2065" s="286"/>
      <c r="T2065" s="286"/>
      <c r="U2065" s="286"/>
      <c r="V2065" s="286"/>
    </row>
    <row r="2066" spans="1:22" ht="12.75" customHeight="1">
      <c r="A2066" s="522" t="s">
        <v>388</v>
      </c>
      <c r="B2066" s="524"/>
      <c r="C2066" s="294"/>
      <c r="D2066" s="296">
        <v>39.200000000000003</v>
      </c>
      <c r="E2066" s="322"/>
      <c r="F2066" s="337"/>
      <c r="G2066" s="338">
        <f t="shared" ref="G2066:G2079" si="57">D2066</f>
        <v>39.200000000000003</v>
      </c>
      <c r="H2066" s="300"/>
      <c r="I2066" s="300"/>
      <c r="J2066" s="300"/>
      <c r="K2066" s="301"/>
      <c r="L2066" s="286"/>
      <c r="M2066" s="286"/>
      <c r="N2066" s="286"/>
      <c r="O2066" s="286"/>
      <c r="P2066" s="286"/>
      <c r="Q2066" s="286"/>
      <c r="R2066" s="286"/>
      <c r="S2066" s="286"/>
      <c r="T2066" s="286"/>
      <c r="U2066" s="286"/>
      <c r="V2066" s="286"/>
    </row>
    <row r="2067" spans="1:22" ht="12.75" customHeight="1">
      <c r="A2067" s="522" t="s">
        <v>389</v>
      </c>
      <c r="B2067" s="524"/>
      <c r="C2067" s="294"/>
      <c r="D2067" s="296">
        <v>18.5</v>
      </c>
      <c r="E2067" s="322"/>
      <c r="F2067" s="337"/>
      <c r="G2067" s="338">
        <f t="shared" si="57"/>
        <v>18.5</v>
      </c>
      <c r="H2067" s="300"/>
      <c r="I2067" s="300"/>
      <c r="J2067" s="300"/>
      <c r="K2067" s="301"/>
      <c r="L2067" s="286"/>
      <c r="M2067" s="286"/>
      <c r="N2067" s="286"/>
      <c r="O2067" s="286"/>
      <c r="P2067" s="286"/>
      <c r="Q2067" s="286"/>
      <c r="R2067" s="286"/>
      <c r="S2067" s="286"/>
      <c r="T2067" s="286"/>
      <c r="U2067" s="286"/>
      <c r="V2067" s="286"/>
    </row>
    <row r="2068" spans="1:22" ht="15" customHeight="1">
      <c r="A2068" s="522" t="s">
        <v>390</v>
      </c>
      <c r="B2068" s="524"/>
      <c r="C2068" s="294"/>
      <c r="D2068" s="296">
        <v>67.8</v>
      </c>
      <c r="E2068" s="322"/>
      <c r="F2068" s="337"/>
      <c r="G2068" s="338">
        <f t="shared" si="57"/>
        <v>67.8</v>
      </c>
      <c r="K2068" s="301"/>
    </row>
    <row r="2069" spans="1:22" ht="12.75" customHeight="1">
      <c r="A2069" s="522" t="s">
        <v>391</v>
      </c>
      <c r="B2069" s="524"/>
      <c r="C2069" s="294"/>
      <c r="D2069" s="296">
        <v>40.1</v>
      </c>
      <c r="E2069" s="322"/>
      <c r="F2069" s="337"/>
      <c r="G2069" s="338">
        <f t="shared" si="57"/>
        <v>40.1</v>
      </c>
      <c r="H2069" s="300"/>
      <c r="I2069" s="300"/>
      <c r="J2069" s="300"/>
      <c r="K2069" s="301"/>
      <c r="L2069" s="286"/>
      <c r="M2069" s="286"/>
      <c r="N2069" s="286"/>
      <c r="O2069" s="286"/>
      <c r="P2069" s="286"/>
      <c r="Q2069" s="286"/>
      <c r="R2069" s="286"/>
      <c r="S2069" s="286"/>
      <c r="T2069" s="286"/>
      <c r="U2069" s="286"/>
      <c r="V2069" s="286"/>
    </row>
    <row r="2070" spans="1:22" ht="12.75" customHeight="1">
      <c r="A2070" s="522" t="s">
        <v>392</v>
      </c>
      <c r="B2070" s="524"/>
      <c r="C2070" s="294"/>
      <c r="D2070" s="360">
        <v>49.2</v>
      </c>
      <c r="E2070" s="322"/>
      <c r="F2070" s="337"/>
      <c r="G2070" s="338">
        <f t="shared" si="57"/>
        <v>49.2</v>
      </c>
      <c r="H2070" s="300"/>
      <c r="I2070" s="300"/>
      <c r="J2070" s="300"/>
      <c r="K2070" s="301"/>
      <c r="L2070" s="286"/>
      <c r="M2070" s="286"/>
      <c r="N2070" s="286"/>
      <c r="O2070" s="286"/>
      <c r="P2070" s="286"/>
      <c r="Q2070" s="286"/>
      <c r="R2070" s="286"/>
      <c r="S2070" s="286"/>
      <c r="T2070" s="286"/>
      <c r="U2070" s="286"/>
      <c r="V2070" s="286"/>
    </row>
    <row r="2071" spans="1:22" ht="12.75" customHeight="1">
      <c r="A2071" s="522" t="s">
        <v>393</v>
      </c>
      <c r="B2071" s="524"/>
      <c r="C2071" s="294"/>
      <c r="D2071" s="296">
        <v>18.399999999999999</v>
      </c>
      <c r="E2071" s="322"/>
      <c r="F2071" s="337"/>
      <c r="G2071" s="338">
        <f t="shared" si="57"/>
        <v>18.399999999999999</v>
      </c>
      <c r="H2071" s="300"/>
      <c r="I2071" s="300"/>
      <c r="J2071" s="300"/>
      <c r="K2071" s="301"/>
      <c r="L2071" s="286"/>
      <c r="M2071" s="286"/>
      <c r="N2071" s="286"/>
      <c r="O2071" s="286"/>
      <c r="P2071" s="286"/>
      <c r="Q2071" s="286"/>
      <c r="R2071" s="286"/>
      <c r="S2071" s="286"/>
      <c r="T2071" s="286"/>
      <c r="U2071" s="286"/>
      <c r="V2071" s="286"/>
    </row>
    <row r="2072" spans="1:22" ht="12.75" customHeight="1">
      <c r="A2072" s="522" t="s">
        <v>394</v>
      </c>
      <c r="B2072" s="524"/>
      <c r="C2072" s="294"/>
      <c r="D2072" s="296">
        <v>37.1</v>
      </c>
      <c r="E2072" s="322"/>
      <c r="F2072" s="298"/>
      <c r="G2072" s="338">
        <f t="shared" si="57"/>
        <v>37.1</v>
      </c>
      <c r="H2072" s="300"/>
      <c r="I2072" s="300"/>
      <c r="J2072" s="300"/>
      <c r="K2072" s="301"/>
      <c r="L2072" s="286"/>
      <c r="M2072" s="286"/>
      <c r="N2072" s="286"/>
      <c r="O2072" s="286"/>
      <c r="P2072" s="286"/>
      <c r="Q2072" s="286"/>
      <c r="R2072" s="286"/>
      <c r="S2072" s="286"/>
      <c r="T2072" s="286"/>
      <c r="U2072" s="286"/>
      <c r="V2072" s="286"/>
    </row>
    <row r="2073" spans="1:22" ht="15" customHeight="1">
      <c r="A2073" s="522" t="s">
        <v>395</v>
      </c>
      <c r="B2073" s="524"/>
      <c r="C2073" s="294"/>
      <c r="D2073" s="296">
        <v>31.4</v>
      </c>
      <c r="E2073" s="322"/>
      <c r="F2073" s="325"/>
      <c r="G2073" s="338">
        <f t="shared" si="57"/>
        <v>31.4</v>
      </c>
      <c r="K2073" s="301"/>
    </row>
    <row r="2074" spans="1:22" ht="12.75" customHeight="1">
      <c r="A2074" s="522" t="s">
        <v>396</v>
      </c>
      <c r="B2074" s="524"/>
      <c r="C2074" s="294"/>
      <c r="D2074" s="296">
        <v>67.400000000000006</v>
      </c>
      <c r="E2074" s="358"/>
      <c r="F2074" s="359"/>
      <c r="G2074" s="338">
        <f t="shared" si="57"/>
        <v>67.400000000000006</v>
      </c>
      <c r="H2074" s="300"/>
      <c r="I2074" s="300"/>
      <c r="J2074" s="300"/>
      <c r="K2074" s="301"/>
      <c r="L2074" s="286"/>
      <c r="M2074" s="286"/>
      <c r="N2074" s="286"/>
      <c r="O2074" s="286"/>
      <c r="P2074" s="286"/>
      <c r="Q2074" s="286"/>
      <c r="R2074" s="286"/>
      <c r="S2074" s="286"/>
      <c r="T2074" s="286"/>
      <c r="U2074" s="286"/>
      <c r="V2074" s="286"/>
    </row>
    <row r="2075" spans="1:22" ht="12.75" customHeight="1">
      <c r="A2075" s="522" t="s">
        <v>397</v>
      </c>
      <c r="B2075" s="524"/>
      <c r="C2075" s="294"/>
      <c r="D2075" s="296">
        <v>36.299999999999997</v>
      </c>
      <c r="E2075" s="329"/>
      <c r="F2075" s="329"/>
      <c r="G2075" s="338">
        <f t="shared" si="57"/>
        <v>36.299999999999997</v>
      </c>
      <c r="H2075" s="300"/>
      <c r="I2075" s="300"/>
      <c r="J2075" s="300"/>
      <c r="K2075" s="301"/>
      <c r="L2075" s="286"/>
      <c r="M2075" s="286"/>
      <c r="N2075" s="286"/>
      <c r="O2075" s="286"/>
      <c r="P2075" s="286"/>
      <c r="Q2075" s="286"/>
      <c r="R2075" s="286"/>
      <c r="S2075" s="286"/>
      <c r="T2075" s="286"/>
      <c r="U2075" s="286"/>
      <c r="V2075" s="286"/>
    </row>
    <row r="2076" spans="1:22" ht="12.75" customHeight="1">
      <c r="A2076" s="522" t="s">
        <v>398</v>
      </c>
      <c r="B2076" s="524"/>
      <c r="C2076" s="294"/>
      <c r="D2076" s="296">
        <v>45.4</v>
      </c>
      <c r="E2076" s="329"/>
      <c r="F2076" s="329"/>
      <c r="G2076" s="338">
        <f t="shared" si="57"/>
        <v>45.4</v>
      </c>
      <c r="H2076" s="300"/>
      <c r="I2076" s="300"/>
      <c r="J2076" s="300"/>
      <c r="K2076" s="301"/>
      <c r="L2076" s="286"/>
      <c r="M2076" s="286"/>
      <c r="N2076" s="286"/>
      <c r="O2076" s="286"/>
      <c r="P2076" s="286"/>
      <c r="Q2076" s="286"/>
      <c r="R2076" s="286"/>
      <c r="S2076" s="286"/>
      <c r="T2076" s="286"/>
      <c r="U2076" s="286"/>
      <c r="V2076" s="286"/>
    </row>
    <row r="2077" spans="1:22" ht="12.75" customHeight="1">
      <c r="A2077" s="525" t="s">
        <v>399</v>
      </c>
      <c r="B2077" s="526"/>
      <c r="C2077" s="294"/>
      <c r="D2077" s="296">
        <v>15.8</v>
      </c>
      <c r="E2077" s="329"/>
      <c r="F2077" s="329"/>
      <c r="G2077" s="338">
        <f t="shared" si="57"/>
        <v>15.8</v>
      </c>
      <c r="H2077" s="300"/>
      <c r="I2077" s="300"/>
      <c r="J2077" s="300"/>
      <c r="K2077" s="301"/>
      <c r="L2077" s="286"/>
      <c r="M2077" s="286"/>
      <c r="N2077" s="286"/>
      <c r="O2077" s="286"/>
      <c r="P2077" s="286"/>
      <c r="Q2077" s="286"/>
      <c r="R2077" s="286"/>
      <c r="S2077" s="286"/>
      <c r="T2077" s="286"/>
      <c r="U2077" s="286"/>
      <c r="V2077" s="286"/>
    </row>
    <row r="2078" spans="1:22" ht="15" customHeight="1">
      <c r="A2078" s="527" t="s">
        <v>400</v>
      </c>
      <c r="B2078" s="528"/>
      <c r="C2078" s="294"/>
      <c r="D2078" s="296">
        <v>68.099999999999994</v>
      </c>
      <c r="E2078" s="329"/>
      <c r="F2078" s="329"/>
      <c r="G2078" s="338">
        <f t="shared" si="57"/>
        <v>68.099999999999994</v>
      </c>
      <c r="K2078" s="301"/>
    </row>
    <row r="2079" spans="1:22" ht="12.75" customHeight="1">
      <c r="A2079" s="454" t="s">
        <v>384</v>
      </c>
      <c r="B2079" s="464" t="s">
        <v>405</v>
      </c>
      <c r="C2079" s="329"/>
      <c r="D2079" s="330">
        <v>120.6</v>
      </c>
      <c r="E2079" s="329"/>
      <c r="F2079" s="329"/>
      <c r="G2079" s="338">
        <f t="shared" si="57"/>
        <v>120.6</v>
      </c>
      <c r="H2079" s="300"/>
      <c r="I2079" s="300"/>
      <c r="J2079" s="300"/>
      <c r="K2079" s="301"/>
      <c r="L2079" s="286"/>
      <c r="M2079" s="286"/>
      <c r="N2079" s="286"/>
      <c r="O2079" s="286"/>
      <c r="P2079" s="286"/>
      <c r="Q2079" s="286"/>
      <c r="R2079" s="286"/>
      <c r="S2079" s="286"/>
      <c r="T2079" s="286"/>
      <c r="U2079" s="286"/>
      <c r="V2079" s="286"/>
    </row>
    <row r="2080" spans="1:22" ht="12.75" customHeight="1">
      <c r="A2080" s="456"/>
      <c r="B2080" s="456"/>
      <c r="C2080" s="329"/>
      <c r="D2080" s="329"/>
      <c r="E2080" s="329"/>
      <c r="F2080" s="329"/>
      <c r="G2080" s="329"/>
      <c r="H2080" s="300"/>
      <c r="I2080" s="300"/>
      <c r="J2080" s="300"/>
      <c r="K2080" s="301"/>
      <c r="L2080" s="286"/>
      <c r="M2080" s="286"/>
      <c r="N2080" s="286"/>
      <c r="O2080" s="286"/>
      <c r="P2080" s="286"/>
      <c r="Q2080" s="286"/>
      <c r="R2080" s="286"/>
      <c r="S2080" s="286"/>
      <c r="T2080" s="286"/>
      <c r="U2080" s="286"/>
      <c r="V2080" s="286"/>
    </row>
    <row r="2081" spans="1:22" ht="12.75" customHeight="1">
      <c r="A2081" s="456"/>
      <c r="B2081" s="456"/>
      <c r="C2081" s="329"/>
      <c r="D2081" s="329"/>
      <c r="E2081" s="329"/>
      <c r="F2081" s="329"/>
      <c r="G2081" s="329"/>
      <c r="H2081" s="300"/>
      <c r="I2081" s="300"/>
      <c r="J2081" s="300"/>
      <c r="K2081" s="301"/>
      <c r="L2081" s="286"/>
      <c r="M2081" s="286"/>
      <c r="N2081" s="286"/>
      <c r="O2081" s="286"/>
      <c r="P2081" s="286"/>
      <c r="Q2081" s="286"/>
      <c r="R2081" s="286"/>
      <c r="S2081" s="286"/>
      <c r="T2081" s="286"/>
      <c r="U2081" s="286"/>
      <c r="V2081" s="286"/>
    </row>
    <row r="2082" spans="1:22" ht="12.75" customHeight="1">
      <c r="A2082" s="504"/>
      <c r="B2082" s="505"/>
      <c r="C2082" s="305"/>
      <c r="D2082" s="355"/>
      <c r="E2082" s="328"/>
      <c r="F2082" s="307"/>
      <c r="G2082" s="331"/>
      <c r="H2082" s="300"/>
      <c r="I2082" s="300"/>
      <c r="J2082" s="300"/>
      <c r="K2082" s="301"/>
      <c r="L2082" s="286"/>
      <c r="M2082" s="286"/>
      <c r="N2082" s="286"/>
      <c r="O2082" s="286"/>
      <c r="P2082" s="286"/>
      <c r="Q2082" s="286"/>
      <c r="R2082" s="286"/>
      <c r="S2082" s="286"/>
      <c r="T2082" s="286"/>
      <c r="U2082" s="286"/>
      <c r="V2082" s="286"/>
    </row>
    <row r="2083" spans="1:22" ht="15" customHeight="1">
      <c r="A2083" s="504"/>
      <c r="B2083" s="505"/>
      <c r="C2083" s="305"/>
      <c r="D2083" s="352"/>
      <c r="E2083" s="296"/>
      <c r="F2083" s="307"/>
      <c r="G2083" s="331"/>
      <c r="K2083" s="301"/>
    </row>
    <row r="2084" spans="1:22" ht="12.75" customHeight="1" thickBot="1">
      <c r="A2084" s="502" t="s">
        <v>13</v>
      </c>
      <c r="B2084" s="477"/>
      <c r="C2084" s="477"/>
      <c r="D2084" s="477"/>
      <c r="E2084" s="477"/>
      <c r="F2084" s="473"/>
      <c r="G2084" s="308">
        <f>ROUNDUP((SUM(G2064:G2083)),0)</f>
        <v>730</v>
      </c>
      <c r="H2084" s="292"/>
      <c r="I2084" s="309"/>
      <c r="J2084" s="309"/>
      <c r="K2084" s="310"/>
      <c r="L2084" s="286"/>
      <c r="N2084" s="286"/>
      <c r="O2084" s="286"/>
      <c r="P2084" s="286"/>
      <c r="Q2084" s="286"/>
      <c r="R2084" s="286"/>
      <c r="S2084" s="286"/>
      <c r="T2084" s="286"/>
      <c r="U2084" s="286"/>
      <c r="V2084" s="286"/>
    </row>
    <row r="2085" spans="1:22" ht="12.75" customHeight="1" thickBot="1">
      <c r="A2085" s="495"/>
      <c r="B2085" s="496"/>
      <c r="C2085" s="496"/>
      <c r="D2085" s="496"/>
      <c r="E2085" s="496"/>
      <c r="F2085" s="496"/>
      <c r="G2085" s="496"/>
      <c r="H2085" s="496"/>
      <c r="I2085" s="496"/>
      <c r="J2085" s="496"/>
      <c r="K2085" s="497"/>
      <c r="L2085" s="286"/>
      <c r="M2085" s="286"/>
      <c r="N2085" s="286"/>
      <c r="O2085" s="286"/>
      <c r="P2085" s="286"/>
      <c r="Q2085" s="286"/>
      <c r="R2085" s="286"/>
      <c r="S2085" s="286"/>
      <c r="T2085" s="286"/>
      <c r="U2085" s="286"/>
      <c r="V2085" s="286"/>
    </row>
    <row r="2086" spans="1:22" ht="12.75" customHeight="1">
      <c r="A2086" s="311"/>
      <c r="B2086" s="312"/>
      <c r="C2086" s="312"/>
      <c r="D2086" s="312"/>
      <c r="E2086" s="312"/>
      <c r="F2086" s="312"/>
      <c r="G2086" s="312"/>
      <c r="H2086" s="312"/>
      <c r="I2086" s="312"/>
      <c r="J2086" s="312"/>
      <c r="K2086" s="313"/>
      <c r="L2086" s="286"/>
      <c r="M2086" s="286"/>
      <c r="N2086" s="286"/>
      <c r="O2086" s="286"/>
      <c r="P2086" s="286"/>
      <c r="Q2086" s="286"/>
      <c r="R2086" s="286"/>
      <c r="S2086" s="286"/>
      <c r="T2086" s="286"/>
      <c r="U2086" s="286"/>
      <c r="V2086" s="286"/>
    </row>
    <row r="2087" spans="1:22" ht="50.25" customHeight="1">
      <c r="A2087" s="459"/>
      <c r="B2087" s="460"/>
      <c r="C2087" s="460"/>
      <c r="D2087" s="460"/>
      <c r="E2087" s="460"/>
      <c r="F2087" s="460"/>
      <c r="G2087" s="460"/>
      <c r="H2087" s="460"/>
      <c r="I2087" s="460"/>
      <c r="J2087" s="286"/>
      <c r="K2087" s="314"/>
      <c r="L2087" s="286"/>
      <c r="M2087" s="286"/>
      <c r="N2087" s="286"/>
      <c r="O2087" s="286"/>
      <c r="P2087" s="286"/>
      <c r="Q2087" s="286"/>
      <c r="R2087" s="286"/>
      <c r="S2087" s="286"/>
      <c r="T2087" s="286"/>
      <c r="U2087" s="286"/>
      <c r="V2087" s="286"/>
    </row>
    <row r="2088" spans="1:22" ht="12.75" customHeight="1">
      <c r="A2088" s="461" t="s">
        <v>315</v>
      </c>
      <c r="B2088" s="460"/>
      <c r="C2088" s="460"/>
      <c r="D2088" s="316"/>
      <c r="E2088" s="316"/>
      <c r="F2088" s="462" t="s">
        <v>315</v>
      </c>
      <c r="G2088" s="460"/>
      <c r="H2088" s="460"/>
      <c r="I2088" s="316"/>
      <c r="J2088" s="286"/>
      <c r="K2088" s="314"/>
      <c r="L2088" s="286"/>
      <c r="M2088" s="286"/>
      <c r="N2088" s="286"/>
      <c r="O2088" s="286"/>
      <c r="P2088" s="286"/>
      <c r="Q2088" s="286"/>
      <c r="R2088" s="286"/>
      <c r="S2088" s="286"/>
      <c r="T2088" s="286"/>
      <c r="U2088" s="286"/>
      <c r="V2088" s="286"/>
    </row>
    <row r="2089" spans="1:22" ht="12.75" customHeight="1" thickBot="1">
      <c r="A2089" s="451" t="s">
        <v>316</v>
      </c>
      <c r="B2089" s="452"/>
      <c r="C2089" s="452"/>
      <c r="D2089" s="317"/>
      <c r="E2089" s="317"/>
      <c r="F2089" s="453" t="s">
        <v>316</v>
      </c>
      <c r="G2089" s="452"/>
      <c r="H2089" s="452"/>
      <c r="I2089" s="317"/>
      <c r="J2089" s="318"/>
      <c r="K2089" s="319"/>
      <c r="L2089" s="286"/>
      <c r="M2089" s="286"/>
      <c r="N2089" s="286"/>
      <c r="O2089" s="286"/>
      <c r="P2089" s="286"/>
      <c r="Q2089" s="286"/>
      <c r="R2089" s="286"/>
      <c r="S2089" s="286"/>
      <c r="T2089" s="286"/>
      <c r="U2089" s="286"/>
      <c r="V2089" s="286"/>
    </row>
    <row r="2090" spans="1:22" ht="15" customHeight="1">
      <c r="A2090" s="492" t="s">
        <v>302</v>
      </c>
      <c r="B2090" s="493"/>
      <c r="C2090" s="493"/>
      <c r="D2090" s="493"/>
      <c r="E2090" s="493"/>
      <c r="F2090" s="493"/>
      <c r="G2090" s="493"/>
      <c r="H2090" s="493"/>
      <c r="I2090" s="493"/>
      <c r="J2090" s="493"/>
      <c r="K2090" s="494"/>
    </row>
    <row r="2091" spans="1:22" ht="15" customHeight="1" thickBot="1">
      <c r="A2091" s="483"/>
      <c r="B2091" s="479"/>
      <c r="C2091" s="479"/>
      <c r="D2091" s="479"/>
      <c r="E2091" s="479"/>
      <c r="F2091" s="479"/>
      <c r="G2091" s="479"/>
      <c r="H2091" s="479"/>
      <c r="I2091" s="479"/>
      <c r="J2091" s="479"/>
      <c r="K2091" s="480"/>
    </row>
    <row r="2092" spans="1:22" ht="26.45" customHeight="1">
      <c r="A2092" s="288" t="s">
        <v>303</v>
      </c>
      <c r="B2092" s="484" t="str">
        <f>B3</f>
        <v>CONSTRUCCION DE LOS SISTEMAS DE ALCANTARILLADO PLUVIAL DE LOS BARRIOS EL DORADO, PRADOS DE SAN LUIS, SANTA CATALINA, PATRIOTAS, VILLA BACHUE y PRADOS DEL NORTE DE LA CIUDAD DE TUNJA.</v>
      </c>
      <c r="C2092" s="485"/>
      <c r="D2092" s="485"/>
      <c r="E2092" s="485"/>
      <c r="F2092" s="485"/>
      <c r="G2092" s="485"/>
      <c r="H2092" s="485"/>
      <c r="I2092" s="485"/>
      <c r="J2092" s="485"/>
      <c r="K2092" s="486"/>
    </row>
    <row r="2093" spans="1:22" ht="15" customHeight="1">
      <c r="A2093" s="487" t="s">
        <v>305</v>
      </c>
      <c r="B2093" s="455"/>
      <c r="C2093" s="488"/>
      <c r="D2093" s="489"/>
      <c r="E2093" s="489"/>
      <c r="F2093" s="455"/>
      <c r="G2093" s="490" t="s">
        <v>306</v>
      </c>
      <c r="H2093" s="455"/>
      <c r="I2093" s="490"/>
      <c r="J2093" s="489"/>
      <c r="K2093" s="491"/>
    </row>
    <row r="2094" spans="1:22" ht="25.15" customHeight="1" thickBot="1">
      <c r="A2094" s="289" t="s">
        <v>8</v>
      </c>
      <c r="B2094" s="465">
        <v>21.1</v>
      </c>
      <c r="C2094" s="466"/>
      <c r="D2094" s="467" t="s">
        <v>10</v>
      </c>
      <c r="E2094" s="468"/>
      <c r="F2094" s="466"/>
      <c r="G2094" s="503" t="str">
        <f>'PRESUPUESTO OFICIAL'!C115</f>
        <v>LOCALIZACION Y REPLANTEO PARA RED DE ACUEDUCTO.</v>
      </c>
      <c r="H2094" s="468"/>
      <c r="I2094" s="468"/>
      <c r="J2094" s="290" t="s">
        <v>9</v>
      </c>
      <c r="K2094" s="291" t="s">
        <v>7</v>
      </c>
    </row>
    <row r="2095" spans="1:22" ht="15" customHeight="1">
      <c r="A2095" s="470" t="s">
        <v>307</v>
      </c>
      <c r="B2095" s="471"/>
      <c r="C2095" s="474" t="s">
        <v>5</v>
      </c>
      <c r="D2095" s="476" t="s">
        <v>308</v>
      </c>
      <c r="E2095" s="477"/>
      <c r="F2095" s="473"/>
      <c r="G2095" s="474" t="s">
        <v>13</v>
      </c>
      <c r="H2095" s="478" t="s">
        <v>309</v>
      </c>
      <c r="I2095" s="479"/>
      <c r="J2095" s="479"/>
      <c r="K2095" s="480"/>
    </row>
    <row r="2096" spans="1:22" ht="15" customHeight="1">
      <c r="A2096" s="472"/>
      <c r="B2096" s="473"/>
      <c r="C2096" s="475"/>
      <c r="D2096" s="294" t="s">
        <v>310</v>
      </c>
      <c r="E2096" s="294" t="s">
        <v>311</v>
      </c>
      <c r="F2096" s="294" t="s">
        <v>312</v>
      </c>
      <c r="G2096" s="475"/>
      <c r="H2096" s="481"/>
      <c r="I2096" s="477"/>
      <c r="J2096" s="477"/>
      <c r="K2096" s="482"/>
    </row>
    <row r="2097" spans="1:11" ht="15" customHeight="1">
      <c r="A2097" s="454" t="s">
        <v>402</v>
      </c>
      <c r="B2097" s="463" t="s">
        <v>402</v>
      </c>
      <c r="C2097" s="294"/>
      <c r="D2097" s="296">
        <v>24.3</v>
      </c>
      <c r="E2097" s="297"/>
      <c r="F2097" s="298"/>
      <c r="G2097" s="299">
        <f t="shared" ref="G2097:G2101" si="58">D2097</f>
        <v>24.3</v>
      </c>
      <c r="H2097" s="293"/>
      <c r="I2097" s="300"/>
      <c r="J2097" s="300"/>
      <c r="K2097" s="301"/>
    </row>
    <row r="2098" spans="1:11" ht="15" customHeight="1">
      <c r="A2098" s="454" t="s">
        <v>404</v>
      </c>
      <c r="B2098" s="463" t="s">
        <v>404</v>
      </c>
      <c r="C2098" s="294"/>
      <c r="D2098" s="296">
        <v>22.1</v>
      </c>
      <c r="E2098" s="297"/>
      <c r="F2098" s="298"/>
      <c r="G2098" s="299">
        <f t="shared" si="58"/>
        <v>22.1</v>
      </c>
      <c r="H2098" s="293"/>
      <c r="I2098" s="300"/>
      <c r="J2098" s="300"/>
      <c r="K2098" s="301"/>
    </row>
    <row r="2099" spans="1:11" ht="15" customHeight="1">
      <c r="A2099" s="454" t="s">
        <v>405</v>
      </c>
      <c r="B2099" s="463" t="s">
        <v>405</v>
      </c>
      <c r="C2099" s="294"/>
      <c r="D2099" s="296">
        <v>11.6</v>
      </c>
      <c r="E2099" s="297"/>
      <c r="F2099" s="298"/>
      <c r="G2099" s="299">
        <f t="shared" si="58"/>
        <v>11.6</v>
      </c>
      <c r="H2099" s="293"/>
      <c r="I2099" s="300"/>
      <c r="J2099" s="300"/>
      <c r="K2099" s="301"/>
    </row>
    <row r="2100" spans="1:11" ht="15" customHeight="1">
      <c r="A2100" s="454" t="s">
        <v>313</v>
      </c>
      <c r="B2100" s="463" t="s">
        <v>313</v>
      </c>
      <c r="C2100" s="294"/>
      <c r="D2100" s="296">
        <v>34.4</v>
      </c>
      <c r="E2100" s="297"/>
      <c r="F2100" s="298"/>
      <c r="G2100" s="299">
        <f t="shared" si="58"/>
        <v>34.4</v>
      </c>
      <c r="H2100" s="293"/>
      <c r="I2100" s="300"/>
      <c r="J2100" s="300"/>
      <c r="K2100" s="301"/>
    </row>
    <row r="2101" spans="1:11" ht="15" customHeight="1">
      <c r="A2101" s="454" t="s">
        <v>314</v>
      </c>
      <c r="B2101" s="463" t="s">
        <v>314</v>
      </c>
      <c r="C2101" s="294"/>
      <c r="D2101" s="296">
        <v>39.299999999999997</v>
      </c>
      <c r="E2101" s="297"/>
      <c r="F2101" s="298"/>
      <c r="G2101" s="299">
        <f t="shared" si="58"/>
        <v>39.299999999999997</v>
      </c>
      <c r="H2101" s="293"/>
      <c r="I2101" s="300"/>
      <c r="J2101" s="300"/>
      <c r="K2101" s="301"/>
    </row>
    <row r="2102" spans="1:11" ht="15" customHeight="1">
      <c r="A2102" s="454"/>
      <c r="B2102" s="463"/>
      <c r="C2102" s="294"/>
      <c r="D2102" s="296"/>
      <c r="E2102" s="297"/>
      <c r="F2102" s="298"/>
      <c r="G2102" s="299"/>
      <c r="H2102" s="293"/>
      <c r="I2102" s="300"/>
      <c r="J2102" s="300"/>
      <c r="K2102" s="301"/>
    </row>
    <row r="2103" spans="1:11" ht="15" customHeight="1">
      <c r="A2103" s="454"/>
      <c r="B2103" s="463"/>
      <c r="C2103" s="294"/>
      <c r="D2103" s="296"/>
      <c r="E2103" s="297"/>
      <c r="F2103" s="298"/>
      <c r="G2103" s="299"/>
      <c r="H2103" s="293"/>
      <c r="I2103" s="300"/>
      <c r="J2103" s="300"/>
      <c r="K2103" s="301"/>
    </row>
    <row r="2104" spans="1:11" ht="15" customHeight="1">
      <c r="A2104" s="454"/>
      <c r="B2104" s="463"/>
      <c r="C2104" s="294"/>
      <c r="D2104" s="296"/>
      <c r="E2104" s="297"/>
      <c r="F2104" s="298"/>
      <c r="G2104" s="299"/>
      <c r="H2104" s="293"/>
      <c r="I2104" s="300"/>
      <c r="J2104" s="300"/>
      <c r="K2104" s="301"/>
    </row>
    <row r="2105" spans="1:11" ht="15" customHeight="1">
      <c r="A2105" s="454"/>
      <c r="B2105" s="463"/>
      <c r="C2105" s="294"/>
      <c r="D2105" s="296"/>
      <c r="E2105" s="297"/>
      <c r="F2105" s="298"/>
      <c r="G2105" s="299"/>
      <c r="H2105" s="293"/>
      <c r="I2105" s="300"/>
      <c r="J2105" s="300"/>
      <c r="K2105" s="301"/>
    </row>
    <row r="2106" spans="1:11" ht="15" customHeight="1">
      <c r="A2106" s="499"/>
      <c r="B2106" s="500"/>
      <c r="C2106" s="294"/>
      <c r="D2106" s="303"/>
      <c r="E2106" s="297"/>
      <c r="F2106" s="298"/>
      <c r="G2106" s="299"/>
      <c r="H2106" s="293"/>
      <c r="I2106" s="300"/>
      <c r="J2106" s="300"/>
      <c r="K2106" s="301"/>
    </row>
    <row r="2107" spans="1:11" ht="15" customHeight="1">
      <c r="A2107" s="501"/>
      <c r="B2107" s="501"/>
      <c r="C2107" s="305"/>
      <c r="D2107" s="304"/>
      <c r="E2107" s="306"/>
      <c r="F2107" s="307"/>
      <c r="G2107" s="299"/>
      <c r="H2107" s="300"/>
      <c r="I2107" s="300"/>
      <c r="J2107" s="300"/>
      <c r="K2107" s="301"/>
    </row>
    <row r="2108" spans="1:11" ht="15" customHeight="1" thickBot="1">
      <c r="A2108" s="502" t="s">
        <v>13</v>
      </c>
      <c r="B2108" s="477"/>
      <c r="C2108" s="477"/>
      <c r="D2108" s="477"/>
      <c r="E2108" s="477"/>
      <c r="F2108" s="473"/>
      <c r="G2108" s="308">
        <f>ROUNDUP((SUM(G2097:G2107)),0)</f>
        <v>132</v>
      </c>
      <c r="H2108" s="292"/>
      <c r="I2108" s="309"/>
      <c r="J2108" s="309"/>
      <c r="K2108" s="310"/>
    </row>
    <row r="2109" spans="1:11" ht="15" customHeight="1" thickBot="1">
      <c r="A2109" s="495"/>
      <c r="B2109" s="496"/>
      <c r="C2109" s="496"/>
      <c r="D2109" s="496"/>
      <c r="E2109" s="496"/>
      <c r="F2109" s="496"/>
      <c r="G2109" s="496"/>
      <c r="H2109" s="496"/>
      <c r="I2109" s="496"/>
      <c r="J2109" s="496"/>
      <c r="K2109" s="497"/>
    </row>
    <row r="2110" spans="1:11" ht="15" customHeight="1">
      <c r="A2110" s="311"/>
      <c r="B2110" s="312"/>
      <c r="C2110" s="312"/>
      <c r="D2110" s="312"/>
      <c r="E2110" s="312"/>
      <c r="F2110" s="312"/>
      <c r="G2110" s="312"/>
      <c r="H2110" s="312"/>
      <c r="I2110" s="312"/>
      <c r="J2110" s="312"/>
      <c r="K2110" s="313"/>
    </row>
    <row r="2111" spans="1:11" ht="15" customHeight="1">
      <c r="A2111" s="459"/>
      <c r="B2111" s="460"/>
      <c r="C2111" s="460"/>
      <c r="D2111" s="460"/>
      <c r="E2111" s="460"/>
      <c r="F2111" s="460"/>
      <c r="G2111" s="460"/>
      <c r="H2111" s="460"/>
      <c r="I2111" s="460"/>
      <c r="J2111" s="286"/>
      <c r="K2111" s="314"/>
    </row>
    <row r="2112" spans="1:11" ht="15" customHeight="1">
      <c r="A2112" s="461" t="s">
        <v>315</v>
      </c>
      <c r="B2112" s="460"/>
      <c r="C2112" s="460"/>
      <c r="D2112" s="316"/>
      <c r="E2112" s="316"/>
      <c r="F2112" s="462" t="s">
        <v>315</v>
      </c>
      <c r="G2112" s="460"/>
      <c r="H2112" s="460"/>
      <c r="I2112" s="316"/>
      <c r="J2112" s="286"/>
      <c r="K2112" s="314"/>
    </row>
    <row r="2113" spans="1:11" ht="15" customHeight="1" thickBot="1">
      <c r="A2113" s="451" t="s">
        <v>316</v>
      </c>
      <c r="B2113" s="452"/>
      <c r="C2113" s="452"/>
      <c r="D2113" s="317"/>
      <c r="E2113" s="317"/>
      <c r="F2113" s="453" t="s">
        <v>316</v>
      </c>
      <c r="G2113" s="452"/>
      <c r="H2113" s="452"/>
      <c r="I2113" s="317"/>
      <c r="J2113" s="318"/>
      <c r="K2113" s="319"/>
    </row>
    <row r="2114" spans="1:11" ht="15" customHeight="1">
      <c r="A2114" s="492" t="s">
        <v>302</v>
      </c>
      <c r="B2114" s="493"/>
      <c r="C2114" s="493"/>
      <c r="D2114" s="493"/>
      <c r="E2114" s="493"/>
      <c r="F2114" s="493"/>
      <c r="G2114" s="493"/>
      <c r="H2114" s="493"/>
      <c r="I2114" s="493"/>
      <c r="J2114" s="493"/>
      <c r="K2114" s="494"/>
    </row>
    <row r="2115" spans="1:11" ht="15" customHeight="1" thickBot="1">
      <c r="A2115" s="483"/>
      <c r="B2115" s="479"/>
      <c r="C2115" s="479"/>
      <c r="D2115" s="479"/>
      <c r="E2115" s="479"/>
      <c r="F2115" s="479"/>
      <c r="G2115" s="479"/>
      <c r="H2115" s="479"/>
      <c r="I2115" s="479"/>
      <c r="J2115" s="479"/>
      <c r="K2115" s="480"/>
    </row>
    <row r="2116" spans="1:11" ht="27" customHeight="1">
      <c r="A2116" s="288" t="s">
        <v>303</v>
      </c>
      <c r="B2116" s="484" t="str">
        <f>B3</f>
        <v>CONSTRUCCION DE LOS SISTEMAS DE ALCANTARILLADO PLUVIAL DE LOS BARRIOS EL DORADO, PRADOS DE SAN LUIS, SANTA CATALINA, PATRIOTAS, VILLA BACHUE y PRADOS DEL NORTE DE LA CIUDAD DE TUNJA.</v>
      </c>
      <c r="C2116" s="485"/>
      <c r="D2116" s="485"/>
      <c r="E2116" s="485"/>
      <c r="F2116" s="485"/>
      <c r="G2116" s="485"/>
      <c r="H2116" s="485"/>
      <c r="I2116" s="485"/>
      <c r="J2116" s="485"/>
      <c r="K2116" s="486"/>
    </row>
    <row r="2117" spans="1:11" ht="15" customHeight="1">
      <c r="A2117" s="487" t="s">
        <v>305</v>
      </c>
      <c r="B2117" s="455"/>
      <c r="C2117" s="488"/>
      <c r="D2117" s="489"/>
      <c r="E2117" s="489"/>
      <c r="F2117" s="455"/>
      <c r="G2117" s="490" t="s">
        <v>306</v>
      </c>
      <c r="H2117" s="455"/>
      <c r="I2117" s="490"/>
      <c r="J2117" s="489"/>
      <c r="K2117" s="491"/>
    </row>
    <row r="2118" spans="1:11" ht="15" customHeight="1" thickBot="1">
      <c r="A2118" s="289" t="s">
        <v>8</v>
      </c>
      <c r="B2118" s="465">
        <v>21.2</v>
      </c>
      <c r="C2118" s="466"/>
      <c r="D2118" s="467" t="s">
        <v>10</v>
      </c>
      <c r="E2118" s="468"/>
      <c r="F2118" s="466"/>
      <c r="G2118" s="469" t="str">
        <f>'PRESUPUESTO OFICIAL'!C116</f>
        <v>EXCAVACIÓNES MECANICAS VARIAS EN MATERIAL COMUN SECO. (INCLUYE ACARREO LIBRE HASTA 5 KM.)</v>
      </c>
      <c r="H2118" s="468"/>
      <c r="I2118" s="468"/>
      <c r="J2118" s="290" t="s">
        <v>9</v>
      </c>
      <c r="K2118" s="291" t="s">
        <v>14</v>
      </c>
    </row>
    <row r="2119" spans="1:11" ht="15" customHeight="1">
      <c r="A2119" s="470" t="s">
        <v>307</v>
      </c>
      <c r="B2119" s="471"/>
      <c r="C2119" s="474" t="s">
        <v>5</v>
      </c>
      <c r="D2119" s="476" t="s">
        <v>308</v>
      </c>
      <c r="E2119" s="477"/>
      <c r="F2119" s="473"/>
      <c r="G2119" s="474" t="s">
        <v>13</v>
      </c>
      <c r="H2119" s="478" t="s">
        <v>309</v>
      </c>
      <c r="I2119" s="479"/>
      <c r="J2119" s="479"/>
      <c r="K2119" s="480"/>
    </row>
    <row r="2120" spans="1:11" ht="15" customHeight="1">
      <c r="A2120" s="472"/>
      <c r="B2120" s="473"/>
      <c r="C2120" s="475"/>
      <c r="D2120" s="294" t="s">
        <v>310</v>
      </c>
      <c r="E2120" s="294" t="s">
        <v>311</v>
      </c>
      <c r="F2120" s="294" t="s">
        <v>312</v>
      </c>
      <c r="G2120" s="475"/>
      <c r="H2120" s="481"/>
      <c r="I2120" s="477"/>
      <c r="J2120" s="477"/>
      <c r="K2120" s="482"/>
    </row>
    <row r="2121" spans="1:11" ht="15" customHeight="1">
      <c r="A2121" s="454" t="s">
        <v>402</v>
      </c>
      <c r="B2121" s="463" t="s">
        <v>402</v>
      </c>
      <c r="C2121" s="294"/>
      <c r="D2121" s="296">
        <v>24.3</v>
      </c>
      <c r="E2121" s="322">
        <v>0.7</v>
      </c>
      <c r="F2121" s="337">
        <v>2.3249999999999544</v>
      </c>
      <c r="G2121" s="338">
        <f>D2121*E2121*F2121</f>
        <v>39.548249999999221</v>
      </c>
      <c r="H2121" s="293"/>
      <c r="I2121" s="300"/>
      <c r="J2121" s="300"/>
      <c r="K2121" s="301"/>
    </row>
    <row r="2122" spans="1:11" ht="15" customHeight="1">
      <c r="A2122" s="454" t="s">
        <v>404</v>
      </c>
      <c r="B2122" s="463" t="s">
        <v>404</v>
      </c>
      <c r="C2122" s="294"/>
      <c r="D2122" s="296">
        <v>22.1</v>
      </c>
      <c r="E2122" s="322">
        <v>0.7</v>
      </c>
      <c r="F2122" s="337">
        <v>1.999999999999909</v>
      </c>
      <c r="G2122" s="338">
        <f t="shared" ref="G2122:G2130" si="59">D2122*E2122*F2122</f>
        <v>30.939999999998594</v>
      </c>
      <c r="H2122" s="293"/>
      <c r="I2122" s="300"/>
      <c r="J2122" s="300"/>
      <c r="K2122" s="301"/>
    </row>
    <row r="2123" spans="1:11" ht="15" customHeight="1">
      <c r="A2123" s="454" t="s">
        <v>405</v>
      </c>
      <c r="B2123" s="464" t="s">
        <v>405</v>
      </c>
      <c r="C2123" s="294"/>
      <c r="D2123" s="296">
        <v>11.6</v>
      </c>
      <c r="E2123" s="322">
        <v>0.7</v>
      </c>
      <c r="F2123" s="337">
        <v>1.7350000000000363</v>
      </c>
      <c r="G2123" s="338">
        <f t="shared" si="59"/>
        <v>14.088200000000294</v>
      </c>
      <c r="H2123" s="293"/>
      <c r="I2123" s="300"/>
      <c r="J2123" s="300"/>
      <c r="K2123" s="301"/>
    </row>
    <row r="2124" spans="1:11" ht="15" customHeight="1">
      <c r="A2124" s="454" t="s">
        <v>313</v>
      </c>
      <c r="B2124" s="464" t="s">
        <v>313</v>
      </c>
      <c r="C2124" s="294"/>
      <c r="D2124" s="296">
        <v>34.4</v>
      </c>
      <c r="E2124" s="322">
        <v>0.7</v>
      </c>
      <c r="F2124" s="337">
        <v>1.5300000000001091</v>
      </c>
      <c r="G2124" s="338">
        <f t="shared" si="59"/>
        <v>36.842400000002627</v>
      </c>
      <c r="H2124" s="293"/>
      <c r="I2124" s="300"/>
      <c r="J2124" s="300"/>
      <c r="K2124" s="301"/>
    </row>
    <row r="2125" spans="1:11" ht="15" customHeight="1">
      <c r="A2125" s="454" t="s">
        <v>314</v>
      </c>
      <c r="B2125" s="464" t="s">
        <v>314</v>
      </c>
      <c r="C2125" s="294"/>
      <c r="D2125" s="296">
        <v>39.299999999999997</v>
      </c>
      <c r="E2125" s="322">
        <v>0.7</v>
      </c>
      <c r="F2125" s="337">
        <v>1.5700000000000727</v>
      </c>
      <c r="G2125" s="338">
        <f t="shared" si="59"/>
        <v>43.190700000001996</v>
      </c>
      <c r="H2125" s="293"/>
      <c r="I2125" s="300"/>
      <c r="J2125" s="300"/>
      <c r="K2125" s="301"/>
    </row>
    <row r="2126" spans="1:11" ht="15" customHeight="1">
      <c r="A2126" s="454" t="s">
        <v>422</v>
      </c>
      <c r="B2126" s="464" t="s">
        <v>422</v>
      </c>
      <c r="C2126" s="294"/>
      <c r="D2126" s="296">
        <v>2.5</v>
      </c>
      <c r="E2126" s="322">
        <v>2.5</v>
      </c>
      <c r="F2126" s="337">
        <v>2.3699999999997998</v>
      </c>
      <c r="G2126" s="338">
        <f t="shared" si="59"/>
        <v>14.812499999998749</v>
      </c>
      <c r="H2126" s="293"/>
      <c r="I2126" s="300"/>
      <c r="J2126" s="300"/>
      <c r="K2126" s="301"/>
    </row>
    <row r="2127" spans="1:11" ht="15" customHeight="1">
      <c r="A2127" s="518" t="s">
        <v>423</v>
      </c>
      <c r="B2127" s="518"/>
      <c r="C2127" s="294"/>
      <c r="D2127" s="296">
        <v>2.5</v>
      </c>
      <c r="E2127" s="322">
        <v>2.5</v>
      </c>
      <c r="F2127" s="337">
        <v>2.1300000000000181</v>
      </c>
      <c r="G2127" s="338">
        <f t="shared" si="59"/>
        <v>13.312500000000114</v>
      </c>
      <c r="H2127" s="293"/>
      <c r="I2127" s="300"/>
      <c r="J2127" s="300"/>
      <c r="K2127" s="301"/>
    </row>
    <row r="2128" spans="1:11" ht="15" customHeight="1">
      <c r="A2128" s="454" t="s">
        <v>424</v>
      </c>
      <c r="B2128" s="464" t="s">
        <v>424</v>
      </c>
      <c r="C2128" s="294"/>
      <c r="D2128" s="296">
        <v>2.5</v>
      </c>
      <c r="E2128" s="322">
        <v>2.5</v>
      </c>
      <c r="F2128" s="337">
        <v>1.8400000000000545</v>
      </c>
      <c r="G2128" s="338">
        <f t="shared" si="59"/>
        <v>11.500000000000341</v>
      </c>
      <c r="H2128" s="293"/>
      <c r="I2128" s="300"/>
      <c r="J2128" s="300"/>
      <c r="K2128" s="301"/>
    </row>
    <row r="2129" spans="1:11" ht="15" customHeight="1">
      <c r="A2129" s="454" t="s">
        <v>319</v>
      </c>
      <c r="B2129" s="464" t="s">
        <v>319</v>
      </c>
      <c r="C2129" s="294"/>
      <c r="D2129" s="303">
        <v>2.5</v>
      </c>
      <c r="E2129" s="322">
        <v>2.5</v>
      </c>
      <c r="F2129" s="298">
        <v>1.7200000000001636</v>
      </c>
      <c r="G2129" s="338">
        <f t="shared" si="59"/>
        <v>10.750000000001023</v>
      </c>
      <c r="H2129" s="339"/>
      <c r="I2129" s="300"/>
      <c r="J2129" s="300"/>
      <c r="K2129" s="301"/>
    </row>
    <row r="2130" spans="1:11" ht="15" customHeight="1">
      <c r="A2130" s="507" t="s">
        <v>318</v>
      </c>
      <c r="B2130" s="519" t="s">
        <v>318</v>
      </c>
      <c r="C2130" s="323"/>
      <c r="D2130" s="340">
        <v>2.5</v>
      </c>
      <c r="E2130" s="322">
        <v>2.5</v>
      </c>
      <c r="F2130" s="325">
        <v>1.92</v>
      </c>
      <c r="G2130" s="341">
        <f t="shared" si="59"/>
        <v>12</v>
      </c>
      <c r="H2130" s="293"/>
      <c r="I2130" s="300"/>
      <c r="J2130" s="300"/>
      <c r="K2130" s="301"/>
    </row>
    <row r="2131" spans="1:11" ht="15" customHeight="1">
      <c r="A2131" s="456"/>
      <c r="B2131" s="456"/>
      <c r="C2131" s="329"/>
      <c r="D2131" s="329"/>
      <c r="E2131" s="329"/>
      <c r="F2131" s="329"/>
      <c r="G2131" s="329"/>
      <c r="H2131" s="300"/>
      <c r="I2131" s="300"/>
      <c r="J2131" s="300"/>
      <c r="K2131" s="301"/>
    </row>
    <row r="2132" spans="1:11" ht="15" customHeight="1">
      <c r="A2132" s="456"/>
      <c r="B2132" s="456"/>
      <c r="C2132" s="329"/>
      <c r="D2132" s="329"/>
      <c r="E2132" s="329"/>
      <c r="F2132" s="329"/>
      <c r="G2132" s="329"/>
      <c r="H2132" s="300"/>
      <c r="I2132" s="300"/>
      <c r="J2132" s="300"/>
      <c r="K2132" s="301"/>
    </row>
    <row r="2133" spans="1:11" ht="15" customHeight="1">
      <c r="A2133" s="456"/>
      <c r="B2133" s="456"/>
      <c r="C2133" s="329"/>
      <c r="D2133" s="329"/>
      <c r="E2133" s="329"/>
      <c r="F2133" s="329"/>
      <c r="G2133" s="329"/>
      <c r="H2133" s="300"/>
      <c r="I2133" s="300"/>
      <c r="J2133" s="300"/>
      <c r="K2133" s="301"/>
    </row>
    <row r="2134" spans="1:11" ht="15" customHeight="1">
      <c r="A2134" s="456"/>
      <c r="B2134" s="456"/>
      <c r="C2134" s="329"/>
      <c r="D2134" s="329"/>
      <c r="E2134" s="329"/>
      <c r="F2134" s="329"/>
      <c r="G2134" s="329"/>
      <c r="H2134" s="300"/>
      <c r="I2134" s="300"/>
      <c r="J2134" s="300"/>
      <c r="K2134" s="301"/>
    </row>
    <row r="2135" spans="1:11" ht="15" customHeight="1">
      <c r="A2135" s="456"/>
      <c r="B2135" s="456"/>
      <c r="C2135" s="329"/>
      <c r="D2135" s="329"/>
      <c r="E2135" s="329"/>
      <c r="F2135" s="329"/>
      <c r="G2135" s="329"/>
      <c r="H2135" s="300"/>
      <c r="I2135" s="300"/>
      <c r="J2135" s="300"/>
      <c r="K2135" s="301"/>
    </row>
    <row r="2136" spans="1:11" ht="15" customHeight="1">
      <c r="A2136" s="456"/>
      <c r="B2136" s="456"/>
      <c r="C2136" s="329"/>
      <c r="D2136" s="329"/>
      <c r="E2136" s="329"/>
      <c r="F2136" s="329"/>
      <c r="G2136" s="329"/>
      <c r="H2136" s="300"/>
      <c r="I2136" s="300"/>
      <c r="J2136" s="300"/>
      <c r="K2136" s="301"/>
    </row>
    <row r="2137" spans="1:11" ht="15" customHeight="1">
      <c r="A2137" s="516"/>
      <c r="B2137" s="517"/>
      <c r="C2137" s="332"/>
      <c r="D2137" s="333"/>
      <c r="E2137" s="334"/>
      <c r="F2137" s="335"/>
      <c r="G2137" s="342"/>
      <c r="H2137" s="293"/>
      <c r="I2137" s="300"/>
      <c r="J2137" s="300"/>
      <c r="K2137" s="301"/>
    </row>
    <row r="2138" spans="1:11" ht="15" customHeight="1">
      <c r="A2138" s="454"/>
      <c r="B2138" s="463"/>
      <c r="C2138" s="294"/>
      <c r="D2138" s="303"/>
      <c r="E2138" s="297"/>
      <c r="F2138" s="298"/>
      <c r="G2138" s="338"/>
      <c r="H2138" s="293"/>
      <c r="I2138" s="300"/>
      <c r="J2138" s="300"/>
      <c r="K2138" s="301"/>
    </row>
    <row r="2139" spans="1:11" ht="15" customHeight="1">
      <c r="A2139" s="454"/>
      <c r="B2139" s="455"/>
      <c r="C2139" s="323"/>
      <c r="D2139" s="303"/>
      <c r="E2139" s="297"/>
      <c r="F2139" s="298"/>
      <c r="G2139" s="338"/>
      <c r="H2139" s="339"/>
      <c r="I2139" s="300"/>
      <c r="J2139" s="300"/>
      <c r="K2139" s="301"/>
    </row>
    <row r="2140" spans="1:11" ht="15" customHeight="1">
      <c r="A2140" s="456"/>
      <c r="B2140" s="456"/>
      <c r="C2140" s="329"/>
      <c r="D2140" s="329"/>
      <c r="E2140" s="329"/>
      <c r="F2140" s="329"/>
      <c r="G2140" s="329"/>
      <c r="H2140" s="300"/>
      <c r="I2140" s="300"/>
      <c r="J2140" s="300"/>
      <c r="K2140" s="301"/>
    </row>
    <row r="2141" spans="1:11" ht="15" customHeight="1" thickBot="1">
      <c r="A2141" s="457" t="s">
        <v>13</v>
      </c>
      <c r="B2141" s="458"/>
      <c r="C2141" s="458"/>
      <c r="D2141" s="458"/>
      <c r="E2141" s="458"/>
      <c r="F2141" s="458"/>
      <c r="G2141" s="343">
        <f>ROUNDUP((SUM(G2121:G2139)*0.7),0)</f>
        <v>159</v>
      </c>
      <c r="H2141" s="309"/>
      <c r="I2141" s="344"/>
      <c r="J2141" s="309"/>
      <c r="K2141" s="310"/>
    </row>
    <row r="2142" spans="1:11" ht="15" customHeight="1">
      <c r="A2142" s="315"/>
      <c r="B2142" s="286"/>
      <c r="C2142" s="286"/>
      <c r="D2142" s="286"/>
      <c r="E2142" s="286"/>
      <c r="F2142" s="286"/>
      <c r="G2142" s="286"/>
      <c r="H2142" s="312"/>
      <c r="I2142" s="312"/>
      <c r="J2142" s="312"/>
      <c r="K2142" s="313"/>
    </row>
    <row r="2143" spans="1:11" ht="15" customHeight="1">
      <c r="A2143" s="459"/>
      <c r="B2143" s="460"/>
      <c r="C2143" s="460"/>
      <c r="D2143" s="460"/>
      <c r="E2143" s="460"/>
      <c r="F2143" s="460"/>
      <c r="G2143" s="460"/>
      <c r="H2143" s="460"/>
      <c r="I2143" s="460"/>
      <c r="J2143" s="286"/>
      <c r="K2143" s="314"/>
    </row>
    <row r="2144" spans="1:11" ht="15" customHeight="1">
      <c r="A2144" s="461" t="s">
        <v>315</v>
      </c>
      <c r="B2144" s="460"/>
      <c r="C2144" s="460"/>
      <c r="D2144" s="316"/>
      <c r="E2144" s="316"/>
      <c r="F2144" s="462" t="s">
        <v>315</v>
      </c>
      <c r="G2144" s="460"/>
      <c r="H2144" s="460"/>
      <c r="I2144" s="316"/>
      <c r="J2144" s="286"/>
      <c r="K2144" s="314"/>
    </row>
    <row r="2145" spans="1:11" ht="15" customHeight="1" thickBot="1">
      <c r="A2145" s="451" t="s">
        <v>316</v>
      </c>
      <c r="B2145" s="452"/>
      <c r="C2145" s="452"/>
      <c r="D2145" s="317"/>
      <c r="E2145" s="317"/>
      <c r="F2145" s="453" t="s">
        <v>316</v>
      </c>
      <c r="G2145" s="452"/>
      <c r="H2145" s="452"/>
      <c r="I2145" s="317"/>
      <c r="J2145" s="318"/>
      <c r="K2145" s="319"/>
    </row>
    <row r="2146" spans="1:11" ht="15" customHeight="1">
      <c r="A2146" s="470" t="s">
        <v>302</v>
      </c>
      <c r="B2146" s="479"/>
      <c r="C2146" s="479"/>
      <c r="D2146" s="479"/>
      <c r="E2146" s="479"/>
      <c r="F2146" s="479"/>
      <c r="G2146" s="479"/>
      <c r="H2146" s="479"/>
      <c r="I2146" s="479"/>
      <c r="J2146" s="479"/>
      <c r="K2146" s="480"/>
    </row>
    <row r="2147" spans="1:11" ht="15" customHeight="1" thickBot="1">
      <c r="A2147" s="483"/>
      <c r="B2147" s="479"/>
      <c r="C2147" s="479"/>
      <c r="D2147" s="479"/>
      <c r="E2147" s="479"/>
      <c r="F2147" s="479"/>
      <c r="G2147" s="479"/>
      <c r="H2147" s="479"/>
      <c r="I2147" s="479"/>
      <c r="J2147" s="479"/>
      <c r="K2147" s="480"/>
    </row>
    <row r="2148" spans="1:11" ht="27" customHeight="1">
      <c r="A2148" s="288" t="s">
        <v>303</v>
      </c>
      <c r="B2148" s="484" t="str">
        <f>B3</f>
        <v>CONSTRUCCION DE LOS SISTEMAS DE ALCANTARILLADO PLUVIAL DE LOS BARRIOS EL DORADO, PRADOS DE SAN LUIS, SANTA CATALINA, PATRIOTAS, VILLA BACHUE y PRADOS DEL NORTE DE LA CIUDAD DE TUNJA.</v>
      </c>
      <c r="C2148" s="485"/>
      <c r="D2148" s="485"/>
      <c r="E2148" s="485"/>
      <c r="F2148" s="485"/>
      <c r="G2148" s="485"/>
      <c r="H2148" s="485"/>
      <c r="I2148" s="485"/>
      <c r="J2148" s="485"/>
      <c r="K2148" s="486"/>
    </row>
    <row r="2149" spans="1:11" ht="15" customHeight="1">
      <c r="A2149" s="487" t="s">
        <v>305</v>
      </c>
      <c r="B2149" s="455"/>
      <c r="C2149" s="488"/>
      <c r="D2149" s="489"/>
      <c r="E2149" s="489"/>
      <c r="F2149" s="455"/>
      <c r="G2149" s="490" t="s">
        <v>306</v>
      </c>
      <c r="H2149" s="455"/>
      <c r="I2149" s="490"/>
      <c r="J2149" s="489"/>
      <c r="K2149" s="491"/>
    </row>
    <row r="2150" spans="1:11" ht="15" customHeight="1" thickBot="1">
      <c r="A2150" s="289" t="s">
        <v>8</v>
      </c>
      <c r="B2150" s="465" t="s">
        <v>123</v>
      </c>
      <c r="C2150" s="466"/>
      <c r="D2150" s="467" t="s">
        <v>10</v>
      </c>
      <c r="E2150" s="468"/>
      <c r="F2150" s="466"/>
      <c r="G2150" s="469" t="str">
        <f>'PRESUPUESTO OFICIAL'!C117</f>
        <v>EXCAVACIÓNES MECANICAS Y CORTES EN MATERIAL CONGLOMERADO SIN EXPLOSIVOS, (INCLUYE CARGUE Y ACARREO LIBRE HASTA 5 KM.)</v>
      </c>
      <c r="H2150" s="468"/>
      <c r="I2150" s="468"/>
      <c r="J2150" s="290" t="s">
        <v>9</v>
      </c>
      <c r="K2150" s="291" t="s">
        <v>14</v>
      </c>
    </row>
    <row r="2151" spans="1:11" ht="15" customHeight="1">
      <c r="A2151" s="470" t="s">
        <v>307</v>
      </c>
      <c r="B2151" s="471"/>
      <c r="C2151" s="474" t="s">
        <v>5</v>
      </c>
      <c r="D2151" s="476" t="s">
        <v>308</v>
      </c>
      <c r="E2151" s="477"/>
      <c r="F2151" s="473"/>
      <c r="G2151" s="474" t="s">
        <v>13</v>
      </c>
      <c r="H2151" s="478" t="s">
        <v>309</v>
      </c>
      <c r="I2151" s="479"/>
      <c r="J2151" s="479"/>
      <c r="K2151" s="480"/>
    </row>
    <row r="2152" spans="1:11" ht="15" customHeight="1">
      <c r="A2152" s="472"/>
      <c r="B2152" s="473"/>
      <c r="C2152" s="475"/>
      <c r="D2152" s="294" t="s">
        <v>310</v>
      </c>
      <c r="E2152" s="294" t="s">
        <v>311</v>
      </c>
      <c r="F2152" s="294" t="s">
        <v>312</v>
      </c>
      <c r="G2152" s="475"/>
      <c r="H2152" s="481"/>
      <c r="I2152" s="477"/>
      <c r="J2152" s="477"/>
      <c r="K2152" s="482"/>
    </row>
    <row r="2153" spans="1:11" ht="15" customHeight="1">
      <c r="A2153" s="454" t="s">
        <v>402</v>
      </c>
      <c r="B2153" s="463" t="s">
        <v>402</v>
      </c>
      <c r="C2153" s="294"/>
      <c r="D2153" s="296">
        <v>24.3</v>
      </c>
      <c r="E2153" s="322">
        <v>0.7</v>
      </c>
      <c r="F2153" s="337">
        <v>2.3249999999999544</v>
      </c>
      <c r="G2153" s="299">
        <f>D2153*E2153*F2153</f>
        <v>39.548249999999221</v>
      </c>
      <c r="H2153" s="293"/>
      <c r="I2153" s="300"/>
      <c r="J2153" s="300"/>
      <c r="K2153" s="301"/>
    </row>
    <row r="2154" spans="1:11" ht="15" customHeight="1">
      <c r="A2154" s="454" t="s">
        <v>404</v>
      </c>
      <c r="B2154" s="463" t="s">
        <v>404</v>
      </c>
      <c r="C2154" s="294"/>
      <c r="D2154" s="296">
        <v>22.1</v>
      </c>
      <c r="E2154" s="322">
        <v>0.7</v>
      </c>
      <c r="F2154" s="337">
        <v>1.999999999999909</v>
      </c>
      <c r="G2154" s="299">
        <f t="shared" ref="G2154:G2162" si="60">D2154*E2154*F2154</f>
        <v>30.939999999998594</v>
      </c>
      <c r="H2154" s="293"/>
      <c r="I2154" s="300"/>
      <c r="J2154" s="300"/>
      <c r="K2154" s="301"/>
    </row>
    <row r="2155" spans="1:11" ht="15" customHeight="1">
      <c r="A2155" s="454" t="s">
        <v>405</v>
      </c>
      <c r="B2155" s="464" t="s">
        <v>405</v>
      </c>
      <c r="C2155" s="294"/>
      <c r="D2155" s="296">
        <v>11.6</v>
      </c>
      <c r="E2155" s="322">
        <v>0.7</v>
      </c>
      <c r="F2155" s="337">
        <v>1.7350000000000363</v>
      </c>
      <c r="G2155" s="299">
        <f t="shared" si="60"/>
        <v>14.088200000000294</v>
      </c>
      <c r="H2155" s="293"/>
      <c r="I2155" s="300"/>
      <c r="J2155" s="300"/>
      <c r="K2155" s="301"/>
    </row>
    <row r="2156" spans="1:11" ht="15" customHeight="1">
      <c r="A2156" s="454" t="s">
        <v>313</v>
      </c>
      <c r="B2156" s="464" t="s">
        <v>313</v>
      </c>
      <c r="C2156" s="294"/>
      <c r="D2156" s="296">
        <v>34.4</v>
      </c>
      <c r="E2156" s="322">
        <v>0.7</v>
      </c>
      <c r="F2156" s="337">
        <v>1.5300000000001091</v>
      </c>
      <c r="G2156" s="299">
        <f t="shared" si="60"/>
        <v>36.842400000002627</v>
      </c>
      <c r="H2156" s="293"/>
      <c r="I2156" s="300"/>
      <c r="J2156" s="300"/>
      <c r="K2156" s="301"/>
    </row>
    <row r="2157" spans="1:11" ht="15" customHeight="1">
      <c r="A2157" s="454" t="s">
        <v>314</v>
      </c>
      <c r="B2157" s="464" t="s">
        <v>314</v>
      </c>
      <c r="C2157" s="294"/>
      <c r="D2157" s="296">
        <v>39.299999999999997</v>
      </c>
      <c r="E2157" s="322">
        <v>0.7</v>
      </c>
      <c r="F2157" s="337">
        <v>1.5700000000000727</v>
      </c>
      <c r="G2157" s="299">
        <f t="shared" si="60"/>
        <v>43.190700000001996</v>
      </c>
      <c r="H2157" s="293"/>
      <c r="I2157" s="300"/>
      <c r="J2157" s="300"/>
      <c r="K2157" s="301"/>
    </row>
    <row r="2158" spans="1:11" ht="15" customHeight="1">
      <c r="A2158" s="454" t="s">
        <v>422</v>
      </c>
      <c r="B2158" s="464" t="s">
        <v>422</v>
      </c>
      <c r="C2158" s="294"/>
      <c r="D2158" s="296">
        <v>2.5</v>
      </c>
      <c r="E2158" s="322">
        <v>2.5</v>
      </c>
      <c r="F2158" s="337">
        <v>2.3699999999997998</v>
      </c>
      <c r="G2158" s="299">
        <f t="shared" si="60"/>
        <v>14.812499999998749</v>
      </c>
      <c r="H2158" s="293"/>
      <c r="I2158" s="300"/>
      <c r="J2158" s="300"/>
      <c r="K2158" s="301"/>
    </row>
    <row r="2159" spans="1:11" ht="15" customHeight="1">
      <c r="A2159" s="518" t="s">
        <v>423</v>
      </c>
      <c r="B2159" s="518"/>
      <c r="C2159" s="294"/>
      <c r="D2159" s="296">
        <v>2.5</v>
      </c>
      <c r="E2159" s="322">
        <v>2.5</v>
      </c>
      <c r="F2159" s="337">
        <v>2.1300000000000181</v>
      </c>
      <c r="G2159" s="299">
        <f t="shared" si="60"/>
        <v>13.312500000000114</v>
      </c>
      <c r="H2159" s="293"/>
      <c r="I2159" s="300"/>
      <c r="J2159" s="300"/>
      <c r="K2159" s="301"/>
    </row>
    <row r="2160" spans="1:11" ht="15" customHeight="1">
      <c r="A2160" s="454" t="s">
        <v>424</v>
      </c>
      <c r="B2160" s="464" t="s">
        <v>424</v>
      </c>
      <c r="C2160" s="294"/>
      <c r="D2160" s="296">
        <v>2.5</v>
      </c>
      <c r="E2160" s="322">
        <v>2.5</v>
      </c>
      <c r="F2160" s="337">
        <v>1.8400000000000545</v>
      </c>
      <c r="G2160" s="299">
        <f t="shared" si="60"/>
        <v>11.500000000000341</v>
      </c>
      <c r="H2160" s="293"/>
      <c r="I2160" s="300"/>
      <c r="J2160" s="300"/>
      <c r="K2160" s="301"/>
    </row>
    <row r="2161" spans="1:11" ht="15" customHeight="1">
      <c r="A2161" s="454" t="s">
        <v>319</v>
      </c>
      <c r="B2161" s="464" t="s">
        <v>319</v>
      </c>
      <c r="C2161" s="294"/>
      <c r="D2161" s="303">
        <v>2.5</v>
      </c>
      <c r="E2161" s="322">
        <v>2.5</v>
      </c>
      <c r="F2161" s="298">
        <v>1.7200000000001636</v>
      </c>
      <c r="G2161" s="299">
        <f t="shared" si="60"/>
        <v>10.750000000001023</v>
      </c>
      <c r="H2161" s="293"/>
      <c r="I2161" s="300"/>
      <c r="J2161" s="300"/>
      <c r="K2161" s="301"/>
    </row>
    <row r="2162" spans="1:11" ht="15" customHeight="1">
      <c r="A2162" s="507" t="s">
        <v>318</v>
      </c>
      <c r="B2162" s="519" t="s">
        <v>318</v>
      </c>
      <c r="C2162" s="323"/>
      <c r="D2162" s="340">
        <v>2.5</v>
      </c>
      <c r="E2162" s="322">
        <v>2.5</v>
      </c>
      <c r="F2162" s="325">
        <v>1.92</v>
      </c>
      <c r="G2162" s="299">
        <f t="shared" si="60"/>
        <v>12</v>
      </c>
      <c r="H2162" s="293"/>
      <c r="I2162" s="300"/>
      <c r="J2162" s="300"/>
      <c r="K2162" s="301"/>
    </row>
    <row r="2163" spans="1:11" ht="15" customHeight="1">
      <c r="A2163" s="507"/>
      <c r="B2163" s="508"/>
      <c r="C2163" s="294"/>
      <c r="D2163" s="303"/>
      <c r="E2163" s="297"/>
      <c r="F2163" s="298"/>
      <c r="G2163" s="299"/>
      <c r="H2163" s="293"/>
      <c r="I2163" s="300"/>
      <c r="J2163" s="300"/>
      <c r="K2163" s="301"/>
    </row>
    <row r="2164" spans="1:11" ht="15" customHeight="1">
      <c r="A2164" s="501"/>
      <c r="B2164" s="501"/>
      <c r="C2164" s="294"/>
      <c r="D2164" s="303"/>
      <c r="E2164" s="297"/>
      <c r="F2164" s="298"/>
      <c r="G2164" s="299"/>
      <c r="H2164" s="293"/>
      <c r="I2164" s="300"/>
      <c r="J2164" s="300"/>
      <c r="K2164" s="301"/>
    </row>
    <row r="2165" spans="1:11" ht="15" customHeight="1">
      <c r="A2165" s="501"/>
      <c r="B2165" s="501"/>
      <c r="C2165" s="294"/>
      <c r="D2165" s="303"/>
      <c r="E2165" s="297"/>
      <c r="F2165" s="298"/>
      <c r="G2165" s="299"/>
      <c r="H2165" s="293"/>
      <c r="I2165" s="300"/>
      <c r="J2165" s="300"/>
      <c r="K2165" s="301"/>
    </row>
    <row r="2166" spans="1:11" ht="15" customHeight="1">
      <c r="A2166" s="501"/>
      <c r="B2166" s="501"/>
      <c r="C2166" s="294"/>
      <c r="D2166" s="303"/>
      <c r="E2166" s="297"/>
      <c r="F2166" s="298"/>
      <c r="G2166" s="299"/>
      <c r="H2166" s="293"/>
      <c r="I2166" s="300"/>
      <c r="J2166" s="300"/>
      <c r="K2166" s="301"/>
    </row>
    <row r="2167" spans="1:11" ht="15" customHeight="1">
      <c r="A2167" s="454"/>
      <c r="B2167" s="463"/>
      <c r="C2167" s="294"/>
      <c r="D2167" s="303"/>
      <c r="E2167" s="297"/>
      <c r="F2167" s="298"/>
      <c r="G2167" s="299"/>
      <c r="H2167" s="293"/>
      <c r="I2167" s="300"/>
      <c r="J2167" s="300"/>
      <c r="K2167" s="301"/>
    </row>
    <row r="2168" spans="1:11" ht="15" customHeight="1">
      <c r="A2168" s="454"/>
      <c r="B2168" s="463"/>
      <c r="C2168" s="294"/>
      <c r="D2168" s="303"/>
      <c r="E2168" s="297"/>
      <c r="F2168" s="298"/>
      <c r="G2168" s="299"/>
      <c r="H2168" s="293"/>
      <c r="I2168" s="300"/>
      <c r="J2168" s="300"/>
      <c r="K2168" s="301"/>
    </row>
    <row r="2169" spans="1:11" ht="15" customHeight="1">
      <c r="A2169" s="454"/>
      <c r="B2169" s="463"/>
      <c r="C2169" s="294"/>
      <c r="D2169" s="303"/>
      <c r="E2169" s="297"/>
      <c r="F2169" s="298"/>
      <c r="G2169" s="299"/>
      <c r="H2169" s="293"/>
      <c r="I2169" s="300"/>
      <c r="J2169" s="300"/>
      <c r="K2169" s="301"/>
    </row>
    <row r="2170" spans="1:11" ht="15" customHeight="1">
      <c r="A2170" s="454"/>
      <c r="B2170" s="463"/>
      <c r="C2170" s="294"/>
      <c r="D2170" s="303"/>
      <c r="E2170" s="297"/>
      <c r="F2170" s="298"/>
      <c r="G2170" s="299"/>
      <c r="H2170" s="293"/>
      <c r="I2170" s="300"/>
      <c r="J2170" s="300"/>
      <c r="K2170" s="301"/>
    </row>
    <row r="2171" spans="1:11" ht="15" customHeight="1">
      <c r="A2171" s="454"/>
      <c r="B2171" s="455"/>
      <c r="C2171" s="323"/>
      <c r="D2171" s="303"/>
      <c r="E2171" s="297"/>
      <c r="F2171" s="298"/>
      <c r="G2171" s="299"/>
      <c r="H2171" s="293"/>
      <c r="I2171" s="300"/>
      <c r="J2171" s="300"/>
      <c r="K2171" s="301"/>
    </row>
    <row r="2172" spans="1:11" ht="15" customHeight="1">
      <c r="A2172" s="456"/>
      <c r="B2172" s="456"/>
      <c r="C2172" s="329"/>
      <c r="D2172" s="329"/>
      <c r="E2172" s="329"/>
      <c r="F2172" s="329"/>
      <c r="G2172" s="329"/>
      <c r="H2172" s="300"/>
      <c r="I2172" s="300"/>
      <c r="J2172" s="300"/>
      <c r="K2172" s="301"/>
    </row>
    <row r="2173" spans="1:11" ht="15" customHeight="1" thickBot="1">
      <c r="A2173" s="457" t="s">
        <v>13</v>
      </c>
      <c r="B2173" s="458"/>
      <c r="C2173" s="458"/>
      <c r="D2173" s="458"/>
      <c r="E2173" s="458"/>
      <c r="F2173" s="458"/>
      <c r="G2173" s="343">
        <f>ROUNDUP((SUM(G2153:G2171)*0.2),0)</f>
        <v>46</v>
      </c>
      <c r="H2173" s="309"/>
      <c r="I2173" s="309"/>
      <c r="J2173" s="309"/>
      <c r="K2173" s="310"/>
    </row>
    <row r="2174" spans="1:11" ht="15" customHeight="1">
      <c r="A2174" s="315"/>
      <c r="B2174" s="286"/>
      <c r="C2174" s="286"/>
      <c r="D2174" s="286"/>
      <c r="E2174" s="286"/>
      <c r="F2174" s="286"/>
      <c r="G2174" s="286"/>
      <c r="H2174" s="312"/>
      <c r="I2174" s="312"/>
      <c r="J2174" s="312"/>
      <c r="K2174" s="313"/>
    </row>
    <row r="2175" spans="1:11" ht="15" customHeight="1">
      <c r="A2175" s="459"/>
      <c r="B2175" s="460"/>
      <c r="C2175" s="460"/>
      <c r="D2175" s="460"/>
      <c r="E2175" s="460"/>
      <c r="F2175" s="460"/>
      <c r="G2175" s="460"/>
      <c r="H2175" s="460"/>
      <c r="I2175" s="460"/>
      <c r="J2175" s="286"/>
      <c r="K2175" s="314"/>
    </row>
    <row r="2176" spans="1:11" ht="15" customHeight="1">
      <c r="A2176" s="461" t="s">
        <v>315</v>
      </c>
      <c r="B2176" s="460"/>
      <c r="C2176" s="460"/>
      <c r="D2176" s="316"/>
      <c r="E2176" s="316"/>
      <c r="F2176" s="462" t="s">
        <v>315</v>
      </c>
      <c r="G2176" s="460"/>
      <c r="H2176" s="460"/>
      <c r="I2176" s="316"/>
      <c r="J2176" s="286"/>
      <c r="K2176" s="314"/>
    </row>
    <row r="2177" spans="1:11" ht="15" customHeight="1" thickBot="1">
      <c r="A2177" s="451" t="s">
        <v>316</v>
      </c>
      <c r="B2177" s="452"/>
      <c r="C2177" s="452"/>
      <c r="D2177" s="317"/>
      <c r="E2177" s="317"/>
      <c r="F2177" s="453" t="s">
        <v>316</v>
      </c>
      <c r="G2177" s="452"/>
      <c r="H2177" s="452"/>
      <c r="I2177" s="317"/>
      <c r="J2177" s="318"/>
      <c r="K2177" s="319"/>
    </row>
    <row r="2178" spans="1:11" ht="15" customHeight="1">
      <c r="A2178" s="492" t="s">
        <v>302</v>
      </c>
      <c r="B2178" s="493"/>
      <c r="C2178" s="493"/>
      <c r="D2178" s="493"/>
      <c r="E2178" s="493"/>
      <c r="F2178" s="493"/>
      <c r="G2178" s="493"/>
      <c r="H2178" s="493"/>
      <c r="I2178" s="493"/>
      <c r="J2178" s="493"/>
      <c r="K2178" s="494"/>
    </row>
    <row r="2179" spans="1:11" ht="15" customHeight="1" thickBot="1">
      <c r="A2179" s="483"/>
      <c r="B2179" s="479"/>
      <c r="C2179" s="479"/>
      <c r="D2179" s="479"/>
      <c r="E2179" s="479"/>
      <c r="F2179" s="479"/>
      <c r="G2179" s="479"/>
      <c r="H2179" s="479"/>
      <c r="I2179" s="479"/>
      <c r="J2179" s="479"/>
      <c r="K2179" s="480"/>
    </row>
    <row r="2180" spans="1:11" ht="27.6" customHeight="1">
      <c r="A2180" s="288" t="s">
        <v>303</v>
      </c>
      <c r="B2180" s="484" t="str">
        <f>B3</f>
        <v>CONSTRUCCION DE LOS SISTEMAS DE ALCANTARILLADO PLUVIAL DE LOS BARRIOS EL DORADO, PRADOS DE SAN LUIS, SANTA CATALINA, PATRIOTAS, VILLA BACHUE y PRADOS DEL NORTE DE LA CIUDAD DE TUNJA.</v>
      </c>
      <c r="C2180" s="485"/>
      <c r="D2180" s="485"/>
      <c r="E2180" s="485"/>
      <c r="F2180" s="485"/>
      <c r="G2180" s="485"/>
      <c r="H2180" s="485"/>
      <c r="I2180" s="485"/>
      <c r="J2180" s="485"/>
      <c r="K2180" s="486"/>
    </row>
    <row r="2181" spans="1:11" ht="15" customHeight="1">
      <c r="A2181" s="487" t="s">
        <v>305</v>
      </c>
      <c r="B2181" s="455"/>
      <c r="C2181" s="488"/>
      <c r="D2181" s="489"/>
      <c r="E2181" s="489"/>
      <c r="F2181" s="455"/>
      <c r="G2181" s="490" t="s">
        <v>306</v>
      </c>
      <c r="H2181" s="455"/>
      <c r="I2181" s="490"/>
      <c r="J2181" s="489"/>
      <c r="K2181" s="491"/>
    </row>
    <row r="2182" spans="1:11" ht="27" customHeight="1" thickBot="1">
      <c r="A2182" s="289" t="s">
        <v>8</v>
      </c>
      <c r="B2182" s="465" t="s">
        <v>124</v>
      </c>
      <c r="C2182" s="466"/>
      <c r="D2182" s="467" t="s">
        <v>10</v>
      </c>
      <c r="E2182" s="468"/>
      <c r="F2182" s="466"/>
      <c r="G2182" s="469" t="str">
        <f>'PRESUPUESTO OFICIAL'!C118</f>
        <v>EXCAVACIÓNES MECANICAS Y CORTES EN MATERIAL DE ROCA SIN EXPLOSIVOS, (INCLUYE CARGUE Y ACARREO LIBRE HASTA 5 KM.)</v>
      </c>
      <c r="H2182" s="468"/>
      <c r="I2182" s="468"/>
      <c r="J2182" s="290" t="s">
        <v>9</v>
      </c>
      <c r="K2182" s="291" t="s">
        <v>14</v>
      </c>
    </row>
    <row r="2183" spans="1:11" ht="15" customHeight="1">
      <c r="A2183" s="470" t="s">
        <v>307</v>
      </c>
      <c r="B2183" s="471"/>
      <c r="C2183" s="474" t="s">
        <v>5</v>
      </c>
      <c r="D2183" s="476" t="s">
        <v>308</v>
      </c>
      <c r="E2183" s="477"/>
      <c r="F2183" s="473"/>
      <c r="G2183" s="474" t="s">
        <v>13</v>
      </c>
      <c r="H2183" s="478" t="s">
        <v>309</v>
      </c>
      <c r="I2183" s="479"/>
      <c r="J2183" s="479"/>
      <c r="K2183" s="480"/>
    </row>
    <row r="2184" spans="1:11" ht="15" customHeight="1">
      <c r="A2184" s="472"/>
      <c r="B2184" s="473"/>
      <c r="C2184" s="475"/>
      <c r="D2184" s="294" t="s">
        <v>310</v>
      </c>
      <c r="E2184" s="294" t="s">
        <v>311</v>
      </c>
      <c r="F2184" s="294" t="s">
        <v>312</v>
      </c>
      <c r="G2184" s="475"/>
      <c r="H2184" s="481"/>
      <c r="I2184" s="477"/>
      <c r="J2184" s="477"/>
      <c r="K2184" s="482"/>
    </row>
    <row r="2185" spans="1:11" ht="15" customHeight="1">
      <c r="A2185" s="454" t="s">
        <v>402</v>
      </c>
      <c r="B2185" s="463" t="s">
        <v>402</v>
      </c>
      <c r="C2185" s="294"/>
      <c r="D2185" s="296">
        <v>24.3</v>
      </c>
      <c r="E2185" s="322">
        <v>0.7</v>
      </c>
      <c r="F2185" s="337">
        <v>2.3249999999999544</v>
      </c>
      <c r="G2185" s="299">
        <f>D2185*E2185*F2185</f>
        <v>39.548249999999221</v>
      </c>
      <c r="H2185" s="293"/>
      <c r="I2185" s="300"/>
      <c r="J2185" s="300"/>
      <c r="K2185" s="301"/>
    </row>
    <row r="2186" spans="1:11" ht="15" customHeight="1">
      <c r="A2186" s="454" t="s">
        <v>404</v>
      </c>
      <c r="B2186" s="463" t="s">
        <v>404</v>
      </c>
      <c r="C2186" s="294"/>
      <c r="D2186" s="296">
        <v>22.1</v>
      </c>
      <c r="E2186" s="322">
        <v>0.7</v>
      </c>
      <c r="F2186" s="337">
        <v>1.999999999999909</v>
      </c>
      <c r="G2186" s="299">
        <f t="shared" ref="G2186:G2194" si="61">D2186*E2186*F2186</f>
        <v>30.939999999998594</v>
      </c>
      <c r="H2186" s="293"/>
      <c r="I2186" s="300"/>
      <c r="J2186" s="300"/>
      <c r="K2186" s="301"/>
    </row>
    <row r="2187" spans="1:11" ht="15" customHeight="1">
      <c r="A2187" s="454" t="s">
        <v>405</v>
      </c>
      <c r="B2187" s="464" t="s">
        <v>405</v>
      </c>
      <c r="C2187" s="294"/>
      <c r="D2187" s="296">
        <v>11.6</v>
      </c>
      <c r="E2187" s="322">
        <v>0.7</v>
      </c>
      <c r="F2187" s="337">
        <v>1.7350000000000363</v>
      </c>
      <c r="G2187" s="299">
        <f t="shared" si="61"/>
        <v>14.088200000000294</v>
      </c>
      <c r="H2187" s="293"/>
      <c r="I2187" s="300"/>
      <c r="J2187" s="300"/>
      <c r="K2187" s="301"/>
    </row>
    <row r="2188" spans="1:11" ht="15" customHeight="1">
      <c r="A2188" s="454" t="s">
        <v>313</v>
      </c>
      <c r="B2188" s="464" t="s">
        <v>313</v>
      </c>
      <c r="C2188" s="294"/>
      <c r="D2188" s="296">
        <v>34.4</v>
      </c>
      <c r="E2188" s="322">
        <v>0.7</v>
      </c>
      <c r="F2188" s="337">
        <v>1.5300000000001091</v>
      </c>
      <c r="G2188" s="299">
        <f t="shared" si="61"/>
        <v>36.842400000002627</v>
      </c>
      <c r="H2188" s="293"/>
      <c r="I2188" s="300"/>
      <c r="J2188" s="300"/>
      <c r="K2188" s="301"/>
    </row>
    <row r="2189" spans="1:11" ht="15" customHeight="1">
      <c r="A2189" s="454" t="s">
        <v>314</v>
      </c>
      <c r="B2189" s="464" t="s">
        <v>314</v>
      </c>
      <c r="C2189" s="294"/>
      <c r="D2189" s="296">
        <v>39.299999999999997</v>
      </c>
      <c r="E2189" s="322">
        <v>0.7</v>
      </c>
      <c r="F2189" s="337">
        <v>1.5700000000000727</v>
      </c>
      <c r="G2189" s="299">
        <f t="shared" si="61"/>
        <v>43.190700000001996</v>
      </c>
      <c r="H2189" s="293"/>
      <c r="I2189" s="300"/>
      <c r="J2189" s="300"/>
      <c r="K2189" s="301"/>
    </row>
    <row r="2190" spans="1:11" ht="15" customHeight="1">
      <c r="A2190" s="454" t="s">
        <v>422</v>
      </c>
      <c r="B2190" s="464" t="s">
        <v>422</v>
      </c>
      <c r="C2190" s="294"/>
      <c r="D2190" s="296">
        <v>2.5</v>
      </c>
      <c r="E2190" s="322">
        <v>2.5</v>
      </c>
      <c r="F2190" s="337">
        <v>2.3699999999997998</v>
      </c>
      <c r="G2190" s="299">
        <f t="shared" si="61"/>
        <v>14.812499999998749</v>
      </c>
      <c r="H2190" s="293"/>
      <c r="I2190" s="300"/>
      <c r="J2190" s="300"/>
      <c r="K2190" s="301"/>
    </row>
    <row r="2191" spans="1:11" ht="15" customHeight="1">
      <c r="A2191" s="518" t="s">
        <v>423</v>
      </c>
      <c r="B2191" s="518"/>
      <c r="C2191" s="294"/>
      <c r="D2191" s="296">
        <v>2.5</v>
      </c>
      <c r="E2191" s="322">
        <v>2.5</v>
      </c>
      <c r="F2191" s="337">
        <v>2.1300000000000181</v>
      </c>
      <c r="G2191" s="299">
        <f t="shared" si="61"/>
        <v>13.312500000000114</v>
      </c>
      <c r="H2191" s="293"/>
      <c r="I2191" s="300"/>
      <c r="J2191" s="300"/>
      <c r="K2191" s="301"/>
    </row>
    <row r="2192" spans="1:11" ht="15" customHeight="1">
      <c r="A2192" s="454" t="s">
        <v>424</v>
      </c>
      <c r="B2192" s="464" t="s">
        <v>424</v>
      </c>
      <c r="C2192" s="294"/>
      <c r="D2192" s="296">
        <v>2.5</v>
      </c>
      <c r="E2192" s="322">
        <v>2.5</v>
      </c>
      <c r="F2192" s="337">
        <v>1.8400000000000545</v>
      </c>
      <c r="G2192" s="299">
        <f t="shared" si="61"/>
        <v>11.500000000000341</v>
      </c>
      <c r="H2192" s="293"/>
      <c r="I2192" s="300"/>
      <c r="J2192" s="300"/>
      <c r="K2192" s="301"/>
    </row>
    <row r="2193" spans="1:11" ht="15" customHeight="1">
      <c r="A2193" s="454" t="s">
        <v>319</v>
      </c>
      <c r="B2193" s="464" t="s">
        <v>319</v>
      </c>
      <c r="C2193" s="294"/>
      <c r="D2193" s="303">
        <v>2.5</v>
      </c>
      <c r="E2193" s="322">
        <v>2.5</v>
      </c>
      <c r="F2193" s="298">
        <v>1.7200000000001636</v>
      </c>
      <c r="G2193" s="299">
        <f t="shared" si="61"/>
        <v>10.750000000001023</v>
      </c>
      <c r="H2193" s="293"/>
      <c r="I2193" s="300"/>
      <c r="J2193" s="300"/>
      <c r="K2193" s="301"/>
    </row>
    <row r="2194" spans="1:11" ht="15" customHeight="1">
      <c r="A2194" s="507" t="s">
        <v>318</v>
      </c>
      <c r="B2194" s="519" t="s">
        <v>318</v>
      </c>
      <c r="C2194" s="323"/>
      <c r="D2194" s="340">
        <v>2.5</v>
      </c>
      <c r="E2194" s="322">
        <v>2.5</v>
      </c>
      <c r="F2194" s="325">
        <v>1.92</v>
      </c>
      <c r="G2194" s="299">
        <f t="shared" si="61"/>
        <v>12</v>
      </c>
      <c r="H2194" s="293"/>
      <c r="I2194" s="300"/>
      <c r="J2194" s="300"/>
      <c r="K2194" s="301"/>
    </row>
    <row r="2195" spans="1:11" ht="15" customHeight="1">
      <c r="A2195" s="507"/>
      <c r="B2195" s="508"/>
      <c r="C2195" s="294"/>
      <c r="D2195" s="303"/>
      <c r="E2195" s="297"/>
      <c r="F2195" s="298"/>
      <c r="G2195" s="299"/>
      <c r="H2195" s="293"/>
      <c r="I2195" s="300"/>
      <c r="J2195" s="300"/>
      <c r="K2195" s="301"/>
    </row>
    <row r="2196" spans="1:11" ht="15" customHeight="1">
      <c r="A2196" s="501"/>
      <c r="B2196" s="501"/>
      <c r="C2196" s="294"/>
      <c r="D2196" s="303"/>
      <c r="E2196" s="297"/>
      <c r="F2196" s="298"/>
      <c r="G2196" s="299"/>
      <c r="H2196" s="293"/>
      <c r="I2196" s="300"/>
      <c r="J2196" s="300"/>
      <c r="K2196" s="301"/>
    </row>
    <row r="2197" spans="1:11" ht="15" customHeight="1">
      <c r="A2197" s="501"/>
      <c r="B2197" s="501"/>
      <c r="C2197" s="294"/>
      <c r="D2197" s="303"/>
      <c r="E2197" s="297"/>
      <c r="F2197" s="298"/>
      <c r="G2197" s="299"/>
      <c r="H2197" s="293"/>
      <c r="I2197" s="300"/>
      <c r="J2197" s="300"/>
      <c r="K2197" s="301"/>
    </row>
    <row r="2198" spans="1:11" ht="15" customHeight="1">
      <c r="A2198" s="501"/>
      <c r="B2198" s="501"/>
      <c r="C2198" s="294"/>
      <c r="D2198" s="303"/>
      <c r="E2198" s="297"/>
      <c r="F2198" s="298"/>
      <c r="G2198" s="299"/>
      <c r="H2198" s="293"/>
      <c r="I2198" s="300"/>
      <c r="J2198" s="300"/>
      <c r="K2198" s="301"/>
    </row>
    <row r="2199" spans="1:11" ht="15" customHeight="1">
      <c r="A2199" s="454"/>
      <c r="B2199" s="463"/>
      <c r="C2199" s="294"/>
      <c r="D2199" s="303"/>
      <c r="E2199" s="297"/>
      <c r="F2199" s="298"/>
      <c r="G2199" s="299"/>
      <c r="H2199" s="293"/>
      <c r="I2199" s="300"/>
      <c r="J2199" s="300"/>
      <c r="K2199" s="301"/>
    </row>
    <row r="2200" spans="1:11" ht="15" customHeight="1">
      <c r="A2200" s="454"/>
      <c r="B2200" s="463"/>
      <c r="C2200" s="294"/>
      <c r="D2200" s="303"/>
      <c r="E2200" s="297"/>
      <c r="F2200" s="298"/>
      <c r="G2200" s="299"/>
      <c r="H2200" s="293"/>
      <c r="I2200" s="300"/>
      <c r="J2200" s="300"/>
      <c r="K2200" s="301"/>
    </row>
    <row r="2201" spans="1:11" ht="15" customHeight="1">
      <c r="A2201" s="454"/>
      <c r="B2201" s="463"/>
      <c r="C2201" s="294"/>
      <c r="D2201" s="303"/>
      <c r="E2201" s="297"/>
      <c r="F2201" s="298"/>
      <c r="G2201" s="299"/>
      <c r="H2201" s="293"/>
      <c r="I2201" s="300"/>
      <c r="J2201" s="300"/>
      <c r="K2201" s="301"/>
    </row>
    <row r="2202" spans="1:11" ht="15" customHeight="1">
      <c r="A2202" s="454"/>
      <c r="B2202" s="463"/>
      <c r="C2202" s="294"/>
      <c r="D2202" s="303"/>
      <c r="E2202" s="297"/>
      <c r="F2202" s="298"/>
      <c r="G2202" s="299"/>
      <c r="H2202" s="293"/>
      <c r="I2202" s="300"/>
      <c r="J2202" s="300"/>
      <c r="K2202" s="301"/>
    </row>
    <row r="2203" spans="1:11" ht="15" customHeight="1">
      <c r="A2203" s="454"/>
      <c r="B2203" s="455"/>
      <c r="C2203" s="323"/>
      <c r="D2203" s="303"/>
      <c r="E2203" s="297"/>
      <c r="F2203" s="298"/>
      <c r="G2203" s="299"/>
      <c r="H2203" s="293"/>
      <c r="I2203" s="300"/>
      <c r="J2203" s="300"/>
      <c r="K2203" s="301"/>
    </row>
    <row r="2204" spans="1:11" ht="15" customHeight="1">
      <c r="A2204" s="456"/>
      <c r="B2204" s="456"/>
      <c r="C2204" s="329"/>
      <c r="D2204" s="329"/>
      <c r="E2204" s="329"/>
      <c r="F2204" s="329"/>
      <c r="G2204" s="329"/>
      <c r="H2204" s="300"/>
      <c r="I2204" s="300"/>
      <c r="J2204" s="300"/>
      <c r="K2204" s="301"/>
    </row>
    <row r="2205" spans="1:11" ht="15" customHeight="1" thickBot="1">
      <c r="A2205" s="457" t="s">
        <v>13</v>
      </c>
      <c r="B2205" s="458"/>
      <c r="C2205" s="458"/>
      <c r="D2205" s="458"/>
      <c r="E2205" s="458"/>
      <c r="F2205" s="458"/>
      <c r="G2205" s="343">
        <f>ROUNDUP((SUM(G2185:G2203)*0.1),0)</f>
        <v>23</v>
      </c>
      <c r="H2205" s="309"/>
      <c r="I2205" s="309"/>
      <c r="J2205" s="309"/>
      <c r="K2205" s="310"/>
    </row>
    <row r="2206" spans="1:11" ht="15" customHeight="1">
      <c r="A2206" s="315"/>
      <c r="B2206" s="286"/>
      <c r="C2206" s="286"/>
      <c r="D2206" s="286"/>
      <c r="E2206" s="286"/>
      <c r="F2206" s="286"/>
      <c r="G2206" s="286"/>
      <c r="H2206" s="312"/>
      <c r="I2206" s="312"/>
      <c r="J2206" s="312"/>
      <c r="K2206" s="313"/>
    </row>
    <row r="2207" spans="1:11" ht="15" customHeight="1">
      <c r="A2207" s="459"/>
      <c r="B2207" s="515"/>
      <c r="C2207" s="515"/>
      <c r="D2207" s="515"/>
      <c r="E2207" s="515"/>
      <c r="F2207" s="515"/>
      <c r="G2207" s="515"/>
      <c r="H2207" s="515"/>
      <c r="I2207" s="515"/>
      <c r="J2207" s="286"/>
      <c r="K2207" s="314"/>
    </row>
    <row r="2208" spans="1:11" ht="15" customHeight="1">
      <c r="A2208" s="461" t="s">
        <v>315</v>
      </c>
      <c r="B2208" s="462"/>
      <c r="C2208" s="462"/>
      <c r="D2208" s="316"/>
      <c r="E2208" s="316"/>
      <c r="F2208" s="462" t="s">
        <v>315</v>
      </c>
      <c r="G2208" s="462"/>
      <c r="H2208" s="462"/>
      <c r="I2208" s="316"/>
      <c r="J2208" s="286"/>
      <c r="K2208" s="314"/>
    </row>
    <row r="2209" spans="1:11" ht="15" customHeight="1" thickBot="1">
      <c r="A2209" s="451" t="s">
        <v>316</v>
      </c>
      <c r="B2209" s="452"/>
      <c r="C2209" s="452"/>
      <c r="D2209" s="317"/>
      <c r="E2209" s="317"/>
      <c r="F2209" s="453" t="s">
        <v>316</v>
      </c>
      <c r="G2209" s="452"/>
      <c r="H2209" s="452"/>
      <c r="I2209" s="317"/>
      <c r="J2209" s="318"/>
      <c r="K2209" s="319"/>
    </row>
    <row r="2210" spans="1:11" ht="15" customHeight="1" thickBot="1">
      <c r="A2210" s="487" t="s">
        <v>305</v>
      </c>
      <c r="B2210" s="455"/>
      <c r="C2210" s="488"/>
      <c r="D2210" s="489"/>
      <c r="E2210" s="489"/>
      <c r="F2210" s="455"/>
      <c r="G2210" s="490" t="s">
        <v>306</v>
      </c>
      <c r="H2210" s="455"/>
      <c r="I2210" s="490"/>
      <c r="J2210" s="489"/>
      <c r="K2210" s="491"/>
    </row>
    <row r="2211" spans="1:11" ht="15" customHeight="1">
      <c r="A2211" s="492" t="s">
        <v>302</v>
      </c>
      <c r="B2211" s="493"/>
      <c r="C2211" s="493"/>
      <c r="D2211" s="493"/>
      <c r="E2211" s="493"/>
      <c r="F2211" s="493"/>
      <c r="G2211" s="493"/>
      <c r="H2211" s="493"/>
      <c r="I2211" s="493"/>
      <c r="J2211" s="493"/>
      <c r="K2211" s="494"/>
    </row>
    <row r="2212" spans="1:11" ht="15" customHeight="1" thickBot="1">
      <c r="A2212" s="483"/>
      <c r="B2212" s="479"/>
      <c r="C2212" s="479"/>
      <c r="D2212" s="479"/>
      <c r="E2212" s="479"/>
      <c r="F2212" s="479"/>
      <c r="G2212" s="479"/>
      <c r="H2212" s="479"/>
      <c r="I2212" s="479"/>
      <c r="J2212" s="479"/>
      <c r="K2212" s="480"/>
    </row>
    <row r="2213" spans="1:11" ht="29.45" customHeight="1">
      <c r="A2213" s="288" t="s">
        <v>303</v>
      </c>
      <c r="B2213" s="484" t="str">
        <f>B3</f>
        <v>CONSTRUCCION DE LOS SISTEMAS DE ALCANTARILLADO PLUVIAL DE LOS BARRIOS EL DORADO, PRADOS DE SAN LUIS, SANTA CATALINA, PATRIOTAS, VILLA BACHUE y PRADOS DEL NORTE DE LA CIUDAD DE TUNJA.</v>
      </c>
      <c r="C2213" s="485"/>
      <c r="D2213" s="485"/>
      <c r="E2213" s="485"/>
      <c r="F2213" s="485"/>
      <c r="G2213" s="485"/>
      <c r="H2213" s="485"/>
      <c r="I2213" s="485"/>
      <c r="J2213" s="485"/>
      <c r="K2213" s="486"/>
    </row>
    <row r="2214" spans="1:11" ht="15" customHeight="1" thickBot="1">
      <c r="A2214" s="289" t="s">
        <v>8</v>
      </c>
      <c r="B2214" s="465" t="s">
        <v>125</v>
      </c>
      <c r="C2214" s="466"/>
      <c r="D2214" s="467" t="s">
        <v>10</v>
      </c>
      <c r="E2214" s="468"/>
      <c r="F2214" s="466"/>
      <c r="G2214" s="469" t="str">
        <f>'PRESUPUESTO OFICIAL'!C119</f>
        <v>EXCAVACIÓN MANUAL EN MATERIAL COMUN</v>
      </c>
      <c r="H2214" s="468"/>
      <c r="I2214" s="468"/>
      <c r="J2214" s="290" t="s">
        <v>9</v>
      </c>
      <c r="K2214" s="291" t="s">
        <v>14</v>
      </c>
    </row>
    <row r="2215" spans="1:11" ht="15" customHeight="1">
      <c r="A2215" s="470" t="s">
        <v>307</v>
      </c>
      <c r="B2215" s="471"/>
      <c r="C2215" s="474" t="s">
        <v>5</v>
      </c>
      <c r="D2215" s="476" t="s">
        <v>308</v>
      </c>
      <c r="E2215" s="477"/>
      <c r="F2215" s="473"/>
      <c r="G2215" s="474" t="s">
        <v>13</v>
      </c>
      <c r="H2215" s="478" t="s">
        <v>309</v>
      </c>
      <c r="I2215" s="479"/>
      <c r="J2215" s="479"/>
      <c r="K2215" s="480"/>
    </row>
    <row r="2216" spans="1:11" ht="15" customHeight="1">
      <c r="A2216" s="472"/>
      <c r="B2216" s="473"/>
      <c r="C2216" s="475"/>
      <c r="D2216" s="294" t="s">
        <v>310</v>
      </c>
      <c r="E2216" s="294" t="s">
        <v>311</v>
      </c>
      <c r="F2216" s="294" t="s">
        <v>312</v>
      </c>
      <c r="G2216" s="475"/>
      <c r="H2216" s="481"/>
      <c r="I2216" s="477"/>
      <c r="J2216" s="477"/>
      <c r="K2216" s="482"/>
    </row>
    <row r="2217" spans="1:11" ht="15" customHeight="1">
      <c r="A2217" s="454" t="s">
        <v>381</v>
      </c>
      <c r="B2217" s="455" t="s">
        <v>321</v>
      </c>
      <c r="C2217" s="294">
        <v>6</v>
      </c>
      <c r="D2217" s="296">
        <v>1.1000000000000001</v>
      </c>
      <c r="E2217" s="296">
        <v>0.7</v>
      </c>
      <c r="F2217" s="296">
        <v>0.8</v>
      </c>
      <c r="G2217" s="299">
        <f>C2217*D2217*E2217*F2217</f>
        <v>3.6960000000000002</v>
      </c>
      <c r="H2217" s="293"/>
      <c r="I2217" s="300"/>
      <c r="J2217" s="300"/>
      <c r="K2217" s="301"/>
    </row>
    <row r="2218" spans="1:11" ht="15" customHeight="1">
      <c r="A2218" s="454" t="s">
        <v>382</v>
      </c>
      <c r="B2218" s="455" t="s">
        <v>371</v>
      </c>
      <c r="C2218" s="294"/>
      <c r="D2218" s="296">
        <v>34.130000000000003</v>
      </c>
      <c r="E2218" s="296">
        <v>0.5</v>
      </c>
      <c r="F2218" s="296">
        <v>1.5</v>
      </c>
      <c r="G2218" s="299">
        <f>D2218*E2218*F2218</f>
        <v>25.597500000000004</v>
      </c>
      <c r="H2218" s="293"/>
      <c r="I2218" s="300"/>
      <c r="J2218" s="300"/>
      <c r="K2218" s="301"/>
    </row>
    <row r="2219" spans="1:11" ht="15" customHeight="1">
      <c r="A2219" s="454"/>
      <c r="B2219" s="463"/>
      <c r="C2219" s="294"/>
      <c r="D2219" s="296"/>
      <c r="E2219" s="297"/>
      <c r="F2219" s="298"/>
      <c r="G2219" s="299"/>
      <c r="H2219" s="293"/>
      <c r="I2219" s="300"/>
      <c r="J2219" s="300"/>
      <c r="K2219" s="301"/>
    </row>
    <row r="2220" spans="1:11" ht="15" customHeight="1">
      <c r="A2220" s="454"/>
      <c r="B2220" s="463"/>
      <c r="C2220" s="294"/>
      <c r="D2220" s="296"/>
      <c r="E2220" s="297"/>
      <c r="F2220" s="298"/>
      <c r="G2220" s="299"/>
      <c r="H2220" s="293"/>
      <c r="I2220" s="300"/>
      <c r="J2220" s="300"/>
      <c r="K2220" s="301"/>
    </row>
    <row r="2221" spans="1:11" ht="15" customHeight="1">
      <c r="A2221" s="454"/>
      <c r="B2221" s="463"/>
      <c r="C2221" s="294"/>
      <c r="D2221" s="296"/>
      <c r="E2221" s="297"/>
      <c r="F2221" s="298"/>
      <c r="G2221" s="299"/>
      <c r="H2221" s="293"/>
      <c r="I2221" s="300"/>
      <c r="J2221" s="300"/>
      <c r="K2221" s="301"/>
    </row>
    <row r="2222" spans="1:11" ht="15" customHeight="1">
      <c r="A2222" s="454"/>
      <c r="B2222" s="463"/>
      <c r="C2222" s="294"/>
      <c r="D2222" s="296"/>
      <c r="E2222" s="297"/>
      <c r="F2222" s="298"/>
      <c r="G2222" s="299"/>
      <c r="H2222" s="293"/>
      <c r="I2222" s="300"/>
      <c r="J2222" s="300"/>
      <c r="K2222" s="301"/>
    </row>
    <row r="2223" spans="1:11" ht="15" customHeight="1">
      <c r="A2223" s="454"/>
      <c r="B2223" s="463"/>
      <c r="C2223" s="294"/>
      <c r="D2223" s="296"/>
      <c r="E2223" s="297"/>
      <c r="F2223" s="298"/>
      <c r="G2223" s="299"/>
      <c r="H2223" s="293"/>
      <c r="I2223" s="300"/>
      <c r="J2223" s="300"/>
      <c r="K2223" s="301"/>
    </row>
    <row r="2224" spans="1:11" ht="15" customHeight="1">
      <c r="A2224" s="454"/>
      <c r="B2224" s="463"/>
      <c r="C2224" s="294"/>
      <c r="D2224" s="296"/>
      <c r="E2224" s="297"/>
      <c r="F2224" s="298"/>
      <c r="G2224" s="299"/>
      <c r="H2224" s="293"/>
      <c r="I2224" s="300"/>
      <c r="J2224" s="300"/>
      <c r="K2224" s="301"/>
    </row>
    <row r="2225" spans="1:11" ht="15" customHeight="1">
      <c r="A2225" s="454"/>
      <c r="B2225" s="463"/>
      <c r="C2225" s="294"/>
      <c r="D2225" s="296"/>
      <c r="E2225" s="297"/>
      <c r="F2225" s="298"/>
      <c r="G2225" s="299"/>
      <c r="H2225" s="293"/>
      <c r="I2225" s="300"/>
      <c r="J2225" s="300"/>
      <c r="K2225" s="301"/>
    </row>
    <row r="2226" spans="1:11" ht="15" customHeight="1">
      <c r="A2226" s="454"/>
      <c r="B2226" s="463"/>
      <c r="C2226" s="294"/>
      <c r="D2226" s="296"/>
      <c r="E2226" s="297"/>
      <c r="F2226" s="298"/>
      <c r="G2226" s="299"/>
      <c r="H2226" s="293"/>
      <c r="I2226" s="300"/>
      <c r="J2226" s="300"/>
      <c r="K2226" s="301"/>
    </row>
    <row r="2227" spans="1:11" ht="15" customHeight="1">
      <c r="A2227" s="454"/>
      <c r="B2227" s="463"/>
      <c r="C2227" s="294"/>
      <c r="D2227" s="296"/>
      <c r="E2227" s="297"/>
      <c r="F2227" s="298"/>
      <c r="G2227" s="299"/>
      <c r="H2227" s="293"/>
      <c r="I2227" s="300"/>
      <c r="J2227" s="300"/>
      <c r="K2227" s="301"/>
    </row>
    <row r="2228" spans="1:11" ht="15" customHeight="1">
      <c r="A2228" s="456"/>
      <c r="B2228" s="456"/>
      <c r="C2228" s="329"/>
      <c r="D2228" s="329"/>
      <c r="E2228" s="329"/>
      <c r="F2228" s="329"/>
      <c r="G2228" s="329"/>
      <c r="H2228" s="300"/>
      <c r="I2228" s="300"/>
      <c r="J2228" s="300"/>
      <c r="K2228" s="301"/>
    </row>
    <row r="2229" spans="1:11" ht="15" customHeight="1">
      <c r="A2229" s="456"/>
      <c r="B2229" s="456"/>
      <c r="C2229" s="329"/>
      <c r="D2229" s="329"/>
      <c r="E2229" s="329"/>
      <c r="F2229" s="329"/>
      <c r="G2229" s="329"/>
      <c r="H2229" s="300"/>
      <c r="I2229" s="300"/>
      <c r="J2229" s="300"/>
      <c r="K2229" s="301"/>
    </row>
    <row r="2230" spans="1:11" ht="15" customHeight="1" thickBot="1">
      <c r="A2230" s="457" t="s">
        <v>13</v>
      </c>
      <c r="B2230" s="458"/>
      <c r="C2230" s="458"/>
      <c r="D2230" s="458"/>
      <c r="E2230" s="458"/>
      <c r="F2230" s="458"/>
      <c r="G2230" s="343">
        <f>ROUNDUP((SUM(G2217:G2227)),0)</f>
        <v>30</v>
      </c>
      <c r="H2230" s="309"/>
      <c r="I2230" s="309"/>
      <c r="J2230" s="309"/>
      <c r="K2230" s="310"/>
    </row>
    <row r="2231" spans="1:11" ht="15" customHeight="1">
      <c r="A2231" s="315"/>
      <c r="B2231" s="286"/>
      <c r="C2231" s="286"/>
      <c r="D2231" s="286"/>
      <c r="E2231" s="286"/>
      <c r="F2231" s="286"/>
      <c r="G2231" s="286"/>
      <c r="H2231" s="312"/>
      <c r="I2231" s="312"/>
      <c r="J2231" s="312"/>
      <c r="K2231" s="313"/>
    </row>
    <row r="2232" spans="1:11" ht="15" customHeight="1">
      <c r="A2232" s="459"/>
      <c r="B2232" s="515"/>
      <c r="C2232" s="515"/>
      <c r="D2232" s="515"/>
      <c r="E2232" s="515"/>
      <c r="F2232" s="515"/>
      <c r="G2232" s="515"/>
      <c r="H2232" s="515"/>
      <c r="I2232" s="515"/>
      <c r="J2232" s="286"/>
      <c r="K2232" s="314"/>
    </row>
    <row r="2233" spans="1:11" ht="15" customHeight="1">
      <c r="A2233" s="461" t="s">
        <v>315</v>
      </c>
      <c r="B2233" s="462"/>
      <c r="C2233" s="462"/>
      <c r="D2233" s="316"/>
      <c r="E2233" s="316"/>
      <c r="F2233" s="462" t="s">
        <v>315</v>
      </c>
      <c r="G2233" s="462"/>
      <c r="H2233" s="462"/>
      <c r="I2233" s="316"/>
      <c r="J2233" s="286"/>
      <c r="K2233" s="314"/>
    </row>
    <row r="2234" spans="1:11" ht="15" customHeight="1" thickBot="1">
      <c r="A2234" s="451" t="s">
        <v>316</v>
      </c>
      <c r="B2234" s="452"/>
      <c r="C2234" s="452"/>
      <c r="D2234" s="317"/>
      <c r="E2234" s="317"/>
      <c r="F2234" s="453" t="s">
        <v>316</v>
      </c>
      <c r="G2234" s="452"/>
      <c r="H2234" s="452"/>
      <c r="I2234" s="317"/>
      <c r="J2234" s="318"/>
      <c r="K2234" s="319"/>
    </row>
    <row r="2235" spans="1:11" ht="15" customHeight="1" thickBot="1">
      <c r="A2235" s="487" t="s">
        <v>305</v>
      </c>
      <c r="B2235" s="455"/>
      <c r="C2235" s="488"/>
      <c r="D2235" s="489"/>
      <c r="E2235" s="489"/>
      <c r="F2235" s="455"/>
      <c r="G2235" s="490" t="s">
        <v>306</v>
      </c>
      <c r="H2235" s="455"/>
      <c r="I2235" s="490"/>
      <c r="J2235" s="489"/>
      <c r="K2235" s="491"/>
    </row>
    <row r="2236" spans="1:11" ht="15" customHeight="1">
      <c r="A2236" s="492" t="s">
        <v>302</v>
      </c>
      <c r="B2236" s="493"/>
      <c r="C2236" s="493"/>
      <c r="D2236" s="493"/>
      <c r="E2236" s="493"/>
      <c r="F2236" s="493"/>
      <c r="G2236" s="493"/>
      <c r="H2236" s="493"/>
      <c r="I2236" s="493"/>
      <c r="J2236" s="493"/>
      <c r="K2236" s="494"/>
    </row>
    <row r="2237" spans="1:11" ht="15" customHeight="1" thickBot="1">
      <c r="A2237" s="483"/>
      <c r="B2237" s="479"/>
      <c r="C2237" s="479"/>
      <c r="D2237" s="479"/>
      <c r="E2237" s="479"/>
      <c r="F2237" s="479"/>
      <c r="G2237" s="479"/>
      <c r="H2237" s="479"/>
      <c r="I2237" s="479"/>
      <c r="J2237" s="479"/>
      <c r="K2237" s="480"/>
    </row>
    <row r="2238" spans="1:11" ht="28.9" customHeight="1">
      <c r="A2238" s="288" t="s">
        <v>303</v>
      </c>
      <c r="B2238" s="484" t="str">
        <f>B3</f>
        <v>CONSTRUCCION DE LOS SISTEMAS DE ALCANTARILLADO PLUVIAL DE LOS BARRIOS EL DORADO, PRADOS DE SAN LUIS, SANTA CATALINA, PATRIOTAS, VILLA BACHUE y PRADOS DEL NORTE DE LA CIUDAD DE TUNJA.</v>
      </c>
      <c r="C2238" s="485"/>
      <c r="D2238" s="485"/>
      <c r="E2238" s="485"/>
      <c r="F2238" s="485"/>
      <c r="G2238" s="485"/>
      <c r="H2238" s="485"/>
      <c r="I2238" s="485"/>
      <c r="J2238" s="485"/>
      <c r="K2238" s="486"/>
    </row>
    <row r="2239" spans="1:11" ht="15" customHeight="1">
      <c r="A2239" s="487" t="s">
        <v>305</v>
      </c>
      <c r="B2239" s="455"/>
      <c r="C2239" s="488"/>
      <c r="D2239" s="489"/>
      <c r="E2239" s="489"/>
      <c r="F2239" s="455"/>
      <c r="G2239" s="490" t="s">
        <v>306</v>
      </c>
      <c r="H2239" s="455"/>
      <c r="I2239" s="490"/>
      <c r="J2239" s="489"/>
      <c r="K2239" s="491"/>
    </row>
    <row r="2240" spans="1:11" ht="27.6" customHeight="1" thickBot="1">
      <c r="A2240" s="289" t="s">
        <v>8</v>
      </c>
      <c r="B2240" s="465">
        <v>21.6</v>
      </c>
      <c r="C2240" s="466"/>
      <c r="D2240" s="467" t="s">
        <v>10</v>
      </c>
      <c r="E2240" s="468"/>
      <c r="F2240" s="466"/>
      <c r="G2240" s="469" t="str">
        <f>'PRESUPUESTO OFICIAL'!C120</f>
        <v>ENTIBADOS EN MADERA PARA EXCAVACIÓNES 1 A 7 USOS</v>
      </c>
      <c r="H2240" s="468"/>
      <c r="I2240" s="468"/>
      <c r="J2240" s="290" t="s">
        <v>9</v>
      </c>
      <c r="K2240" s="291" t="s">
        <v>15</v>
      </c>
    </row>
    <row r="2241" spans="1:11" ht="15" customHeight="1">
      <c r="A2241" s="470" t="s">
        <v>307</v>
      </c>
      <c r="B2241" s="471"/>
      <c r="C2241" s="474" t="s">
        <v>5</v>
      </c>
      <c r="D2241" s="476" t="s">
        <v>308</v>
      </c>
      <c r="E2241" s="477"/>
      <c r="F2241" s="473"/>
      <c r="G2241" s="474" t="s">
        <v>13</v>
      </c>
      <c r="H2241" s="478" t="s">
        <v>309</v>
      </c>
      <c r="I2241" s="479"/>
      <c r="J2241" s="479"/>
      <c r="K2241" s="480"/>
    </row>
    <row r="2242" spans="1:11" ht="15" customHeight="1">
      <c r="A2242" s="472"/>
      <c r="B2242" s="473"/>
      <c r="C2242" s="475"/>
      <c r="D2242" s="294" t="s">
        <v>310</v>
      </c>
      <c r="E2242" s="294" t="s">
        <v>311</v>
      </c>
      <c r="F2242" s="294" t="s">
        <v>312</v>
      </c>
      <c r="G2242" s="475"/>
      <c r="H2242" s="481"/>
      <c r="I2242" s="477"/>
      <c r="J2242" s="477"/>
      <c r="K2242" s="482"/>
    </row>
    <row r="2243" spans="1:11" ht="15" customHeight="1">
      <c r="A2243" s="454" t="s">
        <v>402</v>
      </c>
      <c r="B2243" s="463" t="s">
        <v>402</v>
      </c>
      <c r="C2243" s="294">
        <v>2</v>
      </c>
      <c r="D2243" s="296">
        <v>24.3</v>
      </c>
      <c r="E2243" s="297"/>
      <c r="F2243" s="337">
        <v>2.3249999999999544</v>
      </c>
      <c r="G2243" s="299">
        <f t="shared" ref="G2243:G2247" si="62">C2243*D2243*F2243</f>
        <v>112.99499999999779</v>
      </c>
      <c r="H2243" s="293"/>
      <c r="I2243" s="300"/>
      <c r="J2243" s="300"/>
      <c r="K2243" s="301"/>
    </row>
    <row r="2244" spans="1:11" ht="15" customHeight="1">
      <c r="A2244" s="454" t="s">
        <v>404</v>
      </c>
      <c r="B2244" s="463" t="s">
        <v>404</v>
      </c>
      <c r="C2244" s="294">
        <v>2</v>
      </c>
      <c r="D2244" s="296">
        <v>22.1</v>
      </c>
      <c r="E2244" s="297"/>
      <c r="F2244" s="337">
        <v>1.999999999999909</v>
      </c>
      <c r="G2244" s="299">
        <f t="shared" si="62"/>
        <v>88.399999999995984</v>
      </c>
      <c r="H2244" s="293"/>
      <c r="I2244" s="300"/>
      <c r="J2244" s="300"/>
      <c r="K2244" s="301"/>
    </row>
    <row r="2245" spans="1:11" ht="15" customHeight="1">
      <c r="A2245" s="454" t="s">
        <v>405</v>
      </c>
      <c r="B2245" s="464" t="s">
        <v>405</v>
      </c>
      <c r="C2245" s="294">
        <v>2</v>
      </c>
      <c r="D2245" s="296">
        <v>11.6</v>
      </c>
      <c r="E2245" s="297"/>
      <c r="F2245" s="337">
        <v>1.7350000000000363</v>
      </c>
      <c r="G2245" s="299">
        <f t="shared" si="62"/>
        <v>40.252000000000841</v>
      </c>
      <c r="H2245" s="293"/>
      <c r="I2245" s="300"/>
      <c r="J2245" s="300"/>
      <c r="K2245" s="301"/>
    </row>
    <row r="2246" spans="1:11" ht="15" customHeight="1">
      <c r="A2246" s="454" t="s">
        <v>313</v>
      </c>
      <c r="B2246" s="464" t="s">
        <v>313</v>
      </c>
      <c r="C2246" s="294">
        <v>0</v>
      </c>
      <c r="D2246" s="296">
        <v>34.4</v>
      </c>
      <c r="E2246" s="297"/>
      <c r="F2246" s="337">
        <v>1.5300000000001091</v>
      </c>
      <c r="G2246" s="299">
        <f t="shared" si="62"/>
        <v>0</v>
      </c>
      <c r="H2246" s="293"/>
      <c r="I2246" s="300"/>
      <c r="J2246" s="300"/>
      <c r="K2246" s="301"/>
    </row>
    <row r="2247" spans="1:11" ht="15" customHeight="1">
      <c r="A2247" s="454" t="s">
        <v>314</v>
      </c>
      <c r="B2247" s="464" t="s">
        <v>314</v>
      </c>
      <c r="C2247" s="294">
        <v>0</v>
      </c>
      <c r="D2247" s="296">
        <v>39.299999999999997</v>
      </c>
      <c r="E2247" s="297"/>
      <c r="F2247" s="337">
        <v>1.5700000000000727</v>
      </c>
      <c r="G2247" s="299">
        <f t="shared" si="62"/>
        <v>0</v>
      </c>
      <c r="H2247" s="293"/>
      <c r="I2247" s="300"/>
      <c r="J2247" s="300"/>
      <c r="K2247" s="301"/>
    </row>
    <row r="2248" spans="1:11" ht="15" customHeight="1">
      <c r="A2248" s="454" t="s">
        <v>422</v>
      </c>
      <c r="B2248" s="464" t="s">
        <v>422</v>
      </c>
      <c r="C2248" s="294">
        <v>4</v>
      </c>
      <c r="D2248" s="296"/>
      <c r="E2248" s="297">
        <v>2</v>
      </c>
      <c r="F2248" s="337">
        <v>2.3699999999997998</v>
      </c>
      <c r="G2248" s="299">
        <f t="shared" ref="G2248" si="63">C2248*E2248*F2248</f>
        <v>18.959999999998399</v>
      </c>
      <c r="H2248" s="293"/>
      <c r="I2248" s="300"/>
      <c r="J2248" s="300"/>
      <c r="K2248" s="301"/>
    </row>
    <row r="2249" spans="1:11" ht="15" customHeight="1">
      <c r="A2249" s="518" t="s">
        <v>423</v>
      </c>
      <c r="B2249" s="518"/>
      <c r="C2249" s="294">
        <v>4</v>
      </c>
      <c r="D2249" s="296"/>
      <c r="E2249" s="297">
        <v>2</v>
      </c>
      <c r="F2249" s="337">
        <v>2.1300000000000181</v>
      </c>
      <c r="G2249" s="299">
        <f>C2249*E2249*F2249</f>
        <v>17.040000000000145</v>
      </c>
      <c r="H2249" s="293"/>
      <c r="I2249" s="300"/>
      <c r="J2249" s="300"/>
      <c r="K2249" s="301"/>
    </row>
    <row r="2250" spans="1:11" ht="15" customHeight="1">
      <c r="A2250" s="454" t="s">
        <v>424</v>
      </c>
      <c r="B2250" s="464" t="s">
        <v>424</v>
      </c>
      <c r="C2250" s="294">
        <v>4</v>
      </c>
      <c r="D2250" s="296"/>
      <c r="E2250" s="297">
        <v>2</v>
      </c>
      <c r="F2250" s="337">
        <v>1.8400000000000545</v>
      </c>
      <c r="G2250" s="299">
        <f>C2250*E2250*F2250</f>
        <v>14.720000000000436</v>
      </c>
      <c r="H2250" s="293"/>
      <c r="I2250" s="300"/>
      <c r="J2250" s="300"/>
      <c r="K2250" s="301"/>
    </row>
    <row r="2251" spans="1:11" ht="15" customHeight="1">
      <c r="A2251" s="454" t="s">
        <v>319</v>
      </c>
      <c r="B2251" s="464" t="s">
        <v>319</v>
      </c>
      <c r="C2251" s="294">
        <v>4</v>
      </c>
      <c r="D2251" s="296"/>
      <c r="E2251" s="297">
        <v>2</v>
      </c>
      <c r="F2251" s="298">
        <v>1.7200000000001636</v>
      </c>
      <c r="G2251" s="299">
        <f t="shared" ref="G2251:G2252" si="64">C2251*E2251*F2251</f>
        <v>13.760000000001309</v>
      </c>
      <c r="H2251" s="293"/>
      <c r="I2251" s="300"/>
      <c r="J2251" s="300"/>
      <c r="K2251" s="301"/>
    </row>
    <row r="2252" spans="1:11" ht="15" customHeight="1">
      <c r="A2252" s="507" t="s">
        <v>318</v>
      </c>
      <c r="B2252" s="519" t="s">
        <v>318</v>
      </c>
      <c r="C2252" s="294">
        <v>4</v>
      </c>
      <c r="D2252" s="303"/>
      <c r="E2252" s="297">
        <v>2</v>
      </c>
      <c r="F2252" s="325">
        <v>1.92</v>
      </c>
      <c r="G2252" s="299">
        <f t="shared" si="64"/>
        <v>15.36</v>
      </c>
      <c r="H2252" s="293"/>
      <c r="I2252" s="300"/>
      <c r="J2252" s="300"/>
      <c r="K2252" s="301"/>
    </row>
    <row r="2253" spans="1:11" ht="15" customHeight="1">
      <c r="A2253" s="507"/>
      <c r="B2253" s="508"/>
      <c r="C2253" s="294"/>
      <c r="D2253" s="303"/>
      <c r="E2253" s="297"/>
      <c r="F2253" s="298"/>
      <c r="G2253" s="299"/>
      <c r="H2253" s="293"/>
      <c r="I2253" s="300"/>
      <c r="J2253" s="300"/>
      <c r="K2253" s="301"/>
    </row>
    <row r="2254" spans="1:11" ht="15" customHeight="1">
      <c r="A2254" s="501"/>
      <c r="B2254" s="501"/>
      <c r="C2254" s="294"/>
      <c r="D2254" s="303"/>
      <c r="E2254" s="297"/>
      <c r="F2254" s="298"/>
      <c r="G2254" s="299"/>
      <c r="H2254" s="293"/>
      <c r="I2254" s="300"/>
      <c r="J2254" s="300"/>
      <c r="K2254" s="301"/>
    </row>
    <row r="2255" spans="1:11" ht="15" customHeight="1">
      <c r="A2255" s="501"/>
      <c r="B2255" s="501"/>
      <c r="C2255" s="294"/>
      <c r="D2255" s="303"/>
      <c r="E2255" s="297"/>
      <c r="F2255" s="298"/>
      <c r="G2255" s="299"/>
      <c r="H2255" s="293"/>
      <c r="I2255" s="300"/>
      <c r="J2255" s="300"/>
      <c r="K2255" s="301"/>
    </row>
    <row r="2256" spans="1:11" ht="15" customHeight="1">
      <c r="A2256" s="501"/>
      <c r="B2256" s="501"/>
      <c r="C2256" s="294"/>
      <c r="D2256" s="303"/>
      <c r="E2256" s="297"/>
      <c r="F2256" s="298"/>
      <c r="G2256" s="299"/>
      <c r="H2256" s="293"/>
      <c r="I2256" s="300"/>
      <c r="J2256" s="300"/>
      <c r="K2256" s="301"/>
    </row>
    <row r="2257" spans="1:11" ht="15" customHeight="1">
      <c r="A2257" s="454"/>
      <c r="B2257" s="463"/>
      <c r="C2257" s="294"/>
      <c r="D2257" s="303"/>
      <c r="E2257" s="297"/>
      <c r="F2257" s="298"/>
      <c r="G2257" s="299"/>
      <c r="H2257" s="293"/>
      <c r="I2257" s="300"/>
      <c r="J2257" s="300"/>
      <c r="K2257" s="301"/>
    </row>
    <row r="2258" spans="1:11" ht="15" customHeight="1">
      <c r="A2258" s="454"/>
      <c r="B2258" s="463"/>
      <c r="C2258" s="294"/>
      <c r="D2258" s="303"/>
      <c r="E2258" s="297"/>
      <c r="F2258" s="298"/>
      <c r="G2258" s="299"/>
      <c r="H2258" s="293"/>
      <c r="I2258" s="300"/>
      <c r="J2258" s="300"/>
      <c r="K2258" s="301"/>
    </row>
    <row r="2259" spans="1:11" ht="15" customHeight="1">
      <c r="A2259" s="454"/>
      <c r="B2259" s="463"/>
      <c r="C2259" s="294"/>
      <c r="D2259" s="303"/>
      <c r="E2259" s="297"/>
      <c r="F2259" s="298"/>
      <c r="G2259" s="299"/>
      <c r="H2259" s="293"/>
      <c r="I2259" s="300"/>
      <c r="J2259" s="300"/>
      <c r="K2259" s="301"/>
    </row>
    <row r="2260" spans="1:11" ht="15" customHeight="1">
      <c r="A2260" s="454"/>
      <c r="B2260" s="463"/>
      <c r="C2260" s="294"/>
      <c r="D2260" s="303"/>
      <c r="E2260" s="297"/>
      <c r="F2260" s="298"/>
      <c r="G2260" s="299"/>
      <c r="H2260" s="293"/>
      <c r="I2260" s="300"/>
      <c r="J2260" s="300"/>
      <c r="K2260" s="301"/>
    </row>
    <row r="2261" spans="1:11" ht="15" customHeight="1">
      <c r="A2261" s="454"/>
      <c r="B2261" s="455"/>
      <c r="C2261" s="294"/>
      <c r="D2261" s="303"/>
      <c r="E2261" s="297"/>
      <c r="F2261" s="298"/>
      <c r="G2261" s="299"/>
      <c r="H2261" s="293"/>
      <c r="I2261" s="300"/>
      <c r="J2261" s="300"/>
      <c r="K2261" s="301"/>
    </row>
    <row r="2262" spans="1:11" ht="15" customHeight="1" thickBot="1">
      <c r="A2262" s="502" t="s">
        <v>13</v>
      </c>
      <c r="B2262" s="477"/>
      <c r="C2262" s="477"/>
      <c r="D2262" s="477"/>
      <c r="E2262" s="477"/>
      <c r="F2262" s="473"/>
      <c r="G2262" s="308">
        <f>ROUNDUP((SUM(G2243:G2261)/7),0)</f>
        <v>46</v>
      </c>
      <c r="H2262" s="292"/>
      <c r="I2262" s="309"/>
      <c r="J2262" s="309"/>
      <c r="K2262" s="310"/>
    </row>
    <row r="2263" spans="1:11" ht="15" customHeight="1" thickBot="1">
      <c r="A2263" s="495"/>
      <c r="B2263" s="496"/>
      <c r="C2263" s="496"/>
      <c r="D2263" s="496"/>
      <c r="E2263" s="496"/>
      <c r="F2263" s="496"/>
      <c r="G2263" s="496"/>
      <c r="H2263" s="496"/>
      <c r="I2263" s="496"/>
      <c r="J2263" s="496"/>
      <c r="K2263" s="497"/>
    </row>
    <row r="2264" spans="1:11" ht="15" customHeight="1">
      <c r="A2264" s="311"/>
      <c r="B2264" s="312"/>
      <c r="C2264" s="312"/>
      <c r="D2264" s="312"/>
      <c r="E2264" s="312"/>
      <c r="F2264" s="312"/>
      <c r="G2264" s="312"/>
      <c r="H2264" s="312"/>
      <c r="I2264" s="312"/>
      <c r="J2264" s="312"/>
      <c r="K2264" s="313"/>
    </row>
    <row r="2265" spans="1:11" ht="15" customHeight="1">
      <c r="A2265" s="459"/>
      <c r="B2265" s="460"/>
      <c r="C2265" s="460"/>
      <c r="D2265" s="460"/>
      <c r="E2265" s="460"/>
      <c r="F2265" s="460"/>
      <c r="G2265" s="460"/>
      <c r="H2265" s="460"/>
      <c r="I2265" s="460"/>
      <c r="J2265" s="286"/>
      <c r="K2265" s="314"/>
    </row>
    <row r="2266" spans="1:11" ht="15" customHeight="1">
      <c r="A2266" s="461" t="s">
        <v>315</v>
      </c>
      <c r="B2266" s="460"/>
      <c r="C2266" s="460"/>
      <c r="D2266" s="316"/>
      <c r="E2266" s="316"/>
      <c r="F2266" s="462" t="s">
        <v>315</v>
      </c>
      <c r="G2266" s="460"/>
      <c r="H2266" s="460"/>
      <c r="I2266" s="316"/>
      <c r="J2266" s="286"/>
      <c r="K2266" s="314"/>
    </row>
    <row r="2267" spans="1:11" ht="15" customHeight="1" thickBot="1">
      <c r="A2267" s="451" t="s">
        <v>316</v>
      </c>
      <c r="B2267" s="452"/>
      <c r="C2267" s="452"/>
      <c r="D2267" s="317"/>
      <c r="E2267" s="317"/>
      <c r="F2267" s="453" t="s">
        <v>316</v>
      </c>
      <c r="G2267" s="452"/>
      <c r="H2267" s="452"/>
      <c r="I2267" s="317"/>
      <c r="J2267" s="318"/>
      <c r="K2267" s="319"/>
    </row>
    <row r="2268" spans="1:11" ht="15" customHeight="1">
      <c r="A2268" s="492" t="s">
        <v>302</v>
      </c>
      <c r="B2268" s="493"/>
      <c r="C2268" s="493"/>
      <c r="D2268" s="493"/>
      <c r="E2268" s="493"/>
      <c r="F2268" s="493"/>
      <c r="G2268" s="493"/>
      <c r="H2268" s="493"/>
      <c r="I2268" s="493"/>
      <c r="J2268" s="493"/>
      <c r="K2268" s="494"/>
    </row>
    <row r="2269" spans="1:11" ht="15" customHeight="1" thickBot="1">
      <c r="A2269" s="483"/>
      <c r="B2269" s="479"/>
      <c r="C2269" s="479"/>
      <c r="D2269" s="479"/>
      <c r="E2269" s="479"/>
      <c r="F2269" s="479"/>
      <c r="G2269" s="479"/>
      <c r="H2269" s="479"/>
      <c r="I2269" s="479"/>
      <c r="J2269" s="479"/>
      <c r="K2269" s="480"/>
    </row>
    <row r="2270" spans="1:11" ht="27" customHeight="1">
      <c r="A2270" s="288" t="s">
        <v>303</v>
      </c>
      <c r="B2270" s="484" t="str">
        <f>B3</f>
        <v>CONSTRUCCION DE LOS SISTEMAS DE ALCANTARILLADO PLUVIAL DE LOS BARRIOS EL DORADO, PRADOS DE SAN LUIS, SANTA CATALINA, PATRIOTAS, VILLA BACHUE y PRADOS DEL NORTE DE LA CIUDAD DE TUNJA.</v>
      </c>
      <c r="C2270" s="485"/>
      <c r="D2270" s="485"/>
      <c r="E2270" s="485"/>
      <c r="F2270" s="485"/>
      <c r="G2270" s="485"/>
      <c r="H2270" s="485"/>
      <c r="I2270" s="485"/>
      <c r="J2270" s="485"/>
      <c r="K2270" s="486"/>
    </row>
    <row r="2271" spans="1:11" ht="15" customHeight="1">
      <c r="A2271" s="487" t="s">
        <v>305</v>
      </c>
      <c r="B2271" s="455"/>
      <c r="C2271" s="488"/>
      <c r="D2271" s="489"/>
      <c r="E2271" s="489"/>
      <c r="F2271" s="455"/>
      <c r="G2271" s="490" t="s">
        <v>306</v>
      </c>
      <c r="H2271" s="455"/>
      <c r="I2271" s="490"/>
      <c r="J2271" s="489"/>
      <c r="K2271" s="491"/>
    </row>
    <row r="2272" spans="1:11" ht="29.45" customHeight="1" thickBot="1">
      <c r="A2272" s="289" t="s">
        <v>8</v>
      </c>
      <c r="B2272" s="465">
        <v>21.7</v>
      </c>
      <c r="C2272" s="466"/>
      <c r="D2272" s="467" t="s">
        <v>10</v>
      </c>
      <c r="E2272" s="468"/>
      <c r="F2272" s="466"/>
      <c r="G2272" s="503" t="str">
        <f>'PRESUPUESTO OFICIAL'!C121</f>
        <v>SUMINISTRO, FIGURADA Y AMARRE DE ACERO DE 420 MPa (60000 PSI)</v>
      </c>
      <c r="H2272" s="468"/>
      <c r="I2272" s="468"/>
      <c r="J2272" s="290" t="s">
        <v>9</v>
      </c>
      <c r="K2272" s="291" t="s">
        <v>16</v>
      </c>
    </row>
    <row r="2273" spans="1:11" ht="15" customHeight="1">
      <c r="A2273" s="470" t="s">
        <v>307</v>
      </c>
      <c r="B2273" s="471"/>
      <c r="C2273" s="474" t="s">
        <v>5</v>
      </c>
      <c r="D2273" s="476" t="s">
        <v>308</v>
      </c>
      <c r="E2273" s="477"/>
      <c r="F2273" s="473"/>
      <c r="G2273" s="474" t="s">
        <v>13</v>
      </c>
      <c r="H2273" s="478" t="s">
        <v>309</v>
      </c>
      <c r="I2273" s="479"/>
      <c r="J2273" s="479"/>
      <c r="K2273" s="480"/>
    </row>
    <row r="2274" spans="1:11" ht="15" customHeight="1">
      <c r="A2274" s="483"/>
      <c r="B2274" s="471"/>
      <c r="C2274" s="506"/>
      <c r="D2274" s="323" t="s">
        <v>310</v>
      </c>
      <c r="E2274" s="323" t="s">
        <v>322</v>
      </c>
      <c r="F2274" s="323" t="s">
        <v>312</v>
      </c>
      <c r="G2274" s="506"/>
      <c r="H2274" s="481"/>
      <c r="I2274" s="477"/>
      <c r="J2274" s="477"/>
      <c r="K2274" s="482"/>
    </row>
    <row r="2275" spans="1:11" ht="15" customHeight="1">
      <c r="A2275" s="501" t="s">
        <v>323</v>
      </c>
      <c r="B2275" s="509" t="s">
        <v>324</v>
      </c>
      <c r="C2275" s="305"/>
      <c r="D2275" s="304"/>
      <c r="E2275" s="306"/>
      <c r="F2275" s="307"/>
      <c r="G2275" s="331"/>
      <c r="H2275" s="300"/>
      <c r="I2275" s="300"/>
      <c r="J2275" s="300"/>
      <c r="K2275" s="301"/>
    </row>
    <row r="2276" spans="1:11" ht="15" customHeight="1">
      <c r="A2276" s="501" t="s">
        <v>325</v>
      </c>
      <c r="B2276" s="509" t="s">
        <v>326</v>
      </c>
      <c r="C2276" s="305">
        <v>5</v>
      </c>
      <c r="D2276" s="347">
        <v>5.6</v>
      </c>
      <c r="E2276" s="348">
        <v>0.99399999999999999</v>
      </c>
      <c r="F2276" s="307"/>
      <c r="G2276" s="331">
        <f>C2276*D2276*E2276</f>
        <v>27.832000000000001</v>
      </c>
      <c r="H2276" s="300"/>
      <c r="I2276" s="300"/>
      <c r="J2276" s="300"/>
      <c r="K2276" s="301"/>
    </row>
    <row r="2277" spans="1:11" ht="15" customHeight="1">
      <c r="A2277" s="501"/>
      <c r="B2277" s="509"/>
      <c r="C2277" s="305">
        <v>5</v>
      </c>
      <c r="D2277" s="347">
        <v>4.68</v>
      </c>
      <c r="E2277" s="348">
        <v>0.99399999999999999</v>
      </c>
      <c r="F2277" s="307"/>
      <c r="G2277" s="331">
        <f>C2277*D2277*E2277</f>
        <v>23.259599999999999</v>
      </c>
      <c r="H2277" s="300"/>
      <c r="I2277" s="300"/>
      <c r="J2277" s="300"/>
      <c r="K2277" s="301"/>
    </row>
    <row r="2278" spans="1:11" ht="15" customHeight="1">
      <c r="A2278" s="501"/>
      <c r="B2278" s="509"/>
      <c r="C2278" s="305">
        <v>5</v>
      </c>
      <c r="D2278" s="347">
        <v>5.6</v>
      </c>
      <c r="E2278" s="306">
        <v>0.56000000000000005</v>
      </c>
      <c r="F2278" s="307"/>
      <c r="G2278" s="331">
        <f>C2278*D2278*E2278</f>
        <v>15.680000000000001</v>
      </c>
      <c r="H2278" s="300"/>
      <c r="I2278" s="300"/>
      <c r="J2278" s="300"/>
      <c r="K2278" s="301"/>
    </row>
    <row r="2279" spans="1:11" ht="15" customHeight="1">
      <c r="A2279" s="501"/>
      <c r="B2279" s="509"/>
      <c r="C2279" s="305">
        <v>5</v>
      </c>
      <c r="D2279" s="347">
        <v>4.68</v>
      </c>
      <c r="E2279" s="306">
        <v>0.56000000000000005</v>
      </c>
      <c r="F2279" s="307"/>
      <c r="G2279" s="331">
        <f>C2279*D2279*E2279</f>
        <v>13.104000000000001</v>
      </c>
      <c r="H2279" s="300"/>
      <c r="I2279" s="300"/>
      <c r="J2279" s="300"/>
      <c r="K2279" s="301"/>
    </row>
    <row r="2280" spans="1:11" ht="15" customHeight="1">
      <c r="A2280" s="501" t="s">
        <v>327</v>
      </c>
      <c r="B2280" s="509" t="s">
        <v>328</v>
      </c>
      <c r="C2280" s="305">
        <f>25*5</f>
        <v>125</v>
      </c>
      <c r="D2280" s="347">
        <v>0.9</v>
      </c>
      <c r="E2280" s="347">
        <v>0.56000000000000005</v>
      </c>
      <c r="F2280" s="347"/>
      <c r="G2280" s="331">
        <f>C2280*D2280*E2280</f>
        <v>63.000000000000007</v>
      </c>
      <c r="H2280" s="300"/>
      <c r="I2280" s="300"/>
      <c r="J2280" s="300"/>
      <c r="K2280" s="301"/>
    </row>
    <row r="2281" spans="1:11" ht="15" customHeight="1">
      <c r="A2281" s="501" t="s">
        <v>329</v>
      </c>
      <c r="B2281" s="509" t="s">
        <v>330</v>
      </c>
      <c r="C2281" s="305"/>
      <c r="D2281" s="347"/>
      <c r="E2281" s="347"/>
      <c r="F2281" s="347"/>
      <c r="G2281" s="331"/>
      <c r="H2281" s="300"/>
      <c r="I2281" s="300"/>
      <c r="J2281" s="300"/>
      <c r="K2281" s="301"/>
    </row>
    <row r="2282" spans="1:11" ht="15" customHeight="1">
      <c r="A2282" s="501"/>
      <c r="B2282" s="509"/>
      <c r="C2282" s="305">
        <v>5</v>
      </c>
      <c r="D2282" s="347">
        <v>1.77</v>
      </c>
      <c r="E2282" s="347">
        <v>0.99399999999999999</v>
      </c>
      <c r="F2282" s="347"/>
      <c r="G2282" s="331">
        <f>C2282*D2282*E2282</f>
        <v>8.7968999999999991</v>
      </c>
      <c r="K2282" s="301"/>
    </row>
    <row r="2283" spans="1:11" ht="15" customHeight="1">
      <c r="A2283" s="501" t="s">
        <v>331</v>
      </c>
      <c r="B2283" s="509" t="s">
        <v>332</v>
      </c>
      <c r="C2283" s="305">
        <v>5</v>
      </c>
      <c r="D2283" s="347">
        <v>1.84</v>
      </c>
      <c r="E2283" s="347">
        <v>0.99399999999999999</v>
      </c>
      <c r="F2283" s="347"/>
      <c r="G2283" s="331">
        <f>C2283*D2283*E2283</f>
        <v>9.1448000000000018</v>
      </c>
      <c r="K2283" s="301"/>
    </row>
    <row r="2284" spans="1:11" ht="15" customHeight="1">
      <c r="A2284" s="501"/>
      <c r="B2284" s="509"/>
      <c r="C2284" s="305">
        <v>5</v>
      </c>
      <c r="D2284" s="347">
        <v>1.77</v>
      </c>
      <c r="E2284" s="347">
        <v>0.56000000000000005</v>
      </c>
      <c r="F2284" s="347"/>
      <c r="G2284" s="331">
        <f>C2284*D2284*E2284</f>
        <v>4.9560000000000004</v>
      </c>
      <c r="K2284" s="301"/>
    </row>
    <row r="2285" spans="1:11" ht="15" customHeight="1">
      <c r="A2285" s="501"/>
      <c r="B2285" s="509"/>
      <c r="C2285" s="305">
        <v>5</v>
      </c>
      <c r="D2285" s="347">
        <v>1.84</v>
      </c>
      <c r="E2285" s="347">
        <v>0.56000000000000005</v>
      </c>
      <c r="F2285" s="347"/>
      <c r="G2285" s="331">
        <f>C2285*D2285*E2285</f>
        <v>5.152000000000001</v>
      </c>
      <c r="H2285" s="300"/>
      <c r="I2285" s="300"/>
      <c r="J2285" s="300"/>
      <c r="K2285" s="301"/>
    </row>
    <row r="2286" spans="1:11" ht="15" customHeight="1">
      <c r="A2286" s="501" t="s">
        <v>327</v>
      </c>
      <c r="B2286" s="509" t="s">
        <v>328</v>
      </c>
      <c r="C2286" s="305">
        <f>8*5</f>
        <v>40</v>
      </c>
      <c r="D2286" s="347">
        <v>0.8</v>
      </c>
      <c r="E2286" s="347">
        <v>0.56000000000000005</v>
      </c>
      <c r="F2286" s="307"/>
      <c r="G2286" s="331">
        <f>C2286*D2286*E2286</f>
        <v>17.920000000000002</v>
      </c>
      <c r="H2286" s="300"/>
      <c r="I2286" s="300"/>
      <c r="J2286" s="300"/>
      <c r="K2286" s="301"/>
    </row>
    <row r="2287" spans="1:11" ht="15" customHeight="1">
      <c r="A2287" s="501" t="s">
        <v>333</v>
      </c>
      <c r="B2287" s="509" t="s">
        <v>334</v>
      </c>
      <c r="C2287" s="305"/>
      <c r="D2287" s="304"/>
      <c r="E2287" s="306"/>
      <c r="F2287" s="307"/>
      <c r="G2287" s="331"/>
      <c r="H2287" s="300"/>
      <c r="I2287" s="300"/>
      <c r="J2287" s="300"/>
      <c r="K2287" s="301"/>
    </row>
    <row r="2288" spans="1:11" ht="15" customHeight="1">
      <c r="A2288" s="501" t="s">
        <v>331</v>
      </c>
      <c r="B2288" s="509" t="s">
        <v>335</v>
      </c>
      <c r="C2288" s="305">
        <v>5</v>
      </c>
      <c r="D2288" s="347">
        <v>1.53</v>
      </c>
      <c r="E2288" s="347">
        <v>0.99399999999999999</v>
      </c>
      <c r="F2288" s="307"/>
      <c r="G2288" s="331">
        <f>C2288*D2288*E2288</f>
        <v>7.6041000000000007</v>
      </c>
      <c r="H2288" s="300"/>
      <c r="I2288" s="300"/>
      <c r="J2288" s="300"/>
      <c r="K2288" s="301"/>
    </row>
    <row r="2289" spans="1:11" ht="15" customHeight="1">
      <c r="A2289" s="501"/>
      <c r="B2289" s="509"/>
      <c r="C2289" s="305">
        <v>5</v>
      </c>
      <c r="D2289" s="347">
        <v>1.67</v>
      </c>
      <c r="E2289" s="347">
        <v>0.99399999999999999</v>
      </c>
      <c r="F2289" s="307"/>
      <c r="G2289" s="331">
        <f t="shared" ref="G2289:G2311" si="65">C2289*D2289*E2289</f>
        <v>8.2998999999999992</v>
      </c>
      <c r="H2289" s="300"/>
      <c r="I2289" s="300"/>
      <c r="J2289" s="300"/>
      <c r="K2289" s="301"/>
    </row>
    <row r="2290" spans="1:11" ht="15" customHeight="1">
      <c r="A2290" s="501"/>
      <c r="B2290" s="509"/>
      <c r="C2290" s="305">
        <v>5</v>
      </c>
      <c r="D2290" s="347">
        <v>1.53</v>
      </c>
      <c r="E2290" s="347">
        <v>0.56000000000000005</v>
      </c>
      <c r="F2290" s="307"/>
      <c r="G2290" s="331">
        <f t="shared" si="65"/>
        <v>4.2840000000000007</v>
      </c>
      <c r="H2290" s="300"/>
      <c r="I2290" s="300"/>
      <c r="J2290" s="300"/>
      <c r="K2290" s="301"/>
    </row>
    <row r="2291" spans="1:11" ht="15" customHeight="1">
      <c r="A2291" s="501"/>
      <c r="B2291" s="509"/>
      <c r="C2291" s="305">
        <v>5</v>
      </c>
      <c r="D2291" s="347">
        <v>1.67</v>
      </c>
      <c r="E2291" s="347">
        <v>0.56000000000000005</v>
      </c>
      <c r="F2291" s="307"/>
      <c r="G2291" s="331">
        <f t="shared" si="65"/>
        <v>4.6760000000000002</v>
      </c>
      <c r="H2291" s="300"/>
      <c r="I2291" s="300"/>
      <c r="J2291" s="300"/>
      <c r="K2291" s="301"/>
    </row>
    <row r="2292" spans="1:11" ht="15" customHeight="1">
      <c r="A2292" s="501" t="s">
        <v>327</v>
      </c>
      <c r="B2292" s="509" t="s">
        <v>334</v>
      </c>
      <c r="C2292" s="305">
        <f>7*5</f>
        <v>35</v>
      </c>
      <c r="D2292" s="347">
        <v>0.8</v>
      </c>
      <c r="E2292" s="347">
        <v>0.56000000000000005</v>
      </c>
      <c r="F2292" s="307"/>
      <c r="G2292" s="331">
        <f>C2292*D2292*E2292</f>
        <v>15.680000000000001</v>
      </c>
      <c r="H2292" s="300"/>
      <c r="I2292" s="300"/>
      <c r="J2292" s="300"/>
      <c r="K2292" s="301"/>
    </row>
    <row r="2293" spans="1:11" ht="15" customHeight="1">
      <c r="A2293" s="501" t="s">
        <v>336</v>
      </c>
      <c r="B2293" s="509" t="s">
        <v>335</v>
      </c>
      <c r="C2293" s="305"/>
      <c r="D2293" s="304"/>
      <c r="E2293" s="306"/>
      <c r="F2293" s="307"/>
      <c r="G2293" s="331"/>
      <c r="H2293" s="300"/>
      <c r="I2293" s="300"/>
      <c r="J2293" s="300"/>
      <c r="K2293" s="301"/>
    </row>
    <row r="2294" spans="1:11" ht="15" customHeight="1">
      <c r="A2294" s="501" t="s">
        <v>331</v>
      </c>
      <c r="B2294" s="509" t="s">
        <v>337</v>
      </c>
      <c r="C2294" s="305">
        <v>5</v>
      </c>
      <c r="D2294" s="347">
        <v>1.53</v>
      </c>
      <c r="E2294" s="347">
        <v>0.99399999999999999</v>
      </c>
      <c r="F2294" s="307"/>
      <c r="G2294" s="331">
        <f t="shared" si="65"/>
        <v>7.6041000000000007</v>
      </c>
      <c r="H2294" s="300"/>
      <c r="I2294" s="300"/>
      <c r="J2294" s="300"/>
      <c r="K2294" s="301"/>
    </row>
    <row r="2295" spans="1:11" ht="15" customHeight="1">
      <c r="A2295" s="501"/>
      <c r="B2295" s="509"/>
      <c r="C2295" s="305">
        <v>5</v>
      </c>
      <c r="D2295" s="347">
        <v>1.67</v>
      </c>
      <c r="E2295" s="347">
        <v>0.99399999999999999</v>
      </c>
      <c r="F2295" s="307"/>
      <c r="G2295" s="331">
        <f t="shared" si="65"/>
        <v>8.2998999999999992</v>
      </c>
      <c r="H2295" s="300"/>
      <c r="I2295" s="300"/>
      <c r="J2295" s="300"/>
      <c r="K2295" s="301"/>
    </row>
    <row r="2296" spans="1:11" ht="15" customHeight="1">
      <c r="A2296" s="501"/>
      <c r="B2296" s="509"/>
      <c r="C2296" s="305">
        <v>5</v>
      </c>
      <c r="D2296" s="347">
        <v>1.53</v>
      </c>
      <c r="E2296" s="347">
        <v>0.56000000000000005</v>
      </c>
      <c r="F2296" s="349"/>
      <c r="G2296" s="331">
        <f t="shared" si="65"/>
        <v>4.2840000000000007</v>
      </c>
      <c r="K2296" s="301"/>
    </row>
    <row r="2297" spans="1:11" ht="15" customHeight="1">
      <c r="A2297" s="501"/>
      <c r="B2297" s="509"/>
      <c r="C2297" s="305">
        <v>5</v>
      </c>
      <c r="D2297" s="347">
        <v>1.67</v>
      </c>
      <c r="E2297" s="347">
        <v>0.56000000000000005</v>
      </c>
      <c r="F2297" s="349"/>
      <c r="G2297" s="331">
        <f t="shared" si="65"/>
        <v>4.6760000000000002</v>
      </c>
      <c r="K2297" s="301"/>
    </row>
    <row r="2298" spans="1:11" ht="15" customHeight="1">
      <c r="A2298" s="501" t="s">
        <v>327</v>
      </c>
      <c r="B2298" s="509" t="s">
        <v>324</v>
      </c>
      <c r="C2298" s="305">
        <f>7*5</f>
        <v>35</v>
      </c>
      <c r="D2298" s="347">
        <v>0.8</v>
      </c>
      <c r="E2298" s="347">
        <v>0.56000000000000005</v>
      </c>
      <c r="F2298" s="307"/>
      <c r="G2298" s="331">
        <f t="shared" si="65"/>
        <v>15.680000000000001</v>
      </c>
      <c r="H2298" s="300"/>
      <c r="I2298" s="300"/>
      <c r="J2298" s="300"/>
      <c r="K2298" s="301"/>
    </row>
    <row r="2299" spans="1:11" ht="15" customHeight="1">
      <c r="A2299" s="501" t="s">
        <v>338</v>
      </c>
      <c r="B2299" s="509" t="s">
        <v>326</v>
      </c>
      <c r="C2299" s="305">
        <f>8*5</f>
        <v>40</v>
      </c>
      <c r="D2299" s="347">
        <v>1.36</v>
      </c>
      <c r="E2299" s="347">
        <v>0.56000000000000005</v>
      </c>
      <c r="F2299" s="307"/>
      <c r="G2299" s="331">
        <f t="shared" si="65"/>
        <v>30.464000000000006</v>
      </c>
      <c r="H2299" s="300"/>
      <c r="I2299" s="300"/>
      <c r="J2299" s="300"/>
      <c r="K2299" s="301"/>
    </row>
    <row r="2300" spans="1:11" ht="15" customHeight="1">
      <c r="A2300" s="501"/>
      <c r="B2300" s="509"/>
      <c r="C2300" s="305">
        <f>2*5</f>
        <v>10</v>
      </c>
      <c r="D2300" s="347">
        <v>1.78</v>
      </c>
      <c r="E2300" s="347">
        <v>0.56000000000000005</v>
      </c>
      <c r="F2300" s="307"/>
      <c r="G2300" s="331">
        <f t="shared" si="65"/>
        <v>9.9680000000000017</v>
      </c>
      <c r="H2300" s="300"/>
      <c r="I2300" s="300"/>
      <c r="J2300" s="300"/>
      <c r="K2300" s="301"/>
    </row>
    <row r="2301" spans="1:11" ht="15" customHeight="1">
      <c r="A2301" s="501"/>
      <c r="B2301" s="509"/>
      <c r="C2301" s="305">
        <f>4*5</f>
        <v>20</v>
      </c>
      <c r="D2301" s="347">
        <v>0.59</v>
      </c>
      <c r="E2301" s="347">
        <v>0.56000000000000005</v>
      </c>
      <c r="F2301" s="307"/>
      <c r="G2301" s="331">
        <f t="shared" si="65"/>
        <v>6.6079999999999997</v>
      </c>
      <c r="H2301" s="300"/>
      <c r="I2301" s="300"/>
      <c r="J2301" s="300"/>
      <c r="K2301" s="301"/>
    </row>
    <row r="2302" spans="1:11" ht="15" customHeight="1">
      <c r="A2302" s="501"/>
      <c r="B2302" s="509"/>
      <c r="C2302" s="305">
        <f>4*5</f>
        <v>20</v>
      </c>
      <c r="D2302" s="347">
        <v>0.5</v>
      </c>
      <c r="E2302" s="347">
        <v>0.56000000000000005</v>
      </c>
      <c r="F2302" s="307"/>
      <c r="G2302" s="331">
        <f t="shared" si="65"/>
        <v>5.6000000000000005</v>
      </c>
      <c r="H2302" s="300"/>
      <c r="I2302" s="300"/>
      <c r="J2302" s="300"/>
      <c r="K2302" s="301"/>
    </row>
    <row r="2303" spans="1:11" ht="15" customHeight="1">
      <c r="A2303" s="501"/>
      <c r="B2303" s="509"/>
      <c r="C2303" s="305">
        <f>4*5</f>
        <v>20</v>
      </c>
      <c r="D2303" s="347">
        <v>0.8</v>
      </c>
      <c r="E2303" s="347">
        <v>0.56000000000000005</v>
      </c>
      <c r="F2303" s="307"/>
      <c r="G2303" s="331">
        <f t="shared" si="65"/>
        <v>8.9600000000000009</v>
      </c>
      <c r="H2303" s="300"/>
      <c r="I2303" s="300"/>
      <c r="J2303" s="300"/>
      <c r="K2303" s="301"/>
    </row>
    <row r="2304" spans="1:11" ht="15" customHeight="1">
      <c r="A2304" s="501"/>
      <c r="B2304" s="509"/>
      <c r="C2304" s="305">
        <f>4*5</f>
        <v>20</v>
      </c>
      <c r="D2304" s="347">
        <v>0.42</v>
      </c>
      <c r="E2304" s="347">
        <v>0.56000000000000005</v>
      </c>
      <c r="F2304" s="349"/>
      <c r="G2304" s="331">
        <f t="shared" si="65"/>
        <v>4.7040000000000006</v>
      </c>
      <c r="K2304" s="301"/>
    </row>
    <row r="2305" spans="1:11" ht="15" customHeight="1">
      <c r="A2305" s="501"/>
      <c r="B2305" s="509"/>
      <c r="C2305" s="305">
        <f>2*5</f>
        <v>10</v>
      </c>
      <c r="D2305" s="347">
        <v>0.73</v>
      </c>
      <c r="E2305" s="347">
        <v>0.56000000000000005</v>
      </c>
      <c r="F2305" s="349"/>
      <c r="G2305" s="331">
        <f t="shared" si="65"/>
        <v>4.0880000000000001</v>
      </c>
      <c r="K2305" s="301"/>
    </row>
    <row r="2306" spans="1:11" ht="15" customHeight="1">
      <c r="A2306" s="501"/>
      <c r="B2306" s="509"/>
      <c r="C2306" s="305">
        <f>2*5</f>
        <v>10</v>
      </c>
      <c r="D2306" s="347">
        <v>0.35</v>
      </c>
      <c r="E2306" s="347">
        <v>0.56000000000000005</v>
      </c>
      <c r="F2306" s="349"/>
      <c r="G2306" s="331">
        <f t="shared" si="65"/>
        <v>1.9600000000000002</v>
      </c>
      <c r="I2306" s="350"/>
      <c r="K2306" s="301"/>
    </row>
    <row r="2307" spans="1:11" ht="15" customHeight="1">
      <c r="A2307" s="501" t="s">
        <v>339</v>
      </c>
      <c r="B2307" s="509"/>
      <c r="C2307" s="305"/>
      <c r="D2307" s="304"/>
      <c r="E2307" s="306"/>
      <c r="F2307" s="307"/>
      <c r="G2307" s="331"/>
      <c r="H2307" s="300"/>
      <c r="I2307" s="300"/>
      <c r="J2307" s="300"/>
      <c r="K2307" s="301"/>
    </row>
    <row r="2308" spans="1:11" ht="15" customHeight="1">
      <c r="A2308" s="501"/>
      <c r="B2308" s="509"/>
      <c r="C2308" s="305">
        <f>2*5</f>
        <v>10</v>
      </c>
      <c r="D2308" s="347">
        <v>1.6</v>
      </c>
      <c r="E2308" s="347">
        <v>0.56000000000000005</v>
      </c>
      <c r="F2308" s="307"/>
      <c r="G2308" s="331">
        <f>C2308*D2308*E2308</f>
        <v>8.9600000000000009</v>
      </c>
      <c r="H2308" s="300"/>
      <c r="I2308" s="300"/>
      <c r="J2308" s="300"/>
      <c r="K2308" s="301"/>
    </row>
    <row r="2309" spans="1:11" ht="15" customHeight="1">
      <c r="A2309" s="501"/>
      <c r="B2309" s="509"/>
      <c r="C2309" s="305">
        <f>4*5</f>
        <v>20</v>
      </c>
      <c r="D2309" s="347">
        <v>1.55</v>
      </c>
      <c r="E2309" s="347">
        <v>0.56000000000000005</v>
      </c>
      <c r="F2309" s="307"/>
      <c r="G2309" s="331">
        <f t="shared" si="65"/>
        <v>17.360000000000003</v>
      </c>
      <c r="H2309" s="300"/>
      <c r="I2309" s="300"/>
      <c r="J2309" s="300"/>
      <c r="K2309" s="301"/>
    </row>
    <row r="2310" spans="1:11" ht="15" customHeight="1">
      <c r="A2310" s="501"/>
      <c r="B2310" s="509"/>
      <c r="C2310" s="305">
        <f>4*5</f>
        <v>20</v>
      </c>
      <c r="D2310" s="347">
        <v>1.39</v>
      </c>
      <c r="E2310" s="347">
        <v>0.56000000000000005</v>
      </c>
      <c r="F2310" s="307"/>
      <c r="G2310" s="331">
        <f t="shared" si="65"/>
        <v>15.568</v>
      </c>
      <c r="H2310" s="300"/>
      <c r="I2310" s="300"/>
      <c r="J2310" s="300"/>
      <c r="K2310" s="301"/>
    </row>
    <row r="2311" spans="1:11" ht="15" customHeight="1">
      <c r="A2311" s="501"/>
      <c r="B2311" s="509"/>
      <c r="C2311" s="305">
        <f>4*5</f>
        <v>20</v>
      </c>
      <c r="D2311" s="347">
        <v>1.06</v>
      </c>
      <c r="E2311" s="347">
        <v>0.56000000000000005</v>
      </c>
      <c r="F2311" s="307"/>
      <c r="G2311" s="331">
        <f t="shared" si="65"/>
        <v>11.872000000000003</v>
      </c>
      <c r="H2311" s="300"/>
      <c r="I2311" s="300"/>
      <c r="J2311" s="300"/>
      <c r="K2311" s="301"/>
    </row>
    <row r="2312" spans="1:11" ht="15" customHeight="1">
      <c r="A2312" s="501"/>
      <c r="B2312" s="509"/>
      <c r="C2312" s="305"/>
      <c r="D2312" s="304"/>
      <c r="E2312" s="306"/>
      <c r="F2312" s="307"/>
      <c r="G2312" s="331"/>
      <c r="H2312" s="300"/>
      <c r="I2312" s="300"/>
      <c r="J2312" s="300"/>
      <c r="K2312" s="301"/>
    </row>
    <row r="2313" spans="1:11" ht="15" customHeight="1">
      <c r="A2313" s="512"/>
      <c r="B2313" s="512"/>
      <c r="C2313" s="349"/>
      <c r="D2313" s="349"/>
      <c r="E2313" s="349"/>
      <c r="F2313" s="349"/>
      <c r="G2313" s="349"/>
      <c r="K2313" s="301"/>
    </row>
    <row r="2314" spans="1:11" ht="15" customHeight="1" thickBot="1">
      <c r="A2314" s="502" t="s">
        <v>13</v>
      </c>
      <c r="B2314" s="477"/>
      <c r="C2314" s="477"/>
      <c r="D2314" s="477"/>
      <c r="E2314" s="477"/>
      <c r="F2314" s="473"/>
      <c r="G2314" s="308">
        <f>ROUNDUP((SUM(G2276:G2313)),0)</f>
        <v>397</v>
      </c>
      <c r="H2314" s="292"/>
      <c r="I2314" s="309"/>
      <c r="J2314" s="309"/>
      <c r="K2314" s="310"/>
    </row>
    <row r="2315" spans="1:11" ht="15" customHeight="1" thickBot="1">
      <c r="A2315" s="495"/>
      <c r="B2315" s="496"/>
      <c r="C2315" s="496"/>
      <c r="D2315" s="496"/>
      <c r="E2315" s="496"/>
      <c r="F2315" s="496"/>
      <c r="G2315" s="496"/>
      <c r="H2315" s="496"/>
      <c r="I2315" s="496"/>
      <c r="J2315" s="496"/>
      <c r="K2315" s="497"/>
    </row>
    <row r="2316" spans="1:11" ht="15" customHeight="1">
      <c r="A2316" s="311"/>
      <c r="B2316" s="312"/>
      <c r="C2316" s="312"/>
      <c r="D2316" s="312"/>
      <c r="E2316" s="312"/>
      <c r="F2316" s="312"/>
      <c r="G2316" s="312"/>
      <c r="H2316" s="312"/>
      <c r="I2316" s="312"/>
      <c r="J2316" s="312"/>
      <c r="K2316" s="313"/>
    </row>
    <row r="2317" spans="1:11" ht="15" customHeight="1">
      <c r="A2317" s="459"/>
      <c r="B2317" s="460"/>
      <c r="C2317" s="460"/>
      <c r="D2317" s="460"/>
      <c r="E2317" s="460"/>
      <c r="F2317" s="460"/>
      <c r="G2317" s="460"/>
      <c r="H2317" s="460"/>
      <c r="I2317" s="460"/>
      <c r="J2317" s="286"/>
      <c r="K2317" s="314"/>
    </row>
    <row r="2318" spans="1:11" ht="15" customHeight="1">
      <c r="A2318" s="461" t="s">
        <v>315</v>
      </c>
      <c r="B2318" s="460"/>
      <c r="C2318" s="460"/>
      <c r="D2318" s="316"/>
      <c r="E2318" s="316"/>
      <c r="F2318" s="462" t="s">
        <v>315</v>
      </c>
      <c r="G2318" s="460"/>
      <c r="H2318" s="460"/>
      <c r="I2318" s="316"/>
      <c r="J2318" s="286"/>
      <c r="K2318" s="314"/>
    </row>
    <row r="2319" spans="1:11" ht="15" customHeight="1" thickBot="1">
      <c r="A2319" s="451" t="s">
        <v>316</v>
      </c>
      <c r="B2319" s="452"/>
      <c r="C2319" s="452"/>
      <c r="D2319" s="317"/>
      <c r="E2319" s="317"/>
      <c r="F2319" s="453" t="s">
        <v>316</v>
      </c>
      <c r="G2319" s="452"/>
      <c r="H2319" s="452"/>
      <c r="I2319" s="317"/>
      <c r="J2319" s="318"/>
      <c r="K2319" s="319"/>
    </row>
    <row r="2320" spans="1:11" ht="15" customHeight="1">
      <c r="A2320" s="492" t="s">
        <v>302</v>
      </c>
      <c r="B2320" s="493"/>
      <c r="C2320" s="493"/>
      <c r="D2320" s="493"/>
      <c r="E2320" s="493"/>
      <c r="F2320" s="493"/>
      <c r="G2320" s="493"/>
      <c r="H2320" s="493"/>
      <c r="I2320" s="493"/>
      <c r="J2320" s="493"/>
      <c r="K2320" s="494"/>
    </row>
    <row r="2321" spans="1:11" ht="15" customHeight="1" thickBot="1">
      <c r="A2321" s="483"/>
      <c r="B2321" s="479"/>
      <c r="C2321" s="479"/>
      <c r="D2321" s="479"/>
      <c r="E2321" s="479"/>
      <c r="F2321" s="479"/>
      <c r="G2321" s="479"/>
      <c r="H2321" s="479"/>
      <c r="I2321" s="479"/>
      <c r="J2321" s="479"/>
      <c r="K2321" s="480"/>
    </row>
    <row r="2322" spans="1:11" ht="27" customHeight="1">
      <c r="A2322" s="288" t="s">
        <v>303</v>
      </c>
      <c r="B2322" s="484" t="str">
        <f>B3</f>
        <v>CONSTRUCCION DE LOS SISTEMAS DE ALCANTARILLADO PLUVIAL DE LOS BARRIOS EL DORADO, PRADOS DE SAN LUIS, SANTA CATALINA, PATRIOTAS, VILLA BACHUE y PRADOS DEL NORTE DE LA CIUDAD DE TUNJA.</v>
      </c>
      <c r="C2322" s="485"/>
      <c r="D2322" s="485"/>
      <c r="E2322" s="485"/>
      <c r="F2322" s="485"/>
      <c r="G2322" s="485"/>
      <c r="H2322" s="485"/>
      <c r="I2322" s="485"/>
      <c r="J2322" s="485"/>
      <c r="K2322" s="486"/>
    </row>
    <row r="2323" spans="1:11" ht="15" customHeight="1">
      <c r="A2323" s="487" t="s">
        <v>305</v>
      </c>
      <c r="B2323" s="455"/>
      <c r="C2323" s="488"/>
      <c r="D2323" s="489"/>
      <c r="E2323" s="489"/>
      <c r="F2323" s="455"/>
      <c r="G2323" s="490" t="s">
        <v>306</v>
      </c>
      <c r="H2323" s="455"/>
      <c r="I2323" s="490"/>
      <c r="J2323" s="489"/>
      <c r="K2323" s="491"/>
    </row>
    <row r="2324" spans="1:11" ht="28.9" customHeight="1" thickBot="1">
      <c r="A2324" s="289" t="s">
        <v>8</v>
      </c>
      <c r="B2324" s="465" t="s">
        <v>129</v>
      </c>
      <c r="C2324" s="466"/>
      <c r="D2324" s="467" t="s">
        <v>10</v>
      </c>
      <c r="E2324" s="468"/>
      <c r="F2324" s="466"/>
      <c r="G2324" s="503" t="str">
        <f>'PRESUPUESTO OFICIAL'!C123</f>
        <v>SUMINISTRO E INSTALACIÓN TUBERÍA DE ALCANTARILLADO PVC D=12"</v>
      </c>
      <c r="H2324" s="468"/>
      <c r="I2324" s="468"/>
      <c r="J2324" s="290" t="s">
        <v>9</v>
      </c>
      <c r="K2324" s="291" t="s">
        <v>7</v>
      </c>
    </row>
    <row r="2325" spans="1:11" ht="15" customHeight="1">
      <c r="A2325" s="470" t="s">
        <v>307</v>
      </c>
      <c r="B2325" s="471"/>
      <c r="C2325" s="474" t="s">
        <v>5</v>
      </c>
      <c r="D2325" s="476" t="s">
        <v>308</v>
      </c>
      <c r="E2325" s="477"/>
      <c r="F2325" s="473"/>
      <c r="G2325" s="474" t="s">
        <v>13</v>
      </c>
      <c r="H2325" s="478" t="s">
        <v>309</v>
      </c>
      <c r="I2325" s="479"/>
      <c r="J2325" s="479"/>
      <c r="K2325" s="480"/>
    </row>
    <row r="2326" spans="1:11" ht="15" customHeight="1">
      <c r="A2326" s="483"/>
      <c r="B2326" s="471"/>
      <c r="C2326" s="506"/>
      <c r="D2326" s="323" t="s">
        <v>310</v>
      </c>
      <c r="E2326" s="323" t="s">
        <v>311</v>
      </c>
      <c r="F2326" s="323" t="s">
        <v>312</v>
      </c>
      <c r="G2326" s="506"/>
      <c r="H2326" s="481"/>
      <c r="I2326" s="477"/>
      <c r="J2326" s="477"/>
      <c r="K2326" s="482"/>
    </row>
    <row r="2327" spans="1:11" ht="15" customHeight="1">
      <c r="A2327" s="454" t="s">
        <v>402</v>
      </c>
      <c r="B2327" s="463" t="s">
        <v>402</v>
      </c>
      <c r="C2327" s="294"/>
      <c r="D2327" s="296">
        <v>24.3</v>
      </c>
      <c r="E2327" s="306"/>
      <c r="F2327" s="307"/>
      <c r="G2327" s="331">
        <f>D2327</f>
        <v>24.3</v>
      </c>
      <c r="H2327" s="300"/>
      <c r="I2327" s="300"/>
      <c r="J2327" s="300"/>
      <c r="K2327" s="301"/>
    </row>
    <row r="2328" spans="1:11" ht="15" customHeight="1">
      <c r="A2328" s="454" t="s">
        <v>404</v>
      </c>
      <c r="B2328" s="463" t="s">
        <v>404</v>
      </c>
      <c r="C2328" s="294"/>
      <c r="D2328" s="296">
        <v>22.1</v>
      </c>
      <c r="E2328" s="306"/>
      <c r="F2328" s="307"/>
      <c r="G2328" s="331">
        <f>D2328</f>
        <v>22.1</v>
      </c>
      <c r="H2328" s="300"/>
      <c r="I2328" s="300"/>
      <c r="J2328" s="300"/>
      <c r="K2328" s="301"/>
    </row>
    <row r="2329" spans="1:11" ht="15" customHeight="1">
      <c r="A2329" s="454" t="s">
        <v>405</v>
      </c>
      <c r="B2329" s="464" t="s">
        <v>405</v>
      </c>
      <c r="C2329" s="294"/>
      <c r="D2329" s="296">
        <v>11.6</v>
      </c>
      <c r="E2329" s="349"/>
      <c r="F2329" s="349"/>
      <c r="G2329" s="331">
        <f>D2329</f>
        <v>11.6</v>
      </c>
      <c r="K2329" s="301"/>
    </row>
    <row r="2330" spans="1:11" ht="15" customHeight="1">
      <c r="A2330" s="454" t="s">
        <v>313</v>
      </c>
      <c r="B2330" s="464" t="s">
        <v>313</v>
      </c>
      <c r="C2330" s="294"/>
      <c r="D2330" s="296">
        <v>34.4</v>
      </c>
      <c r="E2330" s="349"/>
      <c r="F2330" s="349"/>
      <c r="G2330" s="331">
        <f t="shared" ref="G2330:G2331" si="66">D2330</f>
        <v>34.4</v>
      </c>
      <c r="K2330" s="301"/>
    </row>
    <row r="2331" spans="1:11" ht="15" customHeight="1">
      <c r="A2331" s="454" t="s">
        <v>314</v>
      </c>
      <c r="B2331" s="464" t="s">
        <v>314</v>
      </c>
      <c r="C2331" s="294"/>
      <c r="D2331" s="296">
        <v>39.299999999999997</v>
      </c>
      <c r="E2331" s="349"/>
      <c r="F2331" s="349"/>
      <c r="G2331" s="331">
        <f t="shared" si="66"/>
        <v>39.299999999999997</v>
      </c>
      <c r="K2331" s="301"/>
    </row>
    <row r="2332" spans="1:11" ht="15" customHeight="1">
      <c r="A2332" s="513"/>
      <c r="B2332" s="514"/>
      <c r="C2332" s="305"/>
      <c r="D2332" s="349"/>
      <c r="E2332" s="349"/>
      <c r="F2332" s="349"/>
      <c r="G2332" s="331"/>
      <c r="K2332" s="301"/>
    </row>
    <row r="2333" spans="1:11" ht="15" customHeight="1">
      <c r="A2333" s="504"/>
      <c r="B2333" s="505"/>
      <c r="C2333" s="305"/>
      <c r="D2333" s="349"/>
      <c r="E2333" s="349"/>
      <c r="F2333" s="349"/>
      <c r="G2333" s="331"/>
      <c r="K2333" s="301"/>
    </row>
    <row r="2334" spans="1:11" ht="15" customHeight="1">
      <c r="A2334" s="501"/>
      <c r="B2334" s="509"/>
      <c r="C2334" s="305"/>
      <c r="D2334" s="349"/>
      <c r="E2334" s="349"/>
      <c r="F2334" s="349"/>
      <c r="G2334" s="331"/>
      <c r="K2334" s="301"/>
    </row>
    <row r="2335" spans="1:11" ht="15" customHeight="1">
      <c r="A2335" s="512"/>
      <c r="B2335" s="512"/>
      <c r="C2335" s="349"/>
      <c r="D2335" s="349"/>
      <c r="E2335" s="349"/>
      <c r="F2335" s="349"/>
      <c r="G2335" s="349"/>
      <c r="K2335" s="301"/>
    </row>
    <row r="2336" spans="1:11" ht="15" customHeight="1" thickBot="1">
      <c r="A2336" s="502" t="s">
        <v>13</v>
      </c>
      <c r="B2336" s="477"/>
      <c r="C2336" s="477"/>
      <c r="D2336" s="477"/>
      <c r="E2336" s="477"/>
      <c r="F2336" s="473"/>
      <c r="G2336" s="308">
        <f>ROUNDUP((SUM(G2327:G2335)),0)</f>
        <v>132</v>
      </c>
      <c r="H2336" s="292"/>
      <c r="I2336" s="309"/>
      <c r="J2336" s="309"/>
      <c r="K2336" s="310"/>
    </row>
    <row r="2337" spans="1:11" ht="15" customHeight="1" thickBot="1">
      <c r="A2337" s="495"/>
      <c r="B2337" s="496"/>
      <c r="C2337" s="496"/>
      <c r="D2337" s="496"/>
      <c r="E2337" s="496"/>
      <c r="F2337" s="496"/>
      <c r="G2337" s="496"/>
      <c r="H2337" s="496"/>
      <c r="I2337" s="496"/>
      <c r="J2337" s="496"/>
      <c r="K2337" s="497"/>
    </row>
    <row r="2338" spans="1:11" ht="15" customHeight="1">
      <c r="A2338" s="311"/>
      <c r="B2338" s="312"/>
      <c r="C2338" s="312"/>
      <c r="D2338" s="312"/>
      <c r="E2338" s="312"/>
      <c r="F2338" s="312"/>
      <c r="G2338" s="312"/>
      <c r="H2338" s="312"/>
      <c r="I2338" s="312"/>
      <c r="J2338" s="312"/>
      <c r="K2338" s="313"/>
    </row>
    <row r="2339" spans="1:11" ht="15" customHeight="1">
      <c r="A2339" s="459"/>
      <c r="B2339" s="460"/>
      <c r="C2339" s="460"/>
      <c r="D2339" s="460"/>
      <c r="E2339" s="460"/>
      <c r="F2339" s="460"/>
      <c r="G2339" s="460"/>
      <c r="H2339" s="460"/>
      <c r="I2339" s="460"/>
      <c r="J2339" s="286"/>
      <c r="K2339" s="314"/>
    </row>
    <row r="2340" spans="1:11" ht="15" customHeight="1">
      <c r="A2340" s="461" t="s">
        <v>315</v>
      </c>
      <c r="B2340" s="460"/>
      <c r="C2340" s="460"/>
      <c r="D2340" s="316"/>
      <c r="E2340" s="316"/>
      <c r="F2340" s="462" t="s">
        <v>315</v>
      </c>
      <c r="G2340" s="460"/>
      <c r="H2340" s="460"/>
      <c r="I2340" s="316"/>
      <c r="J2340" s="286"/>
      <c r="K2340" s="314"/>
    </row>
    <row r="2341" spans="1:11" ht="15" customHeight="1" thickBot="1">
      <c r="A2341" s="451" t="s">
        <v>316</v>
      </c>
      <c r="B2341" s="452"/>
      <c r="C2341" s="452"/>
      <c r="D2341" s="317"/>
      <c r="E2341" s="317"/>
      <c r="F2341" s="453" t="s">
        <v>316</v>
      </c>
      <c r="G2341" s="452"/>
      <c r="H2341" s="452"/>
      <c r="I2341" s="317"/>
      <c r="J2341" s="318"/>
      <c r="K2341" s="319"/>
    </row>
    <row r="2342" spans="1:11" ht="15" customHeight="1">
      <c r="A2342" s="492" t="s">
        <v>302</v>
      </c>
      <c r="B2342" s="493"/>
      <c r="C2342" s="493"/>
      <c r="D2342" s="493"/>
      <c r="E2342" s="493"/>
      <c r="F2342" s="493"/>
      <c r="G2342" s="493"/>
      <c r="H2342" s="493"/>
      <c r="I2342" s="493"/>
      <c r="J2342" s="493"/>
      <c r="K2342" s="494"/>
    </row>
    <row r="2343" spans="1:11" ht="15" customHeight="1" thickBot="1">
      <c r="A2343" s="483"/>
      <c r="B2343" s="479"/>
      <c r="C2343" s="479"/>
      <c r="D2343" s="479"/>
      <c r="E2343" s="479"/>
      <c r="F2343" s="479"/>
      <c r="G2343" s="479"/>
      <c r="H2343" s="479"/>
      <c r="I2343" s="479"/>
      <c r="J2343" s="479"/>
      <c r="K2343" s="480"/>
    </row>
    <row r="2344" spans="1:11" ht="29.45" customHeight="1">
      <c r="A2344" s="288" t="s">
        <v>303</v>
      </c>
      <c r="B2344" s="484" t="str">
        <f>B3</f>
        <v>CONSTRUCCION DE LOS SISTEMAS DE ALCANTARILLADO PLUVIAL DE LOS BARRIOS EL DORADO, PRADOS DE SAN LUIS, SANTA CATALINA, PATRIOTAS, VILLA BACHUE y PRADOS DEL NORTE DE LA CIUDAD DE TUNJA.</v>
      </c>
      <c r="C2344" s="485"/>
      <c r="D2344" s="485"/>
      <c r="E2344" s="485"/>
      <c r="F2344" s="485"/>
      <c r="G2344" s="485"/>
      <c r="H2344" s="485"/>
      <c r="I2344" s="485"/>
      <c r="J2344" s="485"/>
      <c r="K2344" s="486"/>
    </row>
    <row r="2345" spans="1:11" ht="15" customHeight="1">
      <c r="A2345" s="487" t="s">
        <v>305</v>
      </c>
      <c r="B2345" s="455"/>
      <c r="C2345" s="488"/>
      <c r="D2345" s="489"/>
      <c r="E2345" s="489"/>
      <c r="F2345" s="455"/>
      <c r="G2345" s="490" t="s">
        <v>306</v>
      </c>
      <c r="H2345" s="455"/>
      <c r="I2345" s="490"/>
      <c r="J2345" s="489"/>
      <c r="K2345" s="491"/>
    </row>
    <row r="2346" spans="1:11" ht="30" customHeight="1" thickBot="1">
      <c r="A2346" s="289" t="s">
        <v>8</v>
      </c>
      <c r="B2346" s="465" t="s">
        <v>130</v>
      </c>
      <c r="C2346" s="466"/>
      <c r="D2346" s="467" t="s">
        <v>10</v>
      </c>
      <c r="E2346" s="468"/>
      <c r="F2346" s="466"/>
      <c r="G2346" s="503" t="str">
        <f>'PRESUPUESTO OFICIAL'!C124</f>
        <v>POZO DE INSPECCIÓN, DIAMETRO INTERIOR 1.2 M. (1.00 M. &lt; H &lt; 1.50 M.). ( INCLUYE ARO Y TAPA).</v>
      </c>
      <c r="H2346" s="468"/>
      <c r="I2346" s="468"/>
      <c r="J2346" s="290" t="s">
        <v>9</v>
      </c>
      <c r="K2346" s="291" t="s">
        <v>9</v>
      </c>
    </row>
    <row r="2347" spans="1:11" ht="15" customHeight="1">
      <c r="A2347" s="470" t="s">
        <v>307</v>
      </c>
      <c r="B2347" s="471"/>
      <c r="C2347" s="474" t="s">
        <v>5</v>
      </c>
      <c r="D2347" s="476" t="s">
        <v>308</v>
      </c>
      <c r="E2347" s="477"/>
      <c r="F2347" s="473"/>
      <c r="G2347" s="474" t="s">
        <v>13</v>
      </c>
      <c r="H2347" s="478" t="s">
        <v>309</v>
      </c>
      <c r="I2347" s="479"/>
      <c r="J2347" s="479"/>
      <c r="K2347" s="480"/>
    </row>
    <row r="2348" spans="1:11" ht="15" customHeight="1">
      <c r="A2348" s="483"/>
      <c r="B2348" s="471"/>
      <c r="C2348" s="506"/>
      <c r="D2348" s="323" t="s">
        <v>310</v>
      </c>
      <c r="E2348" s="323" t="s">
        <v>311</v>
      </c>
      <c r="F2348" s="323" t="s">
        <v>312</v>
      </c>
      <c r="G2348" s="506"/>
      <c r="H2348" s="481"/>
      <c r="I2348" s="477"/>
      <c r="J2348" s="477"/>
      <c r="K2348" s="482"/>
    </row>
    <row r="2349" spans="1:11" ht="15" customHeight="1">
      <c r="A2349" s="501" t="s">
        <v>424</v>
      </c>
      <c r="B2349" s="509" t="s">
        <v>342</v>
      </c>
      <c r="C2349" s="305">
        <v>1</v>
      </c>
      <c r="D2349" s="304"/>
      <c r="E2349" s="306"/>
      <c r="F2349" s="337">
        <v>1.4400000000000546</v>
      </c>
      <c r="G2349" s="331">
        <f>C2349</f>
        <v>1</v>
      </c>
      <c r="H2349" s="300"/>
      <c r="I2349" s="300"/>
      <c r="J2349" s="300"/>
      <c r="K2349" s="301"/>
    </row>
    <row r="2350" spans="1:11" ht="15" customHeight="1">
      <c r="A2350" s="501" t="s">
        <v>319</v>
      </c>
      <c r="B2350" s="509" t="s">
        <v>319</v>
      </c>
      <c r="C2350" s="305">
        <v>1</v>
      </c>
      <c r="D2350" s="304"/>
      <c r="E2350" s="306"/>
      <c r="F2350" s="307">
        <v>1.3200000000001637</v>
      </c>
      <c r="G2350" s="331">
        <f>C2350</f>
        <v>1</v>
      </c>
      <c r="H2350" s="300"/>
      <c r="I2350" s="300"/>
      <c r="J2350" s="300"/>
      <c r="K2350" s="301"/>
    </row>
    <row r="2351" spans="1:11" ht="15" customHeight="1">
      <c r="A2351" s="501"/>
      <c r="B2351" s="509"/>
      <c r="C2351" s="305"/>
      <c r="D2351" s="304"/>
      <c r="E2351" s="306"/>
      <c r="F2351" s="307"/>
      <c r="G2351" s="331"/>
      <c r="H2351" s="300"/>
      <c r="I2351" s="300"/>
      <c r="J2351" s="300"/>
      <c r="K2351" s="301"/>
    </row>
    <row r="2352" spans="1:11" ht="15" customHeight="1">
      <c r="A2352" s="501"/>
      <c r="B2352" s="509"/>
      <c r="C2352" s="305"/>
      <c r="D2352" s="304"/>
      <c r="E2352" s="306"/>
      <c r="F2352" s="307"/>
      <c r="G2352" s="331"/>
      <c r="H2352" s="300"/>
      <c r="I2352" s="300"/>
      <c r="J2352" s="300"/>
      <c r="K2352" s="301"/>
    </row>
    <row r="2353" spans="1:11" ht="15" customHeight="1">
      <c r="A2353" s="501"/>
      <c r="B2353" s="509"/>
      <c r="C2353" s="305"/>
      <c r="D2353" s="304"/>
      <c r="E2353" s="306"/>
      <c r="F2353" s="307"/>
      <c r="G2353" s="331"/>
      <c r="H2353" s="300"/>
      <c r="I2353" s="300"/>
      <c r="J2353" s="300"/>
      <c r="K2353" s="301"/>
    </row>
    <row r="2354" spans="1:11" ht="15" customHeight="1">
      <c r="A2354" s="501"/>
      <c r="B2354" s="509"/>
      <c r="C2354" s="305"/>
      <c r="D2354" s="304"/>
      <c r="E2354" s="306"/>
      <c r="F2354" s="307"/>
      <c r="G2354" s="331"/>
      <c r="H2354" s="300"/>
      <c r="I2354" s="300"/>
      <c r="J2354" s="300"/>
      <c r="K2354" s="301"/>
    </row>
    <row r="2355" spans="1:11" ht="15" customHeight="1">
      <c r="A2355" s="501"/>
      <c r="B2355" s="509"/>
      <c r="C2355" s="305"/>
      <c r="D2355" s="349"/>
      <c r="E2355" s="349"/>
      <c r="F2355" s="349"/>
      <c r="G2355" s="331"/>
      <c r="K2355" s="301"/>
    </row>
    <row r="2356" spans="1:11" ht="15" customHeight="1">
      <c r="A2356" s="501"/>
      <c r="B2356" s="509"/>
      <c r="C2356" s="305"/>
      <c r="D2356" s="349"/>
      <c r="E2356" s="349"/>
      <c r="F2356" s="349"/>
      <c r="G2356" s="331"/>
      <c r="K2356" s="301"/>
    </row>
    <row r="2357" spans="1:11" ht="15" customHeight="1" thickBot="1">
      <c r="A2357" s="502" t="s">
        <v>13</v>
      </c>
      <c r="B2357" s="477"/>
      <c r="C2357" s="477"/>
      <c r="D2357" s="477"/>
      <c r="E2357" s="477"/>
      <c r="F2357" s="473"/>
      <c r="G2357" s="308">
        <f>ROUNDUP((SUM(G2349:G2356)),0)</f>
        <v>2</v>
      </c>
      <c r="H2357" s="292"/>
      <c r="I2357" s="309"/>
      <c r="J2357" s="309"/>
      <c r="K2357" s="310"/>
    </row>
    <row r="2358" spans="1:11" ht="15" customHeight="1" thickBot="1">
      <c r="A2358" s="495"/>
      <c r="B2358" s="496"/>
      <c r="C2358" s="496"/>
      <c r="D2358" s="496"/>
      <c r="E2358" s="496"/>
      <c r="F2358" s="496"/>
      <c r="G2358" s="496"/>
      <c r="H2358" s="496"/>
      <c r="I2358" s="496"/>
      <c r="J2358" s="496"/>
      <c r="K2358" s="497"/>
    </row>
    <row r="2359" spans="1:11" ht="15" customHeight="1">
      <c r="A2359" s="311"/>
      <c r="B2359" s="312"/>
      <c r="C2359" s="312"/>
      <c r="D2359" s="312"/>
      <c r="E2359" s="312"/>
      <c r="F2359" s="312"/>
      <c r="G2359" s="312"/>
      <c r="H2359" s="312"/>
      <c r="I2359" s="312"/>
      <c r="J2359" s="312"/>
      <c r="K2359" s="313"/>
    </row>
    <row r="2360" spans="1:11" ht="15" customHeight="1">
      <c r="A2360" s="459"/>
      <c r="B2360" s="460"/>
      <c r="C2360" s="460"/>
      <c r="D2360" s="460"/>
      <c r="E2360" s="460"/>
      <c r="F2360" s="460"/>
      <c r="G2360" s="460"/>
      <c r="H2360" s="460"/>
      <c r="I2360" s="460"/>
      <c r="J2360" s="286"/>
      <c r="K2360" s="314"/>
    </row>
    <row r="2361" spans="1:11" ht="15" customHeight="1">
      <c r="A2361" s="461" t="s">
        <v>315</v>
      </c>
      <c r="B2361" s="460"/>
      <c r="C2361" s="460"/>
      <c r="D2361" s="316"/>
      <c r="E2361" s="316"/>
      <c r="F2361" s="462" t="s">
        <v>315</v>
      </c>
      <c r="G2361" s="460"/>
      <c r="H2361" s="460"/>
      <c r="I2361" s="316"/>
      <c r="J2361" s="286"/>
      <c r="K2361" s="314"/>
    </row>
    <row r="2362" spans="1:11" ht="15" customHeight="1" thickBot="1">
      <c r="A2362" s="451" t="s">
        <v>316</v>
      </c>
      <c r="B2362" s="452"/>
      <c r="C2362" s="452"/>
      <c r="D2362" s="317"/>
      <c r="E2362" s="317"/>
      <c r="F2362" s="453" t="s">
        <v>316</v>
      </c>
      <c r="G2362" s="452"/>
      <c r="H2362" s="452"/>
      <c r="I2362" s="317"/>
      <c r="J2362" s="318"/>
      <c r="K2362" s="319"/>
    </row>
    <row r="2363" spans="1:11" ht="15" customHeight="1">
      <c r="A2363" s="492" t="s">
        <v>302</v>
      </c>
      <c r="B2363" s="493"/>
      <c r="C2363" s="493"/>
      <c r="D2363" s="493"/>
      <c r="E2363" s="493"/>
      <c r="F2363" s="493"/>
      <c r="G2363" s="493"/>
      <c r="H2363" s="493"/>
      <c r="I2363" s="493"/>
      <c r="J2363" s="493"/>
      <c r="K2363" s="494"/>
    </row>
    <row r="2364" spans="1:11" ht="15" customHeight="1" thickBot="1">
      <c r="A2364" s="483"/>
      <c r="B2364" s="479"/>
      <c r="C2364" s="479"/>
      <c r="D2364" s="479"/>
      <c r="E2364" s="479"/>
      <c r="F2364" s="479"/>
      <c r="G2364" s="479"/>
      <c r="H2364" s="479"/>
      <c r="I2364" s="479"/>
      <c r="J2364" s="479"/>
      <c r="K2364" s="480"/>
    </row>
    <row r="2365" spans="1:11" ht="25.9" customHeight="1">
      <c r="A2365" s="288" t="s">
        <v>303</v>
      </c>
      <c r="B2365" s="484" t="str">
        <f>B3</f>
        <v>CONSTRUCCION DE LOS SISTEMAS DE ALCANTARILLADO PLUVIAL DE LOS BARRIOS EL DORADO, PRADOS DE SAN LUIS, SANTA CATALINA, PATRIOTAS, VILLA BACHUE y PRADOS DEL NORTE DE LA CIUDAD DE TUNJA.</v>
      </c>
      <c r="C2365" s="485"/>
      <c r="D2365" s="485"/>
      <c r="E2365" s="485"/>
      <c r="F2365" s="485"/>
      <c r="G2365" s="485"/>
      <c r="H2365" s="485"/>
      <c r="I2365" s="485"/>
      <c r="J2365" s="485"/>
      <c r="K2365" s="486"/>
    </row>
    <row r="2366" spans="1:11" ht="15" customHeight="1">
      <c r="A2366" s="487" t="s">
        <v>305</v>
      </c>
      <c r="B2366" s="455"/>
      <c r="C2366" s="488"/>
      <c r="D2366" s="489"/>
      <c r="E2366" s="489"/>
      <c r="F2366" s="455"/>
      <c r="G2366" s="490" t="s">
        <v>306</v>
      </c>
      <c r="H2366" s="455"/>
      <c r="I2366" s="490"/>
      <c r="J2366" s="489"/>
      <c r="K2366" s="491"/>
    </row>
    <row r="2367" spans="1:11" ht="30" customHeight="1" thickBot="1">
      <c r="A2367" s="289" t="s">
        <v>8</v>
      </c>
      <c r="B2367" s="465" t="s">
        <v>131</v>
      </c>
      <c r="C2367" s="466"/>
      <c r="D2367" s="467" t="s">
        <v>10</v>
      </c>
      <c r="E2367" s="468"/>
      <c r="F2367" s="466"/>
      <c r="G2367" s="503" t="str">
        <f>'PRESUPUESTO OFICIAL'!C125</f>
        <v>POZO DE INSPECCIÓN, DIÁMETRO INTERIOR 1.2 M. (1.50 M. &lt; H &lt; 2.00 M.). ( INCLUYE ARO Y TAPA).</v>
      </c>
      <c r="H2367" s="468"/>
      <c r="I2367" s="468"/>
      <c r="J2367" s="290" t="s">
        <v>9</v>
      </c>
      <c r="K2367" s="291" t="s">
        <v>9</v>
      </c>
    </row>
    <row r="2368" spans="1:11" ht="15" customHeight="1">
      <c r="A2368" s="470" t="s">
        <v>307</v>
      </c>
      <c r="B2368" s="471"/>
      <c r="C2368" s="474" t="s">
        <v>5</v>
      </c>
      <c r="D2368" s="476" t="s">
        <v>308</v>
      </c>
      <c r="E2368" s="477"/>
      <c r="F2368" s="473"/>
      <c r="G2368" s="474" t="s">
        <v>13</v>
      </c>
      <c r="H2368" s="478" t="s">
        <v>309</v>
      </c>
      <c r="I2368" s="479"/>
      <c r="J2368" s="479"/>
      <c r="K2368" s="480"/>
    </row>
    <row r="2369" spans="1:11" ht="15" customHeight="1">
      <c r="A2369" s="483"/>
      <c r="B2369" s="471"/>
      <c r="C2369" s="506"/>
      <c r="D2369" s="323" t="s">
        <v>310</v>
      </c>
      <c r="E2369" s="323" t="s">
        <v>311</v>
      </c>
      <c r="F2369" s="323" t="s">
        <v>312</v>
      </c>
      <c r="G2369" s="506"/>
      <c r="H2369" s="481"/>
      <c r="I2369" s="477"/>
      <c r="J2369" s="477"/>
      <c r="K2369" s="482"/>
    </row>
    <row r="2370" spans="1:11" ht="15" customHeight="1">
      <c r="A2370" s="522" t="s">
        <v>422</v>
      </c>
      <c r="B2370" s="523"/>
      <c r="C2370" s="305">
        <v>1</v>
      </c>
      <c r="D2370" s="304"/>
      <c r="E2370" s="306"/>
      <c r="F2370" s="337">
        <v>1.9699999999997999</v>
      </c>
      <c r="G2370" s="331">
        <f>C2370</f>
        <v>1</v>
      </c>
      <c r="H2370" s="300"/>
      <c r="I2370" s="300"/>
      <c r="J2370" s="300"/>
      <c r="K2370" s="301"/>
    </row>
    <row r="2371" spans="1:11" ht="15" customHeight="1">
      <c r="A2371" s="522" t="s">
        <v>423</v>
      </c>
      <c r="B2371" s="523"/>
      <c r="C2371" s="305">
        <v>1</v>
      </c>
      <c r="D2371" s="304"/>
      <c r="E2371" s="306"/>
      <c r="F2371" s="337">
        <v>1.7300000000000182</v>
      </c>
      <c r="G2371" s="331">
        <f>C2371</f>
        <v>1</v>
      </c>
      <c r="H2371" s="300"/>
      <c r="I2371" s="300"/>
      <c r="J2371" s="300"/>
      <c r="K2371" s="301"/>
    </row>
    <row r="2372" spans="1:11" ht="15" customHeight="1">
      <c r="A2372" s="504" t="s">
        <v>318</v>
      </c>
      <c r="B2372" s="505" t="s">
        <v>344</v>
      </c>
      <c r="C2372" s="305">
        <v>1</v>
      </c>
      <c r="D2372" s="304"/>
      <c r="E2372" s="306"/>
      <c r="F2372" s="337">
        <v>1.52</v>
      </c>
      <c r="G2372" s="331">
        <f>C2372</f>
        <v>1</v>
      </c>
      <c r="H2372" s="300"/>
      <c r="I2372" s="300"/>
      <c r="J2372" s="300"/>
      <c r="K2372" s="301"/>
    </row>
    <row r="2373" spans="1:11" ht="15" customHeight="1">
      <c r="A2373" s="504"/>
      <c r="B2373" s="505"/>
      <c r="C2373" s="305"/>
      <c r="D2373" s="304"/>
      <c r="E2373" s="306"/>
      <c r="F2373" s="337"/>
      <c r="G2373" s="331"/>
      <c r="H2373" s="300"/>
      <c r="I2373" s="300"/>
      <c r="J2373" s="300"/>
      <c r="K2373" s="301"/>
    </row>
    <row r="2374" spans="1:11" ht="15" customHeight="1">
      <c r="A2374" s="504"/>
      <c r="B2374" s="505"/>
      <c r="C2374" s="305"/>
      <c r="D2374" s="349"/>
      <c r="E2374" s="349"/>
      <c r="F2374" s="337"/>
      <c r="G2374" s="331"/>
      <c r="K2374" s="301"/>
    </row>
    <row r="2375" spans="1:11" ht="15" customHeight="1" thickBot="1">
      <c r="A2375" s="502" t="s">
        <v>13</v>
      </c>
      <c r="B2375" s="477"/>
      <c r="C2375" s="477"/>
      <c r="D2375" s="477"/>
      <c r="E2375" s="477"/>
      <c r="F2375" s="473"/>
      <c r="G2375" s="308">
        <f>ROUNDUP((SUM(G2370:G2374)),0)</f>
        <v>3</v>
      </c>
      <c r="H2375" s="292"/>
      <c r="I2375" s="309"/>
      <c r="J2375" s="309"/>
      <c r="K2375" s="310"/>
    </row>
    <row r="2376" spans="1:11" ht="15" customHeight="1" thickBot="1">
      <c r="A2376" s="495"/>
      <c r="B2376" s="496"/>
      <c r="C2376" s="496"/>
      <c r="D2376" s="496"/>
      <c r="E2376" s="496"/>
      <c r="F2376" s="496"/>
      <c r="G2376" s="496"/>
      <c r="H2376" s="496"/>
      <c r="I2376" s="496"/>
      <c r="J2376" s="496"/>
      <c r="K2376" s="497"/>
    </row>
    <row r="2377" spans="1:11" ht="15" customHeight="1">
      <c r="A2377" s="311"/>
      <c r="B2377" s="312"/>
      <c r="C2377" s="312"/>
      <c r="D2377" s="312"/>
      <c r="E2377" s="312"/>
      <c r="F2377" s="312"/>
      <c r="G2377" s="312"/>
      <c r="H2377" s="312"/>
      <c r="I2377" s="312"/>
      <c r="J2377" s="312"/>
      <c r="K2377" s="313"/>
    </row>
    <row r="2378" spans="1:11" ht="15" customHeight="1">
      <c r="A2378" s="459"/>
      <c r="B2378" s="460"/>
      <c r="C2378" s="460"/>
      <c r="D2378" s="460"/>
      <c r="E2378" s="460"/>
      <c r="F2378" s="460"/>
      <c r="G2378" s="460"/>
      <c r="H2378" s="460"/>
      <c r="I2378" s="460"/>
      <c r="J2378" s="286"/>
      <c r="K2378" s="314"/>
    </row>
    <row r="2379" spans="1:11" ht="15" customHeight="1">
      <c r="A2379" s="461" t="s">
        <v>315</v>
      </c>
      <c r="B2379" s="460"/>
      <c r="C2379" s="460"/>
      <c r="D2379" s="316"/>
      <c r="E2379" s="316"/>
      <c r="F2379" s="462" t="s">
        <v>315</v>
      </c>
      <c r="G2379" s="460"/>
      <c r="H2379" s="460"/>
      <c r="I2379" s="316"/>
      <c r="J2379" s="286"/>
      <c r="K2379" s="314"/>
    </row>
    <row r="2380" spans="1:11" ht="15" customHeight="1" thickBot="1">
      <c r="A2380" s="451" t="s">
        <v>316</v>
      </c>
      <c r="B2380" s="452"/>
      <c r="C2380" s="452"/>
      <c r="D2380" s="317"/>
      <c r="E2380" s="317"/>
      <c r="F2380" s="453" t="s">
        <v>316</v>
      </c>
      <c r="G2380" s="452"/>
      <c r="H2380" s="452"/>
      <c r="I2380" s="317"/>
      <c r="J2380" s="318"/>
      <c r="K2380" s="319"/>
    </row>
    <row r="2381" spans="1:11" ht="15" customHeight="1">
      <c r="A2381" s="492" t="s">
        <v>302</v>
      </c>
      <c r="B2381" s="493"/>
      <c r="C2381" s="493"/>
      <c r="D2381" s="493"/>
      <c r="E2381" s="493"/>
      <c r="F2381" s="493"/>
      <c r="G2381" s="493"/>
      <c r="H2381" s="493"/>
      <c r="I2381" s="493"/>
      <c r="J2381" s="493"/>
      <c r="K2381" s="494"/>
    </row>
    <row r="2382" spans="1:11" ht="15" customHeight="1" thickBot="1">
      <c r="A2382" s="483"/>
      <c r="B2382" s="479"/>
      <c r="C2382" s="479"/>
      <c r="D2382" s="479"/>
      <c r="E2382" s="479"/>
      <c r="F2382" s="479"/>
      <c r="G2382" s="479"/>
      <c r="H2382" s="479"/>
      <c r="I2382" s="479"/>
      <c r="J2382" s="479"/>
      <c r="K2382" s="480"/>
    </row>
    <row r="2383" spans="1:11" ht="28.15" customHeight="1">
      <c r="A2383" s="288" t="s">
        <v>303</v>
      </c>
      <c r="B2383" s="484" t="str">
        <f>B3</f>
        <v>CONSTRUCCION DE LOS SISTEMAS DE ALCANTARILLADO PLUVIAL DE LOS BARRIOS EL DORADO, PRADOS DE SAN LUIS, SANTA CATALINA, PATRIOTAS, VILLA BACHUE y PRADOS DEL NORTE DE LA CIUDAD DE TUNJA.</v>
      </c>
      <c r="C2383" s="485"/>
      <c r="D2383" s="485"/>
      <c r="E2383" s="485"/>
      <c r="F2383" s="485"/>
      <c r="G2383" s="485"/>
      <c r="H2383" s="485"/>
      <c r="I2383" s="485"/>
      <c r="J2383" s="485"/>
      <c r="K2383" s="486"/>
    </row>
    <row r="2384" spans="1:11" ht="15" customHeight="1">
      <c r="A2384" s="487" t="s">
        <v>305</v>
      </c>
      <c r="B2384" s="455"/>
      <c r="C2384" s="488"/>
      <c r="D2384" s="489"/>
      <c r="E2384" s="489"/>
      <c r="F2384" s="455"/>
      <c r="G2384" s="490" t="s">
        <v>306</v>
      </c>
      <c r="H2384" s="455"/>
      <c r="I2384" s="490"/>
      <c r="J2384" s="489"/>
      <c r="K2384" s="491"/>
    </row>
    <row r="2385" spans="1:11" ht="36.6" customHeight="1" thickBot="1">
      <c r="A2385" s="289" t="s">
        <v>8</v>
      </c>
      <c r="B2385" s="465" t="s">
        <v>132</v>
      </c>
      <c r="C2385" s="466"/>
      <c r="D2385" s="467" t="s">
        <v>10</v>
      </c>
      <c r="E2385" s="468"/>
      <c r="F2385" s="466"/>
      <c r="G2385" s="503" t="str">
        <f>'PRESUPUESTO OFICIAL'!C126</f>
        <v>CONCRETO SIMPLE DE 21 MPa - (3000 PSI) IMPERMEABILIZADO PARA PLACAS PISOS</v>
      </c>
      <c r="H2385" s="468"/>
      <c r="I2385" s="468"/>
      <c r="J2385" s="290" t="s">
        <v>9</v>
      </c>
      <c r="K2385" s="291" t="s">
        <v>14</v>
      </c>
    </row>
    <row r="2386" spans="1:11" ht="15" customHeight="1">
      <c r="A2386" s="470" t="s">
        <v>307</v>
      </c>
      <c r="B2386" s="471"/>
      <c r="C2386" s="474" t="s">
        <v>5</v>
      </c>
      <c r="D2386" s="476" t="s">
        <v>308</v>
      </c>
      <c r="E2386" s="477"/>
      <c r="F2386" s="473"/>
      <c r="G2386" s="474" t="s">
        <v>13</v>
      </c>
      <c r="H2386" s="478" t="s">
        <v>309</v>
      </c>
      <c r="I2386" s="479"/>
      <c r="J2386" s="479"/>
      <c r="K2386" s="480"/>
    </row>
    <row r="2387" spans="1:11" ht="15" customHeight="1">
      <c r="A2387" s="483"/>
      <c r="B2387" s="471"/>
      <c r="C2387" s="506"/>
      <c r="D2387" s="323" t="s">
        <v>345</v>
      </c>
      <c r="E2387" s="323" t="s">
        <v>311</v>
      </c>
      <c r="F2387" s="323" t="s">
        <v>312</v>
      </c>
      <c r="G2387" s="506"/>
      <c r="H2387" s="481"/>
      <c r="I2387" s="477"/>
      <c r="J2387" s="477"/>
      <c r="K2387" s="482"/>
    </row>
    <row r="2388" spans="1:11" ht="15" customHeight="1">
      <c r="A2388" s="501" t="s">
        <v>346</v>
      </c>
      <c r="B2388" s="509" t="s">
        <v>324</v>
      </c>
      <c r="C2388" s="305">
        <v>7</v>
      </c>
      <c r="D2388" s="304">
        <f>PI()*(1^2)</f>
        <v>3.1415926535897931</v>
      </c>
      <c r="E2388" s="306"/>
      <c r="F2388" s="307">
        <v>0.2</v>
      </c>
      <c r="G2388" s="331">
        <f>C2388*D2388*F2388</f>
        <v>4.3982297150257104</v>
      </c>
      <c r="H2388" s="300"/>
      <c r="I2388" s="300"/>
      <c r="J2388" s="300"/>
      <c r="K2388" s="301"/>
    </row>
    <row r="2389" spans="1:11" ht="15" customHeight="1">
      <c r="A2389" s="501"/>
      <c r="B2389" s="509"/>
      <c r="C2389" s="305"/>
      <c r="D2389" s="304"/>
      <c r="E2389" s="306"/>
      <c r="F2389" s="307"/>
      <c r="G2389" s="331"/>
      <c r="H2389" s="300"/>
      <c r="I2389" s="300"/>
      <c r="J2389" s="300"/>
      <c r="K2389" s="301"/>
    </row>
    <row r="2390" spans="1:11" ht="15" customHeight="1">
      <c r="A2390" s="501"/>
      <c r="B2390" s="509"/>
      <c r="C2390" s="305"/>
      <c r="D2390" s="304"/>
      <c r="E2390" s="306"/>
      <c r="F2390" s="307"/>
      <c r="G2390" s="331"/>
      <c r="H2390" s="300"/>
      <c r="I2390" s="300"/>
      <c r="J2390" s="300"/>
      <c r="K2390" s="301"/>
    </row>
    <row r="2391" spans="1:11" ht="15" customHeight="1">
      <c r="A2391" s="501"/>
      <c r="B2391" s="509"/>
      <c r="C2391" s="305"/>
      <c r="D2391" s="304"/>
      <c r="E2391" s="306"/>
      <c r="F2391" s="307"/>
      <c r="G2391" s="331"/>
      <c r="H2391" s="300"/>
      <c r="I2391" s="300"/>
      <c r="J2391" s="300"/>
      <c r="K2391" s="301"/>
    </row>
    <row r="2392" spans="1:11" ht="15" customHeight="1">
      <c r="A2392" s="501"/>
      <c r="B2392" s="509"/>
      <c r="C2392" s="305"/>
      <c r="D2392" s="349"/>
      <c r="E2392" s="349"/>
      <c r="F2392" s="349"/>
      <c r="G2392" s="331"/>
      <c r="K2392" s="301"/>
    </row>
    <row r="2393" spans="1:11" ht="15" customHeight="1" thickBot="1">
      <c r="A2393" s="502" t="s">
        <v>13</v>
      </c>
      <c r="B2393" s="477"/>
      <c r="C2393" s="477"/>
      <c r="D2393" s="477"/>
      <c r="E2393" s="477"/>
      <c r="F2393" s="473"/>
      <c r="G2393" s="308">
        <f>ROUNDUP((SUM(G2388:G2392)),0)</f>
        <v>5</v>
      </c>
      <c r="H2393" s="292"/>
      <c r="I2393" s="309"/>
      <c r="J2393" s="309"/>
      <c r="K2393" s="310"/>
    </row>
    <row r="2394" spans="1:11" ht="15" customHeight="1" thickBot="1">
      <c r="A2394" s="495"/>
      <c r="B2394" s="496"/>
      <c r="C2394" s="496"/>
      <c r="D2394" s="496"/>
      <c r="E2394" s="496"/>
      <c r="F2394" s="496"/>
      <c r="G2394" s="496"/>
      <c r="H2394" s="496"/>
      <c r="I2394" s="496"/>
      <c r="J2394" s="496"/>
      <c r="K2394" s="497"/>
    </row>
    <row r="2395" spans="1:11" ht="15" customHeight="1">
      <c r="A2395" s="311"/>
      <c r="B2395" s="312"/>
      <c r="C2395" s="312"/>
      <c r="D2395" s="312"/>
      <c r="E2395" s="312"/>
      <c r="F2395" s="312"/>
      <c r="G2395" s="312"/>
      <c r="H2395" s="312"/>
      <c r="I2395" s="312"/>
      <c r="J2395" s="312"/>
      <c r="K2395" s="313"/>
    </row>
    <row r="2396" spans="1:11" ht="15" customHeight="1">
      <c r="A2396" s="459"/>
      <c r="B2396" s="460"/>
      <c r="C2396" s="460"/>
      <c r="D2396" s="460"/>
      <c r="E2396" s="460"/>
      <c r="F2396" s="460"/>
      <c r="G2396" s="460"/>
      <c r="H2396" s="460"/>
      <c r="I2396" s="460"/>
      <c r="J2396" s="286"/>
      <c r="K2396" s="314"/>
    </row>
    <row r="2397" spans="1:11" ht="15" customHeight="1">
      <c r="A2397" s="461" t="s">
        <v>315</v>
      </c>
      <c r="B2397" s="460"/>
      <c r="C2397" s="460"/>
      <c r="D2397" s="316"/>
      <c r="E2397" s="316"/>
      <c r="F2397" s="462" t="s">
        <v>315</v>
      </c>
      <c r="G2397" s="460"/>
      <c r="H2397" s="460"/>
      <c r="I2397" s="316"/>
      <c r="J2397" s="286"/>
      <c r="K2397" s="314"/>
    </row>
    <row r="2398" spans="1:11" ht="15" customHeight="1" thickBot="1">
      <c r="A2398" s="451" t="s">
        <v>316</v>
      </c>
      <c r="B2398" s="452"/>
      <c r="C2398" s="452"/>
      <c r="D2398" s="317"/>
      <c r="E2398" s="317"/>
      <c r="F2398" s="453" t="s">
        <v>316</v>
      </c>
      <c r="G2398" s="452"/>
      <c r="H2398" s="452"/>
      <c r="I2398" s="317"/>
      <c r="J2398" s="318"/>
      <c r="K2398" s="319"/>
    </row>
    <row r="2399" spans="1:11" ht="15" customHeight="1">
      <c r="A2399" s="492" t="s">
        <v>302</v>
      </c>
      <c r="B2399" s="493"/>
      <c r="C2399" s="493"/>
      <c r="D2399" s="493"/>
      <c r="E2399" s="493"/>
      <c r="F2399" s="493"/>
      <c r="G2399" s="493"/>
      <c r="H2399" s="493"/>
      <c r="I2399" s="493"/>
      <c r="J2399" s="493"/>
      <c r="K2399" s="494"/>
    </row>
    <row r="2400" spans="1:11" ht="15" customHeight="1" thickBot="1">
      <c r="A2400" s="483"/>
      <c r="B2400" s="479"/>
      <c r="C2400" s="479"/>
      <c r="D2400" s="479"/>
      <c r="E2400" s="479"/>
      <c r="F2400" s="479"/>
      <c r="G2400" s="479"/>
      <c r="H2400" s="479"/>
      <c r="I2400" s="479"/>
      <c r="J2400" s="479"/>
      <c r="K2400" s="480"/>
    </row>
    <row r="2401" spans="1:11" ht="30.6" customHeight="1">
      <c r="A2401" s="288" t="s">
        <v>303</v>
      </c>
      <c r="B2401" s="484" t="str">
        <f>B3</f>
        <v>CONSTRUCCION DE LOS SISTEMAS DE ALCANTARILLADO PLUVIAL DE LOS BARRIOS EL DORADO, PRADOS DE SAN LUIS, SANTA CATALINA, PATRIOTAS, VILLA BACHUE y PRADOS DEL NORTE DE LA CIUDAD DE TUNJA.</v>
      </c>
      <c r="C2401" s="485"/>
      <c r="D2401" s="485"/>
      <c r="E2401" s="485"/>
      <c r="F2401" s="485"/>
      <c r="G2401" s="485"/>
      <c r="H2401" s="485"/>
      <c r="I2401" s="485"/>
      <c r="J2401" s="485"/>
      <c r="K2401" s="486"/>
    </row>
    <row r="2402" spans="1:11" ht="15" customHeight="1">
      <c r="A2402" s="487" t="s">
        <v>305</v>
      </c>
      <c r="B2402" s="455"/>
      <c r="C2402" s="488"/>
      <c r="D2402" s="489"/>
      <c r="E2402" s="489"/>
      <c r="F2402" s="455"/>
      <c r="G2402" s="490" t="s">
        <v>306</v>
      </c>
      <c r="H2402" s="455"/>
      <c r="I2402" s="490"/>
      <c r="J2402" s="489"/>
      <c r="K2402" s="491"/>
    </row>
    <row r="2403" spans="1:11" ht="34.9" customHeight="1" thickBot="1">
      <c r="A2403" s="289" t="s">
        <v>8</v>
      </c>
      <c r="B2403" s="465" t="s">
        <v>133</v>
      </c>
      <c r="C2403" s="466"/>
      <c r="D2403" s="467" t="s">
        <v>10</v>
      </c>
      <c r="E2403" s="468"/>
      <c r="F2403" s="466"/>
      <c r="G2403" s="503" t="str">
        <f>'PRESUPUESTO OFICIAL'!C127</f>
        <v>CONCRETO SIMPLE DE 21 MPa - (3000 PSI) IMPERMEABILIZADO PARA TAPAS</v>
      </c>
      <c r="H2403" s="468"/>
      <c r="I2403" s="468"/>
      <c r="J2403" s="290" t="s">
        <v>9</v>
      </c>
      <c r="K2403" s="291" t="s">
        <v>14</v>
      </c>
    </row>
    <row r="2404" spans="1:11" ht="15" customHeight="1">
      <c r="A2404" s="470" t="s">
        <v>307</v>
      </c>
      <c r="B2404" s="471"/>
      <c r="C2404" s="474" t="s">
        <v>5</v>
      </c>
      <c r="D2404" s="476" t="s">
        <v>308</v>
      </c>
      <c r="E2404" s="477"/>
      <c r="F2404" s="473"/>
      <c r="G2404" s="474" t="s">
        <v>13</v>
      </c>
      <c r="H2404" s="478" t="s">
        <v>309</v>
      </c>
      <c r="I2404" s="479"/>
      <c r="J2404" s="479"/>
      <c r="K2404" s="480"/>
    </row>
    <row r="2405" spans="1:11" ht="15" customHeight="1">
      <c r="A2405" s="483"/>
      <c r="B2405" s="471"/>
      <c r="C2405" s="506"/>
      <c r="D2405" s="323" t="s">
        <v>310</v>
      </c>
      <c r="E2405" s="323" t="s">
        <v>311</v>
      </c>
      <c r="F2405" s="323" t="s">
        <v>312</v>
      </c>
      <c r="G2405" s="506"/>
      <c r="H2405" s="481"/>
      <c r="I2405" s="477"/>
      <c r="J2405" s="477"/>
      <c r="K2405" s="482"/>
    </row>
    <row r="2406" spans="1:11" ht="15" customHeight="1">
      <c r="A2406" s="501" t="s">
        <v>346</v>
      </c>
      <c r="B2406" s="509" t="s">
        <v>324</v>
      </c>
      <c r="C2406" s="305">
        <v>5</v>
      </c>
      <c r="D2406" s="304">
        <f>PI()*(1^2)</f>
        <v>3.1415926535897931</v>
      </c>
      <c r="E2406" s="306"/>
      <c r="F2406" s="307">
        <v>0.25</v>
      </c>
      <c r="G2406" s="331">
        <f>C2406*D2406*F2406</f>
        <v>3.9269908169872414</v>
      </c>
      <c r="H2406" s="300"/>
      <c r="I2406" s="300"/>
      <c r="J2406" s="300"/>
      <c r="K2406" s="301"/>
    </row>
    <row r="2407" spans="1:11" ht="15" customHeight="1">
      <c r="A2407" s="501" t="s">
        <v>347</v>
      </c>
      <c r="B2407" s="509" t="s">
        <v>326</v>
      </c>
      <c r="C2407" s="305">
        <v>-5</v>
      </c>
      <c r="D2407" s="304">
        <f>PI()*(0.35^2)</f>
        <v>0.38484510006474959</v>
      </c>
      <c r="E2407" s="306"/>
      <c r="F2407" s="307">
        <v>0.2</v>
      </c>
      <c r="G2407" s="331">
        <f>C2407*D2407*F2407</f>
        <v>-0.38484510006474965</v>
      </c>
      <c r="H2407" s="300"/>
      <c r="I2407" s="300"/>
      <c r="J2407" s="300"/>
      <c r="K2407" s="301"/>
    </row>
    <row r="2408" spans="1:11" ht="15" customHeight="1">
      <c r="A2408" s="501"/>
      <c r="B2408" s="509"/>
      <c r="C2408" s="305"/>
      <c r="D2408" s="304"/>
      <c r="E2408" s="306"/>
      <c r="F2408" s="307"/>
      <c r="G2408" s="331"/>
      <c r="H2408" s="300"/>
      <c r="I2408" s="300"/>
      <c r="J2408" s="300"/>
      <c r="K2408" s="301"/>
    </row>
    <row r="2409" spans="1:11" ht="15" customHeight="1">
      <c r="A2409" s="501"/>
      <c r="B2409" s="509"/>
      <c r="C2409" s="305"/>
      <c r="D2409" s="304"/>
      <c r="E2409" s="306"/>
      <c r="F2409" s="307"/>
      <c r="G2409" s="331"/>
      <c r="H2409" s="300"/>
      <c r="I2409" s="300"/>
      <c r="J2409" s="300"/>
      <c r="K2409" s="301"/>
    </row>
    <row r="2410" spans="1:11" ht="15" customHeight="1">
      <c r="A2410" s="501"/>
      <c r="B2410" s="509"/>
      <c r="C2410" s="305"/>
      <c r="D2410" s="349"/>
      <c r="E2410" s="349"/>
      <c r="F2410" s="349"/>
      <c r="G2410" s="331"/>
      <c r="K2410" s="301"/>
    </row>
    <row r="2411" spans="1:11" ht="15" customHeight="1" thickBot="1">
      <c r="A2411" s="502" t="s">
        <v>13</v>
      </c>
      <c r="B2411" s="477"/>
      <c r="C2411" s="477"/>
      <c r="D2411" s="477"/>
      <c r="E2411" s="477"/>
      <c r="F2411" s="473"/>
      <c r="G2411" s="308">
        <f>ROUNDUP((SUM(G2406:G2410)),0)</f>
        <v>4</v>
      </c>
      <c r="H2411" s="292"/>
      <c r="I2411" s="309"/>
      <c r="J2411" s="309"/>
      <c r="K2411" s="310"/>
    </row>
    <row r="2412" spans="1:11" ht="15" customHeight="1" thickBot="1">
      <c r="A2412" s="495"/>
      <c r="B2412" s="496"/>
      <c r="C2412" s="496"/>
      <c r="D2412" s="496"/>
      <c r="E2412" s="496"/>
      <c r="F2412" s="496"/>
      <c r="G2412" s="496"/>
      <c r="H2412" s="496"/>
      <c r="I2412" s="496"/>
      <c r="J2412" s="496"/>
      <c r="K2412" s="497"/>
    </row>
    <row r="2413" spans="1:11" ht="15" customHeight="1">
      <c r="A2413" s="311"/>
      <c r="B2413" s="312"/>
      <c r="C2413" s="312"/>
      <c r="D2413" s="312"/>
      <c r="E2413" s="312"/>
      <c r="F2413" s="312"/>
      <c r="G2413" s="312"/>
      <c r="H2413" s="312"/>
      <c r="I2413" s="312"/>
      <c r="J2413" s="312"/>
      <c r="K2413" s="313"/>
    </row>
    <row r="2414" spans="1:11" ht="15" customHeight="1">
      <c r="A2414" s="459"/>
      <c r="B2414" s="460"/>
      <c r="C2414" s="460"/>
      <c r="D2414" s="460"/>
      <c r="E2414" s="460"/>
      <c r="F2414" s="460"/>
      <c r="G2414" s="460"/>
      <c r="H2414" s="460"/>
      <c r="I2414" s="460"/>
      <c r="J2414" s="286"/>
      <c r="K2414" s="314"/>
    </row>
    <row r="2415" spans="1:11" ht="15" customHeight="1">
      <c r="A2415" s="461" t="s">
        <v>315</v>
      </c>
      <c r="B2415" s="460"/>
      <c r="C2415" s="460"/>
      <c r="D2415" s="316"/>
      <c r="E2415" s="316"/>
      <c r="F2415" s="462" t="s">
        <v>315</v>
      </c>
      <c r="G2415" s="460"/>
      <c r="H2415" s="460"/>
      <c r="I2415" s="316"/>
      <c r="J2415" s="286"/>
      <c r="K2415" s="314"/>
    </row>
    <row r="2416" spans="1:11" ht="15" customHeight="1" thickBot="1">
      <c r="A2416" s="451" t="s">
        <v>316</v>
      </c>
      <c r="B2416" s="452"/>
      <c r="C2416" s="452"/>
      <c r="D2416" s="317"/>
      <c r="E2416" s="317"/>
      <c r="F2416" s="453" t="s">
        <v>316</v>
      </c>
      <c r="G2416" s="452"/>
      <c r="H2416" s="452"/>
      <c r="I2416" s="317"/>
      <c r="J2416" s="318"/>
      <c r="K2416" s="319"/>
    </row>
    <row r="2417" spans="1:11" ht="15" customHeight="1">
      <c r="A2417" s="492" t="s">
        <v>302</v>
      </c>
      <c r="B2417" s="493"/>
      <c r="C2417" s="493"/>
      <c r="D2417" s="493"/>
      <c r="E2417" s="493"/>
      <c r="F2417" s="493"/>
      <c r="G2417" s="493"/>
      <c r="H2417" s="493"/>
      <c r="I2417" s="493"/>
      <c r="J2417" s="493"/>
      <c r="K2417" s="494"/>
    </row>
    <row r="2418" spans="1:11" ht="15" customHeight="1" thickBot="1">
      <c r="A2418" s="483"/>
      <c r="B2418" s="479"/>
      <c r="C2418" s="479"/>
      <c r="D2418" s="479"/>
      <c r="E2418" s="479"/>
      <c r="F2418" s="479"/>
      <c r="G2418" s="479"/>
      <c r="H2418" s="479"/>
      <c r="I2418" s="479"/>
      <c r="J2418" s="479"/>
      <c r="K2418" s="480"/>
    </row>
    <row r="2419" spans="1:11" ht="32.450000000000003" customHeight="1">
      <c r="A2419" s="288" t="s">
        <v>303</v>
      </c>
      <c r="B2419" s="484" t="str">
        <f>B3</f>
        <v>CONSTRUCCION DE LOS SISTEMAS DE ALCANTARILLADO PLUVIAL DE LOS BARRIOS EL DORADO, PRADOS DE SAN LUIS, SANTA CATALINA, PATRIOTAS, VILLA BACHUE y PRADOS DEL NORTE DE LA CIUDAD DE TUNJA.</v>
      </c>
      <c r="C2419" s="485"/>
      <c r="D2419" s="485"/>
      <c r="E2419" s="485"/>
      <c r="F2419" s="485"/>
      <c r="G2419" s="485"/>
      <c r="H2419" s="485"/>
      <c r="I2419" s="485"/>
      <c r="J2419" s="485"/>
      <c r="K2419" s="486"/>
    </row>
    <row r="2420" spans="1:11" ht="15" customHeight="1">
      <c r="A2420" s="487" t="s">
        <v>305</v>
      </c>
      <c r="B2420" s="455"/>
      <c r="C2420" s="488"/>
      <c r="D2420" s="489"/>
      <c r="E2420" s="489"/>
      <c r="F2420" s="455"/>
      <c r="G2420" s="490" t="s">
        <v>306</v>
      </c>
      <c r="H2420" s="455"/>
      <c r="I2420" s="490"/>
      <c r="J2420" s="489"/>
      <c r="K2420" s="491"/>
    </row>
    <row r="2421" spans="1:11" ht="15" customHeight="1" thickBot="1">
      <c r="A2421" s="289" t="s">
        <v>8</v>
      </c>
      <c r="B2421" s="465" t="s">
        <v>134</v>
      </c>
      <c r="C2421" s="466"/>
      <c r="D2421" s="467" t="s">
        <v>10</v>
      </c>
      <c r="E2421" s="468"/>
      <c r="F2421" s="466"/>
      <c r="G2421" s="503" t="str">
        <f>'PRESUPUESTO OFICIAL'!C128</f>
        <v>PASO DE ESCALERILLA DE GATO CON VARILLA DE 5/8"</v>
      </c>
      <c r="H2421" s="468"/>
      <c r="I2421" s="468"/>
      <c r="J2421" s="290" t="s">
        <v>9</v>
      </c>
      <c r="K2421" s="291" t="s">
        <v>9</v>
      </c>
    </row>
    <row r="2422" spans="1:11" ht="15" customHeight="1">
      <c r="A2422" s="470" t="s">
        <v>307</v>
      </c>
      <c r="B2422" s="471"/>
      <c r="C2422" s="474" t="s">
        <v>5</v>
      </c>
      <c r="D2422" s="476" t="s">
        <v>308</v>
      </c>
      <c r="E2422" s="477"/>
      <c r="F2422" s="473"/>
      <c r="G2422" s="474" t="s">
        <v>13</v>
      </c>
      <c r="H2422" s="478" t="s">
        <v>309</v>
      </c>
      <c r="I2422" s="479"/>
      <c r="J2422" s="479"/>
      <c r="K2422" s="480"/>
    </row>
    <row r="2423" spans="1:11" ht="15" customHeight="1">
      <c r="A2423" s="483"/>
      <c r="B2423" s="471"/>
      <c r="C2423" s="506"/>
      <c r="D2423" s="323" t="s">
        <v>310</v>
      </c>
      <c r="E2423" s="323" t="s">
        <v>348</v>
      </c>
      <c r="F2423" s="323" t="s">
        <v>349</v>
      </c>
      <c r="G2423" s="506"/>
      <c r="H2423" s="481"/>
      <c r="I2423" s="477"/>
      <c r="J2423" s="477"/>
      <c r="K2423" s="482"/>
    </row>
    <row r="2424" spans="1:11" ht="15" customHeight="1">
      <c r="A2424" s="522" t="s">
        <v>422</v>
      </c>
      <c r="B2424" s="523"/>
      <c r="C2424" s="305">
        <v>5</v>
      </c>
      <c r="D2424" s="304"/>
      <c r="E2424" s="306"/>
      <c r="F2424" s="337">
        <v>1.9699999999997999</v>
      </c>
      <c r="G2424" s="331">
        <f>C2424</f>
        <v>5</v>
      </c>
      <c r="H2424" s="300"/>
      <c r="I2424" s="300"/>
      <c r="J2424" s="300"/>
      <c r="K2424" s="301"/>
    </row>
    <row r="2425" spans="1:11" ht="15" customHeight="1">
      <c r="A2425" s="522" t="s">
        <v>423</v>
      </c>
      <c r="B2425" s="523"/>
      <c r="C2425" s="305">
        <v>4</v>
      </c>
      <c r="D2425" s="304"/>
      <c r="E2425" s="306"/>
      <c r="F2425" s="337">
        <v>1.7300000000000182</v>
      </c>
      <c r="G2425" s="331">
        <f t="shared" ref="G2425:G2428" si="67">C2425</f>
        <v>4</v>
      </c>
      <c r="H2425" s="300"/>
      <c r="I2425" s="300"/>
      <c r="J2425" s="300"/>
      <c r="K2425" s="301"/>
    </row>
    <row r="2426" spans="1:11" ht="15" customHeight="1">
      <c r="A2426" s="522" t="s">
        <v>424</v>
      </c>
      <c r="B2426" s="523"/>
      <c r="C2426" s="305">
        <v>4</v>
      </c>
      <c r="D2426" s="304"/>
      <c r="E2426" s="306"/>
      <c r="F2426" s="337">
        <v>1.4400000000000546</v>
      </c>
      <c r="G2426" s="331">
        <f t="shared" si="67"/>
        <v>4</v>
      </c>
      <c r="H2426" s="300"/>
      <c r="I2426" s="300"/>
      <c r="J2426" s="300"/>
      <c r="K2426" s="301"/>
    </row>
    <row r="2427" spans="1:11" ht="15" customHeight="1">
      <c r="A2427" s="522" t="s">
        <v>319</v>
      </c>
      <c r="B2427" s="523"/>
      <c r="C2427" s="305">
        <v>3</v>
      </c>
      <c r="D2427" s="304"/>
      <c r="E2427" s="306"/>
      <c r="F2427" s="337">
        <v>1.3200000000001637</v>
      </c>
      <c r="G2427" s="331">
        <f t="shared" si="67"/>
        <v>3</v>
      </c>
      <c r="H2427" s="300"/>
      <c r="I2427" s="300"/>
      <c r="J2427" s="300"/>
      <c r="K2427" s="301"/>
    </row>
    <row r="2428" spans="1:11" ht="15" customHeight="1">
      <c r="A2428" s="522" t="s">
        <v>318</v>
      </c>
      <c r="B2428" s="523"/>
      <c r="C2428" s="305">
        <v>4</v>
      </c>
      <c r="D2428" s="304"/>
      <c r="E2428" s="306"/>
      <c r="F2428" s="337">
        <v>1.52</v>
      </c>
      <c r="G2428" s="331">
        <f t="shared" si="67"/>
        <v>4</v>
      </c>
      <c r="H2428" s="300"/>
      <c r="I2428" s="300"/>
      <c r="J2428" s="300"/>
      <c r="K2428" s="301"/>
    </row>
    <row r="2429" spans="1:11" ht="15" customHeight="1">
      <c r="A2429" s="501"/>
      <c r="B2429" s="501"/>
      <c r="C2429" s="305"/>
      <c r="D2429" s="304"/>
      <c r="E2429" s="306"/>
      <c r="F2429" s="337"/>
      <c r="G2429" s="331"/>
      <c r="H2429" s="300"/>
      <c r="I2429" s="300"/>
      <c r="J2429" s="300"/>
      <c r="K2429" s="301"/>
    </row>
    <row r="2430" spans="1:11" ht="15" customHeight="1">
      <c r="A2430" s="501"/>
      <c r="B2430" s="501"/>
      <c r="C2430" s="305"/>
      <c r="D2430" s="304"/>
      <c r="E2430" s="306"/>
      <c r="F2430" s="337"/>
      <c r="G2430" s="331"/>
      <c r="H2430" s="300"/>
      <c r="I2430" s="300"/>
      <c r="J2430" s="300"/>
      <c r="K2430" s="301"/>
    </row>
    <row r="2431" spans="1:11" ht="15" customHeight="1">
      <c r="A2431" s="454"/>
      <c r="B2431" s="463"/>
      <c r="C2431" s="305"/>
      <c r="D2431" s="304"/>
      <c r="E2431" s="306"/>
      <c r="F2431" s="337"/>
      <c r="G2431" s="331"/>
      <c r="H2431" s="300"/>
      <c r="I2431" s="300"/>
      <c r="J2431" s="300"/>
      <c r="K2431" s="301"/>
    </row>
    <row r="2432" spans="1:11" ht="15" customHeight="1">
      <c r="A2432" s="454"/>
      <c r="B2432" s="463"/>
      <c r="C2432" s="305"/>
      <c r="D2432" s="304"/>
      <c r="E2432" s="306"/>
      <c r="F2432" s="337"/>
      <c r="G2432" s="331"/>
      <c r="H2432" s="300"/>
      <c r="I2432" s="300"/>
      <c r="J2432" s="300"/>
      <c r="K2432" s="301"/>
    </row>
    <row r="2433" spans="1:11" ht="15" customHeight="1">
      <c r="A2433" s="454"/>
      <c r="B2433" s="455"/>
      <c r="C2433" s="305"/>
      <c r="D2433" s="304"/>
      <c r="E2433" s="306"/>
      <c r="F2433" s="337"/>
      <c r="G2433" s="331"/>
      <c r="H2433" s="300"/>
      <c r="I2433" s="300"/>
      <c r="J2433" s="300"/>
      <c r="K2433" s="301"/>
    </row>
    <row r="2434" spans="1:11" ht="15" customHeight="1">
      <c r="A2434" s="501"/>
      <c r="B2434" s="509"/>
      <c r="C2434" s="305"/>
      <c r="D2434" s="304"/>
      <c r="E2434" s="306"/>
      <c r="F2434" s="307"/>
      <c r="G2434" s="331"/>
      <c r="H2434" s="300"/>
      <c r="I2434" s="300"/>
      <c r="J2434" s="300"/>
      <c r="K2434" s="301"/>
    </row>
    <row r="2435" spans="1:11" ht="15" customHeight="1">
      <c r="A2435" s="501"/>
      <c r="B2435" s="509"/>
      <c r="C2435" s="305"/>
      <c r="D2435" s="304"/>
      <c r="E2435" s="306"/>
      <c r="F2435" s="307"/>
      <c r="G2435" s="331"/>
      <c r="H2435" s="300"/>
      <c r="I2435" s="300"/>
      <c r="J2435" s="300"/>
      <c r="K2435" s="301"/>
    </row>
    <row r="2436" spans="1:11" ht="15" customHeight="1">
      <c r="A2436" s="501"/>
      <c r="B2436" s="509"/>
      <c r="C2436" s="305"/>
      <c r="D2436" s="349"/>
      <c r="E2436" s="349"/>
      <c r="F2436" s="349"/>
      <c r="G2436" s="331"/>
      <c r="K2436" s="301"/>
    </row>
    <row r="2437" spans="1:11" ht="15" customHeight="1" thickBot="1">
      <c r="A2437" s="502" t="s">
        <v>13</v>
      </c>
      <c r="B2437" s="477"/>
      <c r="C2437" s="477"/>
      <c r="D2437" s="477"/>
      <c r="E2437" s="477"/>
      <c r="F2437" s="473"/>
      <c r="G2437" s="308">
        <f>ROUNDUP((SUM(G2424:G2436)),0)</f>
        <v>20</v>
      </c>
      <c r="H2437" s="292"/>
      <c r="I2437" s="309"/>
      <c r="J2437" s="309"/>
      <c r="K2437" s="310"/>
    </row>
    <row r="2438" spans="1:11" ht="15" customHeight="1" thickBot="1">
      <c r="A2438" s="495"/>
      <c r="B2438" s="496"/>
      <c r="C2438" s="496"/>
      <c r="D2438" s="496"/>
      <c r="E2438" s="496"/>
      <c r="F2438" s="496"/>
      <c r="G2438" s="496"/>
      <c r="H2438" s="496"/>
      <c r="I2438" s="496"/>
      <c r="J2438" s="496"/>
      <c r="K2438" s="497"/>
    </row>
    <row r="2439" spans="1:11" ht="15" customHeight="1">
      <c r="A2439" s="311"/>
      <c r="B2439" s="312"/>
      <c r="C2439" s="312"/>
      <c r="D2439" s="312"/>
      <c r="E2439" s="312"/>
      <c r="F2439" s="312"/>
      <c r="G2439" s="312"/>
      <c r="H2439" s="312"/>
      <c r="I2439" s="312"/>
      <c r="J2439" s="312"/>
      <c r="K2439" s="313"/>
    </row>
    <row r="2440" spans="1:11" ht="15" customHeight="1">
      <c r="A2440" s="459"/>
      <c r="B2440" s="460"/>
      <c r="C2440" s="460"/>
      <c r="D2440" s="460"/>
      <c r="E2440" s="460"/>
      <c r="F2440" s="460"/>
      <c r="G2440" s="460"/>
      <c r="H2440" s="460"/>
      <c r="I2440" s="460"/>
      <c r="J2440" s="286"/>
      <c r="K2440" s="314"/>
    </row>
    <row r="2441" spans="1:11" ht="15" customHeight="1">
      <c r="A2441" s="461" t="s">
        <v>315</v>
      </c>
      <c r="B2441" s="460"/>
      <c r="C2441" s="460"/>
      <c r="D2441" s="316"/>
      <c r="E2441" s="316"/>
      <c r="F2441" s="462" t="s">
        <v>315</v>
      </c>
      <c r="G2441" s="460"/>
      <c r="H2441" s="460"/>
      <c r="I2441" s="316"/>
      <c r="J2441" s="286"/>
      <c r="K2441" s="314"/>
    </row>
    <row r="2442" spans="1:11" ht="15" customHeight="1" thickBot="1">
      <c r="A2442" s="451" t="s">
        <v>316</v>
      </c>
      <c r="B2442" s="452"/>
      <c r="C2442" s="452"/>
      <c r="D2442" s="317"/>
      <c r="E2442" s="317"/>
      <c r="F2442" s="453" t="s">
        <v>316</v>
      </c>
      <c r="G2442" s="452"/>
      <c r="H2442" s="452"/>
      <c r="I2442" s="317"/>
      <c r="J2442" s="318"/>
      <c r="K2442" s="319"/>
    </row>
    <row r="2443" spans="1:11" ht="15" customHeight="1">
      <c r="A2443" s="492" t="s">
        <v>302</v>
      </c>
      <c r="B2443" s="493"/>
      <c r="C2443" s="493"/>
      <c r="D2443" s="493"/>
      <c r="E2443" s="493"/>
      <c r="F2443" s="493"/>
      <c r="G2443" s="493"/>
      <c r="H2443" s="493"/>
      <c r="I2443" s="493"/>
      <c r="J2443" s="493"/>
      <c r="K2443" s="494"/>
    </row>
    <row r="2444" spans="1:11" ht="15" customHeight="1" thickBot="1">
      <c r="A2444" s="483"/>
      <c r="B2444" s="479"/>
      <c r="C2444" s="479"/>
      <c r="D2444" s="479"/>
      <c r="E2444" s="479"/>
      <c r="F2444" s="479"/>
      <c r="G2444" s="479"/>
      <c r="H2444" s="479"/>
      <c r="I2444" s="479"/>
      <c r="J2444" s="479"/>
      <c r="K2444" s="480"/>
    </row>
    <row r="2445" spans="1:11" ht="31.9" customHeight="1">
      <c r="A2445" s="288" t="s">
        <v>303</v>
      </c>
      <c r="B2445" s="484" t="str">
        <f>B3</f>
        <v>CONSTRUCCION DE LOS SISTEMAS DE ALCANTARILLADO PLUVIAL DE LOS BARRIOS EL DORADO, PRADOS DE SAN LUIS, SANTA CATALINA, PATRIOTAS, VILLA BACHUE y PRADOS DEL NORTE DE LA CIUDAD DE TUNJA.</v>
      </c>
      <c r="C2445" s="485"/>
      <c r="D2445" s="485"/>
      <c r="E2445" s="485"/>
      <c r="F2445" s="485"/>
      <c r="G2445" s="485"/>
      <c r="H2445" s="485"/>
      <c r="I2445" s="485"/>
      <c r="J2445" s="485"/>
      <c r="K2445" s="486"/>
    </row>
    <row r="2446" spans="1:11" ht="15" customHeight="1">
      <c r="A2446" s="487" t="s">
        <v>305</v>
      </c>
      <c r="B2446" s="455"/>
      <c r="C2446" s="488"/>
      <c r="D2446" s="489"/>
      <c r="E2446" s="489"/>
      <c r="F2446" s="455"/>
      <c r="G2446" s="490" t="s">
        <v>306</v>
      </c>
      <c r="H2446" s="455"/>
      <c r="I2446" s="490"/>
      <c r="J2446" s="489"/>
      <c r="K2446" s="491"/>
    </row>
    <row r="2447" spans="1:11" ht="15" customHeight="1" thickBot="1">
      <c r="A2447" s="289" t="s">
        <v>8</v>
      </c>
      <c r="B2447" s="465" t="s">
        <v>135</v>
      </c>
      <c r="C2447" s="466"/>
      <c r="D2447" s="467" t="s">
        <v>10</v>
      </c>
      <c r="E2447" s="468"/>
      <c r="F2447" s="466"/>
      <c r="G2447" s="503" t="str">
        <f>'PRESUPUESTO OFICIAL'!C129</f>
        <v>BASE Y CAÑUELA EN CONCRETO DE 17.5 MPa - (2500 PSI)</v>
      </c>
      <c r="H2447" s="468"/>
      <c r="I2447" s="468"/>
      <c r="J2447" s="290" t="s">
        <v>9</v>
      </c>
      <c r="K2447" s="291" t="s">
        <v>14</v>
      </c>
    </row>
    <row r="2448" spans="1:11" ht="15" customHeight="1">
      <c r="A2448" s="470" t="s">
        <v>307</v>
      </c>
      <c r="B2448" s="471"/>
      <c r="C2448" s="474" t="s">
        <v>5</v>
      </c>
      <c r="D2448" s="476" t="s">
        <v>308</v>
      </c>
      <c r="E2448" s="477"/>
      <c r="F2448" s="473"/>
      <c r="G2448" s="474" t="s">
        <v>13</v>
      </c>
      <c r="H2448" s="478" t="s">
        <v>309</v>
      </c>
      <c r="I2448" s="479"/>
      <c r="J2448" s="479"/>
      <c r="K2448" s="480"/>
    </row>
    <row r="2449" spans="1:11" ht="15" customHeight="1">
      <c r="A2449" s="483"/>
      <c r="B2449" s="471"/>
      <c r="C2449" s="506"/>
      <c r="D2449" s="323" t="s">
        <v>345</v>
      </c>
      <c r="E2449" s="323" t="s">
        <v>311</v>
      </c>
      <c r="F2449" s="323" t="s">
        <v>312</v>
      </c>
      <c r="G2449" s="506"/>
      <c r="H2449" s="481"/>
      <c r="I2449" s="477"/>
      <c r="J2449" s="477"/>
      <c r="K2449" s="482"/>
    </row>
    <row r="2450" spans="1:11" ht="15" customHeight="1">
      <c r="A2450" s="510" t="s">
        <v>350</v>
      </c>
      <c r="B2450" s="511"/>
      <c r="C2450" s="305">
        <v>5</v>
      </c>
      <c r="D2450" s="353">
        <f>PI()*(1^2)</f>
        <v>3.1415926535897931</v>
      </c>
      <c r="E2450" s="306"/>
      <c r="F2450" s="307">
        <v>0.2</v>
      </c>
      <c r="G2450" s="331">
        <f>C2450*D2450*F2450</f>
        <v>3.1415926535897931</v>
      </c>
      <c r="H2450" s="300"/>
      <c r="I2450" s="300"/>
      <c r="J2450" s="300"/>
      <c r="K2450" s="301"/>
    </row>
    <row r="2451" spans="1:11" ht="15" customHeight="1">
      <c r="A2451" s="510"/>
      <c r="B2451" s="511"/>
      <c r="C2451" s="305"/>
      <c r="D2451" s="353"/>
      <c r="E2451" s="306"/>
      <c r="F2451" s="307"/>
      <c r="G2451" s="331"/>
      <c r="H2451" s="300"/>
      <c r="I2451" s="300"/>
      <c r="J2451" s="300"/>
      <c r="K2451" s="301"/>
    </row>
    <row r="2452" spans="1:11" ht="15" customHeight="1">
      <c r="A2452" s="501"/>
      <c r="B2452" s="509"/>
      <c r="C2452" s="305"/>
      <c r="D2452" s="304"/>
      <c r="E2452" s="306"/>
      <c r="F2452" s="307"/>
      <c r="G2452" s="331"/>
      <c r="H2452" s="300"/>
      <c r="I2452" s="300"/>
      <c r="J2452" s="300"/>
      <c r="K2452" s="301"/>
    </row>
    <row r="2453" spans="1:11" ht="15" customHeight="1">
      <c r="A2453" s="501"/>
      <c r="B2453" s="509"/>
      <c r="C2453" s="305"/>
      <c r="D2453" s="304"/>
      <c r="E2453" s="306"/>
      <c r="F2453" s="307"/>
      <c r="G2453" s="331"/>
      <c r="H2453" s="300"/>
      <c r="I2453" s="300"/>
      <c r="J2453" s="300"/>
      <c r="K2453" s="301"/>
    </row>
    <row r="2454" spans="1:11" ht="15" customHeight="1">
      <c r="A2454" s="501"/>
      <c r="B2454" s="509"/>
      <c r="C2454" s="305"/>
      <c r="D2454" s="349"/>
      <c r="E2454" s="349"/>
      <c r="F2454" s="349"/>
      <c r="G2454" s="331"/>
      <c r="K2454" s="301"/>
    </row>
    <row r="2455" spans="1:11" ht="15" customHeight="1" thickBot="1">
      <c r="A2455" s="502" t="s">
        <v>13</v>
      </c>
      <c r="B2455" s="477"/>
      <c r="C2455" s="477"/>
      <c r="D2455" s="477"/>
      <c r="E2455" s="477"/>
      <c r="F2455" s="473"/>
      <c r="G2455" s="308">
        <f>ROUNDUP((SUM(G2450:G2454)),0)</f>
        <v>4</v>
      </c>
      <c r="H2455" s="292"/>
      <c r="I2455" s="309"/>
      <c r="J2455" s="309"/>
      <c r="K2455" s="310"/>
    </row>
    <row r="2456" spans="1:11" ht="15" customHeight="1" thickBot="1">
      <c r="A2456" s="495"/>
      <c r="B2456" s="496"/>
      <c r="C2456" s="496"/>
      <c r="D2456" s="496"/>
      <c r="E2456" s="496"/>
      <c r="F2456" s="496"/>
      <c r="G2456" s="496"/>
      <c r="H2456" s="496"/>
      <c r="I2456" s="496"/>
      <c r="J2456" s="496"/>
      <c r="K2456" s="497"/>
    </row>
    <row r="2457" spans="1:11" ht="15" customHeight="1">
      <c r="A2457" s="311"/>
      <c r="B2457" s="312"/>
      <c r="C2457" s="312"/>
      <c r="D2457" s="312"/>
      <c r="E2457" s="312"/>
      <c r="F2457" s="312"/>
      <c r="G2457" s="312"/>
      <c r="H2457" s="312"/>
      <c r="I2457" s="312"/>
      <c r="J2457" s="312"/>
      <c r="K2457" s="313"/>
    </row>
    <row r="2458" spans="1:11" ht="15" customHeight="1">
      <c r="A2458" s="459"/>
      <c r="B2458" s="460"/>
      <c r="C2458" s="460"/>
      <c r="D2458" s="460"/>
      <c r="E2458" s="460"/>
      <c r="F2458" s="460"/>
      <c r="G2458" s="460"/>
      <c r="H2458" s="460"/>
      <c r="I2458" s="460"/>
      <c r="J2458" s="286"/>
      <c r="K2458" s="314"/>
    </row>
    <row r="2459" spans="1:11" ht="15" customHeight="1">
      <c r="A2459" s="461" t="s">
        <v>315</v>
      </c>
      <c r="B2459" s="460"/>
      <c r="C2459" s="460"/>
      <c r="D2459" s="316"/>
      <c r="E2459" s="316"/>
      <c r="F2459" s="462" t="s">
        <v>315</v>
      </c>
      <c r="G2459" s="460"/>
      <c r="H2459" s="460"/>
      <c r="I2459" s="316"/>
      <c r="J2459" s="286"/>
      <c r="K2459" s="314"/>
    </row>
    <row r="2460" spans="1:11" ht="15" customHeight="1" thickBot="1">
      <c r="A2460" s="451" t="s">
        <v>316</v>
      </c>
      <c r="B2460" s="452"/>
      <c r="C2460" s="452"/>
      <c r="D2460" s="317"/>
      <c r="E2460" s="317"/>
      <c r="F2460" s="453" t="s">
        <v>316</v>
      </c>
      <c r="G2460" s="452"/>
      <c r="H2460" s="452"/>
      <c r="I2460" s="317"/>
      <c r="J2460" s="318"/>
      <c r="K2460" s="319"/>
    </row>
    <row r="2461" spans="1:11" ht="15" customHeight="1">
      <c r="A2461" s="492" t="s">
        <v>302</v>
      </c>
      <c r="B2461" s="493"/>
      <c r="C2461" s="493"/>
      <c r="D2461" s="493"/>
      <c r="E2461" s="493"/>
      <c r="F2461" s="493"/>
      <c r="G2461" s="493"/>
      <c r="H2461" s="493"/>
      <c r="I2461" s="493"/>
      <c r="J2461" s="493"/>
      <c r="K2461" s="494"/>
    </row>
    <row r="2462" spans="1:11" ht="15" customHeight="1" thickBot="1">
      <c r="A2462" s="483"/>
      <c r="B2462" s="479"/>
      <c r="C2462" s="479"/>
      <c r="D2462" s="479"/>
      <c r="E2462" s="479"/>
      <c r="F2462" s="479"/>
      <c r="G2462" s="479"/>
      <c r="H2462" s="479"/>
      <c r="I2462" s="479"/>
      <c r="J2462" s="479"/>
      <c r="K2462" s="480"/>
    </row>
    <row r="2463" spans="1:11" ht="35.450000000000003" customHeight="1">
      <c r="A2463" s="288" t="s">
        <v>303</v>
      </c>
      <c r="B2463" s="484" t="str">
        <f>B3</f>
        <v>CONSTRUCCION DE LOS SISTEMAS DE ALCANTARILLADO PLUVIAL DE LOS BARRIOS EL DORADO, PRADOS DE SAN LUIS, SANTA CATALINA, PATRIOTAS, VILLA BACHUE y PRADOS DEL NORTE DE LA CIUDAD DE TUNJA.</v>
      </c>
      <c r="C2463" s="485"/>
      <c r="D2463" s="485"/>
      <c r="E2463" s="485"/>
      <c r="F2463" s="485"/>
      <c r="G2463" s="485"/>
      <c r="H2463" s="485"/>
      <c r="I2463" s="485"/>
      <c r="J2463" s="485"/>
      <c r="K2463" s="486"/>
    </row>
    <row r="2464" spans="1:11" ht="15" customHeight="1">
      <c r="A2464" s="487" t="s">
        <v>305</v>
      </c>
      <c r="B2464" s="455"/>
      <c r="C2464" s="488"/>
      <c r="D2464" s="489"/>
      <c r="E2464" s="489"/>
      <c r="F2464" s="455"/>
      <c r="G2464" s="490" t="s">
        <v>306</v>
      </c>
      <c r="H2464" s="455"/>
      <c r="I2464" s="490"/>
      <c r="J2464" s="489"/>
      <c r="K2464" s="491"/>
    </row>
    <row r="2465" spans="1:11" ht="32.450000000000003" customHeight="1" thickBot="1">
      <c r="A2465" s="289" t="s">
        <v>8</v>
      </c>
      <c r="B2465" s="465" t="s">
        <v>137</v>
      </c>
      <c r="C2465" s="466"/>
      <c r="D2465" s="467" t="s">
        <v>10</v>
      </c>
      <c r="E2465" s="468"/>
      <c r="F2465" s="466"/>
      <c r="G2465" s="503" t="str">
        <f>'PRESUPUESTO OFICIAL'!C131</f>
        <v>RELLENO CON MATERIAL DE AFIRMADO COMPACTADO RANA Y/O VIBROCOMPACTADOR. (INCLUYE ACARREO LIBRE HASTA 5 KM.)</v>
      </c>
      <c r="H2465" s="468"/>
      <c r="I2465" s="468"/>
      <c r="J2465" s="290" t="s">
        <v>9</v>
      </c>
      <c r="K2465" s="291" t="s">
        <v>14</v>
      </c>
    </row>
    <row r="2466" spans="1:11" ht="15" customHeight="1">
      <c r="A2466" s="470" t="s">
        <v>307</v>
      </c>
      <c r="B2466" s="471"/>
      <c r="C2466" s="474" t="s">
        <v>5</v>
      </c>
      <c r="D2466" s="476" t="s">
        <v>308</v>
      </c>
      <c r="E2466" s="477"/>
      <c r="F2466" s="473"/>
      <c r="G2466" s="474" t="s">
        <v>13</v>
      </c>
      <c r="H2466" s="478" t="s">
        <v>309</v>
      </c>
      <c r="I2466" s="479"/>
      <c r="J2466" s="479"/>
      <c r="K2466" s="480"/>
    </row>
    <row r="2467" spans="1:11" ht="15" customHeight="1">
      <c r="A2467" s="483"/>
      <c r="B2467" s="471"/>
      <c r="C2467" s="506"/>
      <c r="D2467" s="323" t="s">
        <v>310</v>
      </c>
      <c r="E2467" s="323" t="s">
        <v>311</v>
      </c>
      <c r="F2467" s="323" t="s">
        <v>312</v>
      </c>
      <c r="G2467" s="506"/>
      <c r="H2467" s="481"/>
      <c r="I2467" s="477"/>
      <c r="J2467" s="477"/>
      <c r="K2467" s="482"/>
    </row>
    <row r="2468" spans="1:11" ht="15" customHeight="1">
      <c r="A2468" s="454" t="s">
        <v>422</v>
      </c>
      <c r="B2468" s="464" t="s">
        <v>422</v>
      </c>
      <c r="C2468" s="305"/>
      <c r="D2468" s="328">
        <v>2</v>
      </c>
      <c r="E2468" s="328">
        <v>2</v>
      </c>
      <c r="F2468" s="307">
        <f>0.2</f>
        <v>0.2</v>
      </c>
      <c r="G2468" s="331">
        <f>D2468*E2468*F2468</f>
        <v>0.8</v>
      </c>
      <c r="H2468" s="300"/>
      <c r="I2468" s="300"/>
      <c r="J2468" s="300"/>
      <c r="K2468" s="301"/>
    </row>
    <row r="2469" spans="1:11" ht="15" customHeight="1">
      <c r="A2469" s="518" t="s">
        <v>423</v>
      </c>
      <c r="B2469" s="518"/>
      <c r="C2469" s="305"/>
      <c r="D2469" s="328">
        <v>2</v>
      </c>
      <c r="E2469" s="328">
        <v>2</v>
      </c>
      <c r="F2469" s="307">
        <f t="shared" ref="F2469:F2472" si="68">0.2</f>
        <v>0.2</v>
      </c>
      <c r="G2469" s="331">
        <f t="shared" ref="G2469:G2478" si="69">D2469*E2469*F2469</f>
        <v>0.8</v>
      </c>
      <c r="H2469" s="300"/>
      <c r="I2469" s="300"/>
      <c r="J2469" s="300"/>
      <c r="K2469" s="301"/>
    </row>
    <row r="2470" spans="1:11" ht="15" customHeight="1">
      <c r="A2470" s="454" t="s">
        <v>424</v>
      </c>
      <c r="B2470" s="464" t="s">
        <v>424</v>
      </c>
      <c r="C2470" s="305"/>
      <c r="D2470" s="328">
        <v>2</v>
      </c>
      <c r="E2470" s="328">
        <v>2</v>
      </c>
      <c r="F2470" s="307">
        <f t="shared" si="68"/>
        <v>0.2</v>
      </c>
      <c r="G2470" s="331">
        <f t="shared" si="69"/>
        <v>0.8</v>
      </c>
      <c r="H2470" s="300"/>
      <c r="I2470" s="300"/>
      <c r="J2470" s="300"/>
      <c r="K2470" s="301"/>
    </row>
    <row r="2471" spans="1:11" ht="15" customHeight="1">
      <c r="A2471" s="454" t="s">
        <v>319</v>
      </c>
      <c r="B2471" s="464" t="s">
        <v>319</v>
      </c>
      <c r="C2471" s="305"/>
      <c r="D2471" s="328">
        <v>2</v>
      </c>
      <c r="E2471" s="328">
        <v>2</v>
      </c>
      <c r="F2471" s="307">
        <f t="shared" si="68"/>
        <v>0.2</v>
      </c>
      <c r="G2471" s="331">
        <f t="shared" si="69"/>
        <v>0.8</v>
      </c>
      <c r="H2471" s="300"/>
      <c r="I2471" s="300"/>
      <c r="J2471" s="300"/>
      <c r="K2471" s="301"/>
    </row>
    <row r="2472" spans="1:11" ht="15" customHeight="1">
      <c r="A2472" s="507" t="s">
        <v>318</v>
      </c>
      <c r="B2472" s="519" t="s">
        <v>318</v>
      </c>
      <c r="C2472" s="305"/>
      <c r="D2472" s="328">
        <v>2</v>
      </c>
      <c r="E2472" s="328">
        <v>2</v>
      </c>
      <c r="F2472" s="307">
        <f t="shared" si="68"/>
        <v>0.2</v>
      </c>
      <c r="G2472" s="331">
        <f t="shared" si="69"/>
        <v>0.8</v>
      </c>
      <c r="H2472" s="300"/>
      <c r="I2472" s="300"/>
      <c r="J2472" s="300"/>
      <c r="K2472" s="301"/>
    </row>
    <row r="2473" spans="1:11" ht="15" customHeight="1">
      <c r="A2473" s="454" t="s">
        <v>402</v>
      </c>
      <c r="B2473" s="463" t="s">
        <v>402</v>
      </c>
      <c r="C2473" s="305"/>
      <c r="D2473" s="296">
        <v>24.3</v>
      </c>
      <c r="E2473" s="328">
        <v>0.7</v>
      </c>
      <c r="F2473" s="307">
        <v>0.15</v>
      </c>
      <c r="G2473" s="354">
        <f>D2473*E2473*F2473</f>
        <v>2.5514999999999994</v>
      </c>
      <c r="H2473" s="300"/>
      <c r="I2473" s="300"/>
      <c r="J2473" s="300"/>
      <c r="K2473" s="301"/>
    </row>
    <row r="2474" spans="1:11" ht="15" customHeight="1">
      <c r="A2474" s="454" t="s">
        <v>404</v>
      </c>
      <c r="B2474" s="463" t="s">
        <v>404</v>
      </c>
      <c r="C2474" s="305"/>
      <c r="D2474" s="296">
        <v>22.1</v>
      </c>
      <c r="E2474" s="328">
        <v>0.7</v>
      </c>
      <c r="F2474" s="307">
        <v>0.15</v>
      </c>
      <c r="G2474" s="331">
        <f>D2474*E2474*F2474</f>
        <v>2.3205</v>
      </c>
      <c r="H2474" s="300"/>
      <c r="I2474" s="300"/>
      <c r="J2474" s="300"/>
      <c r="K2474" s="301"/>
    </row>
    <row r="2475" spans="1:11" ht="15" customHeight="1">
      <c r="A2475" s="454" t="s">
        <v>405</v>
      </c>
      <c r="B2475" s="464" t="s">
        <v>405</v>
      </c>
      <c r="C2475" s="305"/>
      <c r="D2475" s="296">
        <v>11.6</v>
      </c>
      <c r="E2475" s="328">
        <v>0.7</v>
      </c>
      <c r="F2475" s="307">
        <v>0.15</v>
      </c>
      <c r="G2475" s="331">
        <f>D2475*E2475*F2475</f>
        <v>1.2179999999999997</v>
      </c>
      <c r="H2475" s="300"/>
      <c r="I2475" s="300"/>
      <c r="J2475" s="300"/>
      <c r="K2475" s="301"/>
    </row>
    <row r="2476" spans="1:11" ht="15" customHeight="1">
      <c r="A2476" s="454" t="s">
        <v>313</v>
      </c>
      <c r="B2476" s="464" t="s">
        <v>313</v>
      </c>
      <c r="C2476" s="305"/>
      <c r="D2476" s="296">
        <v>34.4</v>
      </c>
      <c r="E2476" s="328">
        <v>0.7</v>
      </c>
      <c r="F2476" s="307">
        <v>0.15</v>
      </c>
      <c r="G2476" s="331">
        <f>D2476*E2476*F2476</f>
        <v>3.6119999999999997</v>
      </c>
      <c r="H2476" s="300"/>
      <c r="I2476" s="300"/>
      <c r="J2476" s="300"/>
      <c r="K2476" s="301"/>
    </row>
    <row r="2477" spans="1:11" ht="15" customHeight="1">
      <c r="A2477" s="454" t="s">
        <v>314</v>
      </c>
      <c r="B2477" s="464" t="s">
        <v>314</v>
      </c>
      <c r="C2477" s="305"/>
      <c r="D2477" s="296">
        <v>39.299999999999997</v>
      </c>
      <c r="E2477" s="328">
        <v>0.7</v>
      </c>
      <c r="F2477" s="307">
        <v>0.15</v>
      </c>
      <c r="G2477" s="331">
        <f>D2477*E2477*F2477</f>
        <v>4.1264999999999992</v>
      </c>
      <c r="H2477" s="300"/>
      <c r="I2477" s="300"/>
      <c r="J2477" s="300"/>
      <c r="K2477" s="301"/>
    </row>
    <row r="2478" spans="1:11" ht="15" customHeight="1">
      <c r="A2478" s="504" t="s">
        <v>384</v>
      </c>
      <c r="B2478" s="505" t="s">
        <v>384</v>
      </c>
      <c r="C2478" s="305"/>
      <c r="D2478" s="328">
        <v>34.130000000000003</v>
      </c>
      <c r="E2478" s="328">
        <v>0.5</v>
      </c>
      <c r="F2478" s="307">
        <v>0.15</v>
      </c>
      <c r="G2478" s="331">
        <f t="shared" si="69"/>
        <v>2.5597500000000002</v>
      </c>
      <c r="H2478" s="300"/>
      <c r="I2478" s="300"/>
      <c r="J2478" s="300"/>
      <c r="K2478" s="301"/>
    </row>
    <row r="2479" spans="1:11" ht="15" customHeight="1">
      <c r="A2479" s="504"/>
      <c r="B2479" s="505"/>
      <c r="C2479" s="305"/>
      <c r="D2479" s="355"/>
      <c r="E2479" s="328"/>
      <c r="F2479" s="307"/>
      <c r="G2479" s="331"/>
      <c r="H2479" s="300"/>
      <c r="I2479" s="300"/>
      <c r="J2479" s="300"/>
      <c r="K2479" s="301"/>
    </row>
    <row r="2480" spans="1:11" ht="15" customHeight="1">
      <c r="A2480" s="504"/>
      <c r="B2480" s="505"/>
      <c r="C2480" s="305"/>
      <c r="D2480" s="355"/>
      <c r="E2480" s="328"/>
      <c r="F2480" s="307"/>
      <c r="G2480" s="331"/>
      <c r="H2480" s="300"/>
      <c r="I2480" s="300"/>
      <c r="J2480" s="300"/>
      <c r="K2480" s="301"/>
    </row>
    <row r="2481" spans="1:11" ht="15" customHeight="1">
      <c r="A2481" s="504"/>
      <c r="B2481" s="505"/>
      <c r="C2481" s="305"/>
      <c r="D2481" s="355"/>
      <c r="E2481" s="328"/>
      <c r="F2481" s="307"/>
      <c r="G2481" s="331"/>
      <c r="H2481" s="300"/>
      <c r="I2481" s="300"/>
      <c r="J2481" s="300"/>
      <c r="K2481" s="301"/>
    </row>
    <row r="2482" spans="1:11" ht="15" customHeight="1">
      <c r="A2482" s="504"/>
      <c r="B2482" s="505"/>
      <c r="C2482" s="305"/>
      <c r="D2482" s="355"/>
      <c r="E2482" s="328"/>
      <c r="F2482" s="307"/>
      <c r="G2482" s="331"/>
      <c r="H2482" s="300"/>
      <c r="I2482" s="300"/>
      <c r="J2482" s="300"/>
      <c r="K2482" s="301"/>
    </row>
    <row r="2483" spans="1:11" ht="15" customHeight="1">
      <c r="A2483" s="504"/>
      <c r="B2483" s="505"/>
      <c r="C2483" s="305"/>
      <c r="D2483" s="352"/>
      <c r="E2483" s="296"/>
      <c r="F2483" s="307"/>
      <c r="G2483" s="331"/>
      <c r="H2483" s="300"/>
      <c r="I2483" s="300"/>
      <c r="J2483" s="300"/>
      <c r="K2483" s="301"/>
    </row>
    <row r="2484" spans="1:11" ht="15" customHeight="1">
      <c r="A2484" s="501"/>
      <c r="B2484" s="509"/>
      <c r="C2484" s="305"/>
      <c r="D2484" s="304"/>
      <c r="E2484" s="306"/>
      <c r="F2484" s="307"/>
      <c r="G2484" s="331"/>
      <c r="H2484" s="300"/>
      <c r="I2484" s="300"/>
      <c r="J2484" s="300"/>
      <c r="K2484" s="301"/>
    </row>
    <row r="2485" spans="1:11" ht="15" customHeight="1">
      <c r="A2485" s="501"/>
      <c r="B2485" s="509"/>
      <c r="C2485" s="305"/>
      <c r="D2485" s="304"/>
      <c r="E2485" s="306"/>
      <c r="F2485" s="307"/>
      <c r="G2485" s="331"/>
      <c r="H2485" s="300"/>
      <c r="I2485" s="300"/>
      <c r="J2485" s="300"/>
      <c r="K2485" s="301"/>
    </row>
    <row r="2486" spans="1:11" ht="15" customHeight="1">
      <c r="A2486" s="501"/>
      <c r="B2486" s="509"/>
      <c r="C2486" s="305"/>
      <c r="D2486" s="349"/>
      <c r="E2486" s="349"/>
      <c r="F2486" s="349"/>
      <c r="G2486" s="331"/>
      <c r="K2486" s="301"/>
    </row>
    <row r="2487" spans="1:11" ht="15" customHeight="1" thickBot="1">
      <c r="A2487" s="502" t="s">
        <v>13</v>
      </c>
      <c r="B2487" s="477"/>
      <c r="C2487" s="477"/>
      <c r="D2487" s="477"/>
      <c r="E2487" s="477"/>
      <c r="F2487" s="473"/>
      <c r="G2487" s="308">
        <f>ROUNDUP((SUM(G2468:G2486)),0)</f>
        <v>21</v>
      </c>
      <c r="H2487" s="292"/>
      <c r="I2487" s="309"/>
      <c r="J2487" s="309"/>
      <c r="K2487" s="310"/>
    </row>
    <row r="2488" spans="1:11" ht="15" customHeight="1" thickBot="1">
      <c r="A2488" s="495"/>
      <c r="B2488" s="496"/>
      <c r="C2488" s="496"/>
      <c r="D2488" s="496"/>
      <c r="E2488" s="496"/>
      <c r="F2488" s="496"/>
      <c r="G2488" s="496"/>
      <c r="H2488" s="496"/>
      <c r="I2488" s="496"/>
      <c r="J2488" s="496"/>
      <c r="K2488" s="497"/>
    </row>
    <row r="2489" spans="1:11" ht="15" customHeight="1">
      <c r="A2489" s="311"/>
      <c r="B2489" s="312"/>
      <c r="C2489" s="312"/>
      <c r="D2489" s="312"/>
      <c r="E2489" s="312"/>
      <c r="F2489" s="312"/>
      <c r="G2489" s="312"/>
      <c r="H2489" s="312"/>
      <c r="I2489" s="312"/>
      <c r="J2489" s="312"/>
      <c r="K2489" s="313"/>
    </row>
    <row r="2490" spans="1:11" ht="15" customHeight="1">
      <c r="A2490" s="459"/>
      <c r="B2490" s="460"/>
      <c r="C2490" s="460"/>
      <c r="D2490" s="460"/>
      <c r="E2490" s="460"/>
      <c r="F2490" s="460"/>
      <c r="G2490" s="460"/>
      <c r="H2490" s="460"/>
      <c r="I2490" s="460"/>
      <c r="J2490" s="286"/>
      <c r="K2490" s="314"/>
    </row>
    <row r="2491" spans="1:11" ht="15" customHeight="1">
      <c r="A2491" s="461" t="s">
        <v>315</v>
      </c>
      <c r="B2491" s="460"/>
      <c r="C2491" s="460"/>
      <c r="D2491" s="316"/>
      <c r="E2491" s="316"/>
      <c r="F2491" s="462" t="s">
        <v>315</v>
      </c>
      <c r="G2491" s="460"/>
      <c r="H2491" s="460"/>
      <c r="I2491" s="316"/>
      <c r="J2491" s="286"/>
      <c r="K2491" s="314"/>
    </row>
    <row r="2492" spans="1:11" ht="15" customHeight="1" thickBot="1">
      <c r="A2492" s="451" t="s">
        <v>316</v>
      </c>
      <c r="B2492" s="452"/>
      <c r="C2492" s="452"/>
      <c r="D2492" s="317"/>
      <c r="E2492" s="317"/>
      <c r="F2492" s="453" t="s">
        <v>316</v>
      </c>
      <c r="G2492" s="452"/>
      <c r="H2492" s="452"/>
      <c r="I2492" s="317"/>
      <c r="J2492" s="318"/>
      <c r="K2492" s="319"/>
    </row>
    <row r="2493" spans="1:11" ht="15" customHeight="1">
      <c r="A2493" s="492" t="s">
        <v>302</v>
      </c>
      <c r="B2493" s="493"/>
      <c r="C2493" s="493"/>
      <c r="D2493" s="493"/>
      <c r="E2493" s="493"/>
      <c r="F2493" s="493"/>
      <c r="G2493" s="493"/>
      <c r="H2493" s="493"/>
      <c r="I2493" s="493"/>
      <c r="J2493" s="493"/>
      <c r="K2493" s="494"/>
    </row>
    <row r="2494" spans="1:11" ht="15" customHeight="1" thickBot="1">
      <c r="A2494" s="483"/>
      <c r="B2494" s="479"/>
      <c r="C2494" s="479"/>
      <c r="D2494" s="479"/>
      <c r="E2494" s="479"/>
      <c r="F2494" s="479"/>
      <c r="G2494" s="479"/>
      <c r="H2494" s="479"/>
      <c r="I2494" s="479"/>
      <c r="J2494" s="479"/>
      <c r="K2494" s="480"/>
    </row>
    <row r="2495" spans="1:11" ht="27.6" customHeight="1">
      <c r="A2495" s="288" t="s">
        <v>303</v>
      </c>
      <c r="B2495" s="484" t="str">
        <f>B3</f>
        <v>CONSTRUCCION DE LOS SISTEMAS DE ALCANTARILLADO PLUVIAL DE LOS BARRIOS EL DORADO, PRADOS DE SAN LUIS, SANTA CATALINA, PATRIOTAS, VILLA BACHUE y PRADOS DEL NORTE DE LA CIUDAD DE TUNJA.</v>
      </c>
      <c r="C2495" s="485"/>
      <c r="D2495" s="485"/>
      <c r="E2495" s="485"/>
      <c r="F2495" s="485"/>
      <c r="G2495" s="485"/>
      <c r="H2495" s="485"/>
      <c r="I2495" s="485"/>
      <c r="J2495" s="485"/>
      <c r="K2495" s="486"/>
    </row>
    <row r="2496" spans="1:11" ht="15" customHeight="1">
      <c r="A2496" s="487" t="s">
        <v>305</v>
      </c>
      <c r="B2496" s="455"/>
      <c r="C2496" s="488"/>
      <c r="D2496" s="489"/>
      <c r="E2496" s="489"/>
      <c r="F2496" s="455"/>
      <c r="G2496" s="490" t="s">
        <v>306</v>
      </c>
      <c r="H2496" s="455"/>
      <c r="I2496" s="490"/>
      <c r="J2496" s="489"/>
      <c r="K2496" s="491"/>
    </row>
    <row r="2497" spans="1:11" ht="22.15" customHeight="1" thickBot="1">
      <c r="A2497" s="289" t="s">
        <v>8</v>
      </c>
      <c r="B2497" s="465" t="s">
        <v>138</v>
      </c>
      <c r="C2497" s="466"/>
      <c r="D2497" s="467" t="s">
        <v>10</v>
      </c>
      <c r="E2497" s="468"/>
      <c r="F2497" s="466"/>
      <c r="G2497" s="503" t="str">
        <f>'PRESUPUESTO OFICIAL'!C132</f>
        <v>RELLENO SUBBASE GRANULAR COMPACTADO CON PLANCHA VIBRADORA</v>
      </c>
      <c r="H2497" s="468"/>
      <c r="I2497" s="468"/>
      <c r="J2497" s="290" t="s">
        <v>9</v>
      </c>
      <c r="K2497" s="291" t="s">
        <v>14</v>
      </c>
    </row>
    <row r="2498" spans="1:11" ht="15" customHeight="1">
      <c r="A2498" s="470" t="s">
        <v>307</v>
      </c>
      <c r="B2498" s="471"/>
      <c r="C2498" s="474" t="s">
        <v>5</v>
      </c>
      <c r="D2498" s="476" t="s">
        <v>308</v>
      </c>
      <c r="E2498" s="477"/>
      <c r="F2498" s="473"/>
      <c r="G2498" s="474" t="s">
        <v>13</v>
      </c>
      <c r="H2498" s="478" t="s">
        <v>309</v>
      </c>
      <c r="I2498" s="479"/>
      <c r="J2498" s="479"/>
      <c r="K2498" s="480"/>
    </row>
    <row r="2499" spans="1:11" ht="15" customHeight="1">
      <c r="A2499" s="483"/>
      <c r="B2499" s="471"/>
      <c r="C2499" s="506"/>
      <c r="D2499" s="323" t="s">
        <v>310</v>
      </c>
      <c r="E2499" s="323" t="s">
        <v>311</v>
      </c>
      <c r="F2499" s="323" t="s">
        <v>351</v>
      </c>
      <c r="G2499" s="506"/>
      <c r="H2499" s="481"/>
      <c r="I2499" s="477"/>
      <c r="J2499" s="477"/>
      <c r="K2499" s="482"/>
    </row>
    <row r="2500" spans="1:11" ht="15" customHeight="1">
      <c r="A2500" s="501" t="s">
        <v>352</v>
      </c>
      <c r="B2500" s="509" t="s">
        <v>324</v>
      </c>
      <c r="C2500" s="305"/>
      <c r="D2500" s="304"/>
      <c r="E2500" s="306"/>
      <c r="F2500" s="307">
        <v>190.20705000000271</v>
      </c>
      <c r="G2500" s="331">
        <f>F2500</f>
        <v>190.20705000000271</v>
      </c>
      <c r="H2500" s="300"/>
      <c r="I2500" s="300"/>
      <c r="J2500" s="300"/>
      <c r="K2500" s="301"/>
    </row>
    <row r="2501" spans="1:11" ht="15" customHeight="1">
      <c r="A2501" s="501" t="s">
        <v>353</v>
      </c>
      <c r="B2501" s="509"/>
      <c r="C2501" s="305"/>
      <c r="D2501" s="304"/>
      <c r="E2501" s="306"/>
      <c r="F2501" s="331">
        <v>-10.0722023071216</v>
      </c>
      <c r="G2501" s="331">
        <f>F2501</f>
        <v>-10.0722023071216</v>
      </c>
      <c r="H2501" s="300"/>
      <c r="I2501" s="300"/>
      <c r="J2501" s="300"/>
      <c r="K2501" s="301"/>
    </row>
    <row r="2502" spans="1:11" ht="15" customHeight="1">
      <c r="A2502" s="501"/>
      <c r="B2502" s="509"/>
      <c r="C2502" s="305"/>
      <c r="D2502" s="304"/>
      <c r="E2502" s="306"/>
      <c r="F2502" s="307"/>
      <c r="G2502" s="331"/>
      <c r="H2502" s="300"/>
      <c r="I2502" s="300"/>
      <c r="J2502" s="300"/>
      <c r="K2502" s="301"/>
    </row>
    <row r="2503" spans="1:11" ht="15" customHeight="1">
      <c r="A2503" s="501"/>
      <c r="B2503" s="509"/>
      <c r="C2503" s="305"/>
      <c r="D2503" s="304"/>
      <c r="E2503" s="306"/>
      <c r="F2503" s="307"/>
      <c r="G2503" s="331"/>
      <c r="H2503" s="300"/>
      <c r="I2503" s="300"/>
      <c r="J2503" s="300"/>
      <c r="K2503" s="301"/>
    </row>
    <row r="2504" spans="1:11" ht="15" customHeight="1">
      <c r="A2504" s="501"/>
      <c r="B2504" s="509"/>
      <c r="C2504" s="305"/>
      <c r="D2504" s="349"/>
      <c r="E2504" s="349"/>
      <c r="F2504" s="349"/>
      <c r="G2504" s="331"/>
      <c r="K2504" s="301"/>
    </row>
    <row r="2505" spans="1:11" ht="15" customHeight="1" thickBot="1">
      <c r="A2505" s="502" t="s">
        <v>13</v>
      </c>
      <c r="B2505" s="477"/>
      <c r="C2505" s="477"/>
      <c r="D2505" s="477"/>
      <c r="E2505" s="477"/>
      <c r="F2505" s="473"/>
      <c r="G2505" s="308">
        <f>ROUNDUP((SUM(G2500:G2504)),0)</f>
        <v>181</v>
      </c>
      <c r="H2505" s="292"/>
      <c r="I2505" s="309"/>
      <c r="J2505" s="309"/>
      <c r="K2505" s="310"/>
    </row>
    <row r="2506" spans="1:11" ht="15" customHeight="1" thickBot="1">
      <c r="A2506" s="495"/>
      <c r="B2506" s="496"/>
      <c r="C2506" s="496"/>
      <c r="D2506" s="496"/>
      <c r="E2506" s="496"/>
      <c r="F2506" s="496"/>
      <c r="G2506" s="496"/>
      <c r="H2506" s="496"/>
      <c r="I2506" s="496"/>
      <c r="J2506" s="496"/>
      <c r="K2506" s="497"/>
    </row>
    <row r="2507" spans="1:11" ht="15" customHeight="1">
      <c r="A2507" s="311"/>
      <c r="B2507" s="312"/>
      <c r="C2507" s="312"/>
      <c r="D2507" s="312"/>
      <c r="E2507" s="312"/>
      <c r="F2507" s="312"/>
      <c r="G2507" s="312"/>
      <c r="H2507" s="312"/>
      <c r="I2507" s="312"/>
      <c r="J2507" s="312"/>
      <c r="K2507" s="313"/>
    </row>
    <row r="2508" spans="1:11" ht="15" customHeight="1">
      <c r="A2508" s="459"/>
      <c r="B2508" s="460"/>
      <c r="C2508" s="460"/>
      <c r="D2508" s="460"/>
      <c r="E2508" s="460"/>
      <c r="F2508" s="460"/>
      <c r="G2508" s="460"/>
      <c r="H2508" s="460"/>
      <c r="I2508" s="460"/>
      <c r="J2508" s="286"/>
      <c r="K2508" s="314"/>
    </row>
    <row r="2509" spans="1:11" ht="15" customHeight="1">
      <c r="A2509" s="461" t="s">
        <v>315</v>
      </c>
      <c r="B2509" s="460"/>
      <c r="C2509" s="460"/>
      <c r="D2509" s="316"/>
      <c r="E2509" s="316"/>
      <c r="F2509" s="462" t="s">
        <v>315</v>
      </c>
      <c r="G2509" s="460"/>
      <c r="H2509" s="460"/>
      <c r="I2509" s="316"/>
      <c r="J2509" s="286"/>
      <c r="K2509" s="314"/>
    </row>
    <row r="2510" spans="1:11" ht="15" customHeight="1" thickBot="1">
      <c r="A2510" s="451" t="s">
        <v>316</v>
      </c>
      <c r="B2510" s="452"/>
      <c r="C2510" s="452"/>
      <c r="D2510" s="317"/>
      <c r="E2510" s="317"/>
      <c r="F2510" s="453" t="s">
        <v>316</v>
      </c>
      <c r="G2510" s="452"/>
      <c r="H2510" s="452"/>
      <c r="I2510" s="317"/>
      <c r="J2510" s="318"/>
      <c r="K2510" s="319"/>
    </row>
    <row r="2511" spans="1:11" ht="15" customHeight="1">
      <c r="A2511" s="492" t="s">
        <v>302</v>
      </c>
      <c r="B2511" s="493"/>
      <c r="C2511" s="493"/>
      <c r="D2511" s="493"/>
      <c r="E2511" s="493"/>
      <c r="F2511" s="493"/>
      <c r="G2511" s="493"/>
      <c r="H2511" s="493"/>
      <c r="I2511" s="493"/>
      <c r="J2511" s="493"/>
      <c r="K2511" s="494"/>
    </row>
    <row r="2512" spans="1:11" ht="15" customHeight="1" thickBot="1">
      <c r="A2512" s="483"/>
      <c r="B2512" s="479"/>
      <c r="C2512" s="479"/>
      <c r="D2512" s="479"/>
      <c r="E2512" s="479"/>
      <c r="F2512" s="479"/>
      <c r="G2512" s="479"/>
      <c r="H2512" s="479"/>
      <c r="I2512" s="479"/>
      <c r="J2512" s="479"/>
      <c r="K2512" s="480"/>
    </row>
    <row r="2513" spans="1:11" ht="26.45" customHeight="1">
      <c r="A2513" s="288" t="s">
        <v>303</v>
      </c>
      <c r="B2513" s="484" t="str">
        <f>B3</f>
        <v>CONSTRUCCION DE LOS SISTEMAS DE ALCANTARILLADO PLUVIAL DE LOS BARRIOS EL DORADO, PRADOS DE SAN LUIS, SANTA CATALINA, PATRIOTAS, VILLA BACHUE y PRADOS DEL NORTE DE LA CIUDAD DE TUNJA.</v>
      </c>
      <c r="C2513" s="485"/>
      <c r="D2513" s="485"/>
      <c r="E2513" s="485"/>
      <c r="F2513" s="485"/>
      <c r="G2513" s="485"/>
      <c r="H2513" s="485"/>
      <c r="I2513" s="485"/>
      <c r="J2513" s="485"/>
      <c r="K2513" s="486"/>
    </row>
    <row r="2514" spans="1:11" ht="15" customHeight="1">
      <c r="A2514" s="487" t="s">
        <v>305</v>
      </c>
      <c r="B2514" s="455"/>
      <c r="C2514" s="488"/>
      <c r="D2514" s="489"/>
      <c r="E2514" s="489"/>
      <c r="F2514" s="455"/>
      <c r="G2514" s="490" t="s">
        <v>306</v>
      </c>
      <c r="H2514" s="455"/>
      <c r="I2514" s="490"/>
      <c r="J2514" s="489"/>
      <c r="K2514" s="491"/>
    </row>
    <row r="2515" spans="1:11" ht="30.6" customHeight="1" thickBot="1">
      <c r="A2515" s="289" t="s">
        <v>8</v>
      </c>
      <c r="B2515" s="465" t="s">
        <v>139</v>
      </c>
      <c r="C2515" s="466"/>
      <c r="D2515" s="467" t="s">
        <v>10</v>
      </c>
      <c r="E2515" s="468"/>
      <c r="F2515" s="466"/>
      <c r="G2515" s="503" t="str">
        <f>'PRESUPUESTO OFICIAL'!C133</f>
        <v>RELLENO CON MATERIAL DE BASE GRANULAR, COMPACTADO CON PLANCHA VIBRADORA.</v>
      </c>
      <c r="H2515" s="468"/>
      <c r="I2515" s="468"/>
      <c r="J2515" s="290" t="s">
        <v>9</v>
      </c>
      <c r="K2515" s="291" t="s">
        <v>14</v>
      </c>
    </row>
    <row r="2516" spans="1:11" ht="15" customHeight="1">
      <c r="A2516" s="470" t="s">
        <v>307</v>
      </c>
      <c r="B2516" s="471"/>
      <c r="C2516" s="474" t="s">
        <v>5</v>
      </c>
      <c r="D2516" s="476" t="s">
        <v>308</v>
      </c>
      <c r="E2516" s="477"/>
      <c r="F2516" s="473"/>
      <c r="G2516" s="474" t="s">
        <v>13</v>
      </c>
      <c r="H2516" s="478" t="s">
        <v>309</v>
      </c>
      <c r="I2516" s="479"/>
      <c r="J2516" s="479"/>
      <c r="K2516" s="480"/>
    </row>
    <row r="2517" spans="1:11" ht="15" customHeight="1">
      <c r="A2517" s="483"/>
      <c r="B2517" s="471"/>
      <c r="C2517" s="506"/>
      <c r="D2517" s="323" t="s">
        <v>310</v>
      </c>
      <c r="E2517" s="323" t="s">
        <v>311</v>
      </c>
      <c r="F2517" s="323" t="s">
        <v>312</v>
      </c>
      <c r="G2517" s="506"/>
      <c r="H2517" s="481"/>
      <c r="I2517" s="477"/>
      <c r="J2517" s="477"/>
      <c r="K2517" s="482"/>
    </row>
    <row r="2518" spans="1:11" ht="15" customHeight="1">
      <c r="A2518" s="454" t="s">
        <v>402</v>
      </c>
      <c r="B2518" s="463" t="s">
        <v>402</v>
      </c>
      <c r="C2518" s="305"/>
      <c r="D2518" s="296">
        <v>24.3</v>
      </c>
      <c r="E2518" s="328">
        <v>0.7</v>
      </c>
      <c r="F2518" s="307">
        <v>0.15</v>
      </c>
      <c r="G2518" s="331">
        <f t="shared" ref="G2518:G2523" si="70">D2518*E2518*F2518</f>
        <v>2.5514999999999994</v>
      </c>
      <c r="H2518" s="300"/>
      <c r="I2518" s="300"/>
      <c r="J2518" s="300"/>
      <c r="K2518" s="301"/>
    </row>
    <row r="2519" spans="1:11" ht="15" customHeight="1">
      <c r="A2519" s="454" t="s">
        <v>404</v>
      </c>
      <c r="B2519" s="463" t="s">
        <v>404</v>
      </c>
      <c r="C2519" s="305"/>
      <c r="D2519" s="296">
        <v>22.1</v>
      </c>
      <c r="E2519" s="328">
        <v>0.7</v>
      </c>
      <c r="F2519" s="307">
        <v>0.15</v>
      </c>
      <c r="G2519" s="331">
        <f t="shared" si="70"/>
        <v>2.3205</v>
      </c>
      <c r="H2519" s="300"/>
      <c r="I2519" s="300"/>
      <c r="J2519" s="300"/>
      <c r="K2519" s="301"/>
    </row>
    <row r="2520" spans="1:11" ht="15" customHeight="1">
      <c r="A2520" s="454" t="s">
        <v>405</v>
      </c>
      <c r="B2520" s="464" t="s">
        <v>405</v>
      </c>
      <c r="C2520" s="305"/>
      <c r="D2520" s="296">
        <v>11.6</v>
      </c>
      <c r="E2520" s="328">
        <v>0.7</v>
      </c>
      <c r="F2520" s="307">
        <v>0.15</v>
      </c>
      <c r="G2520" s="331">
        <f t="shared" si="70"/>
        <v>1.2179999999999997</v>
      </c>
      <c r="H2520" s="300"/>
      <c r="I2520" s="300"/>
      <c r="J2520" s="300"/>
      <c r="K2520" s="301"/>
    </row>
    <row r="2521" spans="1:11" ht="15" customHeight="1">
      <c r="A2521" s="454" t="s">
        <v>313</v>
      </c>
      <c r="B2521" s="464" t="s">
        <v>313</v>
      </c>
      <c r="C2521" s="305"/>
      <c r="D2521" s="296">
        <v>34.4</v>
      </c>
      <c r="E2521" s="328">
        <v>0.7</v>
      </c>
      <c r="F2521" s="307">
        <v>0.15</v>
      </c>
      <c r="G2521" s="331">
        <f t="shared" si="70"/>
        <v>3.6119999999999997</v>
      </c>
      <c r="H2521" s="300"/>
      <c r="I2521" s="300"/>
      <c r="J2521" s="300"/>
      <c r="K2521" s="301"/>
    </row>
    <row r="2522" spans="1:11" ht="15" customHeight="1">
      <c r="A2522" s="454" t="s">
        <v>314</v>
      </c>
      <c r="B2522" s="464" t="s">
        <v>314</v>
      </c>
      <c r="C2522" s="305"/>
      <c r="D2522" s="296">
        <v>39.299999999999997</v>
      </c>
      <c r="E2522" s="328">
        <v>0.7</v>
      </c>
      <c r="F2522" s="307">
        <v>0.15</v>
      </c>
      <c r="G2522" s="331">
        <f t="shared" si="70"/>
        <v>4.1264999999999992</v>
      </c>
      <c r="K2522" s="301"/>
    </row>
    <row r="2523" spans="1:11" ht="15" customHeight="1">
      <c r="A2523" s="504" t="s">
        <v>384</v>
      </c>
      <c r="B2523" s="505" t="s">
        <v>384</v>
      </c>
      <c r="C2523" s="305"/>
      <c r="D2523" s="328">
        <v>34.130000000000003</v>
      </c>
      <c r="E2523" s="328">
        <v>0.5</v>
      </c>
      <c r="F2523" s="307">
        <v>0.15</v>
      </c>
      <c r="G2523" s="331">
        <f t="shared" si="70"/>
        <v>2.5597500000000002</v>
      </c>
      <c r="H2523" s="300"/>
      <c r="I2523" s="300"/>
      <c r="J2523" s="300"/>
      <c r="K2523" s="301"/>
    </row>
    <row r="2524" spans="1:11" ht="15" customHeight="1">
      <c r="A2524" s="501"/>
      <c r="B2524" s="501"/>
      <c r="C2524" s="305"/>
      <c r="D2524" s="328"/>
      <c r="E2524" s="328"/>
      <c r="F2524" s="307"/>
      <c r="G2524" s="331"/>
      <c r="H2524" s="300"/>
      <c r="I2524" s="300"/>
      <c r="J2524" s="300"/>
      <c r="K2524" s="301"/>
    </row>
    <row r="2525" spans="1:11" ht="15" customHeight="1">
      <c r="A2525" s="501"/>
      <c r="B2525" s="501"/>
      <c r="C2525" s="305"/>
      <c r="D2525" s="328"/>
      <c r="E2525" s="328"/>
      <c r="F2525" s="307"/>
      <c r="G2525" s="331"/>
      <c r="H2525" s="300"/>
      <c r="I2525" s="300"/>
      <c r="J2525" s="300"/>
      <c r="K2525" s="301"/>
    </row>
    <row r="2526" spans="1:11" ht="15" customHeight="1">
      <c r="A2526" s="456"/>
      <c r="B2526" s="456"/>
      <c r="C2526" s="329"/>
      <c r="D2526" s="329"/>
      <c r="E2526" s="329"/>
      <c r="F2526" s="329"/>
      <c r="G2526" s="329"/>
      <c r="H2526" s="300"/>
      <c r="I2526" s="300"/>
      <c r="J2526" s="300"/>
      <c r="K2526" s="301"/>
    </row>
    <row r="2527" spans="1:11" ht="15" customHeight="1">
      <c r="A2527" s="456"/>
      <c r="B2527" s="456"/>
      <c r="C2527" s="329"/>
      <c r="D2527" s="329"/>
      <c r="E2527" s="329"/>
      <c r="F2527" s="329"/>
      <c r="G2527" s="329"/>
      <c r="K2527" s="301"/>
    </row>
    <row r="2528" spans="1:11" ht="15" customHeight="1">
      <c r="A2528" s="456"/>
      <c r="B2528" s="456"/>
      <c r="C2528" s="329"/>
      <c r="D2528" s="329"/>
      <c r="E2528" s="329"/>
      <c r="F2528" s="329"/>
      <c r="G2528" s="329"/>
      <c r="H2528" s="300"/>
      <c r="I2528" s="300"/>
      <c r="J2528" s="300"/>
      <c r="K2528" s="301"/>
    </row>
    <row r="2529" spans="1:11" ht="15" customHeight="1">
      <c r="A2529" s="456"/>
      <c r="B2529" s="456"/>
      <c r="C2529" s="329"/>
      <c r="D2529" s="329"/>
      <c r="E2529" s="329"/>
      <c r="F2529" s="329"/>
      <c r="G2529" s="329"/>
      <c r="H2529" s="300"/>
      <c r="I2529" s="300"/>
      <c r="J2529" s="300"/>
      <c r="K2529" s="301"/>
    </row>
    <row r="2530" spans="1:11" ht="15" customHeight="1">
      <c r="A2530" s="456"/>
      <c r="B2530" s="456"/>
      <c r="C2530" s="329"/>
      <c r="D2530" s="329"/>
      <c r="E2530" s="329"/>
      <c r="F2530" s="329"/>
      <c r="G2530" s="329"/>
      <c r="H2530" s="300"/>
      <c r="I2530" s="300"/>
      <c r="J2530" s="300"/>
      <c r="K2530" s="301"/>
    </row>
    <row r="2531" spans="1:11" ht="15" customHeight="1">
      <c r="A2531" s="456"/>
      <c r="B2531" s="456"/>
      <c r="C2531" s="329"/>
      <c r="D2531" s="329"/>
      <c r="E2531" s="329"/>
      <c r="F2531" s="329"/>
      <c r="G2531" s="329"/>
      <c r="H2531" s="300"/>
      <c r="I2531" s="300"/>
      <c r="J2531" s="300"/>
      <c r="K2531" s="301"/>
    </row>
    <row r="2532" spans="1:11" ht="15" customHeight="1">
      <c r="A2532" s="501"/>
      <c r="B2532" s="501"/>
      <c r="C2532" s="305"/>
      <c r="D2532" s="355"/>
      <c r="E2532" s="328"/>
      <c r="F2532" s="307"/>
      <c r="G2532" s="331"/>
      <c r="K2532" s="301"/>
    </row>
    <row r="2533" spans="1:11" ht="15" customHeight="1">
      <c r="A2533" s="504"/>
      <c r="B2533" s="505"/>
      <c r="C2533" s="305"/>
      <c r="D2533" s="355"/>
      <c r="E2533" s="328"/>
      <c r="F2533" s="307"/>
      <c r="G2533" s="331"/>
      <c r="H2533" s="300"/>
      <c r="I2533" s="300"/>
      <c r="J2533" s="300"/>
      <c r="K2533" s="301"/>
    </row>
    <row r="2534" spans="1:11" ht="15" customHeight="1">
      <c r="A2534" s="504"/>
      <c r="B2534" s="505"/>
      <c r="C2534" s="305"/>
      <c r="D2534" s="355"/>
      <c r="E2534" s="328"/>
      <c r="F2534" s="307"/>
      <c r="G2534" s="331"/>
      <c r="H2534" s="300"/>
      <c r="I2534" s="300"/>
      <c r="J2534" s="300"/>
      <c r="K2534" s="301"/>
    </row>
    <row r="2535" spans="1:11" ht="15" customHeight="1">
      <c r="A2535" s="504"/>
      <c r="B2535" s="505"/>
      <c r="C2535" s="305"/>
      <c r="D2535" s="355"/>
      <c r="E2535" s="328"/>
      <c r="F2535" s="307"/>
      <c r="G2535" s="331"/>
      <c r="H2535" s="300"/>
      <c r="I2535" s="300"/>
      <c r="J2535" s="300"/>
      <c r="K2535" s="301"/>
    </row>
    <row r="2536" spans="1:11" ht="15" customHeight="1">
      <c r="A2536" s="504"/>
      <c r="B2536" s="505"/>
      <c r="C2536" s="305"/>
      <c r="D2536" s="355"/>
      <c r="E2536" s="328"/>
      <c r="F2536" s="307"/>
      <c r="G2536" s="331"/>
      <c r="H2536" s="300"/>
      <c r="I2536" s="300"/>
      <c r="J2536" s="300"/>
      <c r="K2536" s="301"/>
    </row>
    <row r="2537" spans="1:11" ht="15" customHeight="1">
      <c r="A2537" s="504"/>
      <c r="B2537" s="505"/>
      <c r="C2537" s="305"/>
      <c r="D2537" s="352"/>
      <c r="E2537" s="296"/>
      <c r="F2537" s="307"/>
      <c r="G2537" s="331"/>
      <c r="K2537" s="301"/>
    </row>
    <row r="2538" spans="1:11" ht="15" customHeight="1" thickBot="1">
      <c r="A2538" s="502" t="s">
        <v>13</v>
      </c>
      <c r="B2538" s="477"/>
      <c r="C2538" s="477"/>
      <c r="D2538" s="477"/>
      <c r="E2538" s="477"/>
      <c r="F2538" s="473"/>
      <c r="G2538" s="308">
        <f>ROUNDUP((SUM(G2518:G2537)),0)</f>
        <v>17</v>
      </c>
      <c r="H2538" s="292"/>
      <c r="I2538" s="309"/>
      <c r="J2538" s="309"/>
      <c r="K2538" s="310"/>
    </row>
    <row r="2539" spans="1:11" ht="15" customHeight="1" thickBot="1">
      <c r="A2539" s="495"/>
      <c r="B2539" s="496"/>
      <c r="C2539" s="496"/>
      <c r="D2539" s="496"/>
      <c r="E2539" s="496"/>
      <c r="F2539" s="496"/>
      <c r="G2539" s="496"/>
      <c r="H2539" s="496"/>
      <c r="I2539" s="496"/>
      <c r="J2539" s="496"/>
      <c r="K2539" s="497"/>
    </row>
    <row r="2540" spans="1:11" ht="15" customHeight="1">
      <c r="A2540" s="311"/>
      <c r="B2540" s="312"/>
      <c r="C2540" s="312"/>
      <c r="D2540" s="312"/>
      <c r="E2540" s="312"/>
      <c r="F2540" s="312"/>
      <c r="G2540" s="312"/>
      <c r="H2540" s="312"/>
      <c r="I2540" s="312"/>
      <c r="J2540" s="312"/>
      <c r="K2540" s="313"/>
    </row>
    <row r="2541" spans="1:11" ht="15" customHeight="1">
      <c r="A2541" s="459"/>
      <c r="B2541" s="460"/>
      <c r="C2541" s="460"/>
      <c r="D2541" s="460"/>
      <c r="E2541" s="460"/>
      <c r="F2541" s="460"/>
      <c r="G2541" s="460"/>
      <c r="H2541" s="460"/>
      <c r="I2541" s="460"/>
      <c r="J2541" s="286"/>
      <c r="K2541" s="314"/>
    </row>
    <row r="2542" spans="1:11" ht="15" customHeight="1">
      <c r="A2542" s="461" t="s">
        <v>315</v>
      </c>
      <c r="B2542" s="460"/>
      <c r="C2542" s="460"/>
      <c r="D2542" s="316"/>
      <c r="E2542" s="316"/>
      <c r="F2542" s="462" t="s">
        <v>315</v>
      </c>
      <c r="G2542" s="460"/>
      <c r="H2542" s="460"/>
      <c r="I2542" s="316"/>
      <c r="J2542" s="286"/>
      <c r="K2542" s="314"/>
    </row>
    <row r="2543" spans="1:11" ht="15" customHeight="1" thickBot="1">
      <c r="A2543" s="451" t="s">
        <v>316</v>
      </c>
      <c r="B2543" s="452"/>
      <c r="C2543" s="452"/>
      <c r="D2543" s="317"/>
      <c r="E2543" s="317"/>
      <c r="F2543" s="453" t="s">
        <v>316</v>
      </c>
      <c r="G2543" s="452"/>
      <c r="H2543" s="452"/>
      <c r="I2543" s="317"/>
      <c r="J2543" s="318"/>
      <c r="K2543" s="319"/>
    </row>
    <row r="2544" spans="1:11" ht="15" customHeight="1">
      <c r="A2544" s="492" t="s">
        <v>302</v>
      </c>
      <c r="B2544" s="493"/>
      <c r="C2544" s="493"/>
      <c r="D2544" s="493"/>
      <c r="E2544" s="493"/>
      <c r="F2544" s="493"/>
      <c r="G2544" s="493"/>
      <c r="H2544" s="493"/>
      <c r="I2544" s="493"/>
      <c r="J2544" s="493"/>
      <c r="K2544" s="494"/>
    </row>
    <row r="2545" spans="1:11" ht="15" customHeight="1" thickBot="1">
      <c r="A2545" s="483"/>
      <c r="B2545" s="479"/>
      <c r="C2545" s="479"/>
      <c r="D2545" s="479"/>
      <c r="E2545" s="479"/>
      <c r="F2545" s="479"/>
      <c r="G2545" s="479"/>
      <c r="H2545" s="479"/>
      <c r="I2545" s="479"/>
      <c r="J2545" s="479"/>
      <c r="K2545" s="480"/>
    </row>
    <row r="2546" spans="1:11" ht="27" customHeight="1">
      <c r="A2546" s="288" t="s">
        <v>303</v>
      </c>
      <c r="B2546" s="484" t="str">
        <f>B3</f>
        <v>CONSTRUCCION DE LOS SISTEMAS DE ALCANTARILLADO PLUVIAL DE LOS BARRIOS EL DORADO, PRADOS DE SAN LUIS, SANTA CATALINA, PATRIOTAS, VILLA BACHUE y PRADOS DEL NORTE DE LA CIUDAD DE TUNJA.</v>
      </c>
      <c r="C2546" s="485"/>
      <c r="D2546" s="485"/>
      <c r="E2546" s="485"/>
      <c r="F2546" s="485"/>
      <c r="G2546" s="485"/>
      <c r="H2546" s="485"/>
      <c r="I2546" s="485"/>
      <c r="J2546" s="485"/>
      <c r="K2546" s="486"/>
    </row>
    <row r="2547" spans="1:11" ht="15" customHeight="1">
      <c r="A2547" s="487" t="s">
        <v>305</v>
      </c>
      <c r="B2547" s="455"/>
      <c r="C2547" s="488"/>
      <c r="D2547" s="489"/>
      <c r="E2547" s="489"/>
      <c r="F2547" s="455"/>
      <c r="G2547" s="490" t="s">
        <v>306</v>
      </c>
      <c r="H2547" s="455"/>
      <c r="I2547" s="490"/>
      <c r="J2547" s="489"/>
      <c r="K2547" s="491"/>
    </row>
    <row r="2548" spans="1:11" ht="15" customHeight="1" thickBot="1">
      <c r="A2548" s="289" t="s">
        <v>8</v>
      </c>
      <c r="B2548" s="465" t="s">
        <v>205</v>
      </c>
      <c r="C2548" s="466"/>
      <c r="D2548" s="467" t="s">
        <v>10</v>
      </c>
      <c r="E2548" s="468"/>
      <c r="F2548" s="466"/>
      <c r="G2548" s="503" t="str">
        <f>'PRESUPUESTO OFICIAL'!C135</f>
        <v xml:space="preserve">SUMIDERO SI 100 CON REJILLA EN POLIPROPILENO </v>
      </c>
      <c r="H2548" s="468"/>
      <c r="I2548" s="468"/>
      <c r="J2548" s="290" t="s">
        <v>9</v>
      </c>
      <c r="K2548" s="291" t="s">
        <v>9</v>
      </c>
    </row>
    <row r="2549" spans="1:11" ht="15" customHeight="1">
      <c r="A2549" s="470" t="s">
        <v>307</v>
      </c>
      <c r="B2549" s="471"/>
      <c r="C2549" s="474" t="s">
        <v>5</v>
      </c>
      <c r="D2549" s="476" t="s">
        <v>308</v>
      </c>
      <c r="E2549" s="477"/>
      <c r="F2549" s="473"/>
      <c r="G2549" s="474" t="s">
        <v>13</v>
      </c>
      <c r="H2549" s="478" t="s">
        <v>309</v>
      </c>
      <c r="I2549" s="479"/>
      <c r="J2549" s="479"/>
      <c r="K2549" s="480"/>
    </row>
    <row r="2550" spans="1:11" ht="15" customHeight="1">
      <c r="A2550" s="483"/>
      <c r="B2550" s="471"/>
      <c r="C2550" s="506"/>
      <c r="D2550" s="323" t="s">
        <v>310</v>
      </c>
      <c r="E2550" s="323" t="s">
        <v>311</v>
      </c>
      <c r="F2550" s="323" t="s">
        <v>312</v>
      </c>
      <c r="G2550" s="506"/>
      <c r="H2550" s="481"/>
      <c r="I2550" s="477"/>
      <c r="J2550" s="477"/>
      <c r="K2550" s="482"/>
    </row>
    <row r="2551" spans="1:11" ht="15" customHeight="1">
      <c r="A2551" s="504" t="s">
        <v>39</v>
      </c>
      <c r="B2551" s="505" t="s">
        <v>324</v>
      </c>
      <c r="C2551" s="305">
        <v>6</v>
      </c>
      <c r="D2551" s="328"/>
      <c r="E2551" s="328"/>
      <c r="F2551" s="307"/>
      <c r="G2551" s="331">
        <f>C2551</f>
        <v>6</v>
      </c>
      <c r="H2551" s="300"/>
      <c r="I2551" s="300"/>
      <c r="J2551" s="300"/>
      <c r="K2551" s="301"/>
    </row>
    <row r="2552" spans="1:11" ht="15" customHeight="1">
      <c r="A2552" s="504"/>
      <c r="B2552" s="505"/>
      <c r="C2552" s="305"/>
      <c r="D2552" s="328"/>
      <c r="E2552" s="328"/>
      <c r="F2552" s="307"/>
      <c r="G2552" s="331"/>
      <c r="H2552" s="300"/>
      <c r="I2552" s="300"/>
      <c r="J2552" s="300"/>
      <c r="K2552" s="301"/>
    </row>
    <row r="2553" spans="1:11" ht="15" customHeight="1" thickBot="1">
      <c r="A2553" s="502" t="s">
        <v>13</v>
      </c>
      <c r="B2553" s="477"/>
      <c r="C2553" s="477"/>
      <c r="D2553" s="477"/>
      <c r="E2553" s="477"/>
      <c r="F2553" s="473"/>
      <c r="G2553" s="308">
        <f>ROUNDUP((SUM(G2551:G2552)),0)</f>
        <v>6</v>
      </c>
      <c r="H2553" s="292"/>
      <c r="I2553" s="309"/>
      <c r="J2553" s="309"/>
      <c r="K2553" s="310"/>
    </row>
    <row r="2554" spans="1:11" ht="15" customHeight="1" thickBot="1">
      <c r="A2554" s="495"/>
      <c r="B2554" s="496"/>
      <c r="C2554" s="496"/>
      <c r="D2554" s="496"/>
      <c r="E2554" s="496"/>
      <c r="F2554" s="496"/>
      <c r="G2554" s="496"/>
      <c r="H2554" s="496"/>
      <c r="I2554" s="496"/>
      <c r="J2554" s="496"/>
      <c r="K2554" s="497"/>
    </row>
    <row r="2555" spans="1:11" ht="15" customHeight="1">
      <c r="A2555" s="311"/>
      <c r="B2555" s="312"/>
      <c r="C2555" s="312"/>
      <c r="D2555" s="312"/>
      <c r="E2555" s="312"/>
      <c r="F2555" s="312"/>
      <c r="G2555" s="312"/>
      <c r="H2555" s="312"/>
      <c r="I2555" s="312"/>
      <c r="J2555" s="312"/>
      <c r="K2555" s="313"/>
    </row>
    <row r="2556" spans="1:11" ht="15" customHeight="1">
      <c r="A2556" s="459"/>
      <c r="B2556" s="460"/>
      <c r="C2556" s="460"/>
      <c r="D2556" s="460"/>
      <c r="E2556" s="460"/>
      <c r="F2556" s="460"/>
      <c r="G2556" s="460"/>
      <c r="H2556" s="460"/>
      <c r="I2556" s="460"/>
      <c r="J2556" s="286"/>
      <c r="K2556" s="314"/>
    </row>
    <row r="2557" spans="1:11" ht="15" customHeight="1">
      <c r="A2557" s="461" t="s">
        <v>315</v>
      </c>
      <c r="B2557" s="460"/>
      <c r="C2557" s="460"/>
      <c r="D2557" s="316"/>
      <c r="E2557" s="316"/>
      <c r="F2557" s="462" t="s">
        <v>315</v>
      </c>
      <c r="G2557" s="460"/>
      <c r="H2557" s="460"/>
      <c r="I2557" s="316"/>
      <c r="J2557" s="286"/>
      <c r="K2557" s="314"/>
    </row>
    <row r="2558" spans="1:11" ht="15" customHeight="1" thickBot="1">
      <c r="A2558" s="451" t="s">
        <v>316</v>
      </c>
      <c r="B2558" s="452"/>
      <c r="C2558" s="452"/>
      <c r="D2558" s="317"/>
      <c r="E2558" s="317"/>
      <c r="F2558" s="453" t="s">
        <v>316</v>
      </c>
      <c r="G2558" s="452"/>
      <c r="H2558" s="452"/>
      <c r="I2558" s="317"/>
      <c r="J2558" s="318"/>
      <c r="K2558" s="319"/>
    </row>
    <row r="2559" spans="1:11" ht="15" customHeight="1">
      <c r="A2559" s="492" t="s">
        <v>302</v>
      </c>
      <c r="B2559" s="493"/>
      <c r="C2559" s="493"/>
      <c r="D2559" s="493"/>
      <c r="E2559" s="493"/>
      <c r="F2559" s="493"/>
      <c r="G2559" s="493"/>
      <c r="H2559" s="493"/>
      <c r="I2559" s="493"/>
      <c r="J2559" s="493"/>
      <c r="K2559" s="494"/>
    </row>
    <row r="2560" spans="1:11" ht="15" customHeight="1" thickBot="1">
      <c r="A2560" s="483"/>
      <c r="B2560" s="479"/>
      <c r="C2560" s="479"/>
      <c r="D2560" s="479"/>
      <c r="E2560" s="479"/>
      <c r="F2560" s="479"/>
      <c r="G2560" s="479"/>
      <c r="H2560" s="479"/>
      <c r="I2560" s="479"/>
      <c r="J2560" s="479"/>
      <c r="K2560" s="480"/>
    </row>
    <row r="2561" spans="1:11" ht="32.450000000000003" customHeight="1">
      <c r="A2561" s="288" t="s">
        <v>303</v>
      </c>
      <c r="B2561" s="484" t="str">
        <f>B3</f>
        <v>CONSTRUCCION DE LOS SISTEMAS DE ALCANTARILLADO PLUVIAL DE LOS BARRIOS EL DORADO, PRADOS DE SAN LUIS, SANTA CATALINA, PATRIOTAS, VILLA BACHUE y PRADOS DEL NORTE DE LA CIUDAD DE TUNJA.</v>
      </c>
      <c r="C2561" s="485"/>
      <c r="D2561" s="485"/>
      <c r="E2561" s="485"/>
      <c r="F2561" s="485"/>
      <c r="G2561" s="485"/>
      <c r="H2561" s="485"/>
      <c r="I2561" s="485"/>
      <c r="J2561" s="485"/>
      <c r="K2561" s="486"/>
    </row>
    <row r="2562" spans="1:11" ht="15" customHeight="1">
      <c r="A2562" s="487" t="s">
        <v>305</v>
      </c>
      <c r="B2562" s="455"/>
      <c r="C2562" s="488"/>
      <c r="D2562" s="489"/>
      <c r="E2562" s="489"/>
      <c r="F2562" s="455"/>
      <c r="G2562" s="490" t="s">
        <v>306</v>
      </c>
      <c r="H2562" s="455"/>
      <c r="I2562" s="490"/>
      <c r="J2562" s="489"/>
      <c r="K2562" s="491"/>
    </row>
    <row r="2563" spans="1:11" ht="30.6" customHeight="1" thickBot="1">
      <c r="A2563" s="289" t="s">
        <v>8</v>
      </c>
      <c r="B2563" s="465" t="s">
        <v>206</v>
      </c>
      <c r="C2563" s="466"/>
      <c r="D2563" s="467" t="s">
        <v>10</v>
      </c>
      <c r="E2563" s="468"/>
      <c r="F2563" s="466"/>
      <c r="G2563" s="503" t="str">
        <f>'PRESUPUESTO OFICIAL'!C136</f>
        <v>SUMINISTRO E INSTALACIÓN TUBERÍA DE ALCANTARILLADO PVC D=10"</v>
      </c>
      <c r="H2563" s="468"/>
      <c r="I2563" s="468"/>
      <c r="J2563" s="290" t="s">
        <v>9</v>
      </c>
      <c r="K2563" s="291" t="s">
        <v>7</v>
      </c>
    </row>
    <row r="2564" spans="1:11" ht="15" customHeight="1">
      <c r="A2564" s="470" t="s">
        <v>307</v>
      </c>
      <c r="B2564" s="471"/>
      <c r="C2564" s="474" t="s">
        <v>5</v>
      </c>
      <c r="D2564" s="476" t="s">
        <v>308</v>
      </c>
      <c r="E2564" s="477"/>
      <c r="F2564" s="473"/>
      <c r="G2564" s="474" t="s">
        <v>13</v>
      </c>
      <c r="H2564" s="478" t="s">
        <v>309</v>
      </c>
      <c r="I2564" s="479"/>
      <c r="J2564" s="479"/>
      <c r="K2564" s="480"/>
    </row>
    <row r="2565" spans="1:11" ht="15" customHeight="1">
      <c r="A2565" s="483"/>
      <c r="B2565" s="471"/>
      <c r="C2565" s="506"/>
      <c r="D2565" s="323" t="s">
        <v>310</v>
      </c>
      <c r="E2565" s="323" t="s">
        <v>311</v>
      </c>
      <c r="F2565" s="323" t="s">
        <v>312</v>
      </c>
      <c r="G2565" s="506"/>
      <c r="H2565" s="481"/>
      <c r="I2565" s="477"/>
      <c r="J2565" s="477"/>
      <c r="K2565" s="482"/>
    </row>
    <row r="2566" spans="1:11" ht="15" customHeight="1">
      <c r="A2566" s="504" t="s">
        <v>385</v>
      </c>
      <c r="B2566" s="505" t="s">
        <v>324</v>
      </c>
      <c r="C2566" s="305"/>
      <c r="D2566" s="328">
        <v>34.130000000000003</v>
      </c>
      <c r="E2566" s="328"/>
      <c r="F2566" s="307"/>
      <c r="G2566" s="331">
        <f>D2566</f>
        <v>34.130000000000003</v>
      </c>
      <c r="H2566" s="300"/>
      <c r="I2566" s="300"/>
      <c r="J2566" s="300"/>
      <c r="K2566" s="301"/>
    </row>
    <row r="2567" spans="1:11" ht="15" customHeight="1">
      <c r="A2567" s="504"/>
      <c r="B2567" s="505"/>
      <c r="C2567" s="305"/>
      <c r="D2567" s="352"/>
      <c r="E2567" s="296"/>
      <c r="F2567" s="307"/>
      <c r="G2567" s="331"/>
      <c r="K2567" s="301"/>
    </row>
    <row r="2568" spans="1:11" ht="15" customHeight="1" thickBot="1">
      <c r="A2568" s="502" t="s">
        <v>13</v>
      </c>
      <c r="B2568" s="477"/>
      <c r="C2568" s="477"/>
      <c r="D2568" s="477"/>
      <c r="E2568" s="477"/>
      <c r="F2568" s="473"/>
      <c r="G2568" s="308">
        <f>ROUNDUP((SUM(G2566:G2567)),0)</f>
        <v>35</v>
      </c>
      <c r="H2568" s="292"/>
      <c r="I2568" s="309"/>
      <c r="J2568" s="309"/>
      <c r="K2568" s="310"/>
    </row>
    <row r="2569" spans="1:11" ht="15" customHeight="1" thickBot="1">
      <c r="A2569" s="495"/>
      <c r="B2569" s="496"/>
      <c r="C2569" s="496"/>
      <c r="D2569" s="496"/>
      <c r="E2569" s="496"/>
      <c r="F2569" s="496"/>
      <c r="G2569" s="496"/>
      <c r="H2569" s="496"/>
      <c r="I2569" s="496"/>
      <c r="J2569" s="496"/>
      <c r="K2569" s="497"/>
    </row>
    <row r="2570" spans="1:11" ht="15" customHeight="1">
      <c r="A2570" s="311"/>
      <c r="B2570" s="312"/>
      <c r="C2570" s="312"/>
      <c r="D2570" s="312"/>
      <c r="E2570" s="312"/>
      <c r="F2570" s="312"/>
      <c r="G2570" s="312"/>
      <c r="H2570" s="312"/>
      <c r="I2570" s="312"/>
      <c r="J2570" s="312"/>
      <c r="K2570" s="313"/>
    </row>
    <row r="2571" spans="1:11" ht="15" customHeight="1">
      <c r="A2571" s="459"/>
      <c r="B2571" s="460"/>
      <c r="C2571" s="460"/>
      <c r="D2571" s="460"/>
      <c r="E2571" s="460"/>
      <c r="F2571" s="460"/>
      <c r="G2571" s="460"/>
      <c r="H2571" s="460"/>
      <c r="I2571" s="460"/>
      <c r="J2571" s="286"/>
      <c r="K2571" s="314"/>
    </row>
    <row r="2572" spans="1:11" ht="15" customHeight="1">
      <c r="A2572" s="461" t="s">
        <v>315</v>
      </c>
      <c r="B2572" s="460"/>
      <c r="C2572" s="460"/>
      <c r="D2572" s="316"/>
      <c r="E2572" s="316"/>
      <c r="F2572" s="462" t="s">
        <v>315</v>
      </c>
      <c r="G2572" s="460"/>
      <c r="H2572" s="460"/>
      <c r="I2572" s="316"/>
      <c r="J2572" s="286"/>
      <c r="K2572" s="314"/>
    </row>
    <row r="2573" spans="1:11" ht="15" customHeight="1" thickBot="1">
      <c r="A2573" s="451" t="s">
        <v>316</v>
      </c>
      <c r="B2573" s="452"/>
      <c r="C2573" s="452"/>
      <c r="D2573" s="317"/>
      <c r="E2573" s="317"/>
      <c r="F2573" s="453" t="s">
        <v>316</v>
      </c>
      <c r="G2573" s="452"/>
      <c r="H2573" s="452"/>
      <c r="I2573" s="317"/>
      <c r="J2573" s="318"/>
      <c r="K2573" s="319"/>
    </row>
    <row r="2574" spans="1:11" ht="15" customHeight="1">
      <c r="A2574" s="492" t="s">
        <v>302</v>
      </c>
      <c r="B2574" s="493"/>
      <c r="C2574" s="493"/>
      <c r="D2574" s="493"/>
      <c r="E2574" s="493"/>
      <c r="F2574" s="493"/>
      <c r="G2574" s="493"/>
      <c r="H2574" s="493"/>
      <c r="I2574" s="493"/>
      <c r="J2574" s="493"/>
      <c r="K2574" s="494"/>
    </row>
    <row r="2575" spans="1:11" ht="15" customHeight="1" thickBot="1">
      <c r="A2575" s="483"/>
      <c r="B2575" s="479"/>
      <c r="C2575" s="479"/>
      <c r="D2575" s="479"/>
      <c r="E2575" s="479"/>
      <c r="F2575" s="479"/>
      <c r="G2575" s="479"/>
      <c r="H2575" s="479"/>
      <c r="I2575" s="479"/>
      <c r="J2575" s="479"/>
      <c r="K2575" s="480"/>
    </row>
    <row r="2576" spans="1:11" ht="27" customHeight="1">
      <c r="A2576" s="288" t="s">
        <v>303</v>
      </c>
      <c r="B2576" s="484" t="str">
        <f>B3</f>
        <v>CONSTRUCCION DE LOS SISTEMAS DE ALCANTARILLADO PLUVIAL DE LOS BARRIOS EL DORADO, PRADOS DE SAN LUIS, SANTA CATALINA, PATRIOTAS, VILLA BACHUE y PRADOS DEL NORTE DE LA CIUDAD DE TUNJA.</v>
      </c>
      <c r="C2576" s="485"/>
      <c r="D2576" s="485"/>
      <c r="E2576" s="485"/>
      <c r="F2576" s="485"/>
      <c r="G2576" s="485"/>
      <c r="H2576" s="485"/>
      <c r="I2576" s="485"/>
      <c r="J2576" s="485"/>
      <c r="K2576" s="486"/>
    </row>
    <row r="2577" spans="1:11" ht="15" customHeight="1">
      <c r="A2577" s="487" t="s">
        <v>305</v>
      </c>
      <c r="B2577" s="455"/>
      <c r="C2577" s="488"/>
      <c r="D2577" s="489"/>
      <c r="E2577" s="489"/>
      <c r="F2577" s="455"/>
      <c r="G2577" s="490" t="s">
        <v>306</v>
      </c>
      <c r="H2577" s="455"/>
      <c r="I2577" s="490"/>
      <c r="J2577" s="489"/>
      <c r="K2577" s="491"/>
    </row>
    <row r="2578" spans="1:11" ht="33.6" customHeight="1" thickBot="1">
      <c r="A2578" s="289" t="s">
        <v>8</v>
      </c>
      <c r="B2578" s="465" t="s">
        <v>211</v>
      </c>
      <c r="C2578" s="466"/>
      <c r="D2578" s="467" t="s">
        <v>10</v>
      </c>
      <c r="E2578" s="468"/>
      <c r="F2578" s="466"/>
      <c r="G2578" s="503" t="str">
        <f>'PRESUPUESTO OFICIAL'!C138</f>
        <v>CARGUE Y TRANSPORTE DE MATERIALES SUELTOS, PRODUCTO DE SOBRANTES Y/O DERRUMBES (INCLUYE ACARREO LIBRE HASTA 5 KM.).</v>
      </c>
      <c r="H2578" s="468"/>
      <c r="I2578" s="468"/>
      <c r="J2578" s="290" t="s">
        <v>9</v>
      </c>
      <c r="K2578" s="291" t="s">
        <v>14</v>
      </c>
    </row>
    <row r="2579" spans="1:11" ht="15" customHeight="1">
      <c r="A2579" s="470" t="s">
        <v>307</v>
      </c>
      <c r="B2579" s="471"/>
      <c r="C2579" s="474" t="s">
        <v>5</v>
      </c>
      <c r="D2579" s="476" t="s">
        <v>308</v>
      </c>
      <c r="E2579" s="477"/>
      <c r="F2579" s="473"/>
      <c r="G2579" s="474" t="s">
        <v>13</v>
      </c>
      <c r="H2579" s="478" t="s">
        <v>309</v>
      </c>
      <c r="I2579" s="479"/>
      <c r="J2579" s="479"/>
      <c r="K2579" s="480"/>
    </row>
    <row r="2580" spans="1:11" ht="15" customHeight="1">
      <c r="A2580" s="483"/>
      <c r="B2580" s="471"/>
      <c r="C2580" s="506"/>
      <c r="D2580" s="323" t="s">
        <v>310</v>
      </c>
      <c r="E2580" s="323" t="s">
        <v>311</v>
      </c>
      <c r="F2580" s="323" t="s">
        <v>312</v>
      </c>
      <c r="G2580" s="506"/>
      <c r="H2580" s="481"/>
      <c r="I2580" s="477"/>
      <c r="J2580" s="477"/>
      <c r="K2580" s="482"/>
    </row>
    <row r="2581" spans="1:11" ht="15" customHeight="1">
      <c r="A2581" s="454" t="s">
        <v>402</v>
      </c>
      <c r="B2581" s="463" t="s">
        <v>402</v>
      </c>
      <c r="C2581" s="294"/>
      <c r="D2581" s="296">
        <v>24.3</v>
      </c>
      <c r="E2581" s="322">
        <v>0.7</v>
      </c>
      <c r="F2581" s="337">
        <v>2.3249999999999544</v>
      </c>
      <c r="G2581" s="299">
        <f>D2581*E2581*F2581</f>
        <v>39.548249999999221</v>
      </c>
      <c r="H2581" s="300"/>
      <c r="I2581" s="300"/>
      <c r="J2581" s="300"/>
      <c r="K2581" s="301"/>
    </row>
    <row r="2582" spans="1:11" ht="15" customHeight="1">
      <c r="A2582" s="454" t="s">
        <v>404</v>
      </c>
      <c r="B2582" s="463" t="s">
        <v>404</v>
      </c>
      <c r="C2582" s="294"/>
      <c r="D2582" s="296">
        <v>22.1</v>
      </c>
      <c r="E2582" s="322">
        <v>0.7</v>
      </c>
      <c r="F2582" s="337">
        <v>1.999999999999909</v>
      </c>
      <c r="G2582" s="299">
        <f t="shared" ref="G2582:G2590" si="71">D2582*E2582*F2582</f>
        <v>30.939999999998594</v>
      </c>
      <c r="H2582" s="300"/>
      <c r="I2582" s="300"/>
      <c r="J2582" s="300"/>
      <c r="K2582" s="301"/>
    </row>
    <row r="2583" spans="1:11" ht="15" customHeight="1">
      <c r="A2583" s="454" t="s">
        <v>405</v>
      </c>
      <c r="B2583" s="464" t="s">
        <v>405</v>
      </c>
      <c r="C2583" s="294"/>
      <c r="D2583" s="296">
        <v>11.6</v>
      </c>
      <c r="E2583" s="322">
        <v>0.7</v>
      </c>
      <c r="F2583" s="337">
        <v>1.7350000000000363</v>
      </c>
      <c r="G2583" s="299">
        <f t="shared" si="71"/>
        <v>14.088200000000294</v>
      </c>
      <c r="H2583" s="300"/>
      <c r="I2583" s="300"/>
      <c r="J2583" s="300"/>
      <c r="K2583" s="301"/>
    </row>
    <row r="2584" spans="1:11" ht="15" customHeight="1">
      <c r="A2584" s="454" t="s">
        <v>313</v>
      </c>
      <c r="B2584" s="464" t="s">
        <v>313</v>
      </c>
      <c r="C2584" s="294"/>
      <c r="D2584" s="296">
        <v>34.4</v>
      </c>
      <c r="E2584" s="322">
        <v>0.7</v>
      </c>
      <c r="F2584" s="337">
        <v>1.5300000000001091</v>
      </c>
      <c r="G2584" s="299">
        <f t="shared" si="71"/>
        <v>36.842400000002627</v>
      </c>
      <c r="H2584" s="300"/>
      <c r="I2584" s="300"/>
      <c r="J2584" s="300"/>
      <c r="K2584" s="301"/>
    </row>
    <row r="2585" spans="1:11" ht="15" customHeight="1">
      <c r="A2585" s="454" t="s">
        <v>314</v>
      </c>
      <c r="B2585" s="464" t="s">
        <v>314</v>
      </c>
      <c r="C2585" s="294"/>
      <c r="D2585" s="296">
        <v>39.299999999999997</v>
      </c>
      <c r="E2585" s="322">
        <v>0.7</v>
      </c>
      <c r="F2585" s="337">
        <v>1.5700000000000727</v>
      </c>
      <c r="G2585" s="299">
        <f t="shared" si="71"/>
        <v>43.190700000001996</v>
      </c>
      <c r="K2585" s="301"/>
    </row>
    <row r="2586" spans="1:11" ht="15" customHeight="1">
      <c r="A2586" s="454" t="s">
        <v>422</v>
      </c>
      <c r="B2586" s="464" t="s">
        <v>422</v>
      </c>
      <c r="C2586" s="294"/>
      <c r="D2586" s="296">
        <v>2.5</v>
      </c>
      <c r="E2586" s="322">
        <v>2.5</v>
      </c>
      <c r="F2586" s="337">
        <v>2.3699999999997998</v>
      </c>
      <c r="G2586" s="299">
        <f t="shared" si="71"/>
        <v>14.812499999998749</v>
      </c>
      <c r="H2586" s="300"/>
      <c r="I2586" s="300"/>
      <c r="J2586" s="300"/>
      <c r="K2586" s="301"/>
    </row>
    <row r="2587" spans="1:11" ht="15" customHeight="1">
      <c r="A2587" s="518" t="s">
        <v>423</v>
      </c>
      <c r="B2587" s="518"/>
      <c r="C2587" s="294"/>
      <c r="D2587" s="296">
        <v>2.5</v>
      </c>
      <c r="E2587" s="322">
        <v>2.5</v>
      </c>
      <c r="F2587" s="337">
        <v>2.1300000000000181</v>
      </c>
      <c r="G2587" s="299">
        <f t="shared" si="71"/>
        <v>13.312500000000114</v>
      </c>
      <c r="H2587" s="300"/>
      <c r="I2587" s="300"/>
      <c r="J2587" s="300"/>
      <c r="K2587" s="301"/>
    </row>
    <row r="2588" spans="1:11" ht="15" customHeight="1">
      <c r="A2588" s="454" t="s">
        <v>424</v>
      </c>
      <c r="B2588" s="464" t="s">
        <v>424</v>
      </c>
      <c r="C2588" s="294"/>
      <c r="D2588" s="296">
        <v>2.5</v>
      </c>
      <c r="E2588" s="322">
        <v>2.5</v>
      </c>
      <c r="F2588" s="337">
        <v>1.8400000000000545</v>
      </c>
      <c r="G2588" s="299">
        <f t="shared" si="71"/>
        <v>11.500000000000341</v>
      </c>
      <c r="H2588" s="300"/>
      <c r="I2588" s="300"/>
      <c r="J2588" s="300"/>
      <c r="K2588" s="301"/>
    </row>
    <row r="2589" spans="1:11" ht="15" customHeight="1">
      <c r="A2589" s="454" t="s">
        <v>319</v>
      </c>
      <c r="B2589" s="464" t="s">
        <v>319</v>
      </c>
      <c r="C2589" s="294"/>
      <c r="D2589" s="303">
        <v>2.5</v>
      </c>
      <c r="E2589" s="322">
        <v>2.5</v>
      </c>
      <c r="F2589" s="298">
        <v>1.7200000000001636</v>
      </c>
      <c r="G2589" s="299">
        <f t="shared" si="71"/>
        <v>10.750000000001023</v>
      </c>
      <c r="H2589" s="300"/>
      <c r="I2589" s="300"/>
      <c r="J2589" s="300"/>
      <c r="K2589" s="301"/>
    </row>
    <row r="2590" spans="1:11" ht="15" customHeight="1">
      <c r="A2590" s="507" t="s">
        <v>318</v>
      </c>
      <c r="B2590" s="519" t="s">
        <v>318</v>
      </c>
      <c r="C2590" s="323"/>
      <c r="D2590" s="340">
        <v>2.5</v>
      </c>
      <c r="E2590" s="322">
        <v>2.5</v>
      </c>
      <c r="F2590" s="325">
        <v>1.92</v>
      </c>
      <c r="G2590" s="299">
        <f t="shared" si="71"/>
        <v>12</v>
      </c>
      <c r="K2590" s="301"/>
    </row>
    <row r="2591" spans="1:11" ht="15" customHeight="1">
      <c r="A2591" s="520"/>
      <c r="B2591" s="521"/>
      <c r="C2591" s="357"/>
      <c r="D2591" s="358"/>
      <c r="E2591" s="358"/>
      <c r="F2591" s="359"/>
      <c r="G2591" s="341"/>
      <c r="H2591" s="300"/>
      <c r="I2591" s="300"/>
      <c r="J2591" s="300"/>
      <c r="K2591" s="301"/>
    </row>
    <row r="2592" spans="1:11" ht="15" customHeight="1">
      <c r="A2592" s="504"/>
      <c r="B2592" s="505"/>
      <c r="C2592" s="305"/>
      <c r="D2592" s="352"/>
      <c r="E2592" s="296"/>
      <c r="F2592" s="307"/>
      <c r="G2592" s="331"/>
      <c r="K2592" s="301"/>
    </row>
    <row r="2593" spans="1:22" ht="15" customHeight="1" thickBot="1">
      <c r="A2593" s="502" t="s">
        <v>13</v>
      </c>
      <c r="B2593" s="477"/>
      <c r="C2593" s="477"/>
      <c r="D2593" s="477"/>
      <c r="E2593" s="477"/>
      <c r="F2593" s="473"/>
      <c r="G2593" s="308">
        <f>ROUNDUP((SUM(G2581:G2592))*0.1,0)</f>
        <v>23</v>
      </c>
      <c r="H2593" s="292"/>
      <c r="I2593" s="309"/>
      <c r="J2593" s="309"/>
      <c r="K2593" s="310"/>
    </row>
    <row r="2594" spans="1:22" ht="15" customHeight="1" thickBot="1">
      <c r="A2594" s="495"/>
      <c r="B2594" s="496"/>
      <c r="C2594" s="496"/>
      <c r="D2594" s="496"/>
      <c r="E2594" s="496"/>
      <c r="F2594" s="496"/>
      <c r="G2594" s="496"/>
      <c r="H2594" s="496"/>
      <c r="I2594" s="496"/>
      <c r="J2594" s="496"/>
      <c r="K2594" s="497"/>
    </row>
    <row r="2595" spans="1:22" ht="15" customHeight="1">
      <c r="A2595" s="311"/>
      <c r="B2595" s="312"/>
      <c r="C2595" s="312"/>
      <c r="D2595" s="312"/>
      <c r="E2595" s="312"/>
      <c r="F2595" s="312"/>
      <c r="G2595" s="312"/>
      <c r="H2595" s="312"/>
      <c r="I2595" s="312"/>
      <c r="J2595" s="312"/>
      <c r="K2595" s="313"/>
    </row>
    <row r="2596" spans="1:22" ht="15" customHeight="1">
      <c r="A2596" s="459"/>
      <c r="B2596" s="460"/>
      <c r="C2596" s="460"/>
      <c r="D2596" s="460"/>
      <c r="E2596" s="460"/>
      <c r="F2596" s="460"/>
      <c r="G2596" s="460"/>
      <c r="H2596" s="460"/>
      <c r="I2596" s="460"/>
      <c r="J2596" s="286"/>
      <c r="K2596" s="314"/>
    </row>
    <row r="2597" spans="1:22" ht="15" customHeight="1">
      <c r="A2597" s="461" t="s">
        <v>315</v>
      </c>
      <c r="B2597" s="460"/>
      <c r="C2597" s="460"/>
      <c r="D2597" s="316"/>
      <c r="E2597" s="316"/>
      <c r="F2597" s="462" t="s">
        <v>315</v>
      </c>
      <c r="G2597" s="460"/>
      <c r="H2597" s="460"/>
      <c r="I2597" s="316"/>
      <c r="J2597" s="286"/>
      <c r="K2597" s="314"/>
    </row>
    <row r="2598" spans="1:22" ht="15" customHeight="1" thickBot="1">
      <c r="A2598" s="451" t="s">
        <v>316</v>
      </c>
      <c r="B2598" s="452"/>
      <c r="C2598" s="452"/>
      <c r="D2598" s="317"/>
      <c r="E2598" s="317"/>
      <c r="F2598" s="453" t="s">
        <v>316</v>
      </c>
      <c r="G2598" s="452"/>
      <c r="H2598" s="452"/>
      <c r="I2598" s="317"/>
      <c r="J2598" s="318"/>
      <c r="K2598" s="319"/>
    </row>
    <row r="2599" spans="1:22" ht="15" customHeight="1">
      <c r="A2599" s="492" t="s">
        <v>302</v>
      </c>
      <c r="B2599" s="493"/>
      <c r="C2599" s="493"/>
      <c r="D2599" s="493"/>
      <c r="E2599" s="493"/>
      <c r="F2599" s="493"/>
      <c r="G2599" s="493"/>
      <c r="H2599" s="493"/>
      <c r="I2599" s="493"/>
      <c r="J2599" s="493"/>
      <c r="K2599" s="494"/>
    </row>
    <row r="2600" spans="1:22" ht="15" customHeight="1" thickBot="1">
      <c r="A2600" s="483"/>
      <c r="B2600" s="479"/>
      <c r="C2600" s="479"/>
      <c r="D2600" s="479"/>
      <c r="E2600" s="479"/>
      <c r="F2600" s="479"/>
      <c r="G2600" s="479"/>
      <c r="H2600" s="479"/>
      <c r="I2600" s="479"/>
      <c r="J2600" s="479"/>
      <c r="K2600" s="480"/>
    </row>
    <row r="2601" spans="1:22" ht="42" customHeight="1">
      <c r="A2601" s="288" t="s">
        <v>303</v>
      </c>
      <c r="B2601" s="484" t="str">
        <f>B3</f>
        <v>CONSTRUCCION DE LOS SISTEMAS DE ALCANTARILLADO PLUVIAL DE LOS BARRIOS EL DORADO, PRADOS DE SAN LUIS, SANTA CATALINA, PATRIOTAS, VILLA BACHUE y PRADOS DEL NORTE DE LA CIUDAD DE TUNJA.</v>
      </c>
      <c r="C2601" s="485"/>
      <c r="D2601" s="485"/>
      <c r="E2601" s="485"/>
      <c r="F2601" s="485"/>
      <c r="G2601" s="485"/>
      <c r="H2601" s="485"/>
      <c r="I2601" s="485"/>
      <c r="J2601" s="485"/>
      <c r="K2601" s="486"/>
      <c r="L2601" s="286"/>
      <c r="M2601" s="286"/>
      <c r="N2601" s="286"/>
      <c r="O2601" s="286"/>
      <c r="P2601" s="286"/>
      <c r="Q2601" s="286"/>
      <c r="R2601" s="286"/>
      <c r="S2601" s="286"/>
      <c r="T2601" s="286"/>
      <c r="U2601" s="286"/>
      <c r="V2601" s="286"/>
    </row>
    <row r="2602" spans="1:22" ht="12.75" customHeight="1">
      <c r="A2602" s="487" t="s">
        <v>305</v>
      </c>
      <c r="B2602" s="455"/>
      <c r="C2602" s="488"/>
      <c r="D2602" s="489"/>
      <c r="E2602" s="489"/>
      <c r="F2602" s="455"/>
      <c r="G2602" s="490" t="s">
        <v>306</v>
      </c>
      <c r="H2602" s="455"/>
      <c r="I2602" s="490"/>
      <c r="J2602" s="489"/>
      <c r="K2602" s="491"/>
      <c r="L2602" s="286"/>
      <c r="M2602" s="286"/>
      <c r="N2602" s="286"/>
      <c r="O2602" s="286"/>
      <c r="P2602" s="286"/>
      <c r="Q2602" s="286"/>
      <c r="R2602" s="286"/>
      <c r="S2602" s="286"/>
      <c r="T2602" s="286"/>
      <c r="U2602" s="286"/>
      <c r="V2602" s="286"/>
    </row>
    <row r="2603" spans="1:22" ht="39.75" customHeight="1" thickBot="1">
      <c r="A2603" s="289" t="s">
        <v>8</v>
      </c>
      <c r="B2603" s="465" t="s">
        <v>140</v>
      </c>
      <c r="C2603" s="466"/>
      <c r="D2603" s="467" t="s">
        <v>10</v>
      </c>
      <c r="E2603" s="468"/>
      <c r="F2603" s="466"/>
      <c r="G2603" s="503" t="str">
        <f>'PRESUPUESTO OFICIAL'!C140</f>
        <v>INSPECCION CON CAMARA CCTV (INCLUYE INFORME EN MEDIO MAGNETICO) Y LAVADO CON VACTOR</v>
      </c>
      <c r="H2603" s="468"/>
      <c r="I2603" s="468"/>
      <c r="J2603" s="290" t="s">
        <v>9</v>
      </c>
      <c r="K2603" s="291" t="s">
        <v>14</v>
      </c>
      <c r="L2603" s="286"/>
      <c r="M2603" s="286"/>
      <c r="N2603" s="286"/>
      <c r="O2603" s="286"/>
      <c r="P2603" s="286"/>
      <c r="Q2603" s="286"/>
      <c r="R2603" s="286"/>
      <c r="S2603" s="286"/>
      <c r="T2603" s="286"/>
      <c r="U2603" s="286"/>
      <c r="V2603" s="286"/>
    </row>
    <row r="2604" spans="1:22" ht="12.75" customHeight="1">
      <c r="A2604" s="470" t="s">
        <v>307</v>
      </c>
      <c r="B2604" s="471"/>
      <c r="C2604" s="474" t="s">
        <v>5</v>
      </c>
      <c r="D2604" s="476" t="s">
        <v>308</v>
      </c>
      <c r="E2604" s="477"/>
      <c r="F2604" s="473"/>
      <c r="G2604" s="474" t="s">
        <v>13</v>
      </c>
      <c r="H2604" s="478" t="s">
        <v>309</v>
      </c>
      <c r="I2604" s="479"/>
      <c r="J2604" s="479"/>
      <c r="K2604" s="480"/>
      <c r="L2604" s="286"/>
      <c r="M2604" s="286"/>
      <c r="N2604" s="286"/>
      <c r="O2604" s="286"/>
      <c r="P2604" s="286"/>
      <c r="Q2604" s="286"/>
      <c r="R2604" s="286"/>
      <c r="S2604" s="286"/>
      <c r="T2604" s="286"/>
      <c r="U2604" s="286"/>
      <c r="V2604" s="286"/>
    </row>
    <row r="2605" spans="1:22" ht="12.75" customHeight="1">
      <c r="A2605" s="483"/>
      <c r="B2605" s="471"/>
      <c r="C2605" s="506"/>
      <c r="D2605" s="323" t="s">
        <v>310</v>
      </c>
      <c r="E2605" s="323" t="s">
        <v>311</v>
      </c>
      <c r="F2605" s="323" t="s">
        <v>312</v>
      </c>
      <c r="G2605" s="506"/>
      <c r="H2605" s="481"/>
      <c r="I2605" s="477"/>
      <c r="J2605" s="477"/>
      <c r="K2605" s="482"/>
      <c r="L2605" s="286"/>
      <c r="M2605" s="286"/>
      <c r="N2605" s="286"/>
      <c r="O2605" s="286"/>
      <c r="P2605" s="286"/>
      <c r="Q2605" s="286"/>
      <c r="R2605" s="286"/>
      <c r="S2605" s="286"/>
      <c r="T2605" s="286"/>
      <c r="U2605" s="286"/>
      <c r="V2605" s="286"/>
    </row>
    <row r="2606" spans="1:22" ht="12.75" customHeight="1">
      <c r="A2606" s="454" t="s">
        <v>402</v>
      </c>
      <c r="B2606" s="463" t="s">
        <v>402</v>
      </c>
      <c r="C2606" s="294"/>
      <c r="D2606" s="296">
        <v>24.3</v>
      </c>
      <c r="E2606" s="297"/>
      <c r="F2606" s="298"/>
      <c r="G2606" s="299">
        <f t="shared" ref="G2606:G2611" si="72">D2606</f>
        <v>24.3</v>
      </c>
      <c r="H2606" s="300"/>
      <c r="I2606" s="300"/>
      <c r="J2606" s="300"/>
      <c r="K2606" s="301"/>
      <c r="L2606" s="286"/>
      <c r="M2606" s="286"/>
      <c r="N2606" s="286"/>
      <c r="O2606" s="286"/>
      <c r="P2606" s="286"/>
      <c r="Q2606" s="286"/>
      <c r="R2606" s="286"/>
      <c r="S2606" s="286"/>
      <c r="T2606" s="286"/>
      <c r="U2606" s="286"/>
      <c r="V2606" s="286"/>
    </row>
    <row r="2607" spans="1:22" ht="12.75" customHeight="1">
      <c r="A2607" s="454" t="s">
        <v>404</v>
      </c>
      <c r="B2607" s="463" t="s">
        <v>404</v>
      </c>
      <c r="C2607" s="294"/>
      <c r="D2607" s="296">
        <v>22.1</v>
      </c>
      <c r="E2607" s="297"/>
      <c r="F2607" s="298"/>
      <c r="G2607" s="299">
        <f t="shared" si="72"/>
        <v>22.1</v>
      </c>
      <c r="H2607" s="300"/>
      <c r="I2607" s="300"/>
      <c r="J2607" s="300"/>
      <c r="K2607" s="301"/>
      <c r="L2607" s="286"/>
      <c r="M2607" s="286"/>
      <c r="N2607" s="286"/>
      <c r="O2607" s="286"/>
      <c r="P2607" s="286"/>
      <c r="Q2607" s="286"/>
      <c r="R2607" s="286"/>
      <c r="S2607" s="286"/>
      <c r="T2607" s="286"/>
      <c r="U2607" s="286"/>
      <c r="V2607" s="286"/>
    </row>
    <row r="2608" spans="1:22" ht="12.75" customHeight="1">
      <c r="A2608" s="454" t="s">
        <v>405</v>
      </c>
      <c r="B2608" s="463" t="s">
        <v>405</v>
      </c>
      <c r="C2608" s="294"/>
      <c r="D2608" s="296">
        <v>11.6</v>
      </c>
      <c r="E2608" s="297"/>
      <c r="F2608" s="298"/>
      <c r="G2608" s="299">
        <f t="shared" si="72"/>
        <v>11.6</v>
      </c>
      <c r="H2608" s="300"/>
      <c r="I2608" s="300"/>
      <c r="J2608" s="300"/>
      <c r="K2608" s="301"/>
      <c r="L2608" s="286"/>
      <c r="M2608" s="286"/>
      <c r="N2608" s="286"/>
      <c r="O2608" s="286"/>
      <c r="P2608" s="286"/>
      <c r="Q2608" s="286"/>
      <c r="R2608" s="286"/>
      <c r="S2608" s="286"/>
      <c r="T2608" s="286"/>
      <c r="U2608" s="286"/>
      <c r="V2608" s="286"/>
    </row>
    <row r="2609" spans="1:22" ht="12.75" customHeight="1">
      <c r="A2609" s="454" t="s">
        <v>313</v>
      </c>
      <c r="B2609" s="463" t="s">
        <v>313</v>
      </c>
      <c r="C2609" s="294"/>
      <c r="D2609" s="296">
        <v>34.4</v>
      </c>
      <c r="E2609" s="297"/>
      <c r="F2609" s="298"/>
      <c r="G2609" s="299">
        <f t="shared" si="72"/>
        <v>34.4</v>
      </c>
      <c r="H2609" s="300"/>
      <c r="I2609" s="300"/>
      <c r="J2609" s="300"/>
      <c r="K2609" s="301"/>
      <c r="L2609" s="286"/>
      <c r="M2609" s="286"/>
      <c r="N2609" s="286"/>
      <c r="O2609" s="286"/>
      <c r="P2609" s="286"/>
      <c r="Q2609" s="286"/>
      <c r="R2609" s="286"/>
      <c r="S2609" s="286"/>
      <c r="T2609" s="286"/>
      <c r="U2609" s="286"/>
      <c r="V2609" s="286"/>
    </row>
    <row r="2610" spans="1:22" ht="15" customHeight="1">
      <c r="A2610" s="454" t="s">
        <v>314</v>
      </c>
      <c r="B2610" s="463" t="s">
        <v>314</v>
      </c>
      <c r="C2610" s="294"/>
      <c r="D2610" s="296">
        <v>39.299999999999997</v>
      </c>
      <c r="E2610" s="297"/>
      <c r="F2610" s="298"/>
      <c r="G2610" s="299">
        <f t="shared" si="72"/>
        <v>39.299999999999997</v>
      </c>
      <c r="K2610" s="301"/>
    </row>
    <row r="2611" spans="1:22" ht="15" customHeight="1">
      <c r="A2611" s="504" t="s">
        <v>385</v>
      </c>
      <c r="B2611" s="505" t="s">
        <v>324</v>
      </c>
      <c r="C2611" s="305"/>
      <c r="D2611" s="328">
        <v>34.130000000000003</v>
      </c>
      <c r="E2611" s="296"/>
      <c r="F2611" s="307"/>
      <c r="G2611" s="299">
        <f t="shared" si="72"/>
        <v>34.130000000000003</v>
      </c>
      <c r="K2611" s="301"/>
    </row>
    <row r="2612" spans="1:22" ht="12.75" customHeight="1" thickBot="1">
      <c r="A2612" s="502" t="s">
        <v>13</v>
      </c>
      <c r="B2612" s="477"/>
      <c r="C2612" s="477"/>
      <c r="D2612" s="477"/>
      <c r="E2612" s="477"/>
      <c r="F2612" s="473"/>
      <c r="G2612" s="308">
        <f>ROUNDUP((SUM(G2606:G2611)),0)</f>
        <v>166</v>
      </c>
      <c r="H2612" s="292"/>
      <c r="I2612" s="309"/>
      <c r="J2612" s="309"/>
      <c r="K2612" s="310"/>
      <c r="L2612" s="286"/>
      <c r="N2612" s="286"/>
      <c r="O2612" s="286"/>
      <c r="P2612" s="286"/>
      <c r="Q2612" s="286"/>
      <c r="R2612" s="286"/>
      <c r="S2612" s="286"/>
      <c r="T2612" s="286"/>
      <c r="U2612" s="286"/>
      <c r="V2612" s="286"/>
    </row>
    <row r="2613" spans="1:22" ht="12.75" customHeight="1" thickBot="1">
      <c r="A2613" s="495"/>
      <c r="B2613" s="496"/>
      <c r="C2613" s="496"/>
      <c r="D2613" s="496"/>
      <c r="E2613" s="496"/>
      <c r="F2613" s="496"/>
      <c r="G2613" s="496"/>
      <c r="H2613" s="496"/>
      <c r="I2613" s="496"/>
      <c r="J2613" s="496"/>
      <c r="K2613" s="497"/>
      <c r="L2613" s="286"/>
      <c r="M2613" s="286"/>
      <c r="N2613" s="286"/>
      <c r="O2613" s="286"/>
      <c r="P2613" s="286"/>
      <c r="Q2613" s="286"/>
      <c r="R2613" s="286"/>
      <c r="S2613" s="286"/>
      <c r="T2613" s="286"/>
      <c r="U2613" s="286"/>
      <c r="V2613" s="286"/>
    </row>
    <row r="2614" spans="1:22" ht="12.75" customHeight="1">
      <c r="A2614" s="311"/>
      <c r="B2614" s="312"/>
      <c r="C2614" s="312"/>
      <c r="D2614" s="312"/>
      <c r="E2614" s="312"/>
      <c r="F2614" s="312"/>
      <c r="G2614" s="312"/>
      <c r="H2614" s="312"/>
      <c r="I2614" s="312"/>
      <c r="J2614" s="312"/>
      <c r="K2614" s="313"/>
      <c r="L2614" s="286"/>
      <c r="M2614" s="286"/>
      <c r="N2614" s="286"/>
      <c r="O2614" s="286"/>
      <c r="P2614" s="286"/>
      <c r="Q2614" s="286"/>
      <c r="R2614" s="286"/>
      <c r="S2614" s="286"/>
      <c r="T2614" s="286"/>
      <c r="U2614" s="286"/>
      <c r="V2614" s="286"/>
    </row>
    <row r="2615" spans="1:22" ht="50.25" customHeight="1">
      <c r="A2615" s="459"/>
      <c r="B2615" s="460"/>
      <c r="C2615" s="460"/>
      <c r="D2615" s="460"/>
      <c r="E2615" s="460"/>
      <c r="F2615" s="460"/>
      <c r="G2615" s="460"/>
      <c r="H2615" s="460"/>
      <c r="I2615" s="460"/>
      <c r="J2615" s="286"/>
      <c r="K2615" s="314"/>
      <c r="L2615" s="286"/>
      <c r="M2615" s="286"/>
      <c r="N2615" s="286"/>
      <c r="O2615" s="286"/>
      <c r="P2615" s="286"/>
      <c r="Q2615" s="286"/>
      <c r="R2615" s="286"/>
      <c r="S2615" s="286"/>
      <c r="T2615" s="286"/>
      <c r="U2615" s="286"/>
      <c r="V2615" s="286"/>
    </row>
    <row r="2616" spans="1:22" ht="12.75" customHeight="1">
      <c r="A2616" s="461" t="s">
        <v>315</v>
      </c>
      <c r="B2616" s="460"/>
      <c r="C2616" s="460"/>
      <c r="D2616" s="316"/>
      <c r="E2616" s="316"/>
      <c r="F2616" s="462" t="s">
        <v>315</v>
      </c>
      <c r="G2616" s="460"/>
      <c r="H2616" s="460"/>
      <c r="I2616" s="316"/>
      <c r="J2616" s="286"/>
      <c r="K2616" s="314"/>
      <c r="L2616" s="286"/>
      <c r="M2616" s="286"/>
      <c r="N2616" s="286"/>
      <c r="O2616" s="286"/>
      <c r="P2616" s="286"/>
      <c r="Q2616" s="286"/>
      <c r="R2616" s="286"/>
      <c r="S2616" s="286"/>
      <c r="T2616" s="286"/>
      <c r="U2616" s="286"/>
      <c r="V2616" s="286"/>
    </row>
    <row r="2617" spans="1:22" ht="12.75" customHeight="1" thickBot="1">
      <c r="A2617" s="451" t="s">
        <v>316</v>
      </c>
      <c r="B2617" s="452"/>
      <c r="C2617" s="452"/>
      <c r="D2617" s="317"/>
      <c r="E2617" s="317"/>
      <c r="F2617" s="453" t="s">
        <v>316</v>
      </c>
      <c r="G2617" s="452"/>
      <c r="H2617" s="452"/>
      <c r="I2617" s="317"/>
      <c r="J2617" s="318"/>
      <c r="K2617" s="319"/>
      <c r="L2617" s="286"/>
      <c r="M2617" s="286"/>
      <c r="N2617" s="286"/>
      <c r="O2617" s="286"/>
      <c r="P2617" s="286"/>
      <c r="Q2617" s="286"/>
      <c r="R2617" s="286"/>
      <c r="S2617" s="286"/>
      <c r="T2617" s="286"/>
      <c r="U2617" s="286"/>
      <c r="V2617" s="286"/>
    </row>
    <row r="2618" spans="1:22" ht="15" customHeight="1">
      <c r="A2618" s="492" t="s">
        <v>302</v>
      </c>
      <c r="B2618" s="493"/>
      <c r="C2618" s="493"/>
      <c r="D2618" s="493"/>
      <c r="E2618" s="493"/>
      <c r="F2618" s="493"/>
      <c r="G2618" s="493"/>
      <c r="H2618" s="493"/>
      <c r="I2618" s="493"/>
      <c r="J2618" s="493"/>
      <c r="K2618" s="494"/>
    </row>
    <row r="2619" spans="1:22" ht="15" customHeight="1" thickBot="1">
      <c r="A2619" s="483"/>
      <c r="B2619" s="479"/>
      <c r="C2619" s="479"/>
      <c r="D2619" s="479"/>
      <c r="E2619" s="479"/>
      <c r="F2619" s="479"/>
      <c r="G2619" s="479"/>
      <c r="H2619" s="479"/>
      <c r="I2619" s="479"/>
      <c r="J2619" s="479"/>
      <c r="K2619" s="480"/>
    </row>
    <row r="2620" spans="1:22" ht="30.6" customHeight="1">
      <c r="A2620" s="288" t="s">
        <v>303</v>
      </c>
      <c r="B2620" s="484" t="str">
        <f>B3</f>
        <v>CONSTRUCCION DE LOS SISTEMAS DE ALCANTARILLADO PLUVIAL DE LOS BARRIOS EL DORADO, PRADOS DE SAN LUIS, SANTA CATALINA, PATRIOTAS, VILLA BACHUE y PRADOS DEL NORTE DE LA CIUDAD DE TUNJA.</v>
      </c>
      <c r="C2620" s="485"/>
      <c r="D2620" s="485"/>
      <c r="E2620" s="485"/>
      <c r="F2620" s="485"/>
      <c r="G2620" s="485"/>
      <c r="H2620" s="485"/>
      <c r="I2620" s="485"/>
      <c r="J2620" s="485"/>
      <c r="K2620" s="486"/>
    </row>
    <row r="2621" spans="1:22" ht="15" customHeight="1">
      <c r="A2621" s="487" t="s">
        <v>305</v>
      </c>
      <c r="B2621" s="455"/>
      <c r="C2621" s="488"/>
      <c r="D2621" s="489"/>
      <c r="E2621" s="489"/>
      <c r="F2621" s="455"/>
      <c r="G2621" s="490" t="s">
        <v>306</v>
      </c>
      <c r="H2621" s="455"/>
      <c r="I2621" s="490"/>
      <c r="J2621" s="489"/>
      <c r="K2621" s="491"/>
    </row>
    <row r="2622" spans="1:22" ht="37.15" customHeight="1" thickBot="1">
      <c r="A2622" s="289" t="s">
        <v>8</v>
      </c>
      <c r="B2622" s="465">
        <v>27.1</v>
      </c>
      <c r="C2622" s="466"/>
      <c r="D2622" s="467" t="s">
        <v>10</v>
      </c>
      <c r="E2622" s="468"/>
      <c r="F2622" s="466"/>
      <c r="G2622" s="503" t="str">
        <f>'PRESUPUESTO OFICIAL'!C146</f>
        <v>LOCALIZACION Y REPLANTEO PARA RED DE ACUEDUCTO.</v>
      </c>
      <c r="H2622" s="468"/>
      <c r="I2622" s="468"/>
      <c r="J2622" s="290" t="s">
        <v>9</v>
      </c>
      <c r="K2622" s="291" t="s">
        <v>7</v>
      </c>
    </row>
    <row r="2623" spans="1:22" ht="15" customHeight="1">
      <c r="A2623" s="470" t="s">
        <v>307</v>
      </c>
      <c r="B2623" s="471"/>
      <c r="C2623" s="474" t="s">
        <v>5</v>
      </c>
      <c r="D2623" s="476" t="s">
        <v>308</v>
      </c>
      <c r="E2623" s="477"/>
      <c r="F2623" s="473"/>
      <c r="G2623" s="474" t="s">
        <v>13</v>
      </c>
      <c r="H2623" s="478" t="s">
        <v>309</v>
      </c>
      <c r="I2623" s="479"/>
      <c r="J2623" s="479"/>
      <c r="K2623" s="480"/>
    </row>
    <row r="2624" spans="1:22" ht="15" customHeight="1">
      <c r="A2624" s="472"/>
      <c r="B2624" s="473"/>
      <c r="C2624" s="475"/>
      <c r="D2624" s="294" t="s">
        <v>310</v>
      </c>
      <c r="E2624" s="294" t="s">
        <v>311</v>
      </c>
      <c r="F2624" s="294" t="s">
        <v>312</v>
      </c>
      <c r="G2624" s="475"/>
      <c r="H2624" s="481"/>
      <c r="I2624" s="477"/>
      <c r="J2624" s="477"/>
      <c r="K2624" s="482"/>
    </row>
    <row r="2625" spans="1:11" ht="15" customHeight="1">
      <c r="A2625" s="454" t="s">
        <v>425</v>
      </c>
      <c r="B2625" s="463" t="s">
        <v>425</v>
      </c>
      <c r="C2625" s="294"/>
      <c r="D2625" s="296">
        <v>25</v>
      </c>
      <c r="E2625" s="297"/>
      <c r="F2625" s="298"/>
      <c r="G2625" s="299">
        <f t="shared" ref="G2625:G2631" si="73">D2625</f>
        <v>25</v>
      </c>
      <c r="H2625" s="293"/>
      <c r="I2625" s="300"/>
      <c r="J2625" s="300"/>
      <c r="K2625" s="301"/>
    </row>
    <row r="2626" spans="1:11" ht="15" customHeight="1">
      <c r="A2626" s="454" t="s">
        <v>426</v>
      </c>
      <c r="B2626" s="463" t="s">
        <v>426</v>
      </c>
      <c r="C2626" s="294"/>
      <c r="D2626" s="296">
        <v>25</v>
      </c>
      <c r="E2626" s="297"/>
      <c r="F2626" s="298"/>
      <c r="G2626" s="299">
        <f t="shared" si="73"/>
        <v>25</v>
      </c>
      <c r="H2626" s="293"/>
      <c r="I2626" s="300"/>
      <c r="J2626" s="300"/>
      <c r="K2626" s="301"/>
    </row>
    <row r="2627" spans="1:11" ht="15" customHeight="1">
      <c r="A2627" s="454" t="s">
        <v>313</v>
      </c>
      <c r="B2627" s="463" t="s">
        <v>313</v>
      </c>
      <c r="C2627" s="294"/>
      <c r="D2627" s="296">
        <v>23</v>
      </c>
      <c r="E2627" s="297"/>
      <c r="F2627" s="298"/>
      <c r="G2627" s="299">
        <f t="shared" si="73"/>
        <v>23</v>
      </c>
      <c r="H2627" s="293"/>
      <c r="I2627" s="300"/>
      <c r="J2627" s="300"/>
      <c r="K2627" s="301"/>
    </row>
    <row r="2628" spans="1:11" ht="15" customHeight="1">
      <c r="A2628" s="454" t="s">
        <v>427</v>
      </c>
      <c r="B2628" s="463" t="s">
        <v>427</v>
      </c>
      <c r="C2628" s="294"/>
      <c r="D2628" s="296">
        <v>29</v>
      </c>
      <c r="E2628" s="297"/>
      <c r="F2628" s="298"/>
      <c r="G2628" s="299">
        <f t="shared" si="73"/>
        <v>29</v>
      </c>
      <c r="H2628" s="293"/>
      <c r="I2628" s="300"/>
      <c r="J2628" s="300"/>
      <c r="K2628" s="301"/>
    </row>
    <row r="2629" spans="1:11" ht="15" customHeight="1">
      <c r="A2629" s="454" t="s">
        <v>428</v>
      </c>
      <c r="B2629" s="463" t="s">
        <v>428</v>
      </c>
      <c r="C2629" s="294"/>
      <c r="D2629" s="296">
        <v>34</v>
      </c>
      <c r="E2629" s="297"/>
      <c r="F2629" s="298"/>
      <c r="G2629" s="299">
        <f t="shared" si="73"/>
        <v>34</v>
      </c>
      <c r="H2629" s="293"/>
      <c r="I2629" s="300"/>
      <c r="J2629" s="300"/>
      <c r="K2629" s="301"/>
    </row>
    <row r="2630" spans="1:11" ht="15" customHeight="1">
      <c r="A2630" s="454" t="s">
        <v>429</v>
      </c>
      <c r="B2630" s="463" t="s">
        <v>429</v>
      </c>
      <c r="C2630" s="294"/>
      <c r="D2630" s="296">
        <v>30</v>
      </c>
      <c r="E2630" s="297"/>
      <c r="F2630" s="298"/>
      <c r="G2630" s="299">
        <f t="shared" si="73"/>
        <v>30</v>
      </c>
      <c r="H2630" s="293"/>
      <c r="I2630" s="300"/>
      <c r="J2630" s="300"/>
      <c r="K2630" s="301"/>
    </row>
    <row r="2631" spans="1:11" ht="15" customHeight="1">
      <c r="A2631" s="454" t="s">
        <v>430</v>
      </c>
      <c r="B2631" s="463" t="s">
        <v>430</v>
      </c>
      <c r="C2631" s="294"/>
      <c r="D2631" s="296">
        <v>14</v>
      </c>
      <c r="E2631" s="297"/>
      <c r="F2631" s="298"/>
      <c r="G2631" s="299">
        <f t="shared" si="73"/>
        <v>14</v>
      </c>
      <c r="H2631" s="293"/>
      <c r="I2631" s="300"/>
      <c r="J2631" s="300"/>
      <c r="K2631" s="301"/>
    </row>
    <row r="2632" spans="1:11" ht="15" customHeight="1">
      <c r="A2632" s="454"/>
      <c r="B2632" s="463"/>
      <c r="C2632" s="294"/>
      <c r="D2632" s="296"/>
      <c r="E2632" s="297"/>
      <c r="F2632" s="298"/>
      <c r="G2632" s="299"/>
      <c r="H2632" s="293"/>
      <c r="I2632" s="300"/>
      <c r="J2632" s="300"/>
      <c r="K2632" s="301"/>
    </row>
    <row r="2633" spans="1:11" ht="15" customHeight="1">
      <c r="A2633" s="454"/>
      <c r="B2633" s="463"/>
      <c r="C2633" s="294"/>
      <c r="D2633" s="296"/>
      <c r="E2633" s="297"/>
      <c r="F2633" s="298"/>
      <c r="G2633" s="299"/>
      <c r="H2633" s="293"/>
      <c r="I2633" s="300"/>
      <c r="J2633" s="300"/>
      <c r="K2633" s="301"/>
    </row>
    <row r="2634" spans="1:11" ht="15" customHeight="1">
      <c r="A2634" s="454"/>
      <c r="B2634" s="455"/>
      <c r="C2634" s="294"/>
      <c r="D2634" s="303"/>
      <c r="E2634" s="297"/>
      <c r="F2634" s="298"/>
      <c r="G2634" s="299"/>
      <c r="H2634" s="293"/>
      <c r="I2634" s="300"/>
      <c r="J2634" s="300"/>
      <c r="K2634" s="301"/>
    </row>
    <row r="2635" spans="1:11" ht="15" customHeight="1">
      <c r="A2635" s="501"/>
      <c r="B2635" s="501"/>
      <c r="C2635" s="305"/>
      <c r="D2635" s="304"/>
      <c r="E2635" s="306"/>
      <c r="F2635" s="307"/>
      <c r="G2635" s="299"/>
      <c r="H2635" s="300"/>
      <c r="I2635" s="300"/>
      <c r="J2635" s="300"/>
      <c r="K2635" s="301"/>
    </row>
    <row r="2636" spans="1:11" ht="15" customHeight="1" thickBot="1">
      <c r="A2636" s="502" t="s">
        <v>13</v>
      </c>
      <c r="B2636" s="477"/>
      <c r="C2636" s="477"/>
      <c r="D2636" s="477"/>
      <c r="E2636" s="477"/>
      <c r="F2636" s="473"/>
      <c r="G2636" s="308">
        <f>ROUNDUP((SUM(G2625:G2635)),0)</f>
        <v>180</v>
      </c>
      <c r="H2636" s="292"/>
      <c r="I2636" s="309"/>
      <c r="J2636" s="309"/>
      <c r="K2636" s="310"/>
    </row>
    <row r="2637" spans="1:11" ht="15" customHeight="1" thickBot="1">
      <c r="A2637" s="495"/>
      <c r="B2637" s="496"/>
      <c r="C2637" s="496"/>
      <c r="D2637" s="496"/>
      <c r="E2637" s="496"/>
      <c r="F2637" s="496"/>
      <c r="G2637" s="496"/>
      <c r="H2637" s="496"/>
      <c r="I2637" s="496"/>
      <c r="J2637" s="496"/>
      <c r="K2637" s="497"/>
    </row>
    <row r="2638" spans="1:11" ht="15" customHeight="1">
      <c r="A2638" s="311"/>
      <c r="B2638" s="312"/>
      <c r="C2638" s="312"/>
      <c r="D2638" s="312"/>
      <c r="E2638" s="312"/>
      <c r="F2638" s="312"/>
      <c r="G2638" s="312"/>
      <c r="H2638" s="312"/>
      <c r="I2638" s="312"/>
      <c r="J2638" s="312"/>
      <c r="K2638" s="313"/>
    </row>
    <row r="2639" spans="1:11" ht="15" customHeight="1">
      <c r="A2639" s="459"/>
      <c r="B2639" s="460"/>
      <c r="C2639" s="460"/>
      <c r="D2639" s="460"/>
      <c r="E2639" s="460"/>
      <c r="F2639" s="460"/>
      <c r="G2639" s="460"/>
      <c r="H2639" s="460"/>
      <c r="I2639" s="460"/>
      <c r="J2639" s="286"/>
      <c r="K2639" s="314"/>
    </row>
    <row r="2640" spans="1:11" ht="15" customHeight="1">
      <c r="A2640" s="461" t="s">
        <v>315</v>
      </c>
      <c r="B2640" s="460"/>
      <c r="C2640" s="460"/>
      <c r="D2640" s="316"/>
      <c r="E2640" s="316"/>
      <c r="F2640" s="462" t="s">
        <v>315</v>
      </c>
      <c r="G2640" s="460"/>
      <c r="H2640" s="460"/>
      <c r="I2640" s="316"/>
      <c r="J2640" s="286"/>
      <c r="K2640" s="314"/>
    </row>
    <row r="2641" spans="1:11" ht="15" customHeight="1" thickBot="1">
      <c r="A2641" s="451" t="s">
        <v>316</v>
      </c>
      <c r="B2641" s="452"/>
      <c r="C2641" s="452"/>
      <c r="D2641" s="317"/>
      <c r="E2641" s="317"/>
      <c r="F2641" s="453" t="s">
        <v>316</v>
      </c>
      <c r="G2641" s="452"/>
      <c r="H2641" s="452"/>
      <c r="I2641" s="317"/>
      <c r="J2641" s="318"/>
      <c r="K2641" s="319"/>
    </row>
    <row r="2642" spans="1:11" ht="15" customHeight="1">
      <c r="A2642" s="492" t="s">
        <v>302</v>
      </c>
      <c r="B2642" s="493"/>
      <c r="C2642" s="493"/>
      <c r="D2642" s="493"/>
      <c r="E2642" s="493"/>
      <c r="F2642" s="493"/>
      <c r="G2642" s="493"/>
      <c r="H2642" s="493"/>
      <c r="I2642" s="493"/>
      <c r="J2642" s="493"/>
      <c r="K2642" s="494"/>
    </row>
    <row r="2643" spans="1:11" ht="15" customHeight="1" thickBot="1">
      <c r="A2643" s="483"/>
      <c r="B2643" s="479"/>
      <c r="C2643" s="479"/>
      <c r="D2643" s="479"/>
      <c r="E2643" s="479"/>
      <c r="F2643" s="479"/>
      <c r="G2643" s="479"/>
      <c r="H2643" s="479"/>
      <c r="I2643" s="479"/>
      <c r="J2643" s="479"/>
      <c r="K2643" s="480"/>
    </row>
    <row r="2644" spans="1:11" ht="30.6" customHeight="1">
      <c r="A2644" s="288" t="s">
        <v>303</v>
      </c>
      <c r="B2644" s="484" t="str">
        <f>B3</f>
        <v>CONSTRUCCION DE LOS SISTEMAS DE ALCANTARILLADO PLUVIAL DE LOS BARRIOS EL DORADO, PRADOS DE SAN LUIS, SANTA CATALINA, PATRIOTAS, VILLA BACHUE y PRADOS DEL NORTE DE LA CIUDAD DE TUNJA.</v>
      </c>
      <c r="C2644" s="485"/>
      <c r="D2644" s="485"/>
      <c r="E2644" s="485"/>
      <c r="F2644" s="485"/>
      <c r="G2644" s="485"/>
      <c r="H2644" s="485"/>
      <c r="I2644" s="485"/>
      <c r="J2644" s="485"/>
      <c r="K2644" s="486"/>
    </row>
    <row r="2645" spans="1:11" ht="15" customHeight="1">
      <c r="A2645" s="487" t="s">
        <v>305</v>
      </c>
      <c r="B2645" s="455"/>
      <c r="C2645" s="488"/>
      <c r="D2645" s="489"/>
      <c r="E2645" s="489"/>
      <c r="F2645" s="455"/>
      <c r="G2645" s="490" t="s">
        <v>306</v>
      </c>
      <c r="H2645" s="455"/>
      <c r="I2645" s="490"/>
      <c r="J2645" s="489"/>
      <c r="K2645" s="491"/>
    </row>
    <row r="2646" spans="1:11" ht="22.15" customHeight="1" thickBot="1">
      <c r="A2646" s="289" t="s">
        <v>8</v>
      </c>
      <c r="B2646" s="465">
        <v>27.2</v>
      </c>
      <c r="C2646" s="466"/>
      <c r="D2646" s="467" t="s">
        <v>10</v>
      </c>
      <c r="E2646" s="468"/>
      <c r="F2646" s="466"/>
      <c r="G2646" s="498" t="str">
        <f>'PRESUPUESTO OFICIAL'!C147</f>
        <v>CORTE DE PAVIMENTO ASFÁLTICO</v>
      </c>
      <c r="H2646" s="468"/>
      <c r="I2646" s="466"/>
      <c r="J2646" s="290" t="s">
        <v>9</v>
      </c>
      <c r="K2646" s="291" t="s">
        <v>14</v>
      </c>
    </row>
    <row r="2647" spans="1:11" ht="15" customHeight="1">
      <c r="A2647" s="470" t="s">
        <v>307</v>
      </c>
      <c r="B2647" s="471"/>
      <c r="C2647" s="474" t="s">
        <v>5</v>
      </c>
      <c r="D2647" s="476" t="s">
        <v>308</v>
      </c>
      <c r="E2647" s="477"/>
      <c r="F2647" s="473"/>
      <c r="G2647" s="474" t="s">
        <v>13</v>
      </c>
      <c r="H2647" s="478" t="s">
        <v>309</v>
      </c>
      <c r="I2647" s="479"/>
      <c r="J2647" s="479"/>
      <c r="K2647" s="480"/>
    </row>
    <row r="2648" spans="1:11" ht="15" customHeight="1">
      <c r="A2648" s="472"/>
      <c r="B2648" s="473"/>
      <c r="C2648" s="475"/>
      <c r="D2648" s="294" t="s">
        <v>310</v>
      </c>
      <c r="E2648" s="294" t="s">
        <v>311</v>
      </c>
      <c r="F2648" s="294" t="s">
        <v>312</v>
      </c>
      <c r="G2648" s="475"/>
      <c r="H2648" s="481"/>
      <c r="I2648" s="477"/>
      <c r="J2648" s="477"/>
      <c r="K2648" s="482"/>
    </row>
    <row r="2649" spans="1:11" ht="15" customHeight="1">
      <c r="A2649" s="454" t="s">
        <v>425</v>
      </c>
      <c r="B2649" s="463" t="s">
        <v>425</v>
      </c>
      <c r="C2649" s="294"/>
      <c r="D2649" s="296">
        <v>25</v>
      </c>
      <c r="E2649" s="322">
        <v>0.7</v>
      </c>
      <c r="F2649" s="298">
        <v>0.1</v>
      </c>
      <c r="G2649" s="299">
        <f>D2649*E2649*F2649</f>
        <v>1.75</v>
      </c>
      <c r="H2649" s="293"/>
      <c r="I2649" s="300"/>
      <c r="J2649" s="300"/>
      <c r="K2649" s="301"/>
    </row>
    <row r="2650" spans="1:11" ht="15" customHeight="1">
      <c r="A2650" s="454" t="s">
        <v>426</v>
      </c>
      <c r="B2650" s="463" t="s">
        <v>426</v>
      </c>
      <c r="C2650" s="294"/>
      <c r="D2650" s="296">
        <v>25</v>
      </c>
      <c r="E2650" s="322">
        <v>0.7</v>
      </c>
      <c r="F2650" s="298">
        <v>0.1</v>
      </c>
      <c r="G2650" s="299">
        <f t="shared" ref="G2650:G2655" si="74">D2650*E2650*F2650</f>
        <v>1.75</v>
      </c>
      <c r="H2650" s="293"/>
      <c r="I2650" s="300"/>
      <c r="J2650" s="300"/>
      <c r="K2650" s="301"/>
    </row>
    <row r="2651" spans="1:11" ht="15" customHeight="1">
      <c r="A2651" s="454" t="s">
        <v>313</v>
      </c>
      <c r="B2651" s="463" t="s">
        <v>313</v>
      </c>
      <c r="C2651" s="294"/>
      <c r="D2651" s="296">
        <v>23</v>
      </c>
      <c r="E2651" s="322">
        <v>0.7</v>
      </c>
      <c r="F2651" s="298">
        <v>0.1</v>
      </c>
      <c r="G2651" s="299">
        <f t="shared" si="74"/>
        <v>1.6099999999999999</v>
      </c>
      <c r="H2651" s="293"/>
      <c r="I2651" s="300"/>
      <c r="J2651" s="300"/>
      <c r="K2651" s="301"/>
    </row>
    <row r="2652" spans="1:11" ht="15" customHeight="1">
      <c r="A2652" s="454" t="s">
        <v>427</v>
      </c>
      <c r="B2652" s="463" t="s">
        <v>427</v>
      </c>
      <c r="C2652" s="294"/>
      <c r="D2652" s="296">
        <v>29</v>
      </c>
      <c r="E2652" s="322">
        <v>0.7</v>
      </c>
      <c r="F2652" s="298">
        <v>0.1</v>
      </c>
      <c r="G2652" s="299">
        <f t="shared" si="74"/>
        <v>2.0299999999999998</v>
      </c>
      <c r="H2652" s="293"/>
      <c r="I2652" s="300"/>
      <c r="J2652" s="300"/>
      <c r="K2652" s="301"/>
    </row>
    <row r="2653" spans="1:11" ht="15" customHeight="1">
      <c r="A2653" s="454" t="s">
        <v>428</v>
      </c>
      <c r="B2653" s="463" t="s">
        <v>428</v>
      </c>
      <c r="C2653" s="294"/>
      <c r="D2653" s="296">
        <v>34</v>
      </c>
      <c r="E2653" s="322">
        <v>0.7</v>
      </c>
      <c r="F2653" s="298">
        <v>0.1</v>
      </c>
      <c r="G2653" s="299">
        <f t="shared" si="74"/>
        <v>2.38</v>
      </c>
      <c r="H2653" s="293"/>
      <c r="I2653" s="300"/>
      <c r="J2653" s="300"/>
      <c r="K2653" s="301"/>
    </row>
    <row r="2654" spans="1:11" ht="15" customHeight="1">
      <c r="A2654" s="454" t="s">
        <v>429</v>
      </c>
      <c r="B2654" s="463" t="s">
        <v>429</v>
      </c>
      <c r="C2654" s="294"/>
      <c r="D2654" s="296">
        <v>30</v>
      </c>
      <c r="E2654" s="322">
        <v>0.7</v>
      </c>
      <c r="F2654" s="298">
        <v>0.1</v>
      </c>
      <c r="G2654" s="299">
        <f t="shared" si="74"/>
        <v>2.1</v>
      </c>
      <c r="H2654" s="293"/>
      <c r="I2654" s="300"/>
      <c r="J2654" s="300"/>
      <c r="K2654" s="301"/>
    </row>
    <row r="2655" spans="1:11" ht="15" customHeight="1">
      <c r="A2655" s="454" t="s">
        <v>430</v>
      </c>
      <c r="B2655" s="463" t="s">
        <v>430</v>
      </c>
      <c r="C2655" s="294"/>
      <c r="D2655" s="296">
        <v>14</v>
      </c>
      <c r="E2655" s="322">
        <v>0.7</v>
      </c>
      <c r="F2655" s="298">
        <v>0.1</v>
      </c>
      <c r="G2655" s="299">
        <f t="shared" si="74"/>
        <v>0.98</v>
      </c>
      <c r="H2655" s="293"/>
      <c r="I2655" s="300"/>
      <c r="J2655" s="300"/>
      <c r="K2655" s="301"/>
    </row>
    <row r="2656" spans="1:11" ht="15" customHeight="1">
      <c r="A2656" s="454" t="s">
        <v>364</v>
      </c>
      <c r="B2656" s="455" t="s">
        <v>365</v>
      </c>
      <c r="C2656" s="294">
        <v>7</v>
      </c>
      <c r="D2656" s="303">
        <v>1.1000000000000001</v>
      </c>
      <c r="E2656" s="297">
        <v>0.7</v>
      </c>
      <c r="F2656" s="298">
        <v>0.1</v>
      </c>
      <c r="G2656" s="299">
        <f>C2656*D2656*E2656*F2656</f>
        <v>0.53900000000000003</v>
      </c>
      <c r="H2656" s="293"/>
      <c r="I2656" s="300"/>
      <c r="J2656" s="300"/>
      <c r="K2656" s="301"/>
    </row>
    <row r="2657" spans="1:11" ht="15" customHeight="1">
      <c r="A2657" s="454" t="s">
        <v>318</v>
      </c>
      <c r="B2657" s="463" t="s">
        <v>318</v>
      </c>
      <c r="C2657" s="294"/>
      <c r="D2657" s="303">
        <v>2.5</v>
      </c>
      <c r="E2657" s="297">
        <v>2.5</v>
      </c>
      <c r="F2657" s="298">
        <f>0.1</f>
        <v>0.1</v>
      </c>
      <c r="G2657" s="299">
        <f t="shared" ref="G2657:G2664" si="75">D2657*E2657*F2657</f>
        <v>0.625</v>
      </c>
      <c r="H2657" s="293"/>
      <c r="I2657" s="300"/>
      <c r="J2657" s="300"/>
      <c r="K2657" s="301"/>
    </row>
    <row r="2658" spans="1:11" ht="15" customHeight="1">
      <c r="A2658" s="454" t="s">
        <v>342</v>
      </c>
      <c r="B2658" s="463" t="s">
        <v>342</v>
      </c>
      <c r="C2658" s="294"/>
      <c r="D2658" s="303">
        <v>2.5</v>
      </c>
      <c r="E2658" s="297">
        <v>2.5</v>
      </c>
      <c r="F2658" s="298">
        <f t="shared" ref="F2658:F2663" si="76">0.1</f>
        <v>0.1</v>
      </c>
      <c r="G2658" s="299">
        <f t="shared" si="75"/>
        <v>0.625</v>
      </c>
      <c r="H2658" s="293"/>
      <c r="I2658" s="300"/>
      <c r="J2658" s="300"/>
      <c r="K2658" s="301"/>
    </row>
    <row r="2659" spans="1:11" ht="15" customHeight="1">
      <c r="A2659" s="454" t="s">
        <v>319</v>
      </c>
      <c r="B2659" s="463" t="s">
        <v>319</v>
      </c>
      <c r="C2659" s="294"/>
      <c r="D2659" s="303">
        <v>2.5</v>
      </c>
      <c r="E2659" s="297">
        <v>2.5</v>
      </c>
      <c r="F2659" s="298">
        <f t="shared" si="76"/>
        <v>0.1</v>
      </c>
      <c r="G2659" s="299">
        <f t="shared" si="75"/>
        <v>0.625</v>
      </c>
      <c r="H2659" s="293"/>
      <c r="I2659" s="300"/>
      <c r="J2659" s="300"/>
      <c r="K2659" s="301"/>
    </row>
    <row r="2660" spans="1:11" ht="15" customHeight="1">
      <c r="A2660" s="507" t="s">
        <v>424</v>
      </c>
      <c r="B2660" s="508" t="s">
        <v>424</v>
      </c>
      <c r="C2660" s="323"/>
      <c r="D2660" s="340">
        <v>2.5</v>
      </c>
      <c r="E2660" s="362">
        <v>2.5</v>
      </c>
      <c r="F2660" s="325">
        <f t="shared" si="76"/>
        <v>0.1</v>
      </c>
      <c r="G2660" s="363">
        <f t="shared" si="75"/>
        <v>0.625</v>
      </c>
      <c r="H2660" s="293"/>
      <c r="I2660" s="300"/>
      <c r="J2660" s="300"/>
      <c r="K2660" s="301"/>
    </row>
    <row r="2661" spans="1:11" ht="15" customHeight="1">
      <c r="A2661" s="501" t="s">
        <v>344</v>
      </c>
      <c r="B2661" s="501" t="s">
        <v>344</v>
      </c>
      <c r="C2661" s="305"/>
      <c r="D2661" s="304">
        <v>2.5</v>
      </c>
      <c r="E2661" s="306">
        <v>2.5</v>
      </c>
      <c r="F2661" s="307">
        <f t="shared" si="76"/>
        <v>0.1</v>
      </c>
      <c r="G2661" s="331">
        <f t="shared" si="75"/>
        <v>0.625</v>
      </c>
      <c r="H2661" s="300"/>
      <c r="I2661" s="300"/>
      <c r="J2661" s="300"/>
      <c r="K2661" s="301"/>
    </row>
    <row r="2662" spans="1:11" ht="15" customHeight="1">
      <c r="A2662" s="501" t="s">
        <v>431</v>
      </c>
      <c r="B2662" s="501" t="s">
        <v>431</v>
      </c>
      <c r="C2662" s="305"/>
      <c r="D2662" s="304">
        <v>2.5</v>
      </c>
      <c r="E2662" s="306">
        <v>2.5</v>
      </c>
      <c r="F2662" s="307">
        <f t="shared" si="76"/>
        <v>0.1</v>
      </c>
      <c r="G2662" s="331">
        <f t="shared" si="75"/>
        <v>0.625</v>
      </c>
      <c r="H2662" s="300"/>
      <c r="I2662" s="300"/>
      <c r="J2662" s="300"/>
      <c r="K2662" s="301"/>
    </row>
    <row r="2663" spans="1:11" ht="15" customHeight="1">
      <c r="A2663" s="501" t="s">
        <v>432</v>
      </c>
      <c r="B2663" s="501" t="s">
        <v>432</v>
      </c>
      <c r="C2663" s="305"/>
      <c r="D2663" s="304">
        <v>2.5</v>
      </c>
      <c r="E2663" s="306">
        <v>2.5</v>
      </c>
      <c r="F2663" s="307">
        <f t="shared" si="76"/>
        <v>0.1</v>
      </c>
      <c r="G2663" s="331">
        <f t="shared" si="75"/>
        <v>0.625</v>
      </c>
      <c r="H2663" s="300"/>
      <c r="I2663" s="300"/>
      <c r="J2663" s="300"/>
      <c r="K2663" s="301"/>
    </row>
    <row r="2664" spans="1:11" ht="15" customHeight="1">
      <c r="A2664" s="504" t="s">
        <v>384</v>
      </c>
      <c r="B2664" s="505" t="s">
        <v>384</v>
      </c>
      <c r="C2664" s="294"/>
      <c r="D2664" s="328">
        <v>23.299999999999997</v>
      </c>
      <c r="E2664" s="328">
        <v>0.5</v>
      </c>
      <c r="F2664" s="307">
        <v>0.1</v>
      </c>
      <c r="G2664" s="299">
        <f t="shared" si="75"/>
        <v>1.1649999999999998</v>
      </c>
      <c r="H2664" s="300"/>
      <c r="I2664" s="300"/>
      <c r="J2664" s="300"/>
      <c r="K2664" s="301"/>
    </row>
    <row r="2665" spans="1:11" ht="15" customHeight="1">
      <c r="A2665" s="501"/>
      <c r="B2665" s="501"/>
      <c r="C2665" s="329"/>
      <c r="D2665" s="329"/>
      <c r="E2665" s="329"/>
      <c r="F2665" s="329"/>
      <c r="G2665" s="329"/>
      <c r="H2665" s="300"/>
      <c r="I2665" s="300"/>
      <c r="J2665" s="300"/>
      <c r="K2665" s="301"/>
    </row>
    <row r="2666" spans="1:11" ht="15" customHeight="1">
      <c r="A2666" s="501"/>
      <c r="B2666" s="501"/>
      <c r="C2666" s="305"/>
      <c r="D2666" s="304"/>
      <c r="E2666" s="306"/>
      <c r="F2666" s="307"/>
      <c r="G2666" s="331"/>
      <c r="H2666" s="300"/>
      <c r="I2666" s="300"/>
      <c r="J2666" s="300"/>
      <c r="K2666" s="301"/>
    </row>
    <row r="2667" spans="1:11" ht="15" customHeight="1">
      <c r="A2667" s="516"/>
      <c r="B2667" s="517"/>
      <c r="C2667" s="332"/>
      <c r="D2667" s="333"/>
      <c r="E2667" s="334"/>
      <c r="F2667" s="335"/>
      <c r="G2667" s="336"/>
      <c r="H2667" s="293"/>
      <c r="I2667" s="300"/>
      <c r="J2667" s="300"/>
      <c r="K2667" s="301"/>
    </row>
    <row r="2668" spans="1:11" ht="15" customHeight="1">
      <c r="A2668" s="454"/>
      <c r="B2668" s="455"/>
      <c r="C2668" s="323"/>
      <c r="D2668" s="303"/>
      <c r="E2668" s="297"/>
      <c r="F2668" s="298"/>
      <c r="G2668" s="299"/>
      <c r="H2668" s="293"/>
      <c r="I2668" s="300"/>
      <c r="J2668" s="300"/>
      <c r="K2668" s="301"/>
    </row>
    <row r="2669" spans="1:11" ht="15" customHeight="1">
      <c r="A2669" s="454"/>
      <c r="B2669" s="455"/>
      <c r="C2669" s="305"/>
      <c r="D2669" s="304"/>
      <c r="E2669" s="306"/>
      <c r="F2669" s="307"/>
      <c r="G2669" s="299"/>
      <c r="H2669" s="300"/>
      <c r="I2669" s="300"/>
      <c r="J2669" s="300"/>
      <c r="K2669" s="301"/>
    </row>
    <row r="2670" spans="1:11" ht="15" customHeight="1" thickBot="1">
      <c r="A2670" s="487" t="s">
        <v>13</v>
      </c>
      <c r="B2670" s="489"/>
      <c r="C2670" s="489"/>
      <c r="D2670" s="489"/>
      <c r="E2670" s="489"/>
      <c r="F2670" s="455"/>
      <c r="G2670" s="299">
        <f>ROUNDUP(SUM(G2649:G2669),0)</f>
        <v>19</v>
      </c>
      <c r="H2670" s="292"/>
      <c r="I2670" s="309"/>
      <c r="J2670" s="309"/>
      <c r="K2670" s="310"/>
    </row>
    <row r="2671" spans="1:11" ht="15" customHeight="1" thickBot="1">
      <c r="A2671" s="495"/>
      <c r="B2671" s="496"/>
      <c r="C2671" s="496"/>
      <c r="D2671" s="496"/>
      <c r="E2671" s="496"/>
      <c r="F2671" s="496"/>
      <c r="G2671" s="496"/>
      <c r="H2671" s="496"/>
      <c r="I2671" s="496"/>
      <c r="J2671" s="496"/>
      <c r="K2671" s="497"/>
    </row>
    <row r="2672" spans="1:11" ht="15" customHeight="1">
      <c r="A2672" s="311"/>
      <c r="B2672" s="312"/>
      <c r="C2672" s="312"/>
      <c r="D2672" s="312"/>
      <c r="E2672" s="312"/>
      <c r="F2672" s="312"/>
      <c r="G2672" s="312"/>
      <c r="H2672" s="312"/>
      <c r="I2672" s="312"/>
      <c r="J2672" s="312"/>
      <c r="K2672" s="313"/>
    </row>
    <row r="2673" spans="1:11" ht="15" customHeight="1">
      <c r="A2673" s="459"/>
      <c r="B2673" s="460"/>
      <c r="C2673" s="460"/>
      <c r="D2673" s="460"/>
      <c r="E2673" s="460"/>
      <c r="F2673" s="460"/>
      <c r="G2673" s="460"/>
      <c r="H2673" s="460"/>
      <c r="I2673" s="460"/>
      <c r="J2673" s="286"/>
      <c r="K2673" s="314"/>
    </row>
    <row r="2674" spans="1:11" ht="15" customHeight="1">
      <c r="A2674" s="461" t="s">
        <v>315</v>
      </c>
      <c r="B2674" s="460"/>
      <c r="C2674" s="460"/>
      <c r="D2674" s="316"/>
      <c r="E2674" s="316"/>
      <c r="F2674" s="462" t="s">
        <v>315</v>
      </c>
      <c r="G2674" s="460"/>
      <c r="H2674" s="460"/>
      <c r="I2674" s="316"/>
      <c r="J2674" s="286"/>
      <c r="K2674" s="314"/>
    </row>
    <row r="2675" spans="1:11" ht="15" customHeight="1" thickBot="1">
      <c r="A2675" s="451" t="s">
        <v>316</v>
      </c>
      <c r="B2675" s="452"/>
      <c r="C2675" s="452"/>
      <c r="D2675" s="317"/>
      <c r="E2675" s="317"/>
      <c r="F2675" s="453" t="s">
        <v>316</v>
      </c>
      <c r="G2675" s="452"/>
      <c r="H2675" s="452"/>
      <c r="I2675" s="317"/>
      <c r="J2675" s="318"/>
      <c r="K2675" s="319"/>
    </row>
    <row r="2676" spans="1:11" ht="15" customHeight="1">
      <c r="A2676" s="492" t="s">
        <v>302</v>
      </c>
      <c r="B2676" s="493"/>
      <c r="C2676" s="493"/>
      <c r="D2676" s="493"/>
      <c r="E2676" s="493"/>
      <c r="F2676" s="493"/>
      <c r="G2676" s="493"/>
      <c r="H2676" s="493"/>
      <c r="I2676" s="493"/>
      <c r="J2676" s="493"/>
      <c r="K2676" s="494"/>
    </row>
    <row r="2677" spans="1:11" ht="15" customHeight="1" thickBot="1">
      <c r="A2677" s="483"/>
      <c r="B2677" s="479"/>
      <c r="C2677" s="479"/>
      <c r="D2677" s="479"/>
      <c r="E2677" s="479"/>
      <c r="F2677" s="479"/>
      <c r="G2677" s="479"/>
      <c r="H2677" s="479"/>
      <c r="I2677" s="479"/>
      <c r="J2677" s="479"/>
      <c r="K2677" s="480"/>
    </row>
    <row r="2678" spans="1:11" ht="25.9" customHeight="1">
      <c r="A2678" s="288" t="s">
        <v>303</v>
      </c>
      <c r="B2678" s="484" t="str">
        <f>B3</f>
        <v>CONSTRUCCION DE LOS SISTEMAS DE ALCANTARILLADO PLUVIAL DE LOS BARRIOS EL DORADO, PRADOS DE SAN LUIS, SANTA CATALINA, PATRIOTAS, VILLA BACHUE y PRADOS DEL NORTE DE LA CIUDAD DE TUNJA.</v>
      </c>
      <c r="C2678" s="485"/>
      <c r="D2678" s="485"/>
      <c r="E2678" s="485"/>
      <c r="F2678" s="485"/>
      <c r="G2678" s="485"/>
      <c r="H2678" s="485"/>
      <c r="I2678" s="485"/>
      <c r="J2678" s="485"/>
      <c r="K2678" s="486"/>
    </row>
    <row r="2679" spans="1:11" ht="15" customHeight="1">
      <c r="A2679" s="487" t="s">
        <v>305</v>
      </c>
      <c r="B2679" s="455"/>
      <c r="C2679" s="488"/>
      <c r="D2679" s="489"/>
      <c r="E2679" s="489"/>
      <c r="F2679" s="455"/>
      <c r="G2679" s="490" t="s">
        <v>306</v>
      </c>
      <c r="H2679" s="455"/>
      <c r="I2679" s="490"/>
      <c r="J2679" s="489"/>
      <c r="K2679" s="491"/>
    </row>
    <row r="2680" spans="1:11" ht="15" customHeight="1" thickBot="1">
      <c r="A2680" s="289" t="s">
        <v>8</v>
      </c>
      <c r="B2680" s="465">
        <v>27.3</v>
      </c>
      <c r="C2680" s="466"/>
      <c r="D2680" s="467" t="s">
        <v>10</v>
      </c>
      <c r="E2680" s="468"/>
      <c r="F2680" s="466"/>
      <c r="G2680" s="469" t="str">
        <f>'PRESUPUESTO OFICIAL'!C148</f>
        <v>EXCAVACIÓNES MECANICAS VARIAS EN MATERIAL COMUN SECO. (INCLUYE ACARREO LIBRE HASTA 5 KM.)</v>
      </c>
      <c r="H2680" s="468"/>
      <c r="I2680" s="468"/>
      <c r="J2680" s="290" t="s">
        <v>9</v>
      </c>
      <c r="K2680" s="291" t="s">
        <v>14</v>
      </c>
    </row>
    <row r="2681" spans="1:11" ht="15" customHeight="1">
      <c r="A2681" s="470" t="s">
        <v>307</v>
      </c>
      <c r="B2681" s="471"/>
      <c r="C2681" s="474" t="s">
        <v>5</v>
      </c>
      <c r="D2681" s="476" t="s">
        <v>308</v>
      </c>
      <c r="E2681" s="477"/>
      <c r="F2681" s="473"/>
      <c r="G2681" s="474" t="s">
        <v>13</v>
      </c>
      <c r="H2681" s="478" t="s">
        <v>309</v>
      </c>
      <c r="I2681" s="479"/>
      <c r="J2681" s="479"/>
      <c r="K2681" s="480"/>
    </row>
    <row r="2682" spans="1:11" ht="15" customHeight="1">
      <c r="A2682" s="472"/>
      <c r="B2682" s="473"/>
      <c r="C2682" s="475"/>
      <c r="D2682" s="294" t="s">
        <v>310</v>
      </c>
      <c r="E2682" s="294" t="s">
        <v>311</v>
      </c>
      <c r="F2682" s="294" t="s">
        <v>312</v>
      </c>
      <c r="G2682" s="475"/>
      <c r="H2682" s="481"/>
      <c r="I2682" s="477"/>
      <c r="J2682" s="477"/>
      <c r="K2682" s="482"/>
    </row>
    <row r="2683" spans="1:11" ht="15" customHeight="1">
      <c r="A2683" s="454" t="s">
        <v>425</v>
      </c>
      <c r="B2683" s="463" t="s">
        <v>425</v>
      </c>
      <c r="C2683" s="294"/>
      <c r="D2683" s="296">
        <v>25</v>
      </c>
      <c r="E2683" s="322">
        <v>0.7</v>
      </c>
      <c r="F2683" s="337">
        <v>1.6050000000001545</v>
      </c>
      <c r="G2683" s="338">
        <f>D2683*E2683*F2683</f>
        <v>28.087500000002706</v>
      </c>
      <c r="H2683" s="293"/>
      <c r="I2683" s="300"/>
      <c r="J2683" s="300"/>
      <c r="K2683" s="301"/>
    </row>
    <row r="2684" spans="1:11" ht="15" customHeight="1">
      <c r="A2684" s="454" t="s">
        <v>426</v>
      </c>
      <c r="B2684" s="463" t="s">
        <v>426</v>
      </c>
      <c r="C2684" s="294"/>
      <c r="D2684" s="296">
        <v>25</v>
      </c>
      <c r="E2684" s="322">
        <v>0.7</v>
      </c>
      <c r="F2684" s="337">
        <v>1.499999999999909</v>
      </c>
      <c r="G2684" s="338">
        <f t="shared" ref="G2684:G2691" si="77">D2684*E2684*F2684</f>
        <v>26.249999999998408</v>
      </c>
      <c r="H2684" s="293"/>
      <c r="I2684" s="300"/>
      <c r="J2684" s="300"/>
      <c r="K2684" s="301"/>
    </row>
    <row r="2685" spans="1:11" ht="15" customHeight="1">
      <c r="A2685" s="454" t="s">
        <v>313</v>
      </c>
      <c r="B2685" s="463" t="s">
        <v>313</v>
      </c>
      <c r="C2685" s="294"/>
      <c r="D2685" s="296">
        <v>23</v>
      </c>
      <c r="E2685" s="322">
        <v>0.7</v>
      </c>
      <c r="F2685" s="337">
        <v>1.5499999999998635</v>
      </c>
      <c r="G2685" s="338">
        <f t="shared" si="77"/>
        <v>24.954999999997799</v>
      </c>
      <c r="H2685" s="293"/>
      <c r="I2685" s="300"/>
      <c r="J2685" s="300"/>
      <c r="K2685" s="301"/>
    </row>
    <row r="2686" spans="1:11" ht="15" customHeight="1">
      <c r="A2686" s="454" t="s">
        <v>427</v>
      </c>
      <c r="B2686" s="463" t="s">
        <v>427</v>
      </c>
      <c r="C2686" s="294"/>
      <c r="D2686" s="296">
        <v>29</v>
      </c>
      <c r="E2686" s="322">
        <v>0.7</v>
      </c>
      <c r="F2686" s="337">
        <v>1.7199999999997089</v>
      </c>
      <c r="G2686" s="338">
        <f t="shared" si="77"/>
        <v>34.915999999994085</v>
      </c>
      <c r="H2686" s="293"/>
      <c r="I2686" s="300"/>
      <c r="J2686" s="300"/>
      <c r="K2686" s="301"/>
    </row>
    <row r="2687" spans="1:11" ht="15" customHeight="1">
      <c r="A2687" s="454" t="s">
        <v>428</v>
      </c>
      <c r="B2687" s="463" t="s">
        <v>428</v>
      </c>
      <c r="C2687" s="294"/>
      <c r="D2687" s="296">
        <v>34</v>
      </c>
      <c r="E2687" s="322">
        <v>0.7</v>
      </c>
      <c r="F2687" s="337">
        <v>1.8449999999999362</v>
      </c>
      <c r="G2687" s="338">
        <f>D2687*E2687*F2687</f>
        <v>43.910999999998481</v>
      </c>
      <c r="H2687" s="293"/>
      <c r="I2687" s="300"/>
      <c r="J2687" s="300"/>
      <c r="K2687" s="301"/>
    </row>
    <row r="2688" spans="1:11" ht="15" customHeight="1">
      <c r="A2688" s="454" t="s">
        <v>429</v>
      </c>
      <c r="B2688" s="463" t="s">
        <v>429</v>
      </c>
      <c r="C2688" s="294"/>
      <c r="D2688" s="296">
        <v>30</v>
      </c>
      <c r="E2688" s="322">
        <v>0.7</v>
      </c>
      <c r="F2688" s="337">
        <v>1.9650000000000545</v>
      </c>
      <c r="G2688" s="338">
        <f t="shared" si="77"/>
        <v>41.265000000001145</v>
      </c>
      <c r="H2688" s="293"/>
      <c r="I2688" s="300"/>
      <c r="J2688" s="300"/>
      <c r="K2688" s="301"/>
    </row>
    <row r="2689" spans="1:11" ht="15" customHeight="1">
      <c r="A2689" s="454" t="s">
        <v>430</v>
      </c>
      <c r="B2689" s="463" t="s">
        <v>430</v>
      </c>
      <c r="C2689" s="294"/>
      <c r="D2689" s="296">
        <v>14</v>
      </c>
      <c r="E2689" s="322">
        <v>0.7</v>
      </c>
      <c r="F2689" s="337">
        <v>1.5949999999999362</v>
      </c>
      <c r="G2689" s="338">
        <f t="shared" si="77"/>
        <v>15.630999999999373</v>
      </c>
      <c r="H2689" s="293"/>
      <c r="I2689" s="300"/>
      <c r="J2689" s="300"/>
      <c r="K2689" s="301"/>
    </row>
    <row r="2690" spans="1:11" ht="15" customHeight="1">
      <c r="A2690" s="454" t="s">
        <v>318</v>
      </c>
      <c r="B2690" s="463" t="s">
        <v>318</v>
      </c>
      <c r="C2690" s="294"/>
      <c r="D2690" s="296">
        <v>2.5</v>
      </c>
      <c r="E2690" s="322">
        <v>2.5</v>
      </c>
      <c r="F2690" s="337">
        <v>1.92</v>
      </c>
      <c r="G2690" s="338">
        <f t="shared" si="77"/>
        <v>12</v>
      </c>
      <c r="H2690" s="293"/>
      <c r="I2690" s="300"/>
      <c r="J2690" s="300"/>
      <c r="K2690" s="301"/>
    </row>
    <row r="2691" spans="1:11" ht="15" customHeight="1">
      <c r="A2691" s="454" t="s">
        <v>342</v>
      </c>
      <c r="B2691" s="463" t="s">
        <v>342</v>
      </c>
      <c r="C2691" s="294"/>
      <c r="D2691" s="296">
        <v>2.5</v>
      </c>
      <c r="E2691" s="322">
        <v>2.5</v>
      </c>
      <c r="F2691" s="337">
        <v>1.81</v>
      </c>
      <c r="G2691" s="338">
        <f t="shared" si="77"/>
        <v>11.3125</v>
      </c>
      <c r="H2691" s="339"/>
      <c r="I2691" s="300"/>
      <c r="J2691" s="300"/>
      <c r="K2691" s="301"/>
    </row>
    <row r="2692" spans="1:11" ht="15" customHeight="1">
      <c r="A2692" s="454" t="s">
        <v>319</v>
      </c>
      <c r="B2692" s="463" t="s">
        <v>319</v>
      </c>
      <c r="C2692" s="294"/>
      <c r="D2692" s="303">
        <v>2.5</v>
      </c>
      <c r="E2692" s="297">
        <v>2.5</v>
      </c>
      <c r="F2692" s="298">
        <v>1.7000000000000002</v>
      </c>
      <c r="G2692" s="338">
        <f>D2692*E2692*F2692</f>
        <v>10.625000000000002</v>
      </c>
      <c r="H2692" s="293"/>
      <c r="I2692" s="300"/>
      <c r="J2692" s="300"/>
      <c r="K2692" s="301"/>
    </row>
    <row r="2693" spans="1:11" ht="15" customHeight="1">
      <c r="A2693" s="507" t="s">
        <v>424</v>
      </c>
      <c r="B2693" s="508" t="s">
        <v>424</v>
      </c>
      <c r="C2693" s="294"/>
      <c r="D2693" s="303">
        <v>2.5</v>
      </c>
      <c r="E2693" s="297">
        <v>2.5</v>
      </c>
      <c r="F2693" s="298">
        <v>1.92</v>
      </c>
      <c r="G2693" s="338">
        <f t="shared" ref="G2693:G2696" si="78">D2693*E2693*F2693</f>
        <v>12</v>
      </c>
      <c r="H2693" s="293"/>
      <c r="I2693" s="300"/>
      <c r="J2693" s="300"/>
      <c r="K2693" s="301"/>
    </row>
    <row r="2694" spans="1:11" ht="15" customHeight="1">
      <c r="A2694" s="501" t="s">
        <v>344</v>
      </c>
      <c r="B2694" s="501" t="s">
        <v>344</v>
      </c>
      <c r="C2694" s="294"/>
      <c r="D2694" s="303">
        <v>2.5</v>
      </c>
      <c r="E2694" s="297">
        <v>2.5</v>
      </c>
      <c r="F2694" s="298">
        <v>2.0299999999999998</v>
      </c>
      <c r="G2694" s="338">
        <f t="shared" si="78"/>
        <v>12.687499999999998</v>
      </c>
      <c r="H2694" s="293"/>
      <c r="I2694" s="300"/>
      <c r="J2694" s="300"/>
      <c r="K2694" s="301"/>
    </row>
    <row r="2695" spans="1:11" ht="15" customHeight="1">
      <c r="A2695" s="501" t="s">
        <v>431</v>
      </c>
      <c r="B2695" s="501" t="s">
        <v>431</v>
      </c>
      <c r="C2695" s="294"/>
      <c r="D2695" s="303">
        <v>2.5</v>
      </c>
      <c r="E2695" s="297">
        <v>2.5</v>
      </c>
      <c r="F2695" s="298">
        <v>2.16</v>
      </c>
      <c r="G2695" s="338">
        <f t="shared" si="78"/>
        <v>13.5</v>
      </c>
      <c r="H2695" s="293"/>
      <c r="I2695" s="300"/>
      <c r="J2695" s="300"/>
      <c r="K2695" s="301"/>
    </row>
    <row r="2696" spans="1:11" ht="15" customHeight="1">
      <c r="A2696" s="501" t="s">
        <v>432</v>
      </c>
      <c r="B2696" s="501" t="s">
        <v>432</v>
      </c>
      <c r="C2696" s="294"/>
      <c r="D2696" s="303">
        <v>2.5</v>
      </c>
      <c r="E2696" s="297">
        <v>2.5</v>
      </c>
      <c r="F2696" s="298">
        <v>2.27</v>
      </c>
      <c r="G2696" s="338">
        <f t="shared" si="78"/>
        <v>14.1875</v>
      </c>
      <c r="H2696" s="293"/>
      <c r="I2696" s="300"/>
      <c r="J2696" s="300"/>
      <c r="K2696" s="301"/>
    </row>
    <row r="2697" spans="1:11" ht="15" customHeight="1">
      <c r="A2697" s="454"/>
      <c r="B2697" s="463"/>
      <c r="C2697" s="294"/>
      <c r="D2697" s="303"/>
      <c r="E2697" s="297"/>
      <c r="F2697" s="298"/>
      <c r="G2697" s="338"/>
      <c r="H2697" s="293"/>
      <c r="I2697" s="300"/>
      <c r="J2697" s="300"/>
      <c r="K2697" s="301"/>
    </row>
    <row r="2698" spans="1:11" ht="15" customHeight="1">
      <c r="A2698" s="454"/>
      <c r="B2698" s="463"/>
      <c r="C2698" s="294"/>
      <c r="D2698" s="303"/>
      <c r="E2698" s="297"/>
      <c r="F2698" s="298"/>
      <c r="G2698" s="338"/>
      <c r="H2698" s="293"/>
      <c r="I2698" s="300"/>
      <c r="J2698" s="300"/>
      <c r="K2698" s="301"/>
    </row>
    <row r="2699" spans="1:11" ht="15" customHeight="1">
      <c r="A2699" s="454"/>
      <c r="B2699" s="463"/>
      <c r="C2699" s="294"/>
      <c r="D2699" s="303"/>
      <c r="E2699" s="297"/>
      <c r="F2699" s="298"/>
      <c r="G2699" s="338"/>
      <c r="H2699" s="293"/>
      <c r="I2699" s="300"/>
      <c r="J2699" s="300"/>
      <c r="K2699" s="301"/>
    </row>
    <row r="2700" spans="1:11" ht="15" customHeight="1">
      <c r="A2700" s="454"/>
      <c r="B2700" s="463"/>
      <c r="C2700" s="294"/>
      <c r="D2700" s="303"/>
      <c r="E2700" s="297"/>
      <c r="F2700" s="298"/>
      <c r="G2700" s="338"/>
      <c r="H2700" s="293"/>
      <c r="I2700" s="300"/>
      <c r="J2700" s="300"/>
      <c r="K2700" s="301"/>
    </row>
    <row r="2701" spans="1:11" ht="15" customHeight="1">
      <c r="A2701" s="454"/>
      <c r="B2701" s="455"/>
      <c r="C2701" s="323"/>
      <c r="D2701" s="303"/>
      <c r="E2701" s="297"/>
      <c r="F2701" s="298"/>
      <c r="G2701" s="338"/>
      <c r="H2701" s="339"/>
      <c r="I2701" s="300"/>
      <c r="J2701" s="300"/>
      <c r="K2701" s="301"/>
    </row>
    <row r="2702" spans="1:11" ht="15" customHeight="1">
      <c r="A2702" s="456"/>
      <c r="B2702" s="456"/>
      <c r="C2702" s="329"/>
      <c r="D2702" s="329"/>
      <c r="E2702" s="329"/>
      <c r="F2702" s="329"/>
      <c r="G2702" s="329"/>
      <c r="H2702" s="300"/>
      <c r="I2702" s="300"/>
      <c r="J2702" s="300"/>
      <c r="K2702" s="301"/>
    </row>
    <row r="2703" spans="1:11" ht="15" customHeight="1" thickBot="1">
      <c r="A2703" s="457" t="s">
        <v>13</v>
      </c>
      <c r="B2703" s="458"/>
      <c r="C2703" s="458"/>
      <c r="D2703" s="458"/>
      <c r="E2703" s="458"/>
      <c r="F2703" s="458"/>
      <c r="G2703" s="343">
        <f>ROUNDUP((SUM(G2683:G2701)*0.7),0)</f>
        <v>211</v>
      </c>
      <c r="H2703" s="309"/>
      <c r="I2703" s="344"/>
      <c r="J2703" s="309"/>
      <c r="K2703" s="310"/>
    </row>
    <row r="2704" spans="1:11" ht="15" customHeight="1">
      <c r="A2704" s="315"/>
      <c r="B2704" s="286"/>
      <c r="C2704" s="286"/>
      <c r="D2704" s="286"/>
      <c r="E2704" s="286"/>
      <c r="F2704" s="286"/>
      <c r="G2704" s="286"/>
      <c r="H2704" s="312"/>
      <c r="I2704" s="312"/>
      <c r="J2704" s="312"/>
      <c r="K2704" s="313"/>
    </row>
    <row r="2705" spans="1:11" ht="15" customHeight="1">
      <c r="A2705" s="459"/>
      <c r="B2705" s="460"/>
      <c r="C2705" s="460"/>
      <c r="D2705" s="460"/>
      <c r="E2705" s="460"/>
      <c r="F2705" s="460"/>
      <c r="G2705" s="460"/>
      <c r="H2705" s="460"/>
      <c r="I2705" s="460"/>
      <c r="J2705" s="286"/>
      <c r="K2705" s="314"/>
    </row>
    <row r="2706" spans="1:11" ht="15" customHeight="1">
      <c r="A2706" s="461" t="s">
        <v>315</v>
      </c>
      <c r="B2706" s="460"/>
      <c r="C2706" s="460"/>
      <c r="D2706" s="316"/>
      <c r="E2706" s="316"/>
      <c r="F2706" s="462" t="s">
        <v>315</v>
      </c>
      <c r="G2706" s="460"/>
      <c r="H2706" s="460"/>
      <c r="I2706" s="316"/>
      <c r="J2706" s="286"/>
      <c r="K2706" s="314"/>
    </row>
    <row r="2707" spans="1:11" ht="15" customHeight="1" thickBot="1">
      <c r="A2707" s="451" t="s">
        <v>316</v>
      </c>
      <c r="B2707" s="452"/>
      <c r="C2707" s="452"/>
      <c r="D2707" s="317"/>
      <c r="E2707" s="317"/>
      <c r="F2707" s="453" t="s">
        <v>316</v>
      </c>
      <c r="G2707" s="452"/>
      <c r="H2707" s="452"/>
      <c r="I2707" s="317"/>
      <c r="J2707" s="318"/>
      <c r="K2707" s="319"/>
    </row>
    <row r="2708" spans="1:11" ht="15" customHeight="1">
      <c r="A2708" s="470" t="s">
        <v>302</v>
      </c>
      <c r="B2708" s="479"/>
      <c r="C2708" s="479"/>
      <c r="D2708" s="479"/>
      <c r="E2708" s="479"/>
      <c r="F2708" s="479"/>
      <c r="G2708" s="479"/>
      <c r="H2708" s="479"/>
      <c r="I2708" s="479"/>
      <c r="J2708" s="479"/>
      <c r="K2708" s="480"/>
    </row>
    <row r="2709" spans="1:11" ht="15" customHeight="1" thickBot="1">
      <c r="A2709" s="483"/>
      <c r="B2709" s="479"/>
      <c r="C2709" s="479"/>
      <c r="D2709" s="479"/>
      <c r="E2709" s="479"/>
      <c r="F2709" s="479"/>
      <c r="G2709" s="479"/>
      <c r="H2709" s="479"/>
      <c r="I2709" s="479"/>
      <c r="J2709" s="479"/>
      <c r="K2709" s="480"/>
    </row>
    <row r="2710" spans="1:11" ht="28.15" customHeight="1">
      <c r="A2710" s="288" t="s">
        <v>303</v>
      </c>
      <c r="B2710" s="484" t="str">
        <f>B3</f>
        <v>CONSTRUCCION DE LOS SISTEMAS DE ALCANTARILLADO PLUVIAL DE LOS BARRIOS EL DORADO, PRADOS DE SAN LUIS, SANTA CATALINA, PATRIOTAS, VILLA BACHUE y PRADOS DEL NORTE DE LA CIUDAD DE TUNJA.</v>
      </c>
      <c r="C2710" s="485"/>
      <c r="D2710" s="485"/>
      <c r="E2710" s="485"/>
      <c r="F2710" s="485"/>
      <c r="G2710" s="485"/>
      <c r="H2710" s="485"/>
      <c r="I2710" s="485"/>
      <c r="J2710" s="485"/>
      <c r="K2710" s="486"/>
    </row>
    <row r="2711" spans="1:11" ht="15" customHeight="1">
      <c r="A2711" s="487" t="s">
        <v>305</v>
      </c>
      <c r="B2711" s="455"/>
      <c r="C2711" s="488"/>
      <c r="D2711" s="489"/>
      <c r="E2711" s="489"/>
      <c r="F2711" s="455"/>
      <c r="G2711" s="490" t="s">
        <v>306</v>
      </c>
      <c r="H2711" s="455"/>
      <c r="I2711" s="490"/>
      <c r="J2711" s="489"/>
      <c r="K2711" s="491"/>
    </row>
    <row r="2712" spans="1:11" ht="15" customHeight="1" thickBot="1">
      <c r="A2712" s="289" t="s">
        <v>8</v>
      </c>
      <c r="B2712" s="465" t="s">
        <v>214</v>
      </c>
      <c r="C2712" s="466"/>
      <c r="D2712" s="467" t="s">
        <v>10</v>
      </c>
      <c r="E2712" s="468"/>
      <c r="F2712" s="466"/>
      <c r="G2712" s="469" t="str">
        <f>'PRESUPUESTO OFICIAL'!C149</f>
        <v>EXCAVACIÓNES MECANICAS Y CORTES EN MATERIAL CONGLOMERADO SIN EXPLOSIVOS, (INCLUYE CARGUE Y ACARREO LIBRE HASTA 5 KM.)</v>
      </c>
      <c r="H2712" s="468"/>
      <c r="I2712" s="468"/>
      <c r="J2712" s="290" t="s">
        <v>9</v>
      </c>
      <c r="K2712" s="291" t="s">
        <v>14</v>
      </c>
    </row>
    <row r="2713" spans="1:11" ht="15" customHeight="1">
      <c r="A2713" s="470" t="s">
        <v>307</v>
      </c>
      <c r="B2713" s="471"/>
      <c r="C2713" s="474" t="s">
        <v>5</v>
      </c>
      <c r="D2713" s="476" t="s">
        <v>308</v>
      </c>
      <c r="E2713" s="477"/>
      <c r="F2713" s="473"/>
      <c r="G2713" s="474" t="s">
        <v>13</v>
      </c>
      <c r="H2713" s="478" t="s">
        <v>309</v>
      </c>
      <c r="I2713" s="479"/>
      <c r="J2713" s="479"/>
      <c r="K2713" s="480"/>
    </row>
    <row r="2714" spans="1:11" ht="15" customHeight="1">
      <c r="A2714" s="472"/>
      <c r="B2714" s="473"/>
      <c r="C2714" s="475"/>
      <c r="D2714" s="294" t="s">
        <v>310</v>
      </c>
      <c r="E2714" s="294" t="s">
        <v>311</v>
      </c>
      <c r="F2714" s="294" t="s">
        <v>312</v>
      </c>
      <c r="G2714" s="475"/>
      <c r="H2714" s="481"/>
      <c r="I2714" s="477"/>
      <c r="J2714" s="477"/>
      <c r="K2714" s="482"/>
    </row>
    <row r="2715" spans="1:11" ht="15" customHeight="1">
      <c r="A2715" s="454" t="s">
        <v>425</v>
      </c>
      <c r="B2715" s="463" t="s">
        <v>425</v>
      </c>
      <c r="C2715" s="294"/>
      <c r="D2715" s="296">
        <v>25</v>
      </c>
      <c r="E2715" s="322">
        <v>0.7</v>
      </c>
      <c r="F2715" s="337">
        <v>1.6050000000001545</v>
      </c>
      <c r="G2715" s="299">
        <f>D2715*E2715*F2715</f>
        <v>28.087500000002706</v>
      </c>
      <c r="H2715" s="293"/>
      <c r="I2715" s="300"/>
      <c r="J2715" s="300"/>
      <c r="K2715" s="301"/>
    </row>
    <row r="2716" spans="1:11" ht="15" customHeight="1">
      <c r="A2716" s="454" t="s">
        <v>426</v>
      </c>
      <c r="B2716" s="463" t="s">
        <v>426</v>
      </c>
      <c r="C2716" s="294"/>
      <c r="D2716" s="296">
        <v>25</v>
      </c>
      <c r="E2716" s="322">
        <v>0.7</v>
      </c>
      <c r="F2716" s="337">
        <v>1.499999999999909</v>
      </c>
      <c r="G2716" s="299">
        <f t="shared" ref="G2716:G2728" si="79">D2716*E2716*F2716</f>
        <v>26.249999999998408</v>
      </c>
      <c r="H2716" s="293"/>
      <c r="I2716" s="300"/>
      <c r="J2716" s="300"/>
      <c r="K2716" s="301"/>
    </row>
    <row r="2717" spans="1:11" ht="15" customHeight="1">
      <c r="A2717" s="454" t="s">
        <v>313</v>
      </c>
      <c r="B2717" s="463" t="s">
        <v>313</v>
      </c>
      <c r="C2717" s="294"/>
      <c r="D2717" s="296">
        <v>23</v>
      </c>
      <c r="E2717" s="322">
        <v>0.7</v>
      </c>
      <c r="F2717" s="337">
        <v>1.5499999999998635</v>
      </c>
      <c r="G2717" s="299">
        <f t="shared" si="79"/>
        <v>24.954999999997799</v>
      </c>
      <c r="H2717" s="293"/>
      <c r="I2717" s="300"/>
      <c r="J2717" s="300"/>
      <c r="K2717" s="301"/>
    </row>
    <row r="2718" spans="1:11" ht="15" customHeight="1">
      <c r="A2718" s="454" t="s">
        <v>427</v>
      </c>
      <c r="B2718" s="463" t="s">
        <v>427</v>
      </c>
      <c r="C2718" s="294"/>
      <c r="D2718" s="296">
        <v>29</v>
      </c>
      <c r="E2718" s="322">
        <v>0.7</v>
      </c>
      <c r="F2718" s="337">
        <v>1.7199999999997089</v>
      </c>
      <c r="G2718" s="299">
        <f t="shared" si="79"/>
        <v>34.915999999994085</v>
      </c>
      <c r="H2718" s="293"/>
      <c r="I2718" s="300"/>
      <c r="J2718" s="300"/>
      <c r="K2718" s="301"/>
    </row>
    <row r="2719" spans="1:11" ht="15" customHeight="1">
      <c r="A2719" s="454" t="s">
        <v>428</v>
      </c>
      <c r="B2719" s="463" t="s">
        <v>428</v>
      </c>
      <c r="C2719" s="294"/>
      <c r="D2719" s="296">
        <v>34</v>
      </c>
      <c r="E2719" s="322">
        <v>0.7</v>
      </c>
      <c r="F2719" s="337">
        <v>1.8449999999999362</v>
      </c>
      <c r="G2719" s="299">
        <f t="shared" si="79"/>
        <v>43.910999999998481</v>
      </c>
      <c r="H2719" s="293"/>
      <c r="I2719" s="300"/>
      <c r="J2719" s="300"/>
      <c r="K2719" s="301"/>
    </row>
    <row r="2720" spans="1:11" ht="15" customHeight="1">
      <c r="A2720" s="454" t="s">
        <v>429</v>
      </c>
      <c r="B2720" s="463" t="s">
        <v>429</v>
      </c>
      <c r="C2720" s="294"/>
      <c r="D2720" s="296">
        <v>30</v>
      </c>
      <c r="E2720" s="322">
        <v>0.7</v>
      </c>
      <c r="F2720" s="337">
        <v>1.9650000000000545</v>
      </c>
      <c r="G2720" s="299">
        <f t="shared" si="79"/>
        <v>41.265000000001145</v>
      </c>
      <c r="H2720" s="293"/>
      <c r="I2720" s="300"/>
      <c r="J2720" s="300"/>
      <c r="K2720" s="301"/>
    </row>
    <row r="2721" spans="1:11" ht="15" customHeight="1">
      <c r="A2721" s="454" t="s">
        <v>430</v>
      </c>
      <c r="B2721" s="463" t="s">
        <v>430</v>
      </c>
      <c r="C2721" s="294"/>
      <c r="D2721" s="296">
        <v>14</v>
      </c>
      <c r="E2721" s="322">
        <v>0.7</v>
      </c>
      <c r="F2721" s="337">
        <v>1.5949999999999362</v>
      </c>
      <c r="G2721" s="299">
        <f t="shared" si="79"/>
        <v>15.630999999999373</v>
      </c>
      <c r="H2721" s="293"/>
      <c r="I2721" s="300"/>
      <c r="J2721" s="300"/>
      <c r="K2721" s="301"/>
    </row>
    <row r="2722" spans="1:11" ht="15" customHeight="1">
      <c r="A2722" s="454" t="s">
        <v>318</v>
      </c>
      <c r="B2722" s="463" t="s">
        <v>318</v>
      </c>
      <c r="C2722" s="294"/>
      <c r="D2722" s="296">
        <v>2.5</v>
      </c>
      <c r="E2722" s="322">
        <v>2.5</v>
      </c>
      <c r="F2722" s="337">
        <v>1.92</v>
      </c>
      <c r="G2722" s="299">
        <f t="shared" si="79"/>
        <v>12</v>
      </c>
      <c r="H2722" s="293"/>
      <c r="I2722" s="300"/>
      <c r="J2722" s="300"/>
      <c r="K2722" s="301"/>
    </row>
    <row r="2723" spans="1:11" ht="15" customHeight="1">
      <c r="A2723" s="454" t="s">
        <v>342</v>
      </c>
      <c r="B2723" s="463" t="s">
        <v>342</v>
      </c>
      <c r="C2723" s="294"/>
      <c r="D2723" s="296">
        <v>2.5</v>
      </c>
      <c r="E2723" s="322">
        <v>2.5</v>
      </c>
      <c r="F2723" s="337">
        <v>1.81</v>
      </c>
      <c r="G2723" s="299">
        <f t="shared" si="79"/>
        <v>11.3125</v>
      </c>
      <c r="H2723" s="293"/>
      <c r="I2723" s="300"/>
      <c r="J2723" s="300"/>
      <c r="K2723" s="301"/>
    </row>
    <row r="2724" spans="1:11" ht="15" customHeight="1">
      <c r="A2724" s="454" t="s">
        <v>319</v>
      </c>
      <c r="B2724" s="463" t="s">
        <v>319</v>
      </c>
      <c r="C2724" s="294"/>
      <c r="D2724" s="303">
        <v>2.5</v>
      </c>
      <c r="E2724" s="297">
        <v>2.5</v>
      </c>
      <c r="F2724" s="298">
        <v>1.7000000000000002</v>
      </c>
      <c r="G2724" s="299">
        <f t="shared" si="79"/>
        <v>10.625000000000002</v>
      </c>
      <c r="H2724" s="293"/>
      <c r="I2724" s="300"/>
      <c r="J2724" s="300"/>
      <c r="K2724" s="301"/>
    </row>
    <row r="2725" spans="1:11" ht="15" customHeight="1">
      <c r="A2725" s="507" t="s">
        <v>424</v>
      </c>
      <c r="B2725" s="508" t="s">
        <v>424</v>
      </c>
      <c r="C2725" s="294"/>
      <c r="D2725" s="303">
        <v>2.5</v>
      </c>
      <c r="E2725" s="297">
        <v>2.5</v>
      </c>
      <c r="F2725" s="298">
        <v>1.92</v>
      </c>
      <c r="G2725" s="299">
        <f t="shared" si="79"/>
        <v>12</v>
      </c>
      <c r="H2725" s="293"/>
      <c r="I2725" s="300"/>
      <c r="J2725" s="300"/>
      <c r="K2725" s="301"/>
    </row>
    <row r="2726" spans="1:11" ht="15" customHeight="1">
      <c r="A2726" s="501" t="s">
        <v>344</v>
      </c>
      <c r="B2726" s="501" t="s">
        <v>344</v>
      </c>
      <c r="C2726" s="294"/>
      <c r="D2726" s="303">
        <v>2.5</v>
      </c>
      <c r="E2726" s="297">
        <v>2.5</v>
      </c>
      <c r="F2726" s="298">
        <v>2.0299999999999998</v>
      </c>
      <c r="G2726" s="299">
        <f t="shared" si="79"/>
        <v>12.687499999999998</v>
      </c>
      <c r="H2726" s="293"/>
      <c r="I2726" s="300"/>
      <c r="J2726" s="300"/>
      <c r="K2726" s="301"/>
    </row>
    <row r="2727" spans="1:11" ht="15" customHeight="1">
      <c r="A2727" s="501" t="s">
        <v>431</v>
      </c>
      <c r="B2727" s="501" t="s">
        <v>431</v>
      </c>
      <c r="C2727" s="294"/>
      <c r="D2727" s="303">
        <v>2.5</v>
      </c>
      <c r="E2727" s="297">
        <v>2.5</v>
      </c>
      <c r="F2727" s="298">
        <v>2.16</v>
      </c>
      <c r="G2727" s="299">
        <f t="shared" si="79"/>
        <v>13.5</v>
      </c>
      <c r="H2727" s="293"/>
      <c r="I2727" s="300"/>
      <c r="J2727" s="300"/>
      <c r="K2727" s="301"/>
    </row>
    <row r="2728" spans="1:11" ht="15" customHeight="1">
      <c r="A2728" s="501" t="s">
        <v>432</v>
      </c>
      <c r="B2728" s="501" t="s">
        <v>432</v>
      </c>
      <c r="C2728" s="294"/>
      <c r="D2728" s="303">
        <v>2.5</v>
      </c>
      <c r="E2728" s="297">
        <v>2.5</v>
      </c>
      <c r="F2728" s="298">
        <v>2.27</v>
      </c>
      <c r="G2728" s="299">
        <f t="shared" si="79"/>
        <v>14.1875</v>
      </c>
      <c r="H2728" s="293"/>
      <c r="I2728" s="300"/>
      <c r="J2728" s="300"/>
      <c r="K2728" s="301"/>
    </row>
    <row r="2729" spans="1:11" ht="15" customHeight="1">
      <c r="A2729" s="454"/>
      <c r="B2729" s="463"/>
      <c r="C2729" s="294"/>
      <c r="D2729" s="303"/>
      <c r="E2729" s="297"/>
      <c r="F2729" s="298"/>
      <c r="G2729" s="299"/>
      <c r="H2729" s="293"/>
      <c r="I2729" s="300"/>
      <c r="J2729" s="300"/>
      <c r="K2729" s="301"/>
    </row>
    <row r="2730" spans="1:11" ht="15" customHeight="1">
      <c r="A2730" s="454"/>
      <c r="B2730" s="463"/>
      <c r="C2730" s="294"/>
      <c r="D2730" s="303"/>
      <c r="E2730" s="297"/>
      <c r="F2730" s="298"/>
      <c r="G2730" s="299"/>
      <c r="H2730" s="293"/>
      <c r="I2730" s="300"/>
      <c r="J2730" s="300"/>
      <c r="K2730" s="301"/>
    </row>
    <row r="2731" spans="1:11" ht="15" customHeight="1">
      <c r="A2731" s="454"/>
      <c r="B2731" s="463"/>
      <c r="C2731" s="294"/>
      <c r="D2731" s="303"/>
      <c r="E2731" s="297"/>
      <c r="F2731" s="298"/>
      <c r="G2731" s="299"/>
      <c r="H2731" s="293"/>
      <c r="I2731" s="300"/>
      <c r="J2731" s="300"/>
      <c r="K2731" s="301"/>
    </row>
    <row r="2732" spans="1:11" ht="15" customHeight="1">
      <c r="A2732" s="454"/>
      <c r="B2732" s="463"/>
      <c r="C2732" s="294"/>
      <c r="D2732" s="303"/>
      <c r="E2732" s="297"/>
      <c r="F2732" s="298"/>
      <c r="G2732" s="299"/>
      <c r="H2732" s="293"/>
      <c r="I2732" s="300"/>
      <c r="J2732" s="300"/>
      <c r="K2732" s="301"/>
    </row>
    <row r="2733" spans="1:11" ht="15" customHeight="1">
      <c r="A2733" s="454"/>
      <c r="B2733" s="455"/>
      <c r="C2733" s="323"/>
      <c r="D2733" s="303"/>
      <c r="E2733" s="297"/>
      <c r="F2733" s="298"/>
      <c r="G2733" s="299"/>
      <c r="H2733" s="293"/>
      <c r="I2733" s="300"/>
      <c r="J2733" s="300"/>
      <c r="K2733" s="301"/>
    </row>
    <row r="2734" spans="1:11" ht="15" customHeight="1">
      <c r="A2734" s="456"/>
      <c r="B2734" s="456"/>
      <c r="C2734" s="329"/>
      <c r="D2734" s="329"/>
      <c r="E2734" s="329"/>
      <c r="F2734" s="329"/>
      <c r="G2734" s="329"/>
      <c r="H2734" s="300"/>
      <c r="I2734" s="300"/>
      <c r="J2734" s="300"/>
      <c r="K2734" s="301"/>
    </row>
    <row r="2735" spans="1:11" ht="15" customHeight="1" thickBot="1">
      <c r="A2735" s="457" t="s">
        <v>13</v>
      </c>
      <c r="B2735" s="458"/>
      <c r="C2735" s="458"/>
      <c r="D2735" s="458"/>
      <c r="E2735" s="458"/>
      <c r="F2735" s="458"/>
      <c r="G2735" s="343">
        <f>ROUNDUP((SUM(G2715:G2733)*0.2),0)</f>
        <v>61</v>
      </c>
      <c r="H2735" s="309"/>
      <c r="I2735" s="309"/>
      <c r="J2735" s="309"/>
      <c r="K2735" s="310"/>
    </row>
    <row r="2736" spans="1:11" ht="15" customHeight="1">
      <c r="A2736" s="315"/>
      <c r="B2736" s="286"/>
      <c r="C2736" s="286"/>
      <c r="D2736" s="286"/>
      <c r="E2736" s="286"/>
      <c r="F2736" s="286"/>
      <c r="G2736" s="286"/>
      <c r="H2736" s="312"/>
      <c r="I2736" s="312"/>
      <c r="J2736" s="312"/>
      <c r="K2736" s="313"/>
    </row>
    <row r="2737" spans="1:11" ht="15" customHeight="1">
      <c r="A2737" s="459"/>
      <c r="B2737" s="460"/>
      <c r="C2737" s="460"/>
      <c r="D2737" s="460"/>
      <c r="E2737" s="460"/>
      <c r="F2737" s="460"/>
      <c r="G2737" s="460"/>
      <c r="H2737" s="460"/>
      <c r="I2737" s="460"/>
      <c r="J2737" s="286"/>
      <c r="K2737" s="314"/>
    </row>
    <row r="2738" spans="1:11" ht="15" customHeight="1">
      <c r="A2738" s="461" t="s">
        <v>315</v>
      </c>
      <c r="B2738" s="460"/>
      <c r="C2738" s="460"/>
      <c r="D2738" s="316"/>
      <c r="E2738" s="316"/>
      <c r="F2738" s="462" t="s">
        <v>315</v>
      </c>
      <c r="G2738" s="460"/>
      <c r="H2738" s="460"/>
      <c r="I2738" s="316"/>
      <c r="J2738" s="286"/>
      <c r="K2738" s="314"/>
    </row>
    <row r="2739" spans="1:11" ht="15" customHeight="1" thickBot="1">
      <c r="A2739" s="451" t="s">
        <v>316</v>
      </c>
      <c r="B2739" s="452"/>
      <c r="C2739" s="452"/>
      <c r="D2739" s="317"/>
      <c r="E2739" s="317"/>
      <c r="F2739" s="453" t="s">
        <v>316</v>
      </c>
      <c r="G2739" s="452"/>
      <c r="H2739" s="452"/>
      <c r="I2739" s="317"/>
      <c r="J2739" s="318"/>
      <c r="K2739" s="319"/>
    </row>
    <row r="2740" spans="1:11" ht="15" customHeight="1">
      <c r="A2740" s="492" t="s">
        <v>302</v>
      </c>
      <c r="B2740" s="493"/>
      <c r="C2740" s="493"/>
      <c r="D2740" s="493"/>
      <c r="E2740" s="493"/>
      <c r="F2740" s="493"/>
      <c r="G2740" s="493"/>
      <c r="H2740" s="493"/>
      <c r="I2740" s="493"/>
      <c r="J2740" s="493"/>
      <c r="K2740" s="494"/>
    </row>
    <row r="2741" spans="1:11" ht="15" customHeight="1" thickBot="1">
      <c r="A2741" s="483"/>
      <c r="B2741" s="479"/>
      <c r="C2741" s="479"/>
      <c r="D2741" s="479"/>
      <c r="E2741" s="479"/>
      <c r="F2741" s="479"/>
      <c r="G2741" s="479"/>
      <c r="H2741" s="479"/>
      <c r="I2741" s="479"/>
      <c r="J2741" s="479"/>
      <c r="K2741" s="480"/>
    </row>
    <row r="2742" spans="1:11" ht="28.9" customHeight="1">
      <c r="A2742" s="288" t="s">
        <v>303</v>
      </c>
      <c r="B2742" s="484" t="str">
        <f>B3</f>
        <v>CONSTRUCCION DE LOS SISTEMAS DE ALCANTARILLADO PLUVIAL DE LOS BARRIOS EL DORADO, PRADOS DE SAN LUIS, SANTA CATALINA, PATRIOTAS, VILLA BACHUE y PRADOS DEL NORTE DE LA CIUDAD DE TUNJA.</v>
      </c>
      <c r="C2742" s="485"/>
      <c r="D2742" s="485"/>
      <c r="E2742" s="485"/>
      <c r="F2742" s="485"/>
      <c r="G2742" s="485"/>
      <c r="H2742" s="485"/>
      <c r="I2742" s="485"/>
      <c r="J2742" s="485"/>
      <c r="K2742" s="486"/>
    </row>
    <row r="2743" spans="1:11" ht="15" customHeight="1">
      <c r="A2743" s="487" t="s">
        <v>305</v>
      </c>
      <c r="B2743" s="455"/>
      <c r="C2743" s="488"/>
      <c r="D2743" s="489"/>
      <c r="E2743" s="489"/>
      <c r="F2743" s="455"/>
      <c r="G2743" s="490" t="s">
        <v>306</v>
      </c>
      <c r="H2743" s="455"/>
      <c r="I2743" s="490"/>
      <c r="J2743" s="489"/>
      <c r="K2743" s="491"/>
    </row>
    <row r="2744" spans="1:11" ht="30" customHeight="1" thickBot="1">
      <c r="A2744" s="289" t="s">
        <v>8</v>
      </c>
      <c r="B2744" s="465" t="s">
        <v>215</v>
      </c>
      <c r="C2744" s="466"/>
      <c r="D2744" s="467" t="s">
        <v>10</v>
      </c>
      <c r="E2744" s="468"/>
      <c r="F2744" s="466"/>
      <c r="G2744" s="469" t="str">
        <f>'PRESUPUESTO OFICIAL'!C150</f>
        <v>EXCAVACIÓNES MECANICAS Y CORTES EN MATERIAL DE ROCA SIN EXPLOSIVOS, (INCLUYE CARGUE Y ACARREO LIBRE HASTA 5 KM.)</v>
      </c>
      <c r="H2744" s="468"/>
      <c r="I2744" s="468"/>
      <c r="J2744" s="290" t="s">
        <v>9</v>
      </c>
      <c r="K2744" s="291" t="s">
        <v>14</v>
      </c>
    </row>
    <row r="2745" spans="1:11" ht="15" customHeight="1">
      <c r="A2745" s="470" t="s">
        <v>307</v>
      </c>
      <c r="B2745" s="471"/>
      <c r="C2745" s="474" t="s">
        <v>5</v>
      </c>
      <c r="D2745" s="476" t="s">
        <v>308</v>
      </c>
      <c r="E2745" s="477"/>
      <c r="F2745" s="473"/>
      <c r="G2745" s="474" t="s">
        <v>13</v>
      </c>
      <c r="H2745" s="478" t="s">
        <v>309</v>
      </c>
      <c r="I2745" s="479"/>
      <c r="J2745" s="479"/>
      <c r="K2745" s="480"/>
    </row>
    <row r="2746" spans="1:11" ht="15" customHeight="1">
      <c r="A2746" s="472"/>
      <c r="B2746" s="473"/>
      <c r="C2746" s="475"/>
      <c r="D2746" s="294" t="s">
        <v>310</v>
      </c>
      <c r="E2746" s="294" t="s">
        <v>311</v>
      </c>
      <c r="F2746" s="294" t="s">
        <v>312</v>
      </c>
      <c r="G2746" s="475"/>
      <c r="H2746" s="481"/>
      <c r="I2746" s="477"/>
      <c r="J2746" s="477"/>
      <c r="K2746" s="482"/>
    </row>
    <row r="2747" spans="1:11" ht="15" customHeight="1">
      <c r="A2747" s="454" t="s">
        <v>425</v>
      </c>
      <c r="B2747" s="463" t="s">
        <v>425</v>
      </c>
      <c r="C2747" s="294"/>
      <c r="D2747" s="296">
        <v>25</v>
      </c>
      <c r="E2747" s="322">
        <v>0.7</v>
      </c>
      <c r="F2747" s="337">
        <v>1.6050000000001545</v>
      </c>
      <c r="G2747" s="299">
        <f>D2747*E2747*F2747</f>
        <v>28.087500000002706</v>
      </c>
      <c r="H2747" s="293"/>
      <c r="I2747" s="300"/>
      <c r="J2747" s="300"/>
      <c r="K2747" s="301"/>
    </row>
    <row r="2748" spans="1:11" ht="15" customHeight="1">
      <c r="A2748" s="454" t="s">
        <v>426</v>
      </c>
      <c r="B2748" s="463" t="s">
        <v>426</v>
      </c>
      <c r="C2748" s="294"/>
      <c r="D2748" s="296">
        <v>25</v>
      </c>
      <c r="E2748" s="322">
        <v>0.7</v>
      </c>
      <c r="F2748" s="337">
        <v>1.499999999999909</v>
      </c>
      <c r="G2748" s="299">
        <f t="shared" ref="G2748:G2760" si="80">D2748*E2748*F2748</f>
        <v>26.249999999998408</v>
      </c>
      <c r="H2748" s="293"/>
      <c r="I2748" s="300"/>
      <c r="J2748" s="300"/>
      <c r="K2748" s="301"/>
    </row>
    <row r="2749" spans="1:11" ht="15" customHeight="1">
      <c r="A2749" s="454" t="s">
        <v>313</v>
      </c>
      <c r="B2749" s="463" t="s">
        <v>313</v>
      </c>
      <c r="C2749" s="294"/>
      <c r="D2749" s="296">
        <v>23</v>
      </c>
      <c r="E2749" s="322">
        <v>0.7</v>
      </c>
      <c r="F2749" s="337">
        <v>1.5499999999998635</v>
      </c>
      <c r="G2749" s="299">
        <f t="shared" si="80"/>
        <v>24.954999999997799</v>
      </c>
      <c r="H2749" s="293"/>
      <c r="I2749" s="300"/>
      <c r="J2749" s="300"/>
      <c r="K2749" s="301"/>
    </row>
    <row r="2750" spans="1:11" ht="15" customHeight="1">
      <c r="A2750" s="454" t="s">
        <v>427</v>
      </c>
      <c r="B2750" s="463" t="s">
        <v>427</v>
      </c>
      <c r="C2750" s="294"/>
      <c r="D2750" s="296">
        <v>29</v>
      </c>
      <c r="E2750" s="322">
        <v>0.7</v>
      </c>
      <c r="F2750" s="337">
        <v>1.7199999999997089</v>
      </c>
      <c r="G2750" s="299">
        <f t="shared" si="80"/>
        <v>34.915999999994085</v>
      </c>
      <c r="H2750" s="293"/>
      <c r="I2750" s="300"/>
      <c r="J2750" s="300"/>
      <c r="K2750" s="301"/>
    </row>
    <row r="2751" spans="1:11" ht="15" customHeight="1">
      <c r="A2751" s="454" t="s">
        <v>428</v>
      </c>
      <c r="B2751" s="463" t="s">
        <v>428</v>
      </c>
      <c r="C2751" s="294"/>
      <c r="D2751" s="296">
        <v>34</v>
      </c>
      <c r="E2751" s="322">
        <v>0.7</v>
      </c>
      <c r="F2751" s="337">
        <v>1.8449999999999362</v>
      </c>
      <c r="G2751" s="299">
        <f t="shared" si="80"/>
        <v>43.910999999998481</v>
      </c>
      <c r="H2751" s="293"/>
      <c r="I2751" s="300"/>
      <c r="J2751" s="300"/>
      <c r="K2751" s="301"/>
    </row>
    <row r="2752" spans="1:11" ht="15" customHeight="1">
      <c r="A2752" s="454" t="s">
        <v>429</v>
      </c>
      <c r="B2752" s="463" t="s">
        <v>429</v>
      </c>
      <c r="C2752" s="294"/>
      <c r="D2752" s="296">
        <v>30</v>
      </c>
      <c r="E2752" s="322">
        <v>0.7</v>
      </c>
      <c r="F2752" s="337">
        <v>1.9650000000000545</v>
      </c>
      <c r="G2752" s="299">
        <f t="shared" si="80"/>
        <v>41.265000000001145</v>
      </c>
      <c r="H2752" s="293"/>
      <c r="I2752" s="300"/>
      <c r="J2752" s="300"/>
      <c r="K2752" s="301"/>
    </row>
    <row r="2753" spans="1:11" ht="15" customHeight="1">
      <c r="A2753" s="454" t="s">
        <v>430</v>
      </c>
      <c r="B2753" s="463" t="s">
        <v>430</v>
      </c>
      <c r="C2753" s="294"/>
      <c r="D2753" s="296">
        <v>14</v>
      </c>
      <c r="E2753" s="322">
        <v>0.7</v>
      </c>
      <c r="F2753" s="337">
        <v>1.5949999999999362</v>
      </c>
      <c r="G2753" s="299">
        <f t="shared" si="80"/>
        <v>15.630999999999373</v>
      </c>
      <c r="H2753" s="293"/>
      <c r="I2753" s="300"/>
      <c r="J2753" s="300"/>
      <c r="K2753" s="301"/>
    </row>
    <row r="2754" spans="1:11" ht="15" customHeight="1">
      <c r="A2754" s="454" t="s">
        <v>318</v>
      </c>
      <c r="B2754" s="463" t="s">
        <v>318</v>
      </c>
      <c r="C2754" s="294"/>
      <c r="D2754" s="296">
        <v>2.5</v>
      </c>
      <c r="E2754" s="322">
        <v>2.5</v>
      </c>
      <c r="F2754" s="337">
        <v>1.92</v>
      </c>
      <c r="G2754" s="299">
        <f t="shared" si="80"/>
        <v>12</v>
      </c>
      <c r="H2754" s="293"/>
      <c r="I2754" s="300"/>
      <c r="J2754" s="300"/>
      <c r="K2754" s="301"/>
    </row>
    <row r="2755" spans="1:11" ht="15" customHeight="1">
      <c r="A2755" s="454" t="s">
        <v>342</v>
      </c>
      <c r="B2755" s="463" t="s">
        <v>342</v>
      </c>
      <c r="C2755" s="294"/>
      <c r="D2755" s="296">
        <v>2.5</v>
      </c>
      <c r="E2755" s="322">
        <v>2.5</v>
      </c>
      <c r="F2755" s="337">
        <v>1.81</v>
      </c>
      <c r="G2755" s="299">
        <f t="shared" si="80"/>
        <v>11.3125</v>
      </c>
      <c r="H2755" s="293"/>
      <c r="I2755" s="300"/>
      <c r="J2755" s="300"/>
      <c r="K2755" s="301"/>
    </row>
    <row r="2756" spans="1:11" ht="15" customHeight="1">
      <c r="A2756" s="454" t="s">
        <v>319</v>
      </c>
      <c r="B2756" s="463" t="s">
        <v>319</v>
      </c>
      <c r="C2756" s="294"/>
      <c r="D2756" s="303">
        <v>2.5</v>
      </c>
      <c r="E2756" s="297">
        <v>2.5</v>
      </c>
      <c r="F2756" s="298">
        <v>1.7000000000000002</v>
      </c>
      <c r="G2756" s="299">
        <f t="shared" si="80"/>
        <v>10.625000000000002</v>
      </c>
      <c r="H2756" s="293"/>
      <c r="I2756" s="300"/>
      <c r="J2756" s="300"/>
      <c r="K2756" s="301"/>
    </row>
    <row r="2757" spans="1:11" ht="15" customHeight="1">
      <c r="A2757" s="507" t="s">
        <v>424</v>
      </c>
      <c r="B2757" s="508" t="s">
        <v>424</v>
      </c>
      <c r="C2757" s="294"/>
      <c r="D2757" s="303">
        <v>2.5</v>
      </c>
      <c r="E2757" s="297">
        <v>2.5</v>
      </c>
      <c r="F2757" s="298">
        <v>1.92</v>
      </c>
      <c r="G2757" s="299">
        <f t="shared" si="80"/>
        <v>12</v>
      </c>
      <c r="H2757" s="293"/>
      <c r="I2757" s="300"/>
      <c r="J2757" s="300"/>
      <c r="K2757" s="301"/>
    </row>
    <row r="2758" spans="1:11" ht="15" customHeight="1">
      <c r="A2758" s="501" t="s">
        <v>344</v>
      </c>
      <c r="B2758" s="501" t="s">
        <v>344</v>
      </c>
      <c r="C2758" s="294"/>
      <c r="D2758" s="303">
        <v>2.5</v>
      </c>
      <c r="E2758" s="297">
        <v>2.5</v>
      </c>
      <c r="F2758" s="298">
        <v>2.0299999999999998</v>
      </c>
      <c r="G2758" s="299">
        <f t="shared" si="80"/>
        <v>12.687499999999998</v>
      </c>
      <c r="H2758" s="293"/>
      <c r="I2758" s="300"/>
      <c r="J2758" s="300"/>
      <c r="K2758" s="301"/>
    </row>
    <row r="2759" spans="1:11" ht="15" customHeight="1">
      <c r="A2759" s="501" t="s">
        <v>431</v>
      </c>
      <c r="B2759" s="501" t="s">
        <v>431</v>
      </c>
      <c r="C2759" s="294"/>
      <c r="D2759" s="303">
        <v>2.5</v>
      </c>
      <c r="E2759" s="297">
        <v>2.5</v>
      </c>
      <c r="F2759" s="298">
        <v>2.16</v>
      </c>
      <c r="G2759" s="299">
        <f t="shared" si="80"/>
        <v>13.5</v>
      </c>
      <c r="H2759" s="293"/>
      <c r="I2759" s="300"/>
      <c r="J2759" s="300"/>
      <c r="K2759" s="301"/>
    </row>
    <row r="2760" spans="1:11" ht="15" customHeight="1">
      <c r="A2760" s="501" t="s">
        <v>432</v>
      </c>
      <c r="B2760" s="501" t="s">
        <v>432</v>
      </c>
      <c r="C2760" s="294"/>
      <c r="D2760" s="303">
        <v>2.5</v>
      </c>
      <c r="E2760" s="297">
        <v>2.5</v>
      </c>
      <c r="F2760" s="298">
        <v>2.27</v>
      </c>
      <c r="G2760" s="299">
        <f t="shared" si="80"/>
        <v>14.1875</v>
      </c>
      <c r="H2760" s="293"/>
      <c r="I2760" s="300"/>
      <c r="J2760" s="300"/>
      <c r="K2760" s="301"/>
    </row>
    <row r="2761" spans="1:11" ht="15" customHeight="1">
      <c r="A2761" s="454"/>
      <c r="B2761" s="463"/>
      <c r="C2761" s="294"/>
      <c r="D2761" s="303"/>
      <c r="E2761" s="297"/>
      <c r="F2761" s="298"/>
      <c r="G2761" s="299"/>
      <c r="H2761" s="293"/>
      <c r="I2761" s="300"/>
      <c r="J2761" s="300"/>
      <c r="K2761" s="301"/>
    </row>
    <row r="2762" spans="1:11" ht="15" customHeight="1">
      <c r="A2762" s="454"/>
      <c r="B2762" s="463"/>
      <c r="C2762" s="294"/>
      <c r="D2762" s="303"/>
      <c r="E2762" s="297"/>
      <c r="F2762" s="298"/>
      <c r="G2762" s="299"/>
      <c r="H2762" s="293"/>
      <c r="I2762" s="300"/>
      <c r="J2762" s="300"/>
      <c r="K2762" s="301"/>
    </row>
    <row r="2763" spans="1:11" ht="15" customHeight="1">
      <c r="A2763" s="454"/>
      <c r="B2763" s="463"/>
      <c r="C2763" s="294"/>
      <c r="D2763" s="303"/>
      <c r="E2763" s="297"/>
      <c r="F2763" s="298"/>
      <c r="G2763" s="299"/>
      <c r="H2763" s="293"/>
      <c r="I2763" s="300"/>
      <c r="J2763" s="300"/>
      <c r="K2763" s="301"/>
    </row>
    <row r="2764" spans="1:11" ht="15" customHeight="1">
      <c r="A2764" s="454"/>
      <c r="B2764" s="463"/>
      <c r="C2764" s="294"/>
      <c r="D2764" s="303"/>
      <c r="E2764" s="297"/>
      <c r="F2764" s="298"/>
      <c r="G2764" s="299"/>
      <c r="H2764" s="293"/>
      <c r="I2764" s="300"/>
      <c r="J2764" s="300"/>
      <c r="K2764" s="301"/>
    </row>
    <row r="2765" spans="1:11" ht="15" customHeight="1">
      <c r="A2765" s="454"/>
      <c r="B2765" s="455"/>
      <c r="C2765" s="323"/>
      <c r="D2765" s="303"/>
      <c r="E2765" s="297"/>
      <c r="F2765" s="298"/>
      <c r="G2765" s="299"/>
      <c r="H2765" s="293"/>
      <c r="I2765" s="300"/>
      <c r="J2765" s="300"/>
      <c r="K2765" s="301"/>
    </row>
    <row r="2766" spans="1:11" ht="15" customHeight="1">
      <c r="A2766" s="456"/>
      <c r="B2766" s="456"/>
      <c r="C2766" s="329"/>
      <c r="D2766" s="329"/>
      <c r="E2766" s="329"/>
      <c r="F2766" s="329"/>
      <c r="G2766" s="329"/>
      <c r="H2766" s="300"/>
      <c r="I2766" s="300"/>
      <c r="J2766" s="300"/>
      <c r="K2766" s="301"/>
    </row>
    <row r="2767" spans="1:11" ht="15" customHeight="1" thickBot="1">
      <c r="A2767" s="457" t="s">
        <v>13</v>
      </c>
      <c r="B2767" s="458"/>
      <c r="C2767" s="458"/>
      <c r="D2767" s="458"/>
      <c r="E2767" s="458"/>
      <c r="F2767" s="458"/>
      <c r="G2767" s="343">
        <f>ROUNDUP((SUM(G2747:G2765)*0.1),0)</f>
        <v>31</v>
      </c>
      <c r="H2767" s="309"/>
      <c r="I2767" s="309"/>
      <c r="J2767" s="309"/>
      <c r="K2767" s="310"/>
    </row>
    <row r="2768" spans="1:11" ht="15" customHeight="1">
      <c r="A2768" s="315"/>
      <c r="B2768" s="286"/>
      <c r="C2768" s="286"/>
      <c r="D2768" s="286"/>
      <c r="E2768" s="286"/>
      <c r="F2768" s="286"/>
      <c r="G2768" s="286"/>
      <c r="H2768" s="312"/>
      <c r="I2768" s="312"/>
      <c r="J2768" s="312"/>
      <c r="K2768" s="313"/>
    </row>
    <row r="2769" spans="1:11" ht="15" customHeight="1">
      <c r="A2769" s="459"/>
      <c r="B2769" s="515"/>
      <c r="C2769" s="515"/>
      <c r="D2769" s="515"/>
      <c r="E2769" s="515"/>
      <c r="F2769" s="515"/>
      <c r="G2769" s="515"/>
      <c r="H2769" s="515"/>
      <c r="I2769" s="515"/>
      <c r="J2769" s="286"/>
      <c r="K2769" s="314"/>
    </row>
    <row r="2770" spans="1:11" ht="15" customHeight="1">
      <c r="A2770" s="461" t="s">
        <v>315</v>
      </c>
      <c r="B2770" s="462"/>
      <c r="C2770" s="462"/>
      <c r="D2770" s="316"/>
      <c r="E2770" s="316"/>
      <c r="F2770" s="462" t="s">
        <v>315</v>
      </c>
      <c r="G2770" s="462"/>
      <c r="H2770" s="462"/>
      <c r="I2770" s="316"/>
      <c r="J2770" s="286"/>
      <c r="K2770" s="314"/>
    </row>
    <row r="2771" spans="1:11" ht="15" customHeight="1" thickBot="1">
      <c r="A2771" s="451" t="s">
        <v>316</v>
      </c>
      <c r="B2771" s="452"/>
      <c r="C2771" s="452"/>
      <c r="D2771" s="317"/>
      <c r="E2771" s="317"/>
      <c r="F2771" s="453" t="s">
        <v>316</v>
      </c>
      <c r="G2771" s="452"/>
      <c r="H2771" s="452"/>
      <c r="I2771" s="317"/>
      <c r="J2771" s="318"/>
      <c r="K2771" s="319"/>
    </row>
    <row r="2772" spans="1:11" ht="15" customHeight="1" thickBot="1">
      <c r="A2772" s="487" t="s">
        <v>305</v>
      </c>
      <c r="B2772" s="455"/>
      <c r="C2772" s="488"/>
      <c r="D2772" s="489"/>
      <c r="E2772" s="489"/>
      <c r="F2772" s="455"/>
      <c r="G2772" s="490" t="s">
        <v>306</v>
      </c>
      <c r="H2772" s="455"/>
      <c r="I2772" s="490"/>
      <c r="J2772" s="489"/>
      <c r="K2772" s="491"/>
    </row>
    <row r="2773" spans="1:11" ht="15" customHeight="1">
      <c r="A2773" s="492" t="s">
        <v>302</v>
      </c>
      <c r="B2773" s="493"/>
      <c r="C2773" s="493"/>
      <c r="D2773" s="493"/>
      <c r="E2773" s="493"/>
      <c r="F2773" s="493"/>
      <c r="G2773" s="493"/>
      <c r="H2773" s="493"/>
      <c r="I2773" s="493"/>
      <c r="J2773" s="493"/>
      <c r="K2773" s="494"/>
    </row>
    <row r="2774" spans="1:11" ht="15" customHeight="1" thickBot="1">
      <c r="A2774" s="483"/>
      <c r="B2774" s="479"/>
      <c r="C2774" s="479"/>
      <c r="D2774" s="479"/>
      <c r="E2774" s="479"/>
      <c r="F2774" s="479"/>
      <c r="G2774" s="479"/>
      <c r="H2774" s="479"/>
      <c r="I2774" s="479"/>
      <c r="J2774" s="479"/>
      <c r="K2774" s="480"/>
    </row>
    <row r="2775" spans="1:11" ht="28.15" customHeight="1">
      <c r="A2775" s="288" t="s">
        <v>303</v>
      </c>
      <c r="B2775" s="484" t="str">
        <f>B3</f>
        <v>CONSTRUCCION DE LOS SISTEMAS DE ALCANTARILLADO PLUVIAL DE LOS BARRIOS EL DORADO, PRADOS DE SAN LUIS, SANTA CATALINA, PATRIOTAS, VILLA BACHUE y PRADOS DEL NORTE DE LA CIUDAD DE TUNJA.</v>
      </c>
      <c r="C2775" s="485"/>
      <c r="D2775" s="485"/>
      <c r="E2775" s="485"/>
      <c r="F2775" s="485"/>
      <c r="G2775" s="485"/>
      <c r="H2775" s="485"/>
      <c r="I2775" s="485"/>
      <c r="J2775" s="485"/>
      <c r="K2775" s="486"/>
    </row>
    <row r="2776" spans="1:11" ht="15" customHeight="1" thickBot="1">
      <c r="A2776" s="289" t="s">
        <v>8</v>
      </c>
      <c r="B2776" s="465" t="s">
        <v>216</v>
      </c>
      <c r="C2776" s="466"/>
      <c r="D2776" s="467" t="s">
        <v>10</v>
      </c>
      <c r="E2776" s="468"/>
      <c r="F2776" s="466"/>
      <c r="G2776" s="469" t="str">
        <f>'PRESUPUESTO OFICIAL'!C151</f>
        <v>EXCAVACIÓN MANUAL EN MATERIAL COMUN</v>
      </c>
      <c r="H2776" s="468"/>
      <c r="I2776" s="468"/>
      <c r="J2776" s="290" t="s">
        <v>9</v>
      </c>
      <c r="K2776" s="291" t="s">
        <v>14</v>
      </c>
    </row>
    <row r="2777" spans="1:11" ht="15" customHeight="1">
      <c r="A2777" s="470" t="s">
        <v>307</v>
      </c>
      <c r="B2777" s="471"/>
      <c r="C2777" s="474" t="s">
        <v>5</v>
      </c>
      <c r="D2777" s="476" t="s">
        <v>308</v>
      </c>
      <c r="E2777" s="477"/>
      <c r="F2777" s="473"/>
      <c r="G2777" s="474" t="s">
        <v>13</v>
      </c>
      <c r="H2777" s="478" t="s">
        <v>309</v>
      </c>
      <c r="I2777" s="479"/>
      <c r="J2777" s="479"/>
      <c r="K2777" s="480"/>
    </row>
    <row r="2778" spans="1:11" ht="15" customHeight="1">
      <c r="A2778" s="472"/>
      <c r="B2778" s="473"/>
      <c r="C2778" s="475"/>
      <c r="D2778" s="294" t="s">
        <v>310</v>
      </c>
      <c r="E2778" s="294" t="s">
        <v>311</v>
      </c>
      <c r="F2778" s="294" t="s">
        <v>312</v>
      </c>
      <c r="G2778" s="475"/>
      <c r="H2778" s="481"/>
      <c r="I2778" s="477"/>
      <c r="J2778" s="477"/>
      <c r="K2778" s="482"/>
    </row>
    <row r="2779" spans="1:11" ht="15" customHeight="1">
      <c r="A2779" s="454" t="s">
        <v>381</v>
      </c>
      <c r="B2779" s="455" t="s">
        <v>321</v>
      </c>
      <c r="C2779" s="294">
        <v>7</v>
      </c>
      <c r="D2779" s="296">
        <v>1.1000000000000001</v>
      </c>
      <c r="E2779" s="296">
        <v>0.7</v>
      </c>
      <c r="F2779" s="296">
        <v>0.8</v>
      </c>
      <c r="G2779" s="299">
        <f>C2779*D2779*E2779*F2779</f>
        <v>4.3120000000000003</v>
      </c>
      <c r="H2779" s="293"/>
      <c r="I2779" s="300"/>
      <c r="J2779" s="300"/>
      <c r="K2779" s="301"/>
    </row>
    <row r="2780" spans="1:11" ht="15" customHeight="1">
      <c r="A2780" s="454" t="s">
        <v>382</v>
      </c>
      <c r="B2780" s="455" t="s">
        <v>371</v>
      </c>
      <c r="C2780" s="294"/>
      <c r="D2780" s="296">
        <v>23.3</v>
      </c>
      <c r="E2780" s="296">
        <v>0.5</v>
      </c>
      <c r="F2780" s="296">
        <v>1.5</v>
      </c>
      <c r="G2780" s="299">
        <f>D2780*E2780*F2780</f>
        <v>17.475000000000001</v>
      </c>
      <c r="H2780" s="293"/>
      <c r="I2780" s="300"/>
      <c r="J2780" s="300"/>
      <c r="K2780" s="301"/>
    </row>
    <row r="2781" spans="1:11" ht="15" customHeight="1">
      <c r="A2781" s="454"/>
      <c r="B2781" s="463"/>
      <c r="C2781" s="294"/>
      <c r="D2781" s="296"/>
      <c r="E2781" s="297"/>
      <c r="F2781" s="298"/>
      <c r="G2781" s="299"/>
      <c r="H2781" s="293"/>
      <c r="I2781" s="300"/>
      <c r="J2781" s="300"/>
      <c r="K2781" s="301"/>
    </row>
    <row r="2782" spans="1:11" ht="15" customHeight="1">
      <c r="A2782" s="454"/>
      <c r="B2782" s="463"/>
      <c r="C2782" s="294"/>
      <c r="D2782" s="296"/>
      <c r="E2782" s="297"/>
      <c r="F2782" s="298"/>
      <c r="G2782" s="299"/>
      <c r="H2782" s="293"/>
      <c r="I2782" s="300"/>
      <c r="J2782" s="300"/>
      <c r="K2782" s="301"/>
    </row>
    <row r="2783" spans="1:11" ht="15" customHeight="1">
      <c r="A2783" s="454"/>
      <c r="B2783" s="463"/>
      <c r="C2783" s="294"/>
      <c r="D2783" s="296"/>
      <c r="E2783" s="297"/>
      <c r="F2783" s="298"/>
      <c r="G2783" s="299"/>
      <c r="H2783" s="293"/>
      <c r="I2783" s="300"/>
      <c r="J2783" s="300"/>
      <c r="K2783" s="301"/>
    </row>
    <row r="2784" spans="1:11" ht="15" customHeight="1">
      <c r="A2784" s="454"/>
      <c r="B2784" s="463"/>
      <c r="C2784" s="294"/>
      <c r="D2784" s="296"/>
      <c r="E2784" s="297"/>
      <c r="F2784" s="298"/>
      <c r="G2784" s="299"/>
      <c r="H2784" s="293"/>
      <c r="I2784" s="300"/>
      <c r="J2784" s="300"/>
      <c r="K2784" s="301"/>
    </row>
    <row r="2785" spans="1:11" ht="15" customHeight="1">
      <c r="A2785" s="454"/>
      <c r="B2785" s="463"/>
      <c r="C2785" s="294"/>
      <c r="D2785" s="296"/>
      <c r="E2785" s="297"/>
      <c r="F2785" s="298"/>
      <c r="G2785" s="299"/>
      <c r="H2785" s="293"/>
      <c r="I2785" s="300"/>
      <c r="J2785" s="300"/>
      <c r="K2785" s="301"/>
    </row>
    <row r="2786" spans="1:11" ht="15" customHeight="1">
      <c r="A2786" s="454"/>
      <c r="B2786" s="463"/>
      <c r="C2786" s="294"/>
      <c r="D2786" s="296"/>
      <c r="E2786" s="297"/>
      <c r="F2786" s="298"/>
      <c r="G2786" s="299"/>
      <c r="H2786" s="293"/>
      <c r="I2786" s="300"/>
      <c r="J2786" s="300"/>
      <c r="K2786" s="301"/>
    </row>
    <row r="2787" spans="1:11" ht="15" customHeight="1">
      <c r="A2787" s="454"/>
      <c r="B2787" s="463"/>
      <c r="C2787" s="294"/>
      <c r="D2787" s="296"/>
      <c r="E2787" s="297"/>
      <c r="F2787" s="298"/>
      <c r="G2787" s="299"/>
      <c r="H2787" s="293"/>
      <c r="I2787" s="300"/>
      <c r="J2787" s="300"/>
      <c r="K2787" s="301"/>
    </row>
    <row r="2788" spans="1:11" ht="15" customHeight="1">
      <c r="A2788" s="454"/>
      <c r="B2788" s="463"/>
      <c r="C2788" s="294"/>
      <c r="D2788" s="296"/>
      <c r="E2788" s="297"/>
      <c r="F2788" s="298"/>
      <c r="G2788" s="299"/>
      <c r="H2788" s="293"/>
      <c r="I2788" s="300"/>
      <c r="J2788" s="300"/>
      <c r="K2788" s="301"/>
    </row>
    <row r="2789" spans="1:11" ht="15" customHeight="1">
      <c r="A2789" s="454"/>
      <c r="B2789" s="463"/>
      <c r="C2789" s="294"/>
      <c r="D2789" s="296"/>
      <c r="E2789" s="297"/>
      <c r="F2789" s="298"/>
      <c r="G2789" s="299"/>
      <c r="H2789" s="293"/>
      <c r="I2789" s="300"/>
      <c r="J2789" s="300"/>
      <c r="K2789" s="301"/>
    </row>
    <row r="2790" spans="1:11" ht="15" customHeight="1">
      <c r="A2790" s="456"/>
      <c r="B2790" s="456"/>
      <c r="C2790" s="329"/>
      <c r="D2790" s="329"/>
      <c r="E2790" s="329"/>
      <c r="F2790" s="329"/>
      <c r="G2790" s="329"/>
      <c r="H2790" s="300"/>
      <c r="I2790" s="300"/>
      <c r="J2790" s="300"/>
      <c r="K2790" s="301"/>
    </row>
    <row r="2791" spans="1:11" ht="15" customHeight="1">
      <c r="A2791" s="456"/>
      <c r="B2791" s="456"/>
      <c r="C2791" s="329"/>
      <c r="D2791" s="329"/>
      <c r="E2791" s="329"/>
      <c r="F2791" s="329"/>
      <c r="G2791" s="329"/>
      <c r="H2791" s="300"/>
      <c r="I2791" s="300"/>
      <c r="J2791" s="300"/>
      <c r="K2791" s="301"/>
    </row>
    <row r="2792" spans="1:11" ht="15" customHeight="1" thickBot="1">
      <c r="A2792" s="457" t="s">
        <v>13</v>
      </c>
      <c r="B2792" s="458"/>
      <c r="C2792" s="458"/>
      <c r="D2792" s="458"/>
      <c r="E2792" s="458"/>
      <c r="F2792" s="458"/>
      <c r="G2792" s="343">
        <f>ROUNDUP((SUM(G2779:G2789)),0)</f>
        <v>22</v>
      </c>
      <c r="H2792" s="309"/>
      <c r="I2792" s="309"/>
      <c r="J2792" s="309"/>
      <c r="K2792" s="310"/>
    </row>
    <row r="2793" spans="1:11" ht="15" customHeight="1">
      <c r="A2793" s="315"/>
      <c r="B2793" s="286"/>
      <c r="C2793" s="286"/>
      <c r="D2793" s="286"/>
      <c r="E2793" s="286"/>
      <c r="F2793" s="286"/>
      <c r="G2793" s="286"/>
      <c r="H2793" s="312"/>
      <c r="I2793" s="312"/>
      <c r="J2793" s="312"/>
      <c r="K2793" s="313"/>
    </row>
    <row r="2794" spans="1:11" ht="15" customHeight="1">
      <c r="A2794" s="459"/>
      <c r="B2794" s="515"/>
      <c r="C2794" s="515"/>
      <c r="D2794" s="515"/>
      <c r="E2794" s="515"/>
      <c r="F2794" s="515"/>
      <c r="G2794" s="515"/>
      <c r="H2794" s="515"/>
      <c r="I2794" s="515"/>
      <c r="J2794" s="286"/>
      <c r="K2794" s="314"/>
    </row>
    <row r="2795" spans="1:11" ht="15" customHeight="1">
      <c r="A2795" s="461" t="s">
        <v>315</v>
      </c>
      <c r="B2795" s="462"/>
      <c r="C2795" s="462"/>
      <c r="D2795" s="316"/>
      <c r="E2795" s="316"/>
      <c r="F2795" s="462" t="s">
        <v>315</v>
      </c>
      <c r="G2795" s="462"/>
      <c r="H2795" s="462"/>
      <c r="I2795" s="316"/>
      <c r="J2795" s="286"/>
      <c r="K2795" s="314"/>
    </row>
    <row r="2796" spans="1:11" ht="15" customHeight="1" thickBot="1">
      <c r="A2796" s="451" t="s">
        <v>316</v>
      </c>
      <c r="B2796" s="452"/>
      <c r="C2796" s="452"/>
      <c r="D2796" s="317"/>
      <c r="E2796" s="317"/>
      <c r="F2796" s="453" t="s">
        <v>316</v>
      </c>
      <c r="G2796" s="452"/>
      <c r="H2796" s="452"/>
      <c r="I2796" s="317"/>
      <c r="J2796" s="318"/>
      <c r="K2796" s="319"/>
    </row>
    <row r="2797" spans="1:11" ht="15" customHeight="1" thickBot="1">
      <c r="A2797" s="487" t="s">
        <v>305</v>
      </c>
      <c r="B2797" s="455"/>
      <c r="C2797" s="488"/>
      <c r="D2797" s="489"/>
      <c r="E2797" s="489"/>
      <c r="F2797" s="455"/>
      <c r="G2797" s="490" t="s">
        <v>306</v>
      </c>
      <c r="H2797" s="455"/>
      <c r="I2797" s="490"/>
      <c r="J2797" s="489"/>
      <c r="K2797" s="491"/>
    </row>
    <row r="2798" spans="1:11" ht="15" customHeight="1">
      <c r="A2798" s="492" t="s">
        <v>302</v>
      </c>
      <c r="B2798" s="493"/>
      <c r="C2798" s="493"/>
      <c r="D2798" s="493"/>
      <c r="E2798" s="493"/>
      <c r="F2798" s="493"/>
      <c r="G2798" s="493"/>
      <c r="H2798" s="493"/>
      <c r="I2798" s="493"/>
      <c r="J2798" s="493"/>
      <c r="K2798" s="494"/>
    </row>
    <row r="2799" spans="1:11" ht="15" customHeight="1" thickBot="1">
      <c r="A2799" s="483"/>
      <c r="B2799" s="479"/>
      <c r="C2799" s="479"/>
      <c r="D2799" s="479"/>
      <c r="E2799" s="479"/>
      <c r="F2799" s="479"/>
      <c r="G2799" s="479"/>
      <c r="H2799" s="479"/>
      <c r="I2799" s="479"/>
      <c r="J2799" s="479"/>
      <c r="K2799" s="480"/>
    </row>
    <row r="2800" spans="1:11" ht="26.45" customHeight="1">
      <c r="A2800" s="288" t="s">
        <v>303</v>
      </c>
      <c r="B2800" s="484" t="str">
        <f>B3</f>
        <v>CONSTRUCCION DE LOS SISTEMAS DE ALCANTARILLADO PLUVIAL DE LOS BARRIOS EL DORADO, PRADOS DE SAN LUIS, SANTA CATALINA, PATRIOTAS, VILLA BACHUE y PRADOS DEL NORTE DE LA CIUDAD DE TUNJA.</v>
      </c>
      <c r="C2800" s="485"/>
      <c r="D2800" s="485"/>
      <c r="E2800" s="485"/>
      <c r="F2800" s="485"/>
      <c r="G2800" s="485"/>
      <c r="H2800" s="485"/>
      <c r="I2800" s="485"/>
      <c r="J2800" s="485"/>
      <c r="K2800" s="486"/>
    </row>
    <row r="2801" spans="1:11" ht="15" customHeight="1">
      <c r="A2801" s="487" t="s">
        <v>305</v>
      </c>
      <c r="B2801" s="455"/>
      <c r="C2801" s="488"/>
      <c r="D2801" s="489"/>
      <c r="E2801" s="489"/>
      <c r="F2801" s="455"/>
      <c r="G2801" s="490" t="s">
        <v>306</v>
      </c>
      <c r="H2801" s="455"/>
      <c r="I2801" s="490"/>
      <c r="J2801" s="489"/>
      <c r="K2801" s="491"/>
    </row>
    <row r="2802" spans="1:11" ht="25.9" customHeight="1" thickBot="1">
      <c r="A2802" s="289" t="s">
        <v>8</v>
      </c>
      <c r="B2802" s="465">
        <v>27.7</v>
      </c>
      <c r="C2802" s="466"/>
      <c r="D2802" s="467" t="s">
        <v>10</v>
      </c>
      <c r="E2802" s="468"/>
      <c r="F2802" s="466"/>
      <c r="G2802" s="469" t="str">
        <f>'PRESUPUESTO OFICIAL'!C152</f>
        <v>ENTIBADOS EN MADERA PARA EXCAVACIÓNES 1 A 7 USOS</v>
      </c>
      <c r="H2802" s="468"/>
      <c r="I2802" s="468"/>
      <c r="J2802" s="290" t="s">
        <v>9</v>
      </c>
      <c r="K2802" s="291" t="s">
        <v>15</v>
      </c>
    </row>
    <row r="2803" spans="1:11" ht="15" customHeight="1">
      <c r="A2803" s="470" t="s">
        <v>307</v>
      </c>
      <c r="B2803" s="471"/>
      <c r="C2803" s="474" t="s">
        <v>5</v>
      </c>
      <c r="D2803" s="476" t="s">
        <v>308</v>
      </c>
      <c r="E2803" s="477"/>
      <c r="F2803" s="473"/>
      <c r="G2803" s="474" t="s">
        <v>13</v>
      </c>
      <c r="H2803" s="478" t="s">
        <v>309</v>
      </c>
      <c r="I2803" s="479"/>
      <c r="J2803" s="479"/>
      <c r="K2803" s="480"/>
    </row>
    <row r="2804" spans="1:11" ht="15" customHeight="1">
      <c r="A2804" s="472"/>
      <c r="B2804" s="473"/>
      <c r="C2804" s="475"/>
      <c r="D2804" s="294" t="s">
        <v>310</v>
      </c>
      <c r="E2804" s="294" t="s">
        <v>311</v>
      </c>
      <c r="F2804" s="294" t="s">
        <v>312</v>
      </c>
      <c r="G2804" s="475"/>
      <c r="H2804" s="481"/>
      <c r="I2804" s="477"/>
      <c r="J2804" s="477"/>
      <c r="K2804" s="482"/>
    </row>
    <row r="2805" spans="1:11" ht="15" customHeight="1">
      <c r="A2805" s="454" t="s">
        <v>425</v>
      </c>
      <c r="B2805" s="463" t="s">
        <v>425</v>
      </c>
      <c r="C2805" s="294">
        <v>2</v>
      </c>
      <c r="D2805" s="296">
        <v>25</v>
      </c>
      <c r="E2805" s="297"/>
      <c r="F2805" s="337">
        <v>1.6050000000001545</v>
      </c>
      <c r="G2805" s="299">
        <f>C2805*D2805*F2805</f>
        <v>80.250000000007731</v>
      </c>
      <c r="H2805" s="293"/>
      <c r="I2805" s="300"/>
      <c r="J2805" s="300"/>
      <c r="K2805" s="301"/>
    </row>
    <row r="2806" spans="1:11" ht="15" customHeight="1">
      <c r="A2806" s="454" t="s">
        <v>426</v>
      </c>
      <c r="B2806" s="463" t="s">
        <v>426</v>
      </c>
      <c r="C2806" s="294">
        <v>0</v>
      </c>
      <c r="D2806" s="296">
        <v>25</v>
      </c>
      <c r="E2806" s="297"/>
      <c r="F2806" s="337">
        <v>1.499999999999909</v>
      </c>
      <c r="G2806" s="299">
        <f t="shared" ref="G2806:G2810" si="81">C2806*D2806*F2806</f>
        <v>0</v>
      </c>
      <c r="H2806" s="293"/>
      <c r="I2806" s="300"/>
      <c r="J2806" s="300"/>
      <c r="K2806" s="301"/>
    </row>
    <row r="2807" spans="1:11" ht="15" customHeight="1">
      <c r="A2807" s="454" t="s">
        <v>313</v>
      </c>
      <c r="B2807" s="463" t="s">
        <v>313</v>
      </c>
      <c r="C2807" s="294">
        <v>0</v>
      </c>
      <c r="D2807" s="296">
        <v>23</v>
      </c>
      <c r="E2807" s="297"/>
      <c r="F2807" s="337">
        <v>1.5499999999998635</v>
      </c>
      <c r="G2807" s="299">
        <f t="shared" si="81"/>
        <v>0</v>
      </c>
      <c r="H2807" s="293"/>
      <c r="I2807" s="300"/>
      <c r="J2807" s="300"/>
      <c r="K2807" s="301"/>
    </row>
    <row r="2808" spans="1:11" ht="15" customHeight="1">
      <c r="A2808" s="454" t="s">
        <v>427</v>
      </c>
      <c r="B2808" s="463" t="s">
        <v>427</v>
      </c>
      <c r="C2808" s="294">
        <v>2</v>
      </c>
      <c r="D2808" s="296">
        <v>29</v>
      </c>
      <c r="E2808" s="297"/>
      <c r="F2808" s="337">
        <v>1.7199999999997089</v>
      </c>
      <c r="G2808" s="299">
        <f t="shared" si="81"/>
        <v>99.759999999983108</v>
      </c>
      <c r="H2808" s="293"/>
      <c r="I2808" s="300"/>
      <c r="J2808" s="300"/>
      <c r="K2808" s="301"/>
    </row>
    <row r="2809" spans="1:11" ht="15" customHeight="1">
      <c r="A2809" s="454" t="s">
        <v>428</v>
      </c>
      <c r="B2809" s="463" t="s">
        <v>428</v>
      </c>
      <c r="C2809" s="294">
        <v>2</v>
      </c>
      <c r="D2809" s="296">
        <v>34</v>
      </c>
      <c r="E2809" s="297"/>
      <c r="F2809" s="337">
        <v>1.8449999999999362</v>
      </c>
      <c r="G2809" s="299">
        <f t="shared" si="81"/>
        <v>125.45999999999566</v>
      </c>
      <c r="H2809" s="293"/>
      <c r="I2809" s="300"/>
      <c r="J2809" s="300"/>
      <c r="K2809" s="301"/>
    </row>
    <row r="2810" spans="1:11" ht="15" customHeight="1">
      <c r="A2810" s="454" t="s">
        <v>429</v>
      </c>
      <c r="B2810" s="463" t="s">
        <v>429</v>
      </c>
      <c r="C2810" s="294">
        <v>2</v>
      </c>
      <c r="D2810" s="296">
        <v>30</v>
      </c>
      <c r="E2810" s="297"/>
      <c r="F2810" s="337">
        <v>1.9650000000000545</v>
      </c>
      <c r="G2810" s="299">
        <f t="shared" si="81"/>
        <v>117.90000000000327</v>
      </c>
      <c r="H2810" s="293"/>
      <c r="I2810" s="300"/>
      <c r="J2810" s="300"/>
      <c r="K2810" s="301"/>
    </row>
    <row r="2811" spans="1:11" ht="15" customHeight="1">
      <c r="A2811" s="454" t="s">
        <v>430</v>
      </c>
      <c r="B2811" s="463" t="s">
        <v>430</v>
      </c>
      <c r="C2811" s="294">
        <v>2</v>
      </c>
      <c r="D2811" s="296">
        <v>14</v>
      </c>
      <c r="E2811" s="297"/>
      <c r="F2811" s="337">
        <v>1.5949999999999362</v>
      </c>
      <c r="G2811" s="299">
        <f>C2811*D2811*F2811</f>
        <v>44.659999999998213</v>
      </c>
      <c r="H2811" s="293"/>
      <c r="I2811" s="300"/>
      <c r="J2811" s="300"/>
      <c r="K2811" s="301"/>
    </row>
    <row r="2812" spans="1:11" ht="15" customHeight="1">
      <c r="A2812" s="454" t="s">
        <v>318</v>
      </c>
      <c r="B2812" s="463" t="s">
        <v>318</v>
      </c>
      <c r="C2812" s="294">
        <v>4</v>
      </c>
      <c r="D2812" s="296"/>
      <c r="E2812" s="297">
        <v>2</v>
      </c>
      <c r="F2812" s="337">
        <v>1.92</v>
      </c>
      <c r="G2812" s="299">
        <f>C2812*E2812*F2812</f>
        <v>15.36</v>
      </c>
      <c r="H2812" s="293"/>
      <c r="I2812" s="300"/>
      <c r="J2812" s="300"/>
      <c r="K2812" s="301"/>
    </row>
    <row r="2813" spans="1:11" ht="15" customHeight="1">
      <c r="A2813" s="454" t="s">
        <v>342</v>
      </c>
      <c r="B2813" s="463" t="s">
        <v>342</v>
      </c>
      <c r="C2813" s="294">
        <v>4</v>
      </c>
      <c r="D2813" s="296"/>
      <c r="E2813" s="297">
        <v>2</v>
      </c>
      <c r="F2813" s="337">
        <v>1.81</v>
      </c>
      <c r="G2813" s="299">
        <f t="shared" ref="G2813:G2818" si="82">C2813*E2813*F2813</f>
        <v>14.48</v>
      </c>
      <c r="H2813" s="293"/>
      <c r="I2813" s="300"/>
      <c r="J2813" s="300"/>
      <c r="K2813" s="301"/>
    </row>
    <row r="2814" spans="1:11" ht="15" customHeight="1">
      <c r="A2814" s="454" t="s">
        <v>319</v>
      </c>
      <c r="B2814" s="463" t="s">
        <v>319</v>
      </c>
      <c r="C2814" s="294">
        <v>4</v>
      </c>
      <c r="D2814" s="303"/>
      <c r="E2814" s="297">
        <v>2</v>
      </c>
      <c r="F2814" s="298">
        <v>1.7000000000000002</v>
      </c>
      <c r="G2814" s="299">
        <f t="shared" si="82"/>
        <v>13.600000000000001</v>
      </c>
      <c r="H2814" s="293"/>
      <c r="I2814" s="300"/>
      <c r="J2814" s="300"/>
      <c r="K2814" s="301"/>
    </row>
    <row r="2815" spans="1:11" ht="15" customHeight="1">
      <c r="A2815" s="507" t="s">
        <v>424</v>
      </c>
      <c r="B2815" s="508" t="s">
        <v>424</v>
      </c>
      <c r="C2815" s="294">
        <v>4</v>
      </c>
      <c r="D2815" s="303"/>
      <c r="E2815" s="297">
        <v>2</v>
      </c>
      <c r="F2815" s="298">
        <v>1.92</v>
      </c>
      <c r="G2815" s="299">
        <f t="shared" si="82"/>
        <v>15.36</v>
      </c>
      <c r="H2815" s="293"/>
      <c r="I2815" s="300"/>
      <c r="J2815" s="300"/>
      <c r="K2815" s="301"/>
    </row>
    <row r="2816" spans="1:11" ht="15" customHeight="1">
      <c r="A2816" s="501" t="s">
        <v>344</v>
      </c>
      <c r="B2816" s="501" t="s">
        <v>344</v>
      </c>
      <c r="C2816" s="294">
        <v>4</v>
      </c>
      <c r="D2816" s="303"/>
      <c r="E2816" s="297">
        <v>2</v>
      </c>
      <c r="F2816" s="298">
        <v>2.0299999999999998</v>
      </c>
      <c r="G2816" s="299">
        <f t="shared" si="82"/>
        <v>16.239999999999998</v>
      </c>
      <c r="H2816" s="293"/>
      <c r="I2816" s="300"/>
      <c r="J2816" s="300"/>
      <c r="K2816" s="301"/>
    </row>
    <row r="2817" spans="1:11" ht="15" customHeight="1">
      <c r="A2817" s="501" t="s">
        <v>431</v>
      </c>
      <c r="B2817" s="501" t="s">
        <v>431</v>
      </c>
      <c r="C2817" s="294">
        <v>4</v>
      </c>
      <c r="D2817" s="303"/>
      <c r="E2817" s="297">
        <v>2</v>
      </c>
      <c r="F2817" s="298">
        <v>2.16</v>
      </c>
      <c r="G2817" s="299">
        <f t="shared" si="82"/>
        <v>17.28</v>
      </c>
      <c r="H2817" s="293"/>
      <c r="I2817" s="300"/>
      <c r="J2817" s="300"/>
      <c r="K2817" s="301"/>
    </row>
    <row r="2818" spans="1:11" ht="15" customHeight="1">
      <c r="A2818" s="501" t="s">
        <v>432</v>
      </c>
      <c r="B2818" s="501" t="s">
        <v>432</v>
      </c>
      <c r="C2818" s="294">
        <v>4</v>
      </c>
      <c r="D2818" s="303"/>
      <c r="E2818" s="297">
        <v>2</v>
      </c>
      <c r="F2818" s="298">
        <v>2.27</v>
      </c>
      <c r="G2818" s="299">
        <f t="shared" si="82"/>
        <v>18.16</v>
      </c>
      <c r="H2818" s="293"/>
      <c r="I2818" s="300"/>
      <c r="J2818" s="300"/>
      <c r="K2818" s="301"/>
    </row>
    <row r="2819" spans="1:11" ht="15" customHeight="1">
      <c r="A2819" s="454"/>
      <c r="B2819" s="463"/>
      <c r="C2819" s="294"/>
      <c r="D2819" s="303"/>
      <c r="E2819" s="297"/>
      <c r="F2819" s="298"/>
      <c r="G2819" s="299"/>
      <c r="H2819" s="293"/>
      <c r="I2819" s="300"/>
      <c r="J2819" s="300"/>
      <c r="K2819" s="301"/>
    </row>
    <row r="2820" spans="1:11" ht="15" customHeight="1">
      <c r="A2820" s="454"/>
      <c r="B2820" s="463"/>
      <c r="C2820" s="294"/>
      <c r="D2820" s="303"/>
      <c r="E2820" s="297"/>
      <c r="F2820" s="298"/>
      <c r="G2820" s="299"/>
      <c r="H2820" s="293"/>
      <c r="I2820" s="300"/>
      <c r="J2820" s="300"/>
      <c r="K2820" s="301"/>
    </row>
    <row r="2821" spans="1:11" ht="15" customHeight="1">
      <c r="A2821" s="454"/>
      <c r="B2821" s="463"/>
      <c r="C2821" s="294"/>
      <c r="D2821" s="303"/>
      <c r="E2821" s="297"/>
      <c r="F2821" s="298"/>
      <c r="G2821" s="299"/>
      <c r="H2821" s="293"/>
      <c r="I2821" s="300"/>
      <c r="J2821" s="300"/>
      <c r="K2821" s="301"/>
    </row>
    <row r="2822" spans="1:11" ht="15" customHeight="1">
      <c r="A2822" s="454"/>
      <c r="B2822" s="463"/>
      <c r="C2822" s="294"/>
      <c r="D2822" s="303"/>
      <c r="E2822" s="297"/>
      <c r="F2822" s="298"/>
      <c r="G2822" s="299"/>
      <c r="H2822" s="293"/>
      <c r="I2822" s="300"/>
      <c r="J2822" s="300"/>
      <c r="K2822" s="301"/>
    </row>
    <row r="2823" spans="1:11" ht="15" customHeight="1">
      <c r="A2823" s="454"/>
      <c r="B2823" s="455"/>
      <c r="C2823" s="294"/>
      <c r="D2823" s="303"/>
      <c r="E2823" s="297"/>
      <c r="F2823" s="298"/>
      <c r="G2823" s="299"/>
      <c r="H2823" s="293"/>
      <c r="I2823" s="300"/>
      <c r="J2823" s="300"/>
      <c r="K2823" s="301"/>
    </row>
    <row r="2824" spans="1:11" ht="15" customHeight="1" thickBot="1">
      <c r="A2824" s="502" t="s">
        <v>13</v>
      </c>
      <c r="B2824" s="477"/>
      <c r="C2824" s="477"/>
      <c r="D2824" s="477"/>
      <c r="E2824" s="477"/>
      <c r="F2824" s="473"/>
      <c r="G2824" s="308">
        <f>ROUNDUP((SUM(G2805:G2823)/7),0)</f>
        <v>83</v>
      </c>
      <c r="H2824" s="292"/>
      <c r="I2824" s="309"/>
      <c r="J2824" s="309"/>
      <c r="K2824" s="310"/>
    </row>
    <row r="2825" spans="1:11" ht="15" customHeight="1" thickBot="1">
      <c r="A2825" s="495"/>
      <c r="B2825" s="496"/>
      <c r="C2825" s="496"/>
      <c r="D2825" s="496"/>
      <c r="E2825" s="496"/>
      <c r="F2825" s="496"/>
      <c r="G2825" s="496"/>
      <c r="H2825" s="496"/>
      <c r="I2825" s="496"/>
      <c r="J2825" s="496"/>
      <c r="K2825" s="497"/>
    </row>
    <row r="2826" spans="1:11" ht="15" customHeight="1">
      <c r="A2826" s="311"/>
      <c r="B2826" s="312"/>
      <c r="C2826" s="312"/>
      <c r="D2826" s="312"/>
      <c r="E2826" s="312"/>
      <c r="F2826" s="312"/>
      <c r="G2826" s="312"/>
      <c r="H2826" s="312"/>
      <c r="I2826" s="312"/>
      <c r="J2826" s="312"/>
      <c r="K2826" s="313"/>
    </row>
    <row r="2827" spans="1:11" ht="15" customHeight="1">
      <c r="A2827" s="459"/>
      <c r="B2827" s="460"/>
      <c r="C2827" s="460"/>
      <c r="D2827" s="460"/>
      <c r="E2827" s="460"/>
      <c r="F2827" s="460"/>
      <c r="G2827" s="460"/>
      <c r="H2827" s="460"/>
      <c r="I2827" s="460"/>
      <c r="J2827" s="286"/>
      <c r="K2827" s="314"/>
    </row>
    <row r="2828" spans="1:11" ht="15" customHeight="1">
      <c r="A2828" s="461" t="s">
        <v>315</v>
      </c>
      <c r="B2828" s="460"/>
      <c r="C2828" s="460"/>
      <c r="D2828" s="316"/>
      <c r="E2828" s="316"/>
      <c r="F2828" s="462" t="s">
        <v>315</v>
      </c>
      <c r="G2828" s="460"/>
      <c r="H2828" s="460"/>
      <c r="I2828" s="316"/>
      <c r="J2828" s="286"/>
      <c r="K2828" s="314"/>
    </row>
    <row r="2829" spans="1:11" ht="15" customHeight="1" thickBot="1">
      <c r="A2829" s="451" t="s">
        <v>316</v>
      </c>
      <c r="B2829" s="452"/>
      <c r="C2829" s="452"/>
      <c r="D2829" s="317"/>
      <c r="E2829" s="317"/>
      <c r="F2829" s="453" t="s">
        <v>316</v>
      </c>
      <c r="G2829" s="452"/>
      <c r="H2829" s="452"/>
      <c r="I2829" s="317"/>
      <c r="J2829" s="318"/>
      <c r="K2829" s="319"/>
    </row>
    <row r="2830" spans="1:11" ht="15" customHeight="1">
      <c r="A2830" s="492" t="s">
        <v>302</v>
      </c>
      <c r="B2830" s="493"/>
      <c r="C2830" s="493"/>
      <c r="D2830" s="493"/>
      <c r="E2830" s="493"/>
      <c r="F2830" s="493"/>
      <c r="G2830" s="493"/>
      <c r="H2830" s="493"/>
      <c r="I2830" s="493"/>
      <c r="J2830" s="493"/>
      <c r="K2830" s="494"/>
    </row>
    <row r="2831" spans="1:11" ht="15" customHeight="1" thickBot="1">
      <c r="A2831" s="483"/>
      <c r="B2831" s="479"/>
      <c r="C2831" s="479"/>
      <c r="D2831" s="479"/>
      <c r="E2831" s="479"/>
      <c r="F2831" s="479"/>
      <c r="G2831" s="479"/>
      <c r="H2831" s="479"/>
      <c r="I2831" s="479"/>
      <c r="J2831" s="479"/>
      <c r="K2831" s="480"/>
    </row>
    <row r="2832" spans="1:11" ht="26.45" customHeight="1">
      <c r="A2832" s="288" t="s">
        <v>303</v>
      </c>
      <c r="B2832" s="484" t="str">
        <f>B3</f>
        <v>CONSTRUCCION DE LOS SISTEMAS DE ALCANTARILLADO PLUVIAL DE LOS BARRIOS EL DORADO, PRADOS DE SAN LUIS, SANTA CATALINA, PATRIOTAS, VILLA BACHUE y PRADOS DEL NORTE DE LA CIUDAD DE TUNJA.</v>
      </c>
      <c r="C2832" s="485"/>
      <c r="D2832" s="485"/>
      <c r="E2832" s="485"/>
      <c r="F2832" s="485"/>
      <c r="G2832" s="485"/>
      <c r="H2832" s="485"/>
      <c r="I2832" s="485"/>
      <c r="J2832" s="485"/>
      <c r="K2832" s="486"/>
    </row>
    <row r="2833" spans="1:11" ht="15" customHeight="1">
      <c r="A2833" s="487" t="s">
        <v>305</v>
      </c>
      <c r="B2833" s="455"/>
      <c r="C2833" s="488"/>
      <c r="D2833" s="489"/>
      <c r="E2833" s="489"/>
      <c r="F2833" s="455"/>
      <c r="G2833" s="490" t="s">
        <v>306</v>
      </c>
      <c r="H2833" s="455"/>
      <c r="I2833" s="490"/>
      <c r="J2833" s="489"/>
      <c r="K2833" s="491"/>
    </row>
    <row r="2834" spans="1:11" ht="33.6" customHeight="1" thickBot="1">
      <c r="A2834" s="289" t="s">
        <v>8</v>
      </c>
      <c r="B2834" s="465">
        <v>27.8</v>
      </c>
      <c r="C2834" s="466"/>
      <c r="D2834" s="467" t="s">
        <v>10</v>
      </c>
      <c r="E2834" s="468"/>
      <c r="F2834" s="466"/>
      <c r="G2834" s="503" t="str">
        <f>'PRESUPUESTO OFICIAL'!C153</f>
        <v>SUMINISTRO, FIGURADA Y AMARRE DE ACERO DE 420 MPa (60000 PSI)</v>
      </c>
      <c r="H2834" s="468"/>
      <c r="I2834" s="468"/>
      <c r="J2834" s="290" t="s">
        <v>9</v>
      </c>
      <c r="K2834" s="291" t="s">
        <v>16</v>
      </c>
    </row>
    <row r="2835" spans="1:11" ht="15" customHeight="1">
      <c r="A2835" s="470" t="s">
        <v>307</v>
      </c>
      <c r="B2835" s="471"/>
      <c r="C2835" s="474" t="s">
        <v>5</v>
      </c>
      <c r="D2835" s="476" t="s">
        <v>308</v>
      </c>
      <c r="E2835" s="477"/>
      <c r="F2835" s="473"/>
      <c r="G2835" s="474" t="s">
        <v>13</v>
      </c>
      <c r="H2835" s="478" t="s">
        <v>309</v>
      </c>
      <c r="I2835" s="479"/>
      <c r="J2835" s="479"/>
      <c r="K2835" s="480"/>
    </row>
    <row r="2836" spans="1:11" ht="15" customHeight="1">
      <c r="A2836" s="483"/>
      <c r="B2836" s="471"/>
      <c r="C2836" s="506"/>
      <c r="D2836" s="323" t="s">
        <v>310</v>
      </c>
      <c r="E2836" s="323" t="s">
        <v>322</v>
      </c>
      <c r="F2836" s="323" t="s">
        <v>312</v>
      </c>
      <c r="G2836" s="506"/>
      <c r="H2836" s="481"/>
      <c r="I2836" s="477"/>
      <c r="J2836" s="477"/>
      <c r="K2836" s="482"/>
    </row>
    <row r="2837" spans="1:11" ht="15" customHeight="1">
      <c r="A2837" s="501" t="s">
        <v>323</v>
      </c>
      <c r="B2837" s="509" t="s">
        <v>324</v>
      </c>
      <c r="C2837" s="305"/>
      <c r="D2837" s="304"/>
      <c r="E2837" s="306"/>
      <c r="F2837" s="307"/>
      <c r="G2837" s="331"/>
      <c r="H2837" s="300"/>
      <c r="I2837" s="300"/>
      <c r="J2837" s="300"/>
      <c r="K2837" s="301"/>
    </row>
    <row r="2838" spans="1:11" ht="15" customHeight="1">
      <c r="A2838" s="501" t="s">
        <v>325</v>
      </c>
      <c r="B2838" s="509" t="s">
        <v>326</v>
      </c>
      <c r="C2838" s="305">
        <v>7</v>
      </c>
      <c r="D2838" s="347">
        <v>5.6</v>
      </c>
      <c r="E2838" s="348">
        <v>0.99399999999999999</v>
      </c>
      <c r="F2838" s="307"/>
      <c r="G2838" s="331">
        <f>C2838*D2838*E2838</f>
        <v>38.964799999999997</v>
      </c>
      <c r="H2838" s="300"/>
      <c r="I2838" s="300"/>
      <c r="J2838" s="300"/>
      <c r="K2838" s="301"/>
    </row>
    <row r="2839" spans="1:11" ht="15" customHeight="1">
      <c r="A2839" s="501"/>
      <c r="B2839" s="509"/>
      <c r="C2839" s="305">
        <v>7</v>
      </c>
      <c r="D2839" s="347">
        <v>4.68</v>
      </c>
      <c r="E2839" s="348">
        <v>0.99399999999999999</v>
      </c>
      <c r="F2839" s="307"/>
      <c r="G2839" s="331">
        <f>C2839*D2839*E2839</f>
        <v>32.56344</v>
      </c>
      <c r="H2839" s="300"/>
      <c r="I2839" s="300"/>
      <c r="J2839" s="300"/>
      <c r="K2839" s="301"/>
    </row>
    <row r="2840" spans="1:11" ht="15" customHeight="1">
      <c r="A2840" s="501"/>
      <c r="B2840" s="509"/>
      <c r="C2840" s="305">
        <v>7</v>
      </c>
      <c r="D2840" s="347">
        <v>5.6</v>
      </c>
      <c r="E2840" s="306">
        <v>0.56000000000000005</v>
      </c>
      <c r="F2840" s="307"/>
      <c r="G2840" s="331">
        <f>C2840*D2840*E2840</f>
        <v>21.951999999999998</v>
      </c>
      <c r="H2840" s="300"/>
      <c r="I2840" s="300"/>
      <c r="J2840" s="300"/>
      <c r="K2840" s="301"/>
    </row>
    <row r="2841" spans="1:11" ht="15" customHeight="1">
      <c r="A2841" s="501"/>
      <c r="B2841" s="509"/>
      <c r="C2841" s="305">
        <v>7</v>
      </c>
      <c r="D2841" s="347">
        <v>4.68</v>
      </c>
      <c r="E2841" s="306">
        <v>0.56000000000000005</v>
      </c>
      <c r="F2841" s="307"/>
      <c r="G2841" s="331">
        <f>C2841*D2841*E2841</f>
        <v>18.345600000000001</v>
      </c>
      <c r="H2841" s="300"/>
      <c r="I2841" s="300"/>
      <c r="J2841" s="300"/>
      <c r="K2841" s="301"/>
    </row>
    <row r="2842" spans="1:11" ht="15" customHeight="1">
      <c r="A2842" s="501" t="s">
        <v>327</v>
      </c>
      <c r="B2842" s="509" t="s">
        <v>328</v>
      </c>
      <c r="C2842" s="305">
        <f>25*7</f>
        <v>175</v>
      </c>
      <c r="D2842" s="347">
        <v>0.9</v>
      </c>
      <c r="E2842" s="347">
        <v>0.56000000000000005</v>
      </c>
      <c r="F2842" s="347"/>
      <c r="G2842" s="331">
        <f>C2842*D2842*E2842</f>
        <v>88.2</v>
      </c>
      <c r="H2842" s="300"/>
      <c r="I2842" s="300"/>
      <c r="J2842" s="300"/>
      <c r="K2842" s="301"/>
    </row>
    <row r="2843" spans="1:11" ht="15" customHeight="1">
      <c r="A2843" s="501" t="s">
        <v>329</v>
      </c>
      <c r="B2843" s="509" t="s">
        <v>330</v>
      </c>
      <c r="C2843" s="305"/>
      <c r="D2843" s="347"/>
      <c r="E2843" s="347"/>
      <c r="F2843" s="347"/>
      <c r="G2843" s="331"/>
      <c r="H2843" s="300"/>
      <c r="I2843" s="300"/>
      <c r="J2843" s="300"/>
      <c r="K2843" s="301"/>
    </row>
    <row r="2844" spans="1:11" ht="15" customHeight="1">
      <c r="A2844" s="501"/>
      <c r="B2844" s="509"/>
      <c r="C2844" s="305">
        <v>7</v>
      </c>
      <c r="D2844" s="347">
        <v>1.77</v>
      </c>
      <c r="E2844" s="347">
        <v>0.99399999999999999</v>
      </c>
      <c r="F2844" s="347"/>
      <c r="G2844" s="331">
        <f t="shared" ref="G2844:G2847" si="83">C2844*D2844*E2844</f>
        <v>12.315660000000001</v>
      </c>
      <c r="K2844" s="301"/>
    </row>
    <row r="2845" spans="1:11" ht="15" customHeight="1">
      <c r="A2845" s="501" t="s">
        <v>331</v>
      </c>
      <c r="B2845" s="509" t="s">
        <v>332</v>
      </c>
      <c r="C2845" s="305">
        <v>7</v>
      </c>
      <c r="D2845" s="347">
        <v>1.84</v>
      </c>
      <c r="E2845" s="347">
        <v>0.99399999999999999</v>
      </c>
      <c r="F2845" s="347"/>
      <c r="G2845" s="331">
        <f t="shared" si="83"/>
        <v>12.802720000000001</v>
      </c>
      <c r="K2845" s="301"/>
    </row>
    <row r="2846" spans="1:11" ht="15" customHeight="1">
      <c r="A2846" s="501"/>
      <c r="B2846" s="509"/>
      <c r="C2846" s="305">
        <v>7</v>
      </c>
      <c r="D2846" s="347">
        <v>1.77</v>
      </c>
      <c r="E2846" s="347">
        <v>0.56000000000000005</v>
      </c>
      <c r="F2846" s="347"/>
      <c r="G2846" s="331">
        <f t="shared" si="83"/>
        <v>6.9384000000000006</v>
      </c>
      <c r="K2846" s="301"/>
    </row>
    <row r="2847" spans="1:11" ht="15" customHeight="1">
      <c r="A2847" s="501"/>
      <c r="B2847" s="509"/>
      <c r="C2847" s="305">
        <v>7</v>
      </c>
      <c r="D2847" s="347">
        <v>1.84</v>
      </c>
      <c r="E2847" s="347">
        <v>0.56000000000000005</v>
      </c>
      <c r="F2847" s="347"/>
      <c r="G2847" s="331">
        <f t="shared" si="83"/>
        <v>7.2128000000000014</v>
      </c>
      <c r="H2847" s="300"/>
      <c r="I2847" s="300"/>
      <c r="J2847" s="300"/>
      <c r="K2847" s="301"/>
    </row>
    <row r="2848" spans="1:11" ht="15" customHeight="1">
      <c r="A2848" s="501" t="s">
        <v>327</v>
      </c>
      <c r="B2848" s="509" t="s">
        <v>328</v>
      </c>
      <c r="C2848" s="305">
        <f>8*7</f>
        <v>56</v>
      </c>
      <c r="D2848" s="347">
        <v>0.8</v>
      </c>
      <c r="E2848" s="347">
        <v>0.56000000000000005</v>
      </c>
      <c r="F2848" s="307"/>
      <c r="G2848" s="331">
        <f>C2848*D2848*E2848</f>
        <v>25.088000000000005</v>
      </c>
      <c r="H2848" s="300"/>
      <c r="I2848" s="300"/>
      <c r="J2848" s="300"/>
      <c r="K2848" s="301"/>
    </row>
    <row r="2849" spans="1:11" ht="15" customHeight="1">
      <c r="A2849" s="501" t="s">
        <v>333</v>
      </c>
      <c r="B2849" s="509" t="s">
        <v>334</v>
      </c>
      <c r="C2849" s="305"/>
      <c r="D2849" s="304"/>
      <c r="E2849" s="306"/>
      <c r="F2849" s="307"/>
      <c r="G2849" s="331"/>
      <c r="H2849" s="300"/>
      <c r="I2849" s="300"/>
      <c r="J2849" s="300"/>
      <c r="K2849" s="301"/>
    </row>
    <row r="2850" spans="1:11" ht="15" customHeight="1">
      <c r="A2850" s="501" t="s">
        <v>331</v>
      </c>
      <c r="B2850" s="509" t="s">
        <v>335</v>
      </c>
      <c r="C2850" s="305">
        <v>7</v>
      </c>
      <c r="D2850" s="347">
        <v>1.53</v>
      </c>
      <c r="E2850" s="347">
        <v>0.99399999999999999</v>
      </c>
      <c r="F2850" s="307"/>
      <c r="G2850" s="331">
        <f>C2850*D2850*E2850</f>
        <v>10.64574</v>
      </c>
      <c r="H2850" s="300"/>
      <c r="I2850" s="300"/>
      <c r="J2850" s="300"/>
      <c r="K2850" s="301"/>
    </row>
    <row r="2851" spans="1:11" ht="15" customHeight="1">
      <c r="A2851" s="501"/>
      <c r="B2851" s="509"/>
      <c r="C2851" s="305">
        <v>7</v>
      </c>
      <c r="D2851" s="347">
        <v>1.67</v>
      </c>
      <c r="E2851" s="347">
        <v>0.99399999999999999</v>
      </c>
      <c r="F2851" s="307"/>
      <c r="G2851" s="331">
        <f t="shared" ref="G2851:G2873" si="84">C2851*D2851*E2851</f>
        <v>11.619859999999999</v>
      </c>
      <c r="H2851" s="300"/>
      <c r="I2851" s="300"/>
      <c r="J2851" s="300"/>
      <c r="K2851" s="301"/>
    </row>
    <row r="2852" spans="1:11" ht="15" customHeight="1">
      <c r="A2852" s="501"/>
      <c r="B2852" s="509"/>
      <c r="C2852" s="305">
        <v>7</v>
      </c>
      <c r="D2852" s="347">
        <v>1.53</v>
      </c>
      <c r="E2852" s="347">
        <v>0.56000000000000005</v>
      </c>
      <c r="F2852" s="307"/>
      <c r="G2852" s="331">
        <f t="shared" si="84"/>
        <v>5.9976000000000012</v>
      </c>
      <c r="H2852" s="300"/>
      <c r="I2852" s="300"/>
      <c r="J2852" s="300"/>
      <c r="K2852" s="301"/>
    </row>
    <row r="2853" spans="1:11" ht="15" customHeight="1">
      <c r="A2853" s="501"/>
      <c r="B2853" s="509"/>
      <c r="C2853" s="305">
        <v>7</v>
      </c>
      <c r="D2853" s="347">
        <v>1.67</v>
      </c>
      <c r="E2853" s="347">
        <v>0.56000000000000005</v>
      </c>
      <c r="F2853" s="307"/>
      <c r="G2853" s="331">
        <f t="shared" si="84"/>
        <v>6.5464000000000002</v>
      </c>
      <c r="H2853" s="300"/>
      <c r="I2853" s="300"/>
      <c r="J2853" s="300"/>
      <c r="K2853" s="301"/>
    </row>
    <row r="2854" spans="1:11" ht="15" customHeight="1">
      <c r="A2854" s="501" t="s">
        <v>327</v>
      </c>
      <c r="B2854" s="509" t="s">
        <v>334</v>
      </c>
      <c r="C2854" s="305">
        <f>7*7</f>
        <v>49</v>
      </c>
      <c r="D2854" s="347">
        <v>0.8</v>
      </c>
      <c r="E2854" s="347">
        <v>0.56000000000000005</v>
      </c>
      <c r="F2854" s="307"/>
      <c r="G2854" s="331">
        <f>C2854*D2854*E2854</f>
        <v>21.952000000000005</v>
      </c>
      <c r="H2854" s="300"/>
      <c r="I2854" s="300"/>
      <c r="J2854" s="300"/>
      <c r="K2854" s="301"/>
    </row>
    <row r="2855" spans="1:11" ht="15" customHeight="1">
      <c r="A2855" s="501" t="s">
        <v>336</v>
      </c>
      <c r="B2855" s="509" t="s">
        <v>335</v>
      </c>
      <c r="C2855" s="305"/>
      <c r="D2855" s="304"/>
      <c r="E2855" s="306"/>
      <c r="F2855" s="307"/>
      <c r="G2855" s="331"/>
      <c r="H2855" s="300"/>
      <c r="I2855" s="300"/>
      <c r="J2855" s="300"/>
      <c r="K2855" s="301"/>
    </row>
    <row r="2856" spans="1:11" ht="15" customHeight="1">
      <c r="A2856" s="501" t="s">
        <v>331</v>
      </c>
      <c r="B2856" s="509" t="s">
        <v>337</v>
      </c>
      <c r="C2856" s="305">
        <v>7</v>
      </c>
      <c r="D2856" s="347">
        <v>1.53</v>
      </c>
      <c r="E2856" s="347">
        <v>0.99399999999999999</v>
      </c>
      <c r="F2856" s="307"/>
      <c r="G2856" s="331">
        <f t="shared" si="84"/>
        <v>10.64574</v>
      </c>
      <c r="H2856" s="300"/>
      <c r="I2856" s="300"/>
      <c r="J2856" s="300"/>
      <c r="K2856" s="301"/>
    </row>
    <row r="2857" spans="1:11" ht="15" customHeight="1">
      <c r="A2857" s="501"/>
      <c r="B2857" s="509"/>
      <c r="C2857" s="305">
        <v>7</v>
      </c>
      <c r="D2857" s="347">
        <v>1.67</v>
      </c>
      <c r="E2857" s="347">
        <v>0.99399999999999999</v>
      </c>
      <c r="F2857" s="307"/>
      <c r="G2857" s="331">
        <f t="shared" si="84"/>
        <v>11.619859999999999</v>
      </c>
      <c r="H2857" s="300"/>
      <c r="I2857" s="300"/>
      <c r="J2857" s="300"/>
      <c r="K2857" s="301"/>
    </row>
    <row r="2858" spans="1:11" ht="15" customHeight="1">
      <c r="A2858" s="501"/>
      <c r="B2858" s="509"/>
      <c r="C2858" s="305">
        <v>7</v>
      </c>
      <c r="D2858" s="347">
        <v>1.53</v>
      </c>
      <c r="E2858" s="347">
        <v>0.56000000000000005</v>
      </c>
      <c r="F2858" s="349"/>
      <c r="G2858" s="331">
        <f t="shared" si="84"/>
        <v>5.9976000000000012</v>
      </c>
      <c r="K2858" s="301"/>
    </row>
    <row r="2859" spans="1:11" ht="15" customHeight="1">
      <c r="A2859" s="501"/>
      <c r="B2859" s="509"/>
      <c r="C2859" s="305">
        <v>7</v>
      </c>
      <c r="D2859" s="347">
        <v>1.67</v>
      </c>
      <c r="E2859" s="347">
        <v>0.56000000000000005</v>
      </c>
      <c r="F2859" s="349"/>
      <c r="G2859" s="331">
        <f t="shared" si="84"/>
        <v>6.5464000000000002</v>
      </c>
      <c r="K2859" s="301"/>
    </row>
    <row r="2860" spans="1:11" ht="15" customHeight="1">
      <c r="A2860" s="501" t="s">
        <v>327</v>
      </c>
      <c r="B2860" s="509" t="s">
        <v>324</v>
      </c>
      <c r="C2860" s="305">
        <f>7*7</f>
        <v>49</v>
      </c>
      <c r="D2860" s="347">
        <v>0.8</v>
      </c>
      <c r="E2860" s="347">
        <v>0.56000000000000005</v>
      </c>
      <c r="F2860" s="307"/>
      <c r="G2860" s="331">
        <f t="shared" si="84"/>
        <v>21.952000000000005</v>
      </c>
      <c r="H2860" s="300"/>
      <c r="I2860" s="300"/>
      <c r="J2860" s="300"/>
      <c r="K2860" s="301"/>
    </row>
    <row r="2861" spans="1:11" ht="15" customHeight="1">
      <c r="A2861" s="501" t="s">
        <v>338</v>
      </c>
      <c r="B2861" s="509" t="s">
        <v>326</v>
      </c>
      <c r="C2861" s="305">
        <f>8*7</f>
        <v>56</v>
      </c>
      <c r="D2861" s="347">
        <v>1.36</v>
      </c>
      <c r="E2861" s="347">
        <v>0.56000000000000005</v>
      </c>
      <c r="F2861" s="307"/>
      <c r="G2861" s="331">
        <f t="shared" si="84"/>
        <v>42.649600000000007</v>
      </c>
      <c r="H2861" s="300"/>
      <c r="I2861" s="300"/>
      <c r="J2861" s="300"/>
      <c r="K2861" s="301"/>
    </row>
    <row r="2862" spans="1:11" ht="15" customHeight="1">
      <c r="A2862" s="501"/>
      <c r="B2862" s="509"/>
      <c r="C2862" s="305">
        <f>2*7</f>
        <v>14</v>
      </c>
      <c r="D2862" s="347">
        <v>1.78</v>
      </c>
      <c r="E2862" s="347">
        <v>0.56000000000000005</v>
      </c>
      <c r="F2862" s="307"/>
      <c r="G2862" s="331">
        <f t="shared" si="84"/>
        <v>13.955200000000003</v>
      </c>
      <c r="H2862" s="300"/>
      <c r="I2862" s="300"/>
      <c r="J2862" s="300"/>
      <c r="K2862" s="301"/>
    </row>
    <row r="2863" spans="1:11" ht="15" customHeight="1">
      <c r="A2863" s="501"/>
      <c r="B2863" s="509"/>
      <c r="C2863" s="305">
        <f>4*7</f>
        <v>28</v>
      </c>
      <c r="D2863" s="347">
        <v>0.59</v>
      </c>
      <c r="E2863" s="347">
        <v>0.56000000000000005</v>
      </c>
      <c r="F2863" s="307"/>
      <c r="G2863" s="331">
        <f t="shared" si="84"/>
        <v>9.2512000000000008</v>
      </c>
      <c r="H2863" s="300"/>
      <c r="I2863" s="300"/>
      <c r="J2863" s="300"/>
      <c r="K2863" s="301"/>
    </row>
    <row r="2864" spans="1:11" ht="15" customHeight="1">
      <c r="A2864" s="501"/>
      <c r="B2864" s="509"/>
      <c r="C2864" s="305">
        <f>4*7</f>
        <v>28</v>
      </c>
      <c r="D2864" s="347">
        <v>0.5</v>
      </c>
      <c r="E2864" s="347">
        <v>0.56000000000000005</v>
      </c>
      <c r="F2864" s="307"/>
      <c r="G2864" s="331">
        <f t="shared" si="84"/>
        <v>7.8400000000000007</v>
      </c>
      <c r="H2864" s="300"/>
      <c r="I2864" s="300"/>
      <c r="J2864" s="300"/>
      <c r="K2864" s="301"/>
    </row>
    <row r="2865" spans="1:11" ht="15" customHeight="1">
      <c r="A2865" s="501"/>
      <c r="B2865" s="509"/>
      <c r="C2865" s="305">
        <f>4*7</f>
        <v>28</v>
      </c>
      <c r="D2865" s="347">
        <v>0.8</v>
      </c>
      <c r="E2865" s="347">
        <v>0.56000000000000005</v>
      </c>
      <c r="F2865" s="307"/>
      <c r="G2865" s="331">
        <f t="shared" si="84"/>
        <v>12.544000000000002</v>
      </c>
      <c r="H2865" s="300"/>
      <c r="I2865" s="300"/>
      <c r="J2865" s="300"/>
      <c r="K2865" s="301"/>
    </row>
    <row r="2866" spans="1:11" ht="15" customHeight="1">
      <c r="A2866" s="501"/>
      <c r="B2866" s="509"/>
      <c r="C2866" s="305">
        <f>4*7</f>
        <v>28</v>
      </c>
      <c r="D2866" s="347">
        <v>0.42</v>
      </c>
      <c r="E2866" s="347">
        <v>0.56000000000000005</v>
      </c>
      <c r="F2866" s="349"/>
      <c r="G2866" s="331">
        <f t="shared" si="84"/>
        <v>6.5856000000000003</v>
      </c>
      <c r="K2866" s="301"/>
    </row>
    <row r="2867" spans="1:11" ht="15" customHeight="1">
      <c r="A2867" s="501"/>
      <c r="B2867" s="509"/>
      <c r="C2867" s="305">
        <f>2*7</f>
        <v>14</v>
      </c>
      <c r="D2867" s="347">
        <v>0.73</v>
      </c>
      <c r="E2867" s="347">
        <v>0.56000000000000005</v>
      </c>
      <c r="F2867" s="349"/>
      <c r="G2867" s="331">
        <f t="shared" si="84"/>
        <v>5.7232000000000003</v>
      </c>
      <c r="K2867" s="301"/>
    </row>
    <row r="2868" spans="1:11" ht="15" customHeight="1">
      <c r="A2868" s="501"/>
      <c r="B2868" s="509"/>
      <c r="C2868" s="305">
        <f>2*7</f>
        <v>14</v>
      </c>
      <c r="D2868" s="347">
        <v>0.35</v>
      </c>
      <c r="E2868" s="347">
        <v>0.56000000000000005</v>
      </c>
      <c r="F2868" s="349"/>
      <c r="G2868" s="331">
        <f t="shared" si="84"/>
        <v>2.7439999999999998</v>
      </c>
      <c r="I2868" s="350"/>
      <c r="K2868" s="301"/>
    </row>
    <row r="2869" spans="1:11" ht="15" customHeight="1">
      <c r="A2869" s="501" t="s">
        <v>339</v>
      </c>
      <c r="B2869" s="509"/>
      <c r="C2869" s="305"/>
      <c r="D2869" s="304"/>
      <c r="E2869" s="306"/>
      <c r="F2869" s="307"/>
      <c r="G2869" s="331"/>
      <c r="H2869" s="300"/>
      <c r="I2869" s="300"/>
      <c r="J2869" s="300"/>
      <c r="K2869" s="301"/>
    </row>
    <row r="2870" spans="1:11" ht="15" customHeight="1">
      <c r="A2870" s="501"/>
      <c r="B2870" s="509"/>
      <c r="C2870" s="305">
        <f>2*7</f>
        <v>14</v>
      </c>
      <c r="D2870" s="347">
        <v>1.6</v>
      </c>
      <c r="E2870" s="347">
        <v>0.56000000000000005</v>
      </c>
      <c r="F2870" s="307"/>
      <c r="G2870" s="331">
        <f>C2870*D2870*E2870</f>
        <v>12.544000000000002</v>
      </c>
      <c r="H2870" s="300"/>
      <c r="I2870" s="300"/>
      <c r="J2870" s="300"/>
      <c r="K2870" s="301"/>
    </row>
    <row r="2871" spans="1:11" ht="15" customHeight="1">
      <c r="A2871" s="501"/>
      <c r="B2871" s="509"/>
      <c r="C2871" s="305">
        <f>4*7</f>
        <v>28</v>
      </c>
      <c r="D2871" s="347">
        <v>1.55</v>
      </c>
      <c r="E2871" s="347">
        <v>0.56000000000000005</v>
      </c>
      <c r="F2871" s="307"/>
      <c r="G2871" s="331">
        <f t="shared" si="84"/>
        <v>24.304000000000002</v>
      </c>
      <c r="H2871" s="300"/>
      <c r="I2871" s="300"/>
      <c r="J2871" s="300"/>
      <c r="K2871" s="301"/>
    </row>
    <row r="2872" spans="1:11" ht="15" customHeight="1">
      <c r="A2872" s="501"/>
      <c r="B2872" s="509"/>
      <c r="C2872" s="305">
        <f>4*7</f>
        <v>28</v>
      </c>
      <c r="D2872" s="347">
        <v>1.39</v>
      </c>
      <c r="E2872" s="347">
        <v>0.56000000000000005</v>
      </c>
      <c r="F2872" s="307"/>
      <c r="G2872" s="331">
        <f t="shared" si="84"/>
        <v>21.795199999999998</v>
      </c>
      <c r="H2872" s="300"/>
      <c r="I2872" s="300"/>
      <c r="J2872" s="300"/>
      <c r="K2872" s="301"/>
    </row>
    <row r="2873" spans="1:11" ht="15" customHeight="1">
      <c r="A2873" s="501"/>
      <c r="B2873" s="509"/>
      <c r="C2873" s="305">
        <f>4*7</f>
        <v>28</v>
      </c>
      <c r="D2873" s="347">
        <v>1.06</v>
      </c>
      <c r="E2873" s="347">
        <v>0.56000000000000005</v>
      </c>
      <c r="F2873" s="307"/>
      <c r="G2873" s="331">
        <f t="shared" si="84"/>
        <v>16.620800000000003</v>
      </c>
      <c r="H2873" s="300"/>
      <c r="I2873" s="300"/>
      <c r="J2873" s="300"/>
      <c r="K2873" s="301"/>
    </row>
    <row r="2874" spans="1:11" ht="15" customHeight="1">
      <c r="A2874" s="501"/>
      <c r="B2874" s="509"/>
      <c r="C2874" s="305"/>
      <c r="D2874" s="304"/>
      <c r="E2874" s="306"/>
      <c r="F2874" s="307"/>
      <c r="G2874" s="331"/>
      <c r="H2874" s="300"/>
      <c r="I2874" s="300"/>
      <c r="J2874" s="300"/>
      <c r="K2874" s="301"/>
    </row>
    <row r="2875" spans="1:11" ht="15" customHeight="1">
      <c r="A2875" s="512"/>
      <c r="B2875" s="512"/>
      <c r="C2875" s="349"/>
      <c r="D2875" s="349"/>
      <c r="E2875" s="349"/>
      <c r="F2875" s="349"/>
      <c r="G2875" s="349"/>
      <c r="K2875" s="301"/>
    </row>
    <row r="2876" spans="1:11" ht="15" customHeight="1" thickBot="1">
      <c r="A2876" s="502" t="s">
        <v>13</v>
      </c>
      <c r="B2876" s="477"/>
      <c r="C2876" s="477"/>
      <c r="D2876" s="477"/>
      <c r="E2876" s="477"/>
      <c r="F2876" s="473"/>
      <c r="G2876" s="308">
        <f>ROUNDUP((SUM(G2838:G2875)),0)</f>
        <v>555</v>
      </c>
      <c r="H2876" s="292"/>
      <c r="I2876" s="309"/>
      <c r="J2876" s="309"/>
      <c r="K2876" s="310"/>
    </row>
    <row r="2877" spans="1:11" ht="15" customHeight="1" thickBot="1">
      <c r="A2877" s="495"/>
      <c r="B2877" s="496"/>
      <c r="C2877" s="496"/>
      <c r="D2877" s="496"/>
      <c r="E2877" s="496"/>
      <c r="F2877" s="496"/>
      <c r="G2877" s="496"/>
      <c r="H2877" s="496"/>
      <c r="I2877" s="496"/>
      <c r="J2877" s="496"/>
      <c r="K2877" s="497"/>
    </row>
    <row r="2878" spans="1:11" ht="15" customHeight="1">
      <c r="A2878" s="311"/>
      <c r="B2878" s="312"/>
      <c r="C2878" s="312"/>
      <c r="D2878" s="312"/>
      <c r="E2878" s="312"/>
      <c r="F2878" s="312"/>
      <c r="G2878" s="312"/>
      <c r="H2878" s="312"/>
      <c r="I2878" s="312"/>
      <c r="J2878" s="312"/>
      <c r="K2878" s="313"/>
    </row>
    <row r="2879" spans="1:11" ht="15" customHeight="1">
      <c r="A2879" s="459"/>
      <c r="B2879" s="460"/>
      <c r="C2879" s="460"/>
      <c r="D2879" s="460"/>
      <c r="E2879" s="460"/>
      <c r="F2879" s="460"/>
      <c r="G2879" s="460"/>
      <c r="H2879" s="460"/>
      <c r="I2879" s="460"/>
      <c r="J2879" s="286"/>
      <c r="K2879" s="314"/>
    </row>
    <row r="2880" spans="1:11" ht="15" customHeight="1">
      <c r="A2880" s="461" t="s">
        <v>315</v>
      </c>
      <c r="B2880" s="460"/>
      <c r="C2880" s="460"/>
      <c r="D2880" s="316"/>
      <c r="E2880" s="316"/>
      <c r="F2880" s="462" t="s">
        <v>315</v>
      </c>
      <c r="G2880" s="460"/>
      <c r="H2880" s="460"/>
      <c r="I2880" s="316"/>
      <c r="J2880" s="286"/>
      <c r="K2880" s="314"/>
    </row>
    <row r="2881" spans="1:11" ht="15" customHeight="1" thickBot="1">
      <c r="A2881" s="451" t="s">
        <v>316</v>
      </c>
      <c r="B2881" s="452"/>
      <c r="C2881" s="452"/>
      <c r="D2881" s="317"/>
      <c r="E2881" s="317"/>
      <c r="F2881" s="453" t="s">
        <v>316</v>
      </c>
      <c r="G2881" s="452"/>
      <c r="H2881" s="452"/>
      <c r="I2881" s="317"/>
      <c r="J2881" s="318"/>
      <c r="K2881" s="319"/>
    </row>
    <row r="2882" spans="1:11" ht="15" customHeight="1">
      <c r="A2882" s="492" t="s">
        <v>302</v>
      </c>
      <c r="B2882" s="493"/>
      <c r="C2882" s="493"/>
      <c r="D2882" s="493"/>
      <c r="E2882" s="493"/>
      <c r="F2882" s="493"/>
      <c r="G2882" s="493"/>
      <c r="H2882" s="493"/>
      <c r="I2882" s="493"/>
      <c r="J2882" s="493"/>
      <c r="K2882" s="494"/>
    </row>
    <row r="2883" spans="1:11" ht="15" customHeight="1" thickBot="1">
      <c r="A2883" s="483"/>
      <c r="B2883" s="479"/>
      <c r="C2883" s="479"/>
      <c r="D2883" s="479"/>
      <c r="E2883" s="479"/>
      <c r="F2883" s="479"/>
      <c r="G2883" s="479"/>
      <c r="H2883" s="479"/>
      <c r="I2883" s="479"/>
      <c r="J2883" s="479"/>
      <c r="K2883" s="480"/>
    </row>
    <row r="2884" spans="1:11" ht="27" customHeight="1">
      <c r="A2884" s="288" t="s">
        <v>303</v>
      </c>
      <c r="B2884" s="484" t="str">
        <f>B3</f>
        <v>CONSTRUCCION DE LOS SISTEMAS DE ALCANTARILLADO PLUVIAL DE LOS BARRIOS EL DORADO, PRADOS DE SAN LUIS, SANTA CATALINA, PATRIOTAS, VILLA BACHUE y PRADOS DEL NORTE DE LA CIUDAD DE TUNJA.</v>
      </c>
      <c r="C2884" s="485"/>
      <c r="D2884" s="485"/>
      <c r="E2884" s="485"/>
      <c r="F2884" s="485"/>
      <c r="G2884" s="485"/>
      <c r="H2884" s="485"/>
      <c r="I2884" s="485"/>
      <c r="J2884" s="485"/>
      <c r="K2884" s="486"/>
    </row>
    <row r="2885" spans="1:11" ht="15" customHeight="1">
      <c r="A2885" s="487" t="s">
        <v>305</v>
      </c>
      <c r="B2885" s="455"/>
      <c r="C2885" s="488"/>
      <c r="D2885" s="489"/>
      <c r="E2885" s="489"/>
      <c r="F2885" s="455"/>
      <c r="G2885" s="490" t="s">
        <v>306</v>
      </c>
      <c r="H2885" s="455"/>
      <c r="I2885" s="490"/>
      <c r="J2885" s="489"/>
      <c r="K2885" s="491"/>
    </row>
    <row r="2886" spans="1:11" ht="22.9" customHeight="1" thickBot="1">
      <c r="A2886" s="289" t="s">
        <v>8</v>
      </c>
      <c r="B2886" s="465" t="s">
        <v>141</v>
      </c>
      <c r="C2886" s="466"/>
      <c r="D2886" s="467" t="s">
        <v>10</v>
      </c>
      <c r="E2886" s="468"/>
      <c r="F2886" s="466"/>
      <c r="G2886" s="503" t="str">
        <f>'PRESUPUESTO OFICIAL'!C155</f>
        <v>SUMINISTRO E INSTALACIÓN TUBERÍA DE ALCANTARILLADO PVC D=12"</v>
      </c>
      <c r="H2886" s="468"/>
      <c r="I2886" s="468"/>
      <c r="J2886" s="290" t="s">
        <v>9</v>
      </c>
      <c r="K2886" s="291" t="s">
        <v>7</v>
      </c>
    </row>
    <row r="2887" spans="1:11" ht="15" customHeight="1">
      <c r="A2887" s="470" t="s">
        <v>307</v>
      </c>
      <c r="B2887" s="471"/>
      <c r="C2887" s="474" t="s">
        <v>5</v>
      </c>
      <c r="D2887" s="476" t="s">
        <v>308</v>
      </c>
      <c r="E2887" s="477"/>
      <c r="F2887" s="473"/>
      <c r="G2887" s="474" t="s">
        <v>13</v>
      </c>
      <c r="H2887" s="478" t="s">
        <v>309</v>
      </c>
      <c r="I2887" s="479"/>
      <c r="J2887" s="479"/>
      <c r="K2887" s="480"/>
    </row>
    <row r="2888" spans="1:11" ht="15" customHeight="1">
      <c r="A2888" s="483"/>
      <c r="B2888" s="471"/>
      <c r="C2888" s="506"/>
      <c r="D2888" s="323" t="s">
        <v>310</v>
      </c>
      <c r="E2888" s="323" t="s">
        <v>311</v>
      </c>
      <c r="F2888" s="323" t="s">
        <v>312</v>
      </c>
      <c r="G2888" s="506"/>
      <c r="H2888" s="481"/>
      <c r="I2888" s="477"/>
      <c r="J2888" s="477"/>
      <c r="K2888" s="482"/>
    </row>
    <row r="2889" spans="1:11" ht="15" customHeight="1">
      <c r="A2889" s="454" t="s">
        <v>425</v>
      </c>
      <c r="B2889" s="463" t="s">
        <v>425</v>
      </c>
      <c r="C2889" s="294"/>
      <c r="D2889" s="296">
        <v>25</v>
      </c>
      <c r="E2889" s="306"/>
      <c r="F2889" s="307"/>
      <c r="G2889" s="331">
        <f>D2889</f>
        <v>25</v>
      </c>
      <c r="H2889" s="300"/>
      <c r="I2889" s="300"/>
      <c r="J2889" s="300"/>
      <c r="K2889" s="301"/>
    </row>
    <row r="2890" spans="1:11" ht="15" customHeight="1">
      <c r="A2890" s="454" t="s">
        <v>426</v>
      </c>
      <c r="B2890" s="463" t="s">
        <v>426</v>
      </c>
      <c r="C2890" s="294"/>
      <c r="D2890" s="296">
        <v>25</v>
      </c>
      <c r="E2890" s="306"/>
      <c r="F2890" s="307"/>
      <c r="G2890" s="331">
        <f t="shared" ref="G2890:G2891" si="85">D2890</f>
        <v>25</v>
      </c>
      <c r="H2890" s="300"/>
      <c r="I2890" s="300"/>
      <c r="J2890" s="300"/>
      <c r="K2890" s="301"/>
    </row>
    <row r="2891" spans="1:11" ht="15" customHeight="1">
      <c r="A2891" s="454" t="s">
        <v>313</v>
      </c>
      <c r="B2891" s="463" t="s">
        <v>313</v>
      </c>
      <c r="C2891" s="294"/>
      <c r="D2891" s="296">
        <v>23</v>
      </c>
      <c r="E2891" s="349"/>
      <c r="F2891" s="349"/>
      <c r="G2891" s="331">
        <f t="shared" si="85"/>
        <v>23</v>
      </c>
      <c r="K2891" s="301"/>
    </row>
    <row r="2892" spans="1:11" ht="15" customHeight="1">
      <c r="A2892" s="454"/>
      <c r="B2892" s="463"/>
      <c r="C2892" s="294"/>
      <c r="D2892" s="296"/>
      <c r="E2892" s="349"/>
      <c r="F2892" s="349"/>
      <c r="G2892" s="331"/>
      <c r="K2892" s="301"/>
    </row>
    <row r="2893" spans="1:11" ht="15" customHeight="1">
      <c r="A2893" s="454"/>
      <c r="B2893" s="463"/>
      <c r="C2893" s="294"/>
      <c r="D2893" s="296"/>
      <c r="E2893" s="349"/>
      <c r="F2893" s="349"/>
      <c r="G2893" s="331"/>
      <c r="K2893" s="301"/>
    </row>
    <row r="2894" spans="1:11" ht="15" customHeight="1">
      <c r="A2894" s="513"/>
      <c r="B2894" s="514"/>
      <c r="C2894" s="305"/>
      <c r="D2894" s="349"/>
      <c r="E2894" s="349"/>
      <c r="F2894" s="349"/>
      <c r="G2894" s="331"/>
      <c r="K2894" s="301"/>
    </row>
    <row r="2895" spans="1:11" ht="15" customHeight="1">
      <c r="A2895" s="504"/>
      <c r="B2895" s="505"/>
      <c r="C2895" s="305"/>
      <c r="D2895" s="349"/>
      <c r="E2895" s="349"/>
      <c r="F2895" s="349"/>
      <c r="G2895" s="331"/>
      <c r="K2895" s="301"/>
    </row>
    <row r="2896" spans="1:11" ht="15" customHeight="1">
      <c r="A2896" s="501"/>
      <c r="B2896" s="509"/>
      <c r="C2896" s="305"/>
      <c r="D2896" s="349"/>
      <c r="E2896" s="349"/>
      <c r="F2896" s="349"/>
      <c r="G2896" s="331"/>
      <c r="K2896" s="301"/>
    </row>
    <row r="2897" spans="1:11" ht="15" customHeight="1">
      <c r="A2897" s="512"/>
      <c r="B2897" s="512"/>
      <c r="C2897" s="349"/>
      <c r="D2897" s="349"/>
      <c r="E2897" s="349"/>
      <c r="F2897" s="349"/>
      <c r="G2897" s="349"/>
      <c r="K2897" s="301"/>
    </row>
    <row r="2898" spans="1:11" ht="15" customHeight="1" thickBot="1">
      <c r="A2898" s="502" t="s">
        <v>13</v>
      </c>
      <c r="B2898" s="477"/>
      <c r="C2898" s="477"/>
      <c r="D2898" s="477"/>
      <c r="E2898" s="477"/>
      <c r="F2898" s="473"/>
      <c r="G2898" s="308">
        <f>ROUNDUP((SUM(G2889:G2897)),0)</f>
        <v>73</v>
      </c>
      <c r="H2898" s="292"/>
      <c r="I2898" s="309"/>
      <c r="J2898" s="309"/>
      <c r="K2898" s="310"/>
    </row>
    <row r="2899" spans="1:11" ht="15" customHeight="1" thickBot="1">
      <c r="A2899" s="495"/>
      <c r="B2899" s="496"/>
      <c r="C2899" s="496"/>
      <c r="D2899" s="496"/>
      <c r="E2899" s="496"/>
      <c r="F2899" s="496"/>
      <c r="G2899" s="496"/>
      <c r="H2899" s="496"/>
      <c r="I2899" s="496"/>
      <c r="J2899" s="496"/>
      <c r="K2899" s="497"/>
    </row>
    <row r="2900" spans="1:11" ht="15" customHeight="1">
      <c r="A2900" s="311"/>
      <c r="B2900" s="312"/>
      <c r="C2900" s="312"/>
      <c r="D2900" s="312"/>
      <c r="E2900" s="312"/>
      <c r="F2900" s="312"/>
      <c r="G2900" s="312"/>
      <c r="H2900" s="312"/>
      <c r="I2900" s="312"/>
      <c r="J2900" s="312"/>
      <c r="K2900" s="313"/>
    </row>
    <row r="2901" spans="1:11" ht="15" customHeight="1">
      <c r="A2901" s="459"/>
      <c r="B2901" s="460"/>
      <c r="C2901" s="460"/>
      <c r="D2901" s="460"/>
      <c r="E2901" s="460"/>
      <c r="F2901" s="460"/>
      <c r="G2901" s="460"/>
      <c r="H2901" s="460"/>
      <c r="I2901" s="460"/>
      <c r="J2901" s="286"/>
      <c r="K2901" s="314"/>
    </row>
    <row r="2902" spans="1:11" ht="15" customHeight="1">
      <c r="A2902" s="461" t="s">
        <v>315</v>
      </c>
      <c r="B2902" s="460"/>
      <c r="C2902" s="460"/>
      <c r="D2902" s="316"/>
      <c r="E2902" s="316"/>
      <c r="F2902" s="462" t="s">
        <v>315</v>
      </c>
      <c r="G2902" s="460"/>
      <c r="H2902" s="460"/>
      <c r="I2902" s="316"/>
      <c r="J2902" s="286"/>
      <c r="K2902" s="314"/>
    </row>
    <row r="2903" spans="1:11" ht="15" customHeight="1" thickBot="1">
      <c r="A2903" s="451" t="s">
        <v>316</v>
      </c>
      <c r="B2903" s="452"/>
      <c r="C2903" s="452"/>
      <c r="D2903" s="317"/>
      <c r="E2903" s="317"/>
      <c r="F2903" s="453" t="s">
        <v>316</v>
      </c>
      <c r="G2903" s="452"/>
      <c r="H2903" s="452"/>
      <c r="I2903" s="317"/>
      <c r="J2903" s="318"/>
      <c r="K2903" s="319"/>
    </row>
    <row r="2904" spans="1:11" ht="15" customHeight="1">
      <c r="A2904" s="492" t="s">
        <v>302</v>
      </c>
      <c r="B2904" s="493"/>
      <c r="C2904" s="493"/>
      <c r="D2904" s="493"/>
      <c r="E2904" s="493"/>
      <c r="F2904" s="493"/>
      <c r="G2904" s="493"/>
      <c r="H2904" s="493"/>
      <c r="I2904" s="493"/>
      <c r="J2904" s="493"/>
      <c r="K2904" s="494"/>
    </row>
    <row r="2905" spans="1:11" ht="15" customHeight="1" thickBot="1">
      <c r="A2905" s="483"/>
      <c r="B2905" s="479"/>
      <c r="C2905" s="479"/>
      <c r="D2905" s="479"/>
      <c r="E2905" s="479"/>
      <c r="F2905" s="479"/>
      <c r="G2905" s="479"/>
      <c r="H2905" s="479"/>
      <c r="I2905" s="479"/>
      <c r="J2905" s="479"/>
      <c r="K2905" s="480"/>
    </row>
    <row r="2906" spans="1:11" ht="25.15" customHeight="1">
      <c r="A2906" s="288" t="s">
        <v>303</v>
      </c>
      <c r="B2906" s="484" t="str">
        <f>B3</f>
        <v>CONSTRUCCION DE LOS SISTEMAS DE ALCANTARILLADO PLUVIAL DE LOS BARRIOS EL DORADO, PRADOS DE SAN LUIS, SANTA CATALINA, PATRIOTAS, VILLA BACHUE y PRADOS DEL NORTE DE LA CIUDAD DE TUNJA.</v>
      </c>
      <c r="C2906" s="485"/>
      <c r="D2906" s="485"/>
      <c r="E2906" s="485"/>
      <c r="F2906" s="485"/>
      <c r="G2906" s="485"/>
      <c r="H2906" s="485"/>
      <c r="I2906" s="485"/>
      <c r="J2906" s="485"/>
      <c r="K2906" s="486"/>
    </row>
    <row r="2907" spans="1:11" ht="15" customHeight="1">
      <c r="A2907" s="487" t="s">
        <v>305</v>
      </c>
      <c r="B2907" s="455"/>
      <c r="C2907" s="488"/>
      <c r="D2907" s="489"/>
      <c r="E2907" s="489"/>
      <c r="F2907" s="455"/>
      <c r="G2907" s="490" t="s">
        <v>306</v>
      </c>
      <c r="H2907" s="455"/>
      <c r="I2907" s="490"/>
      <c r="J2907" s="489"/>
      <c r="K2907" s="491"/>
    </row>
    <row r="2908" spans="1:11" ht="28.9" customHeight="1" thickBot="1">
      <c r="A2908" s="289" t="s">
        <v>8</v>
      </c>
      <c r="B2908" s="465">
        <v>28.2</v>
      </c>
      <c r="C2908" s="466"/>
      <c r="D2908" s="467" t="s">
        <v>10</v>
      </c>
      <c r="E2908" s="468"/>
      <c r="F2908" s="466"/>
      <c r="G2908" s="503" t="str">
        <f>'PRESUPUESTO OFICIAL'!C156</f>
        <v>SUMINISTRO E INSTALACIÓN TUBERÍA DE ALCANTARILLADO PVC D=14"</v>
      </c>
      <c r="H2908" s="468"/>
      <c r="I2908" s="468"/>
      <c r="J2908" s="290" t="s">
        <v>9</v>
      </c>
      <c r="K2908" s="291" t="s">
        <v>7</v>
      </c>
    </row>
    <row r="2909" spans="1:11" ht="15" customHeight="1">
      <c r="A2909" s="470" t="s">
        <v>307</v>
      </c>
      <c r="B2909" s="471"/>
      <c r="C2909" s="474" t="s">
        <v>5</v>
      </c>
      <c r="D2909" s="476" t="s">
        <v>308</v>
      </c>
      <c r="E2909" s="477"/>
      <c r="F2909" s="473"/>
      <c r="G2909" s="474" t="s">
        <v>13</v>
      </c>
      <c r="H2909" s="478" t="s">
        <v>309</v>
      </c>
      <c r="I2909" s="479"/>
      <c r="J2909" s="479"/>
      <c r="K2909" s="480"/>
    </row>
    <row r="2910" spans="1:11" ht="15" customHeight="1">
      <c r="A2910" s="483"/>
      <c r="B2910" s="471"/>
      <c r="C2910" s="506"/>
      <c r="D2910" s="323" t="s">
        <v>310</v>
      </c>
      <c r="E2910" s="323" t="s">
        <v>311</v>
      </c>
      <c r="F2910" s="323" t="s">
        <v>312</v>
      </c>
      <c r="G2910" s="506"/>
      <c r="H2910" s="481"/>
      <c r="I2910" s="477"/>
      <c r="J2910" s="477"/>
      <c r="K2910" s="482"/>
    </row>
    <row r="2911" spans="1:11" ht="15" customHeight="1">
      <c r="A2911" s="454" t="s">
        <v>427</v>
      </c>
      <c r="B2911" s="463" t="s">
        <v>427</v>
      </c>
      <c r="C2911" s="294"/>
      <c r="D2911" s="296">
        <v>29</v>
      </c>
      <c r="E2911" s="306"/>
      <c r="F2911" s="307"/>
      <c r="G2911" s="331">
        <f>D2911</f>
        <v>29</v>
      </c>
      <c r="H2911" s="300"/>
      <c r="I2911" s="300"/>
      <c r="J2911" s="300"/>
      <c r="K2911" s="301"/>
    </row>
    <row r="2912" spans="1:11" ht="15" customHeight="1">
      <c r="A2912" s="454" t="s">
        <v>428</v>
      </c>
      <c r="B2912" s="463" t="s">
        <v>428</v>
      </c>
      <c r="C2912" s="294"/>
      <c r="D2912" s="296">
        <v>34</v>
      </c>
      <c r="E2912" s="306"/>
      <c r="F2912" s="307"/>
      <c r="G2912" s="331">
        <f t="shared" ref="G2912:G2914" si="86">D2912</f>
        <v>34</v>
      </c>
      <c r="H2912" s="300"/>
      <c r="I2912" s="300"/>
      <c r="J2912" s="300"/>
      <c r="K2912" s="301"/>
    </row>
    <row r="2913" spans="1:11" ht="15" customHeight="1">
      <c r="A2913" s="454" t="s">
        <v>429</v>
      </c>
      <c r="B2913" s="463" t="s">
        <v>429</v>
      </c>
      <c r="C2913" s="294"/>
      <c r="D2913" s="296">
        <v>30</v>
      </c>
      <c r="E2913" s="306"/>
      <c r="F2913" s="307"/>
      <c r="G2913" s="331">
        <f t="shared" si="86"/>
        <v>30</v>
      </c>
      <c r="H2913" s="300"/>
      <c r="I2913" s="300"/>
      <c r="J2913" s="300"/>
      <c r="K2913" s="301"/>
    </row>
    <row r="2914" spans="1:11" ht="15" customHeight="1">
      <c r="A2914" s="454" t="s">
        <v>430</v>
      </c>
      <c r="B2914" s="463" t="s">
        <v>430</v>
      </c>
      <c r="C2914" s="294"/>
      <c r="D2914" s="296">
        <v>14</v>
      </c>
      <c r="E2914" s="306"/>
      <c r="F2914" s="307"/>
      <c r="G2914" s="331">
        <f t="shared" si="86"/>
        <v>14</v>
      </c>
      <c r="H2914" s="300"/>
      <c r="I2914" s="300"/>
      <c r="J2914" s="300"/>
      <c r="K2914" s="301"/>
    </row>
    <row r="2915" spans="1:11" ht="15" customHeight="1">
      <c r="A2915" s="512"/>
      <c r="B2915" s="512"/>
      <c r="C2915" s="349"/>
      <c r="D2915" s="349"/>
      <c r="E2915" s="349"/>
      <c r="F2915" s="349"/>
      <c r="G2915" s="349"/>
      <c r="K2915" s="301"/>
    </row>
    <row r="2916" spans="1:11" ht="15" customHeight="1" thickBot="1">
      <c r="A2916" s="502" t="s">
        <v>13</v>
      </c>
      <c r="B2916" s="477"/>
      <c r="C2916" s="477"/>
      <c r="D2916" s="477"/>
      <c r="E2916" s="477"/>
      <c r="F2916" s="473"/>
      <c r="G2916" s="308">
        <f>ROUNDUP((SUM(G2911:G2915)),0)</f>
        <v>107</v>
      </c>
      <c r="H2916" s="292"/>
      <c r="I2916" s="309"/>
      <c r="J2916" s="309"/>
      <c r="K2916" s="310"/>
    </row>
    <row r="2917" spans="1:11" ht="15" customHeight="1" thickBot="1">
      <c r="A2917" s="495"/>
      <c r="B2917" s="496"/>
      <c r="C2917" s="496"/>
      <c r="D2917" s="496"/>
      <c r="E2917" s="496"/>
      <c r="F2917" s="496"/>
      <c r="G2917" s="496"/>
      <c r="H2917" s="496"/>
      <c r="I2917" s="496"/>
      <c r="J2917" s="496"/>
      <c r="K2917" s="497"/>
    </row>
    <row r="2918" spans="1:11" ht="15" customHeight="1">
      <c r="A2918" s="311"/>
      <c r="B2918" s="312"/>
      <c r="C2918" s="312"/>
      <c r="D2918" s="312"/>
      <c r="E2918" s="312"/>
      <c r="F2918" s="312"/>
      <c r="G2918" s="312"/>
      <c r="H2918" s="312"/>
      <c r="I2918" s="312"/>
      <c r="J2918" s="312"/>
      <c r="K2918" s="313"/>
    </row>
    <row r="2919" spans="1:11" ht="15" customHeight="1">
      <c r="A2919" s="459"/>
      <c r="B2919" s="460"/>
      <c r="C2919" s="460"/>
      <c r="D2919" s="460"/>
      <c r="E2919" s="460"/>
      <c r="F2919" s="460"/>
      <c r="G2919" s="460"/>
      <c r="H2919" s="460"/>
      <c r="I2919" s="460"/>
      <c r="J2919" s="286"/>
      <c r="K2919" s="314"/>
    </row>
    <row r="2920" spans="1:11" ht="15" customHeight="1">
      <c r="A2920" s="461" t="s">
        <v>315</v>
      </c>
      <c r="B2920" s="460"/>
      <c r="C2920" s="460"/>
      <c r="D2920" s="316"/>
      <c r="E2920" s="316"/>
      <c r="F2920" s="462" t="s">
        <v>315</v>
      </c>
      <c r="G2920" s="460"/>
      <c r="H2920" s="460"/>
      <c r="I2920" s="316"/>
      <c r="J2920" s="286"/>
      <c r="K2920" s="314"/>
    </row>
    <row r="2921" spans="1:11" ht="15" customHeight="1" thickBot="1">
      <c r="A2921" s="451" t="s">
        <v>316</v>
      </c>
      <c r="B2921" s="452"/>
      <c r="C2921" s="452"/>
      <c r="D2921" s="317"/>
      <c r="E2921" s="317"/>
      <c r="F2921" s="453" t="s">
        <v>316</v>
      </c>
      <c r="G2921" s="452"/>
      <c r="H2921" s="452"/>
      <c r="I2921" s="317"/>
      <c r="J2921" s="318"/>
      <c r="K2921" s="319"/>
    </row>
    <row r="2922" spans="1:11" ht="15" customHeight="1">
      <c r="A2922" s="492" t="s">
        <v>302</v>
      </c>
      <c r="B2922" s="493"/>
      <c r="C2922" s="493"/>
      <c r="D2922" s="493"/>
      <c r="E2922" s="493"/>
      <c r="F2922" s="493"/>
      <c r="G2922" s="493"/>
      <c r="H2922" s="493"/>
      <c r="I2922" s="493"/>
      <c r="J2922" s="493"/>
      <c r="K2922" s="494"/>
    </row>
    <row r="2923" spans="1:11" ht="15" customHeight="1" thickBot="1">
      <c r="A2923" s="483"/>
      <c r="B2923" s="479"/>
      <c r="C2923" s="479"/>
      <c r="D2923" s="479"/>
      <c r="E2923" s="479"/>
      <c r="F2923" s="479"/>
      <c r="G2923" s="479"/>
      <c r="H2923" s="479"/>
      <c r="I2923" s="479"/>
      <c r="J2923" s="479"/>
      <c r="K2923" s="480"/>
    </row>
    <row r="2924" spans="1:11" ht="29.45" customHeight="1">
      <c r="A2924" s="288" t="s">
        <v>303</v>
      </c>
      <c r="B2924" s="484" t="str">
        <f>B3</f>
        <v>CONSTRUCCION DE LOS SISTEMAS DE ALCANTARILLADO PLUVIAL DE LOS BARRIOS EL DORADO, PRADOS DE SAN LUIS, SANTA CATALINA, PATRIOTAS, VILLA BACHUE y PRADOS DEL NORTE DE LA CIUDAD DE TUNJA.</v>
      </c>
      <c r="C2924" s="485"/>
      <c r="D2924" s="485"/>
      <c r="E2924" s="485"/>
      <c r="F2924" s="485"/>
      <c r="G2924" s="485"/>
      <c r="H2924" s="485"/>
      <c r="I2924" s="485"/>
      <c r="J2924" s="485"/>
      <c r="K2924" s="486"/>
    </row>
    <row r="2925" spans="1:11" ht="15" customHeight="1">
      <c r="A2925" s="487" t="s">
        <v>305</v>
      </c>
      <c r="B2925" s="455"/>
      <c r="C2925" s="488"/>
      <c r="D2925" s="489"/>
      <c r="E2925" s="489"/>
      <c r="F2925" s="455"/>
      <c r="G2925" s="490" t="s">
        <v>306</v>
      </c>
      <c r="H2925" s="455"/>
      <c r="I2925" s="490"/>
      <c r="J2925" s="489"/>
      <c r="K2925" s="491"/>
    </row>
    <row r="2926" spans="1:11" ht="37.15" customHeight="1" thickBot="1">
      <c r="A2926" s="289" t="s">
        <v>8</v>
      </c>
      <c r="B2926" s="465" t="s">
        <v>143</v>
      </c>
      <c r="C2926" s="466"/>
      <c r="D2926" s="467" t="s">
        <v>10</v>
      </c>
      <c r="E2926" s="468"/>
      <c r="F2926" s="466"/>
      <c r="G2926" s="503" t="str">
        <f>'PRESUPUESTO OFICIAL'!C157</f>
        <v>POZO DE INSPECCIÓN, DIAMETRO INTERIOR 1.2 M. (1.00 M. &lt; H &lt; 1.50 M.). ( INCLUYE ARO Y TAPA).</v>
      </c>
      <c r="H2926" s="468"/>
      <c r="I2926" s="468"/>
      <c r="J2926" s="290" t="s">
        <v>9</v>
      </c>
      <c r="K2926" s="291" t="s">
        <v>9</v>
      </c>
    </row>
    <row r="2927" spans="1:11" ht="15" customHeight="1">
      <c r="A2927" s="470" t="s">
        <v>307</v>
      </c>
      <c r="B2927" s="471"/>
      <c r="C2927" s="474" t="s">
        <v>5</v>
      </c>
      <c r="D2927" s="476" t="s">
        <v>308</v>
      </c>
      <c r="E2927" s="477"/>
      <c r="F2927" s="473"/>
      <c r="G2927" s="474" t="s">
        <v>13</v>
      </c>
      <c r="H2927" s="478" t="s">
        <v>309</v>
      </c>
      <c r="I2927" s="479"/>
      <c r="J2927" s="479"/>
      <c r="K2927" s="480"/>
    </row>
    <row r="2928" spans="1:11" ht="15" customHeight="1">
      <c r="A2928" s="483"/>
      <c r="B2928" s="471"/>
      <c r="C2928" s="506"/>
      <c r="D2928" s="323" t="s">
        <v>310</v>
      </c>
      <c r="E2928" s="323" t="s">
        <v>311</v>
      </c>
      <c r="F2928" s="323" t="s">
        <v>312</v>
      </c>
      <c r="G2928" s="506"/>
      <c r="H2928" s="481"/>
      <c r="I2928" s="477"/>
      <c r="J2928" s="477"/>
      <c r="K2928" s="482"/>
    </row>
    <row r="2929" spans="1:11" ht="15" customHeight="1">
      <c r="A2929" s="501" t="s">
        <v>342</v>
      </c>
      <c r="B2929" s="509" t="s">
        <v>342</v>
      </c>
      <c r="C2929" s="305">
        <v>1</v>
      </c>
      <c r="D2929" s="304"/>
      <c r="E2929" s="306"/>
      <c r="F2929" s="337">
        <v>1.41</v>
      </c>
      <c r="G2929" s="331">
        <f t="shared" ref="G2929:G2930" si="87">C2929</f>
        <v>1</v>
      </c>
      <c r="H2929" s="300"/>
      <c r="I2929" s="300"/>
      <c r="J2929" s="300"/>
      <c r="K2929" s="301"/>
    </row>
    <row r="2930" spans="1:11" ht="15" customHeight="1">
      <c r="A2930" s="501" t="s">
        <v>319</v>
      </c>
      <c r="B2930" s="509" t="s">
        <v>319</v>
      </c>
      <c r="C2930" s="305">
        <v>1</v>
      </c>
      <c r="D2930" s="304"/>
      <c r="E2930" s="306"/>
      <c r="F2930" s="307">
        <v>1.3</v>
      </c>
      <c r="G2930" s="331">
        <f t="shared" si="87"/>
        <v>1</v>
      </c>
      <c r="H2930" s="300"/>
      <c r="I2930" s="300"/>
      <c r="J2930" s="300"/>
      <c r="K2930" s="301"/>
    </row>
    <row r="2931" spans="1:11" ht="15" customHeight="1">
      <c r="A2931" s="501"/>
      <c r="B2931" s="509"/>
      <c r="C2931" s="305"/>
      <c r="D2931" s="304"/>
      <c r="E2931" s="306"/>
      <c r="F2931" s="307"/>
      <c r="G2931" s="331"/>
      <c r="H2931" s="300"/>
      <c r="I2931" s="300"/>
      <c r="J2931" s="300"/>
      <c r="K2931" s="301"/>
    </row>
    <row r="2932" spans="1:11" ht="15" customHeight="1">
      <c r="A2932" s="501"/>
      <c r="B2932" s="509"/>
      <c r="C2932" s="305"/>
      <c r="D2932" s="304"/>
      <c r="E2932" s="306"/>
      <c r="F2932" s="307"/>
      <c r="G2932" s="331"/>
      <c r="H2932" s="300"/>
      <c r="I2932" s="300"/>
      <c r="J2932" s="300"/>
      <c r="K2932" s="301"/>
    </row>
    <row r="2933" spans="1:11" ht="15" customHeight="1">
      <c r="A2933" s="501"/>
      <c r="B2933" s="509"/>
      <c r="C2933" s="305"/>
      <c r="D2933" s="304"/>
      <c r="E2933" s="306"/>
      <c r="F2933" s="307"/>
      <c r="G2933" s="331"/>
      <c r="H2933" s="300"/>
      <c r="I2933" s="300"/>
      <c r="J2933" s="300"/>
      <c r="K2933" s="301"/>
    </row>
    <row r="2934" spans="1:11" ht="15" customHeight="1">
      <c r="A2934" s="501"/>
      <c r="B2934" s="509"/>
      <c r="C2934" s="305"/>
      <c r="D2934" s="304"/>
      <c r="E2934" s="306"/>
      <c r="F2934" s="307"/>
      <c r="G2934" s="331"/>
      <c r="H2934" s="300"/>
      <c r="I2934" s="300"/>
      <c r="J2934" s="300"/>
      <c r="K2934" s="301"/>
    </row>
    <row r="2935" spans="1:11" ht="15" customHeight="1">
      <c r="A2935" s="501"/>
      <c r="B2935" s="509"/>
      <c r="C2935" s="305"/>
      <c r="D2935" s="349"/>
      <c r="E2935" s="349"/>
      <c r="F2935" s="349"/>
      <c r="G2935" s="331"/>
      <c r="K2935" s="301"/>
    </row>
    <row r="2936" spans="1:11" ht="15" customHeight="1">
      <c r="A2936" s="501"/>
      <c r="B2936" s="509"/>
      <c r="C2936" s="305"/>
      <c r="D2936" s="349"/>
      <c r="E2936" s="349"/>
      <c r="F2936" s="349"/>
      <c r="G2936" s="331"/>
      <c r="K2936" s="301"/>
    </row>
    <row r="2937" spans="1:11" ht="15" customHeight="1" thickBot="1">
      <c r="A2937" s="502" t="s">
        <v>13</v>
      </c>
      <c r="B2937" s="477"/>
      <c r="C2937" s="477"/>
      <c r="D2937" s="477"/>
      <c r="E2937" s="477"/>
      <c r="F2937" s="473"/>
      <c r="G2937" s="308">
        <f>ROUNDUP((SUM(G2929:G2936)),0)</f>
        <v>2</v>
      </c>
      <c r="H2937" s="292"/>
      <c r="I2937" s="309"/>
      <c r="J2937" s="309"/>
      <c r="K2937" s="310"/>
    </row>
    <row r="2938" spans="1:11" ht="15" customHeight="1" thickBot="1">
      <c r="A2938" s="495"/>
      <c r="B2938" s="496"/>
      <c r="C2938" s="496"/>
      <c r="D2938" s="496"/>
      <c r="E2938" s="496"/>
      <c r="F2938" s="496"/>
      <c r="G2938" s="496"/>
      <c r="H2938" s="496"/>
      <c r="I2938" s="496"/>
      <c r="J2938" s="496"/>
      <c r="K2938" s="497"/>
    </row>
    <row r="2939" spans="1:11" ht="15" customHeight="1">
      <c r="A2939" s="311"/>
      <c r="B2939" s="312"/>
      <c r="C2939" s="312"/>
      <c r="D2939" s="312"/>
      <c r="E2939" s="312"/>
      <c r="F2939" s="312"/>
      <c r="G2939" s="312"/>
      <c r="H2939" s="312"/>
      <c r="I2939" s="312"/>
      <c r="J2939" s="312"/>
      <c r="K2939" s="313"/>
    </row>
    <row r="2940" spans="1:11" ht="15" customHeight="1">
      <c r="A2940" s="459"/>
      <c r="B2940" s="460"/>
      <c r="C2940" s="460"/>
      <c r="D2940" s="460"/>
      <c r="E2940" s="460"/>
      <c r="F2940" s="460"/>
      <c r="G2940" s="460"/>
      <c r="H2940" s="460"/>
      <c r="I2940" s="460"/>
      <c r="J2940" s="286"/>
      <c r="K2940" s="314"/>
    </row>
    <row r="2941" spans="1:11" ht="15" customHeight="1">
      <c r="A2941" s="461" t="s">
        <v>315</v>
      </c>
      <c r="B2941" s="460"/>
      <c r="C2941" s="460"/>
      <c r="D2941" s="316"/>
      <c r="E2941" s="316"/>
      <c r="F2941" s="462" t="s">
        <v>315</v>
      </c>
      <c r="G2941" s="460"/>
      <c r="H2941" s="460"/>
      <c r="I2941" s="316"/>
      <c r="J2941" s="286"/>
      <c r="K2941" s="314"/>
    </row>
    <row r="2942" spans="1:11" ht="15" customHeight="1" thickBot="1">
      <c r="A2942" s="451" t="s">
        <v>316</v>
      </c>
      <c r="B2942" s="452"/>
      <c r="C2942" s="452"/>
      <c r="D2942" s="317"/>
      <c r="E2942" s="317"/>
      <c r="F2942" s="453" t="s">
        <v>316</v>
      </c>
      <c r="G2942" s="452"/>
      <c r="H2942" s="452"/>
      <c r="I2942" s="317"/>
      <c r="J2942" s="318"/>
      <c r="K2942" s="319"/>
    </row>
    <row r="2943" spans="1:11" ht="15" customHeight="1">
      <c r="A2943" s="492" t="s">
        <v>302</v>
      </c>
      <c r="B2943" s="493"/>
      <c r="C2943" s="493"/>
      <c r="D2943" s="493"/>
      <c r="E2943" s="493"/>
      <c r="F2943" s="493"/>
      <c r="G2943" s="493"/>
      <c r="H2943" s="493"/>
      <c r="I2943" s="493"/>
      <c r="J2943" s="493"/>
      <c r="K2943" s="494"/>
    </row>
    <row r="2944" spans="1:11" ht="15" customHeight="1" thickBot="1">
      <c r="A2944" s="483"/>
      <c r="B2944" s="479"/>
      <c r="C2944" s="479"/>
      <c r="D2944" s="479"/>
      <c r="E2944" s="479"/>
      <c r="F2944" s="479"/>
      <c r="G2944" s="479"/>
      <c r="H2944" s="479"/>
      <c r="I2944" s="479"/>
      <c r="J2944" s="479"/>
      <c r="K2944" s="480"/>
    </row>
    <row r="2945" spans="1:11" ht="28.15" customHeight="1">
      <c r="A2945" s="288" t="s">
        <v>303</v>
      </c>
      <c r="B2945" s="484" t="str">
        <f>B3</f>
        <v>CONSTRUCCION DE LOS SISTEMAS DE ALCANTARILLADO PLUVIAL DE LOS BARRIOS EL DORADO, PRADOS DE SAN LUIS, SANTA CATALINA, PATRIOTAS, VILLA BACHUE y PRADOS DEL NORTE DE LA CIUDAD DE TUNJA.</v>
      </c>
      <c r="C2945" s="485"/>
      <c r="D2945" s="485"/>
      <c r="E2945" s="485"/>
      <c r="F2945" s="485"/>
      <c r="G2945" s="485"/>
      <c r="H2945" s="485"/>
      <c r="I2945" s="485"/>
      <c r="J2945" s="485"/>
      <c r="K2945" s="486"/>
    </row>
    <row r="2946" spans="1:11" ht="15" customHeight="1">
      <c r="A2946" s="487" t="s">
        <v>305</v>
      </c>
      <c r="B2946" s="455"/>
      <c r="C2946" s="488"/>
      <c r="D2946" s="489"/>
      <c r="E2946" s="489"/>
      <c r="F2946" s="455"/>
      <c r="G2946" s="490" t="s">
        <v>306</v>
      </c>
      <c r="H2946" s="455"/>
      <c r="I2946" s="490"/>
      <c r="J2946" s="489"/>
      <c r="K2946" s="491"/>
    </row>
    <row r="2947" spans="1:11" ht="33.6" customHeight="1" thickBot="1">
      <c r="A2947" s="289" t="s">
        <v>8</v>
      </c>
      <c r="B2947" s="465" t="s">
        <v>144</v>
      </c>
      <c r="C2947" s="466"/>
      <c r="D2947" s="467" t="s">
        <v>10</v>
      </c>
      <c r="E2947" s="468"/>
      <c r="F2947" s="466"/>
      <c r="G2947" s="503" t="str">
        <f>'PRESUPUESTO OFICIAL'!C158</f>
        <v>POZO DE INSPECCIÓN, DIÁMETRO INTERIOR 1.2 M. (1.50 M. &lt; H &lt; 2.00 M.). ( INCLUYE ARO Y TAPA).</v>
      </c>
      <c r="H2947" s="468"/>
      <c r="I2947" s="468"/>
      <c r="J2947" s="290" t="s">
        <v>9</v>
      </c>
      <c r="K2947" s="291" t="s">
        <v>9</v>
      </c>
    </row>
    <row r="2948" spans="1:11" ht="15" customHeight="1">
      <c r="A2948" s="470" t="s">
        <v>307</v>
      </c>
      <c r="B2948" s="471"/>
      <c r="C2948" s="474" t="s">
        <v>5</v>
      </c>
      <c r="D2948" s="476" t="s">
        <v>308</v>
      </c>
      <c r="E2948" s="477"/>
      <c r="F2948" s="473"/>
      <c r="G2948" s="474" t="s">
        <v>13</v>
      </c>
      <c r="H2948" s="478" t="s">
        <v>309</v>
      </c>
      <c r="I2948" s="479"/>
      <c r="J2948" s="479"/>
      <c r="K2948" s="480"/>
    </row>
    <row r="2949" spans="1:11" ht="15" customHeight="1">
      <c r="A2949" s="483"/>
      <c r="B2949" s="471"/>
      <c r="C2949" s="506"/>
      <c r="D2949" s="323" t="s">
        <v>310</v>
      </c>
      <c r="E2949" s="323" t="s">
        <v>311</v>
      </c>
      <c r="F2949" s="323" t="s">
        <v>312</v>
      </c>
      <c r="G2949" s="506"/>
      <c r="H2949" s="481"/>
      <c r="I2949" s="477"/>
      <c r="J2949" s="477"/>
      <c r="K2949" s="482"/>
    </row>
    <row r="2950" spans="1:11" ht="15" customHeight="1">
      <c r="A2950" s="501" t="s">
        <v>318</v>
      </c>
      <c r="B2950" s="509" t="s">
        <v>324</v>
      </c>
      <c r="C2950" s="305">
        <v>1</v>
      </c>
      <c r="D2950" s="304"/>
      <c r="E2950" s="306"/>
      <c r="F2950" s="337">
        <v>1.52</v>
      </c>
      <c r="G2950" s="331">
        <f>C2950</f>
        <v>1</v>
      </c>
      <c r="H2950" s="300"/>
      <c r="I2950" s="300"/>
      <c r="J2950" s="300"/>
      <c r="K2950" s="301"/>
    </row>
    <row r="2951" spans="1:11" ht="15" customHeight="1">
      <c r="A2951" s="504" t="s">
        <v>424</v>
      </c>
      <c r="B2951" s="505" t="s">
        <v>424</v>
      </c>
      <c r="C2951" s="305">
        <v>1</v>
      </c>
      <c r="D2951" s="304"/>
      <c r="E2951" s="306"/>
      <c r="F2951" s="337">
        <v>1.52</v>
      </c>
      <c r="G2951" s="331">
        <f>C2951</f>
        <v>1</v>
      </c>
      <c r="H2951" s="300"/>
      <c r="I2951" s="300"/>
      <c r="J2951" s="300"/>
      <c r="K2951" s="301"/>
    </row>
    <row r="2952" spans="1:11" ht="15" customHeight="1">
      <c r="A2952" s="504" t="s">
        <v>344</v>
      </c>
      <c r="B2952" s="505" t="s">
        <v>344</v>
      </c>
      <c r="C2952" s="305">
        <v>1</v>
      </c>
      <c r="D2952" s="304"/>
      <c r="E2952" s="306"/>
      <c r="F2952" s="337">
        <v>1.63</v>
      </c>
      <c r="G2952" s="331">
        <f>C2952</f>
        <v>1</v>
      </c>
      <c r="H2952" s="300"/>
      <c r="I2952" s="300"/>
      <c r="J2952" s="300"/>
      <c r="K2952" s="301"/>
    </row>
    <row r="2953" spans="1:11" ht="15" customHeight="1">
      <c r="A2953" s="504" t="s">
        <v>431</v>
      </c>
      <c r="B2953" s="505" t="s">
        <v>431</v>
      </c>
      <c r="C2953" s="305">
        <v>1</v>
      </c>
      <c r="D2953" s="304"/>
      <c r="E2953" s="306"/>
      <c r="F2953" s="337">
        <v>1.76</v>
      </c>
      <c r="G2953" s="331">
        <f t="shared" ref="G2953:G2954" si="88">C2953</f>
        <v>1</v>
      </c>
      <c r="H2953" s="300"/>
      <c r="I2953" s="300"/>
      <c r="J2953" s="300"/>
      <c r="K2953" s="301"/>
    </row>
    <row r="2954" spans="1:11" ht="15" customHeight="1">
      <c r="A2954" s="504" t="s">
        <v>432</v>
      </c>
      <c r="B2954" s="505" t="s">
        <v>432</v>
      </c>
      <c r="C2954" s="305">
        <v>1</v>
      </c>
      <c r="D2954" s="349"/>
      <c r="E2954" s="349"/>
      <c r="F2954" s="337">
        <v>1.87</v>
      </c>
      <c r="G2954" s="331">
        <f t="shared" si="88"/>
        <v>1</v>
      </c>
      <c r="K2954" s="301"/>
    </row>
    <row r="2955" spans="1:11" ht="15" customHeight="1" thickBot="1">
      <c r="A2955" s="502" t="s">
        <v>13</v>
      </c>
      <c r="B2955" s="477"/>
      <c r="C2955" s="477"/>
      <c r="D2955" s="477"/>
      <c r="E2955" s="477"/>
      <c r="F2955" s="473"/>
      <c r="G2955" s="308">
        <f>ROUNDUP((SUM(G2950:G2954)),0)</f>
        <v>5</v>
      </c>
      <c r="H2955" s="292"/>
      <c r="I2955" s="309"/>
      <c r="J2955" s="309"/>
      <c r="K2955" s="310"/>
    </row>
    <row r="2956" spans="1:11" ht="15" customHeight="1" thickBot="1">
      <c r="A2956" s="495"/>
      <c r="B2956" s="496"/>
      <c r="C2956" s="496"/>
      <c r="D2956" s="496"/>
      <c r="E2956" s="496"/>
      <c r="F2956" s="496"/>
      <c r="G2956" s="496"/>
      <c r="H2956" s="496"/>
      <c r="I2956" s="496"/>
      <c r="J2956" s="496"/>
      <c r="K2956" s="497"/>
    </row>
    <row r="2957" spans="1:11" ht="15" customHeight="1">
      <c r="A2957" s="311"/>
      <c r="B2957" s="312"/>
      <c r="C2957" s="312"/>
      <c r="D2957" s="312"/>
      <c r="E2957" s="312"/>
      <c r="F2957" s="312"/>
      <c r="G2957" s="312"/>
      <c r="H2957" s="312"/>
      <c r="I2957" s="312"/>
      <c r="J2957" s="312"/>
      <c r="K2957" s="313"/>
    </row>
    <row r="2958" spans="1:11" ht="15" customHeight="1">
      <c r="A2958" s="459"/>
      <c r="B2958" s="460"/>
      <c r="C2958" s="460"/>
      <c r="D2958" s="460"/>
      <c r="E2958" s="460"/>
      <c r="F2958" s="460"/>
      <c r="G2958" s="460"/>
      <c r="H2958" s="460"/>
      <c r="I2958" s="460"/>
      <c r="J2958" s="286"/>
      <c r="K2958" s="314"/>
    </row>
    <row r="2959" spans="1:11" ht="15" customHeight="1">
      <c r="A2959" s="461" t="s">
        <v>315</v>
      </c>
      <c r="B2959" s="460"/>
      <c r="C2959" s="460"/>
      <c r="D2959" s="316"/>
      <c r="E2959" s="316"/>
      <c r="F2959" s="462" t="s">
        <v>315</v>
      </c>
      <c r="G2959" s="460"/>
      <c r="H2959" s="460"/>
      <c r="I2959" s="316"/>
      <c r="J2959" s="286"/>
      <c r="K2959" s="314"/>
    </row>
    <row r="2960" spans="1:11" ht="15" customHeight="1" thickBot="1">
      <c r="A2960" s="451" t="s">
        <v>316</v>
      </c>
      <c r="B2960" s="452"/>
      <c r="C2960" s="452"/>
      <c r="D2960" s="317"/>
      <c r="E2960" s="317"/>
      <c r="F2960" s="453" t="s">
        <v>316</v>
      </c>
      <c r="G2960" s="452"/>
      <c r="H2960" s="452"/>
      <c r="I2960" s="317"/>
      <c r="J2960" s="318"/>
      <c r="K2960" s="319"/>
    </row>
    <row r="2961" spans="1:11" ht="15" customHeight="1">
      <c r="A2961" s="492" t="s">
        <v>302</v>
      </c>
      <c r="B2961" s="493"/>
      <c r="C2961" s="493"/>
      <c r="D2961" s="493"/>
      <c r="E2961" s="493"/>
      <c r="F2961" s="493"/>
      <c r="G2961" s="493"/>
      <c r="H2961" s="493"/>
      <c r="I2961" s="493"/>
      <c r="J2961" s="493"/>
      <c r="K2961" s="494"/>
    </row>
    <row r="2962" spans="1:11" ht="15" customHeight="1" thickBot="1">
      <c r="A2962" s="483"/>
      <c r="B2962" s="479"/>
      <c r="C2962" s="479"/>
      <c r="D2962" s="479"/>
      <c r="E2962" s="479"/>
      <c r="F2962" s="479"/>
      <c r="G2962" s="479"/>
      <c r="H2962" s="479"/>
      <c r="I2962" s="479"/>
      <c r="J2962" s="479"/>
      <c r="K2962" s="480"/>
    </row>
    <row r="2963" spans="1:11" ht="28.9" customHeight="1">
      <c r="A2963" s="288" t="s">
        <v>303</v>
      </c>
      <c r="B2963" s="484" t="str">
        <f>B3</f>
        <v>CONSTRUCCION DE LOS SISTEMAS DE ALCANTARILLADO PLUVIAL DE LOS BARRIOS EL DORADO, PRADOS DE SAN LUIS, SANTA CATALINA, PATRIOTAS, VILLA BACHUE y PRADOS DEL NORTE DE LA CIUDAD DE TUNJA.</v>
      </c>
      <c r="C2963" s="485"/>
      <c r="D2963" s="485"/>
      <c r="E2963" s="485"/>
      <c r="F2963" s="485"/>
      <c r="G2963" s="485"/>
      <c r="H2963" s="485"/>
      <c r="I2963" s="485"/>
      <c r="J2963" s="485"/>
      <c r="K2963" s="486"/>
    </row>
    <row r="2964" spans="1:11" ht="15" customHeight="1">
      <c r="A2964" s="487" t="s">
        <v>305</v>
      </c>
      <c r="B2964" s="455"/>
      <c r="C2964" s="488"/>
      <c r="D2964" s="489"/>
      <c r="E2964" s="489"/>
      <c r="F2964" s="455"/>
      <c r="G2964" s="490" t="s">
        <v>306</v>
      </c>
      <c r="H2964" s="455"/>
      <c r="I2964" s="490"/>
      <c r="J2964" s="489"/>
      <c r="K2964" s="491"/>
    </row>
    <row r="2965" spans="1:11" ht="31.9" customHeight="1" thickBot="1">
      <c r="A2965" s="289" t="s">
        <v>8</v>
      </c>
      <c r="B2965" s="465" t="s">
        <v>145</v>
      </c>
      <c r="C2965" s="466"/>
      <c r="D2965" s="467" t="s">
        <v>10</v>
      </c>
      <c r="E2965" s="468"/>
      <c r="F2965" s="466"/>
      <c r="G2965" s="503" t="str">
        <f>'PRESUPUESTO OFICIAL'!C159</f>
        <v>CONCRETO SIMPLE DE 21 MPa - (3000 PSI) IMPERMEABILIZADO PARA PLACAS PISOS</v>
      </c>
      <c r="H2965" s="468"/>
      <c r="I2965" s="468"/>
      <c r="J2965" s="290" t="s">
        <v>9</v>
      </c>
      <c r="K2965" s="291" t="s">
        <v>14</v>
      </c>
    </row>
    <row r="2966" spans="1:11" ht="15" customHeight="1">
      <c r="A2966" s="470" t="s">
        <v>307</v>
      </c>
      <c r="B2966" s="471"/>
      <c r="C2966" s="474" t="s">
        <v>5</v>
      </c>
      <c r="D2966" s="476" t="s">
        <v>308</v>
      </c>
      <c r="E2966" s="477"/>
      <c r="F2966" s="473"/>
      <c r="G2966" s="474" t="s">
        <v>13</v>
      </c>
      <c r="H2966" s="478" t="s">
        <v>309</v>
      </c>
      <c r="I2966" s="479"/>
      <c r="J2966" s="479"/>
      <c r="K2966" s="480"/>
    </row>
    <row r="2967" spans="1:11" ht="15" customHeight="1">
      <c r="A2967" s="483"/>
      <c r="B2967" s="471"/>
      <c r="C2967" s="506"/>
      <c r="D2967" s="323" t="s">
        <v>345</v>
      </c>
      <c r="E2967" s="323" t="s">
        <v>311</v>
      </c>
      <c r="F2967" s="323" t="s">
        <v>312</v>
      </c>
      <c r="G2967" s="506"/>
      <c r="H2967" s="481"/>
      <c r="I2967" s="477"/>
      <c r="J2967" s="477"/>
      <c r="K2967" s="482"/>
    </row>
    <row r="2968" spans="1:11" ht="15" customHeight="1">
      <c r="A2968" s="501" t="s">
        <v>346</v>
      </c>
      <c r="B2968" s="509" t="s">
        <v>324</v>
      </c>
      <c r="C2968" s="305">
        <v>7</v>
      </c>
      <c r="D2968" s="304">
        <f>PI()*(1^2)</f>
        <v>3.1415926535897931</v>
      </c>
      <c r="E2968" s="306"/>
      <c r="F2968" s="307">
        <v>0.2</v>
      </c>
      <c r="G2968" s="331">
        <f>C2968*D2968*F2968</f>
        <v>4.3982297150257104</v>
      </c>
      <c r="H2968" s="300"/>
      <c r="I2968" s="300"/>
      <c r="J2968" s="300"/>
      <c r="K2968" s="301"/>
    </row>
    <row r="2969" spans="1:11" ht="15" customHeight="1">
      <c r="A2969" s="501"/>
      <c r="B2969" s="509"/>
      <c r="C2969" s="305"/>
      <c r="D2969" s="304"/>
      <c r="E2969" s="306"/>
      <c r="F2969" s="307"/>
      <c r="G2969" s="331"/>
      <c r="H2969" s="300"/>
      <c r="I2969" s="300"/>
      <c r="J2969" s="300"/>
      <c r="K2969" s="301"/>
    </row>
    <row r="2970" spans="1:11" ht="15" customHeight="1">
      <c r="A2970" s="501"/>
      <c r="B2970" s="509"/>
      <c r="C2970" s="305"/>
      <c r="D2970" s="304"/>
      <c r="E2970" s="306"/>
      <c r="F2970" s="307"/>
      <c r="G2970" s="331"/>
      <c r="H2970" s="300"/>
      <c r="I2970" s="300"/>
      <c r="J2970" s="300"/>
      <c r="K2970" s="301"/>
    </row>
    <row r="2971" spans="1:11" ht="15" customHeight="1">
      <c r="A2971" s="501"/>
      <c r="B2971" s="509"/>
      <c r="C2971" s="305"/>
      <c r="D2971" s="304"/>
      <c r="E2971" s="306"/>
      <c r="F2971" s="307"/>
      <c r="G2971" s="331"/>
      <c r="H2971" s="300"/>
      <c r="I2971" s="300"/>
      <c r="J2971" s="300"/>
      <c r="K2971" s="301"/>
    </row>
    <row r="2972" spans="1:11" ht="15" customHeight="1">
      <c r="A2972" s="501"/>
      <c r="B2972" s="509"/>
      <c r="C2972" s="305"/>
      <c r="D2972" s="349"/>
      <c r="E2972" s="349"/>
      <c r="F2972" s="349"/>
      <c r="G2972" s="331"/>
      <c r="K2972" s="301"/>
    </row>
    <row r="2973" spans="1:11" ht="15" customHeight="1" thickBot="1">
      <c r="A2973" s="502" t="s">
        <v>13</v>
      </c>
      <c r="B2973" s="477"/>
      <c r="C2973" s="477"/>
      <c r="D2973" s="477"/>
      <c r="E2973" s="477"/>
      <c r="F2973" s="473"/>
      <c r="G2973" s="308">
        <f>ROUNDUP((SUM(G2968:G2972)),0)</f>
        <v>5</v>
      </c>
      <c r="H2973" s="292"/>
      <c r="I2973" s="309"/>
      <c r="J2973" s="309"/>
      <c r="K2973" s="310"/>
    </row>
    <row r="2974" spans="1:11" ht="15" customHeight="1" thickBot="1">
      <c r="A2974" s="495"/>
      <c r="B2974" s="496"/>
      <c r="C2974" s="496"/>
      <c r="D2974" s="496"/>
      <c r="E2974" s="496"/>
      <c r="F2974" s="496"/>
      <c r="G2974" s="496"/>
      <c r="H2974" s="496"/>
      <c r="I2974" s="496"/>
      <c r="J2974" s="496"/>
      <c r="K2974" s="497"/>
    </row>
    <row r="2975" spans="1:11" ht="15" customHeight="1">
      <c r="A2975" s="311"/>
      <c r="B2975" s="312"/>
      <c r="C2975" s="312"/>
      <c r="D2975" s="312"/>
      <c r="E2975" s="312"/>
      <c r="F2975" s="312"/>
      <c r="G2975" s="312"/>
      <c r="H2975" s="312"/>
      <c r="I2975" s="312"/>
      <c r="J2975" s="312"/>
      <c r="K2975" s="313"/>
    </row>
    <row r="2976" spans="1:11" ht="15" customHeight="1">
      <c r="A2976" s="459"/>
      <c r="B2976" s="460"/>
      <c r="C2976" s="460"/>
      <c r="D2976" s="460"/>
      <c r="E2976" s="460"/>
      <c r="F2976" s="460"/>
      <c r="G2976" s="460"/>
      <c r="H2976" s="460"/>
      <c r="I2976" s="460"/>
      <c r="J2976" s="286"/>
      <c r="K2976" s="314"/>
    </row>
    <row r="2977" spans="1:11" ht="15" customHeight="1">
      <c r="A2977" s="461" t="s">
        <v>315</v>
      </c>
      <c r="B2977" s="460"/>
      <c r="C2977" s="460"/>
      <c r="D2977" s="316"/>
      <c r="E2977" s="316"/>
      <c r="F2977" s="462" t="s">
        <v>315</v>
      </c>
      <c r="G2977" s="460"/>
      <c r="H2977" s="460"/>
      <c r="I2977" s="316"/>
      <c r="J2977" s="286"/>
      <c r="K2977" s="314"/>
    </row>
    <row r="2978" spans="1:11" ht="15" customHeight="1" thickBot="1">
      <c r="A2978" s="451" t="s">
        <v>316</v>
      </c>
      <c r="B2978" s="452"/>
      <c r="C2978" s="452"/>
      <c r="D2978" s="317"/>
      <c r="E2978" s="317"/>
      <c r="F2978" s="453" t="s">
        <v>316</v>
      </c>
      <c r="G2978" s="452"/>
      <c r="H2978" s="452"/>
      <c r="I2978" s="317"/>
      <c r="J2978" s="318"/>
      <c r="K2978" s="319"/>
    </row>
    <row r="2979" spans="1:11" ht="15" customHeight="1">
      <c r="A2979" s="492" t="s">
        <v>302</v>
      </c>
      <c r="B2979" s="493"/>
      <c r="C2979" s="493"/>
      <c r="D2979" s="493"/>
      <c r="E2979" s="493"/>
      <c r="F2979" s="493"/>
      <c r="G2979" s="493"/>
      <c r="H2979" s="493"/>
      <c r="I2979" s="493"/>
      <c r="J2979" s="493"/>
      <c r="K2979" s="494"/>
    </row>
    <row r="2980" spans="1:11" ht="15" customHeight="1" thickBot="1">
      <c r="A2980" s="483"/>
      <c r="B2980" s="479"/>
      <c r="C2980" s="479"/>
      <c r="D2980" s="479"/>
      <c r="E2980" s="479"/>
      <c r="F2980" s="479"/>
      <c r="G2980" s="479"/>
      <c r="H2980" s="479"/>
      <c r="I2980" s="479"/>
      <c r="J2980" s="479"/>
      <c r="K2980" s="480"/>
    </row>
    <row r="2981" spans="1:11" ht="30" customHeight="1">
      <c r="A2981" s="288" t="s">
        <v>303</v>
      </c>
      <c r="B2981" s="484" t="str">
        <f>B3</f>
        <v>CONSTRUCCION DE LOS SISTEMAS DE ALCANTARILLADO PLUVIAL DE LOS BARRIOS EL DORADO, PRADOS DE SAN LUIS, SANTA CATALINA, PATRIOTAS, VILLA BACHUE y PRADOS DEL NORTE DE LA CIUDAD DE TUNJA.</v>
      </c>
      <c r="C2981" s="485"/>
      <c r="D2981" s="485"/>
      <c r="E2981" s="485"/>
      <c r="F2981" s="485"/>
      <c r="G2981" s="485"/>
      <c r="H2981" s="485"/>
      <c r="I2981" s="485"/>
      <c r="J2981" s="485"/>
      <c r="K2981" s="486"/>
    </row>
    <row r="2982" spans="1:11" ht="15" customHeight="1">
      <c r="A2982" s="487" t="s">
        <v>305</v>
      </c>
      <c r="B2982" s="455"/>
      <c r="C2982" s="488"/>
      <c r="D2982" s="489"/>
      <c r="E2982" s="489"/>
      <c r="F2982" s="455"/>
      <c r="G2982" s="490" t="s">
        <v>306</v>
      </c>
      <c r="H2982" s="455"/>
      <c r="I2982" s="490"/>
      <c r="J2982" s="489"/>
      <c r="K2982" s="491"/>
    </row>
    <row r="2983" spans="1:11" ht="27.6" customHeight="1" thickBot="1">
      <c r="A2983" s="289" t="s">
        <v>8</v>
      </c>
      <c r="B2983" s="465" t="s">
        <v>146</v>
      </c>
      <c r="C2983" s="466"/>
      <c r="D2983" s="467" t="s">
        <v>10</v>
      </c>
      <c r="E2983" s="468"/>
      <c r="F2983" s="466"/>
      <c r="G2983" s="503" t="str">
        <f>'PRESUPUESTO OFICIAL'!C160</f>
        <v>CONCRETO SIMPLE DE 21 MPa - (3000 PSI) IMPERMEABILIZADO PARA TAPAS</v>
      </c>
      <c r="H2983" s="468"/>
      <c r="I2983" s="468"/>
      <c r="J2983" s="290" t="s">
        <v>9</v>
      </c>
      <c r="K2983" s="291" t="s">
        <v>14</v>
      </c>
    </row>
    <row r="2984" spans="1:11" ht="15" customHeight="1">
      <c r="A2984" s="470" t="s">
        <v>307</v>
      </c>
      <c r="B2984" s="471"/>
      <c r="C2984" s="474" t="s">
        <v>5</v>
      </c>
      <c r="D2984" s="476" t="s">
        <v>308</v>
      </c>
      <c r="E2984" s="477"/>
      <c r="F2984" s="473"/>
      <c r="G2984" s="474" t="s">
        <v>13</v>
      </c>
      <c r="H2984" s="478" t="s">
        <v>309</v>
      </c>
      <c r="I2984" s="479"/>
      <c r="J2984" s="479"/>
      <c r="K2984" s="480"/>
    </row>
    <row r="2985" spans="1:11" ht="15" customHeight="1">
      <c r="A2985" s="483"/>
      <c r="B2985" s="471"/>
      <c r="C2985" s="506"/>
      <c r="D2985" s="323" t="s">
        <v>310</v>
      </c>
      <c r="E2985" s="323" t="s">
        <v>311</v>
      </c>
      <c r="F2985" s="323" t="s">
        <v>312</v>
      </c>
      <c r="G2985" s="506"/>
      <c r="H2985" s="481"/>
      <c r="I2985" s="477"/>
      <c r="J2985" s="477"/>
      <c r="K2985" s="482"/>
    </row>
    <row r="2986" spans="1:11" ht="15" customHeight="1">
      <c r="A2986" s="501" t="s">
        <v>346</v>
      </c>
      <c r="B2986" s="509" t="s">
        <v>324</v>
      </c>
      <c r="C2986" s="305">
        <v>7</v>
      </c>
      <c r="D2986" s="304">
        <f>PI()*(1^2)</f>
        <v>3.1415926535897931</v>
      </c>
      <c r="E2986" s="306"/>
      <c r="F2986" s="307">
        <v>0.25</v>
      </c>
      <c r="G2986" s="331">
        <f>C2986*D2986*F2986</f>
        <v>5.497787143782138</v>
      </c>
      <c r="H2986" s="300"/>
      <c r="I2986" s="300"/>
      <c r="J2986" s="300"/>
      <c r="K2986" s="301"/>
    </row>
    <row r="2987" spans="1:11" ht="15" customHeight="1">
      <c r="A2987" s="501" t="s">
        <v>347</v>
      </c>
      <c r="B2987" s="509" t="s">
        <v>326</v>
      </c>
      <c r="C2987" s="305">
        <v>-7</v>
      </c>
      <c r="D2987" s="304">
        <f>PI()*(0.35^2)</f>
        <v>0.38484510006474959</v>
      </c>
      <c r="E2987" s="306"/>
      <c r="F2987" s="307">
        <v>0.2</v>
      </c>
      <c r="G2987" s="331">
        <f>C2987*D2987*F2987</f>
        <v>-0.53878314009064943</v>
      </c>
      <c r="H2987" s="300"/>
      <c r="I2987" s="300"/>
      <c r="J2987" s="300"/>
      <c r="K2987" s="301"/>
    </row>
    <row r="2988" spans="1:11" ht="15" customHeight="1">
      <c r="A2988" s="501"/>
      <c r="B2988" s="509"/>
      <c r="C2988" s="305"/>
      <c r="D2988" s="304"/>
      <c r="E2988" s="306"/>
      <c r="F2988" s="307"/>
      <c r="G2988" s="331"/>
      <c r="H2988" s="300"/>
      <c r="I2988" s="300"/>
      <c r="J2988" s="300"/>
      <c r="K2988" s="301"/>
    </row>
    <row r="2989" spans="1:11" ht="15" customHeight="1">
      <c r="A2989" s="501"/>
      <c r="B2989" s="509"/>
      <c r="C2989" s="305"/>
      <c r="D2989" s="304"/>
      <c r="E2989" s="306"/>
      <c r="F2989" s="307"/>
      <c r="G2989" s="331"/>
      <c r="H2989" s="300"/>
      <c r="I2989" s="300"/>
      <c r="J2989" s="300"/>
      <c r="K2989" s="301"/>
    </row>
    <row r="2990" spans="1:11" ht="15" customHeight="1">
      <c r="A2990" s="501"/>
      <c r="B2990" s="509"/>
      <c r="C2990" s="305"/>
      <c r="D2990" s="349"/>
      <c r="E2990" s="349"/>
      <c r="F2990" s="349"/>
      <c r="G2990" s="331"/>
      <c r="K2990" s="301"/>
    </row>
    <row r="2991" spans="1:11" ht="15" customHeight="1" thickBot="1">
      <c r="A2991" s="502" t="s">
        <v>13</v>
      </c>
      <c r="B2991" s="477"/>
      <c r="C2991" s="477"/>
      <c r="D2991" s="477"/>
      <c r="E2991" s="477"/>
      <c r="F2991" s="473"/>
      <c r="G2991" s="308">
        <f>ROUNDUP((SUM(G2986:G2990)),0)</f>
        <v>5</v>
      </c>
      <c r="H2991" s="292"/>
      <c r="I2991" s="309"/>
      <c r="J2991" s="309"/>
      <c r="K2991" s="310"/>
    </row>
    <row r="2992" spans="1:11" ht="15" customHeight="1" thickBot="1">
      <c r="A2992" s="495"/>
      <c r="B2992" s="496"/>
      <c r="C2992" s="496"/>
      <c r="D2992" s="496"/>
      <c r="E2992" s="496"/>
      <c r="F2992" s="496"/>
      <c r="G2992" s="496"/>
      <c r="H2992" s="496"/>
      <c r="I2992" s="496"/>
      <c r="J2992" s="496"/>
      <c r="K2992" s="497"/>
    </row>
    <row r="2993" spans="1:11" ht="15" customHeight="1">
      <c r="A2993" s="311"/>
      <c r="B2993" s="312"/>
      <c r="C2993" s="312"/>
      <c r="D2993" s="312"/>
      <c r="E2993" s="312"/>
      <c r="F2993" s="312"/>
      <c r="G2993" s="312"/>
      <c r="H2993" s="312"/>
      <c r="I2993" s="312"/>
      <c r="J2993" s="312"/>
      <c r="K2993" s="313"/>
    </row>
    <row r="2994" spans="1:11" ht="15" customHeight="1">
      <c r="A2994" s="459"/>
      <c r="B2994" s="460"/>
      <c r="C2994" s="460"/>
      <c r="D2994" s="460"/>
      <c r="E2994" s="460"/>
      <c r="F2994" s="460"/>
      <c r="G2994" s="460"/>
      <c r="H2994" s="460"/>
      <c r="I2994" s="460"/>
      <c r="J2994" s="286"/>
      <c r="K2994" s="314"/>
    </row>
    <row r="2995" spans="1:11" ht="15" customHeight="1">
      <c r="A2995" s="461" t="s">
        <v>315</v>
      </c>
      <c r="B2995" s="460"/>
      <c r="C2995" s="460"/>
      <c r="D2995" s="316"/>
      <c r="E2995" s="316"/>
      <c r="F2995" s="462" t="s">
        <v>315</v>
      </c>
      <c r="G2995" s="460"/>
      <c r="H2995" s="460"/>
      <c r="I2995" s="316"/>
      <c r="J2995" s="286"/>
      <c r="K2995" s="314"/>
    </row>
    <row r="2996" spans="1:11" ht="15" customHeight="1" thickBot="1">
      <c r="A2996" s="451" t="s">
        <v>316</v>
      </c>
      <c r="B2996" s="452"/>
      <c r="C2996" s="452"/>
      <c r="D2996" s="317"/>
      <c r="E2996" s="317"/>
      <c r="F2996" s="453" t="s">
        <v>316</v>
      </c>
      <c r="G2996" s="452"/>
      <c r="H2996" s="452"/>
      <c r="I2996" s="317"/>
      <c r="J2996" s="318"/>
      <c r="K2996" s="319"/>
    </row>
    <row r="2997" spans="1:11" ht="15" customHeight="1">
      <c r="A2997" s="492" t="s">
        <v>302</v>
      </c>
      <c r="B2997" s="493"/>
      <c r="C2997" s="493"/>
      <c r="D2997" s="493"/>
      <c r="E2997" s="493"/>
      <c r="F2997" s="493"/>
      <c r="G2997" s="493"/>
      <c r="H2997" s="493"/>
      <c r="I2997" s="493"/>
      <c r="J2997" s="493"/>
      <c r="K2997" s="494"/>
    </row>
    <row r="2998" spans="1:11" ht="15" customHeight="1" thickBot="1">
      <c r="A2998" s="483"/>
      <c r="B2998" s="479"/>
      <c r="C2998" s="479"/>
      <c r="D2998" s="479"/>
      <c r="E2998" s="479"/>
      <c r="F2998" s="479"/>
      <c r="G2998" s="479"/>
      <c r="H2998" s="479"/>
      <c r="I2998" s="479"/>
      <c r="J2998" s="479"/>
      <c r="K2998" s="480"/>
    </row>
    <row r="2999" spans="1:11" ht="25.9" customHeight="1">
      <c r="A2999" s="288" t="s">
        <v>303</v>
      </c>
      <c r="B2999" s="484" t="str">
        <f>B3</f>
        <v>CONSTRUCCION DE LOS SISTEMAS DE ALCANTARILLADO PLUVIAL DE LOS BARRIOS EL DORADO, PRADOS DE SAN LUIS, SANTA CATALINA, PATRIOTAS, VILLA BACHUE y PRADOS DEL NORTE DE LA CIUDAD DE TUNJA.</v>
      </c>
      <c r="C2999" s="485"/>
      <c r="D2999" s="485"/>
      <c r="E2999" s="485"/>
      <c r="F2999" s="485"/>
      <c r="G2999" s="485"/>
      <c r="H2999" s="485"/>
      <c r="I2999" s="485"/>
      <c r="J2999" s="485"/>
      <c r="K2999" s="486"/>
    </row>
    <row r="3000" spans="1:11" ht="15" customHeight="1">
      <c r="A3000" s="487" t="s">
        <v>305</v>
      </c>
      <c r="B3000" s="455"/>
      <c r="C3000" s="488"/>
      <c r="D3000" s="489"/>
      <c r="E3000" s="489"/>
      <c r="F3000" s="455"/>
      <c r="G3000" s="490" t="s">
        <v>306</v>
      </c>
      <c r="H3000" s="455"/>
      <c r="I3000" s="490"/>
      <c r="J3000" s="489"/>
      <c r="K3000" s="491"/>
    </row>
    <row r="3001" spans="1:11" ht="33.6" customHeight="1" thickBot="1">
      <c r="A3001" s="289" t="s">
        <v>8</v>
      </c>
      <c r="B3001" s="465" t="s">
        <v>147</v>
      </c>
      <c r="C3001" s="466"/>
      <c r="D3001" s="467" t="s">
        <v>10</v>
      </c>
      <c r="E3001" s="468"/>
      <c r="F3001" s="466"/>
      <c r="G3001" s="503" t="str">
        <f>'PRESUPUESTO OFICIAL'!C161</f>
        <v>PASO DE ESCALERILLA DE GATO CON VARILLA DE 5/8"</v>
      </c>
      <c r="H3001" s="468"/>
      <c r="I3001" s="468"/>
      <c r="J3001" s="290" t="s">
        <v>9</v>
      </c>
      <c r="K3001" s="291" t="s">
        <v>9</v>
      </c>
    </row>
    <row r="3002" spans="1:11" ht="15" customHeight="1">
      <c r="A3002" s="470" t="s">
        <v>307</v>
      </c>
      <c r="B3002" s="471"/>
      <c r="C3002" s="474" t="s">
        <v>5</v>
      </c>
      <c r="D3002" s="476" t="s">
        <v>308</v>
      </c>
      <c r="E3002" s="477"/>
      <c r="F3002" s="473"/>
      <c r="G3002" s="474" t="s">
        <v>13</v>
      </c>
      <c r="H3002" s="478" t="s">
        <v>309</v>
      </c>
      <c r="I3002" s="479"/>
      <c r="J3002" s="479"/>
      <c r="K3002" s="480"/>
    </row>
    <row r="3003" spans="1:11" ht="15" customHeight="1">
      <c r="A3003" s="483"/>
      <c r="B3003" s="471"/>
      <c r="C3003" s="506"/>
      <c r="D3003" s="323" t="s">
        <v>310</v>
      </c>
      <c r="E3003" s="323" t="s">
        <v>348</v>
      </c>
      <c r="F3003" s="323" t="s">
        <v>349</v>
      </c>
      <c r="G3003" s="506"/>
      <c r="H3003" s="481"/>
      <c r="I3003" s="477"/>
      <c r="J3003" s="477"/>
      <c r="K3003" s="482"/>
    </row>
    <row r="3004" spans="1:11" ht="15" customHeight="1">
      <c r="A3004" s="454" t="s">
        <v>318</v>
      </c>
      <c r="B3004" s="463" t="s">
        <v>318</v>
      </c>
      <c r="C3004" s="305">
        <v>4</v>
      </c>
      <c r="D3004" s="304"/>
      <c r="E3004" s="306"/>
      <c r="F3004" s="337">
        <v>1.52</v>
      </c>
      <c r="G3004" s="331">
        <f>C3004</f>
        <v>4</v>
      </c>
      <c r="H3004" s="300"/>
      <c r="I3004" s="300"/>
      <c r="J3004" s="300"/>
      <c r="K3004" s="301"/>
    </row>
    <row r="3005" spans="1:11" ht="15" customHeight="1">
      <c r="A3005" s="454" t="s">
        <v>342</v>
      </c>
      <c r="B3005" s="463" t="s">
        <v>342</v>
      </c>
      <c r="C3005" s="305">
        <v>4</v>
      </c>
      <c r="D3005" s="304"/>
      <c r="E3005" s="306"/>
      <c r="F3005" s="337">
        <v>1.4100000000000001</v>
      </c>
      <c r="G3005" s="331">
        <f t="shared" ref="G3005:G3010" si="89">C3005</f>
        <v>4</v>
      </c>
      <c r="H3005" s="300"/>
      <c r="I3005" s="300"/>
      <c r="J3005" s="300"/>
      <c r="K3005" s="301"/>
    </row>
    <row r="3006" spans="1:11" ht="15" customHeight="1">
      <c r="A3006" s="454" t="s">
        <v>319</v>
      </c>
      <c r="B3006" s="463" t="s">
        <v>319</v>
      </c>
      <c r="C3006" s="305">
        <v>3</v>
      </c>
      <c r="D3006" s="304"/>
      <c r="E3006" s="306"/>
      <c r="F3006" s="337">
        <v>1.3000000000000003</v>
      </c>
      <c r="G3006" s="331">
        <f t="shared" si="89"/>
        <v>3</v>
      </c>
      <c r="H3006" s="300"/>
      <c r="I3006" s="300"/>
      <c r="J3006" s="300"/>
      <c r="K3006" s="301"/>
    </row>
    <row r="3007" spans="1:11" ht="15" customHeight="1">
      <c r="A3007" s="507" t="s">
        <v>424</v>
      </c>
      <c r="B3007" s="508" t="s">
        <v>424</v>
      </c>
      <c r="C3007" s="305">
        <v>4</v>
      </c>
      <c r="D3007" s="304"/>
      <c r="E3007" s="306"/>
      <c r="F3007" s="337">
        <v>1.52</v>
      </c>
      <c r="G3007" s="331">
        <f t="shared" si="89"/>
        <v>4</v>
      </c>
      <c r="H3007" s="300"/>
      <c r="I3007" s="300"/>
      <c r="J3007" s="300"/>
      <c r="K3007" s="301"/>
    </row>
    <row r="3008" spans="1:11" ht="15" customHeight="1">
      <c r="A3008" s="501" t="s">
        <v>344</v>
      </c>
      <c r="B3008" s="501" t="s">
        <v>344</v>
      </c>
      <c r="C3008" s="305">
        <v>4</v>
      </c>
      <c r="D3008" s="304"/>
      <c r="E3008" s="306"/>
      <c r="F3008" s="337">
        <v>1.63</v>
      </c>
      <c r="G3008" s="331">
        <f t="shared" si="89"/>
        <v>4</v>
      </c>
      <c r="H3008" s="300"/>
      <c r="I3008" s="300"/>
      <c r="J3008" s="300"/>
      <c r="K3008" s="301"/>
    </row>
    <row r="3009" spans="1:11" ht="15" customHeight="1">
      <c r="A3009" s="501" t="s">
        <v>431</v>
      </c>
      <c r="B3009" s="501" t="s">
        <v>431</v>
      </c>
      <c r="C3009" s="305">
        <v>4</v>
      </c>
      <c r="D3009" s="304"/>
      <c r="E3009" s="306"/>
      <c r="F3009" s="337">
        <v>1.7600000000000002</v>
      </c>
      <c r="G3009" s="331">
        <f t="shared" si="89"/>
        <v>4</v>
      </c>
      <c r="H3009" s="300"/>
      <c r="I3009" s="300"/>
      <c r="J3009" s="300"/>
      <c r="K3009" s="301"/>
    </row>
    <row r="3010" spans="1:11" ht="15" customHeight="1">
      <c r="A3010" s="501" t="s">
        <v>432</v>
      </c>
      <c r="B3010" s="501" t="s">
        <v>432</v>
      </c>
      <c r="C3010" s="305">
        <v>5</v>
      </c>
      <c r="D3010" s="304"/>
      <c r="E3010" s="306"/>
      <c r="F3010" s="337">
        <v>1.87</v>
      </c>
      <c r="G3010" s="331">
        <f t="shared" si="89"/>
        <v>5</v>
      </c>
      <c r="H3010" s="300"/>
      <c r="I3010" s="300"/>
      <c r="J3010" s="300"/>
      <c r="K3010" s="301"/>
    </row>
    <row r="3011" spans="1:11" ht="15" customHeight="1">
      <c r="A3011" s="454"/>
      <c r="B3011" s="463"/>
      <c r="C3011" s="305"/>
      <c r="D3011" s="304"/>
      <c r="E3011" s="306"/>
      <c r="F3011" s="337"/>
      <c r="G3011" s="331"/>
      <c r="H3011" s="300"/>
      <c r="I3011" s="300"/>
      <c r="J3011" s="300"/>
      <c r="K3011" s="301"/>
    </row>
    <row r="3012" spans="1:11" ht="15" customHeight="1">
      <c r="A3012" s="454"/>
      <c r="B3012" s="463"/>
      <c r="C3012" s="305"/>
      <c r="D3012" s="304"/>
      <c r="E3012" s="306"/>
      <c r="F3012" s="337"/>
      <c r="G3012" s="331"/>
      <c r="H3012" s="300"/>
      <c r="I3012" s="300"/>
      <c r="J3012" s="300"/>
      <c r="K3012" s="301"/>
    </row>
    <row r="3013" spans="1:11" ht="15" customHeight="1">
      <c r="A3013" s="454"/>
      <c r="B3013" s="455"/>
      <c r="C3013" s="305"/>
      <c r="D3013" s="304"/>
      <c r="E3013" s="306"/>
      <c r="F3013" s="337"/>
      <c r="G3013" s="331"/>
      <c r="H3013" s="300"/>
      <c r="I3013" s="300"/>
      <c r="J3013" s="300"/>
      <c r="K3013" s="301"/>
    </row>
    <row r="3014" spans="1:11" ht="15" customHeight="1">
      <c r="A3014" s="501"/>
      <c r="B3014" s="509"/>
      <c r="C3014" s="305"/>
      <c r="D3014" s="304"/>
      <c r="E3014" s="306"/>
      <c r="F3014" s="307"/>
      <c r="G3014" s="331"/>
      <c r="H3014" s="300"/>
      <c r="I3014" s="300"/>
      <c r="J3014" s="300"/>
      <c r="K3014" s="301"/>
    </row>
    <row r="3015" spans="1:11" ht="15" customHeight="1">
      <c r="A3015" s="501"/>
      <c r="B3015" s="509"/>
      <c r="C3015" s="305"/>
      <c r="D3015" s="304"/>
      <c r="E3015" s="306"/>
      <c r="F3015" s="307"/>
      <c r="G3015" s="331"/>
      <c r="H3015" s="300"/>
      <c r="I3015" s="300"/>
      <c r="J3015" s="300"/>
      <c r="K3015" s="301"/>
    </row>
    <row r="3016" spans="1:11" ht="15" customHeight="1">
      <c r="A3016" s="501"/>
      <c r="B3016" s="509"/>
      <c r="C3016" s="305"/>
      <c r="D3016" s="349"/>
      <c r="E3016" s="349"/>
      <c r="F3016" s="349"/>
      <c r="G3016" s="331"/>
      <c r="K3016" s="301"/>
    </row>
    <row r="3017" spans="1:11" ht="15" customHeight="1" thickBot="1">
      <c r="A3017" s="502" t="s">
        <v>13</v>
      </c>
      <c r="B3017" s="477"/>
      <c r="C3017" s="477"/>
      <c r="D3017" s="477"/>
      <c r="E3017" s="477"/>
      <c r="F3017" s="473"/>
      <c r="G3017" s="308">
        <f>ROUNDUP((SUM(G3004:G3016)),0)</f>
        <v>28</v>
      </c>
      <c r="H3017" s="292"/>
      <c r="I3017" s="309"/>
      <c r="J3017" s="309"/>
      <c r="K3017" s="310"/>
    </row>
    <row r="3018" spans="1:11" ht="15" customHeight="1" thickBot="1">
      <c r="A3018" s="495"/>
      <c r="B3018" s="496"/>
      <c r="C3018" s="496"/>
      <c r="D3018" s="496"/>
      <c r="E3018" s="496"/>
      <c r="F3018" s="496"/>
      <c r="G3018" s="496"/>
      <c r="H3018" s="496"/>
      <c r="I3018" s="496"/>
      <c r="J3018" s="496"/>
      <c r="K3018" s="497"/>
    </row>
    <row r="3019" spans="1:11" ht="15" customHeight="1">
      <c r="A3019" s="311"/>
      <c r="B3019" s="312"/>
      <c r="C3019" s="312"/>
      <c r="D3019" s="312"/>
      <c r="E3019" s="312"/>
      <c r="F3019" s="312"/>
      <c r="G3019" s="312"/>
      <c r="H3019" s="312"/>
      <c r="I3019" s="312"/>
      <c r="J3019" s="312"/>
      <c r="K3019" s="313"/>
    </row>
    <row r="3020" spans="1:11" ht="15" customHeight="1">
      <c r="A3020" s="459"/>
      <c r="B3020" s="460"/>
      <c r="C3020" s="460"/>
      <c r="D3020" s="460"/>
      <c r="E3020" s="460"/>
      <c r="F3020" s="460"/>
      <c r="G3020" s="460"/>
      <c r="H3020" s="460"/>
      <c r="I3020" s="460"/>
      <c r="J3020" s="286"/>
      <c r="K3020" s="314"/>
    </row>
    <row r="3021" spans="1:11" ht="15" customHeight="1">
      <c r="A3021" s="461" t="s">
        <v>315</v>
      </c>
      <c r="B3021" s="460"/>
      <c r="C3021" s="460"/>
      <c r="D3021" s="316"/>
      <c r="E3021" s="316"/>
      <c r="F3021" s="462" t="s">
        <v>315</v>
      </c>
      <c r="G3021" s="460"/>
      <c r="H3021" s="460"/>
      <c r="I3021" s="316"/>
      <c r="J3021" s="286"/>
      <c r="K3021" s="314"/>
    </row>
    <row r="3022" spans="1:11" ht="15" customHeight="1" thickBot="1">
      <c r="A3022" s="451" t="s">
        <v>316</v>
      </c>
      <c r="B3022" s="452"/>
      <c r="C3022" s="452"/>
      <c r="D3022" s="317"/>
      <c r="E3022" s="317"/>
      <c r="F3022" s="453" t="s">
        <v>316</v>
      </c>
      <c r="G3022" s="452"/>
      <c r="H3022" s="452"/>
      <c r="I3022" s="317"/>
      <c r="J3022" s="318"/>
      <c r="K3022" s="319"/>
    </row>
    <row r="3023" spans="1:11" ht="15" customHeight="1">
      <c r="A3023" s="492" t="s">
        <v>302</v>
      </c>
      <c r="B3023" s="493"/>
      <c r="C3023" s="493"/>
      <c r="D3023" s="493"/>
      <c r="E3023" s="493"/>
      <c r="F3023" s="493"/>
      <c r="G3023" s="493"/>
      <c r="H3023" s="493"/>
      <c r="I3023" s="493"/>
      <c r="J3023" s="493"/>
      <c r="K3023" s="494"/>
    </row>
    <row r="3024" spans="1:11" ht="15" customHeight="1" thickBot="1">
      <c r="A3024" s="483"/>
      <c r="B3024" s="479"/>
      <c r="C3024" s="479"/>
      <c r="D3024" s="479"/>
      <c r="E3024" s="479"/>
      <c r="F3024" s="479"/>
      <c r="G3024" s="479"/>
      <c r="H3024" s="479"/>
      <c r="I3024" s="479"/>
      <c r="J3024" s="479"/>
      <c r="K3024" s="480"/>
    </row>
    <row r="3025" spans="1:11" ht="27.6" customHeight="1">
      <c r="A3025" s="288" t="s">
        <v>303</v>
      </c>
      <c r="B3025" s="484" t="str">
        <f>B3</f>
        <v>CONSTRUCCION DE LOS SISTEMAS DE ALCANTARILLADO PLUVIAL DE LOS BARRIOS EL DORADO, PRADOS DE SAN LUIS, SANTA CATALINA, PATRIOTAS, VILLA BACHUE y PRADOS DEL NORTE DE LA CIUDAD DE TUNJA.</v>
      </c>
      <c r="C3025" s="485"/>
      <c r="D3025" s="485"/>
      <c r="E3025" s="485"/>
      <c r="F3025" s="485"/>
      <c r="G3025" s="485"/>
      <c r="H3025" s="485"/>
      <c r="I3025" s="485"/>
      <c r="J3025" s="485"/>
      <c r="K3025" s="486"/>
    </row>
    <row r="3026" spans="1:11" ht="15" customHeight="1">
      <c r="A3026" s="487" t="s">
        <v>305</v>
      </c>
      <c r="B3026" s="455"/>
      <c r="C3026" s="488"/>
      <c r="D3026" s="489"/>
      <c r="E3026" s="489"/>
      <c r="F3026" s="455"/>
      <c r="G3026" s="490" t="s">
        <v>306</v>
      </c>
      <c r="H3026" s="455"/>
      <c r="I3026" s="490"/>
      <c r="J3026" s="489"/>
      <c r="K3026" s="491"/>
    </row>
    <row r="3027" spans="1:11" ht="28.15" customHeight="1" thickBot="1">
      <c r="A3027" s="289" t="s">
        <v>8</v>
      </c>
      <c r="B3027" s="465" t="s">
        <v>148</v>
      </c>
      <c r="C3027" s="466"/>
      <c r="D3027" s="467" t="s">
        <v>10</v>
      </c>
      <c r="E3027" s="468"/>
      <c r="F3027" s="466"/>
      <c r="G3027" s="503" t="str">
        <f>'PRESUPUESTO OFICIAL'!C162</f>
        <v>BASE Y CAÑUELA EN CONCRETO DE 17.5 MPa - (2500 PSI)</v>
      </c>
      <c r="H3027" s="468"/>
      <c r="I3027" s="468"/>
      <c r="J3027" s="290" t="s">
        <v>9</v>
      </c>
      <c r="K3027" s="291" t="s">
        <v>14</v>
      </c>
    </row>
    <row r="3028" spans="1:11" ht="15" customHeight="1">
      <c r="A3028" s="470" t="s">
        <v>307</v>
      </c>
      <c r="B3028" s="471"/>
      <c r="C3028" s="474" t="s">
        <v>5</v>
      </c>
      <c r="D3028" s="476" t="s">
        <v>308</v>
      </c>
      <c r="E3028" s="477"/>
      <c r="F3028" s="473"/>
      <c r="G3028" s="474" t="s">
        <v>13</v>
      </c>
      <c r="H3028" s="478" t="s">
        <v>309</v>
      </c>
      <c r="I3028" s="479"/>
      <c r="J3028" s="479"/>
      <c r="K3028" s="480"/>
    </row>
    <row r="3029" spans="1:11" ht="15" customHeight="1">
      <c r="A3029" s="483"/>
      <c r="B3029" s="471"/>
      <c r="C3029" s="506"/>
      <c r="D3029" s="323" t="s">
        <v>345</v>
      </c>
      <c r="E3029" s="323" t="s">
        <v>311</v>
      </c>
      <c r="F3029" s="323" t="s">
        <v>312</v>
      </c>
      <c r="G3029" s="506"/>
      <c r="H3029" s="481"/>
      <c r="I3029" s="477"/>
      <c r="J3029" s="477"/>
      <c r="K3029" s="482"/>
    </row>
    <row r="3030" spans="1:11" ht="15" customHeight="1">
      <c r="A3030" s="510" t="s">
        <v>350</v>
      </c>
      <c r="B3030" s="511"/>
      <c r="C3030" s="305">
        <v>7</v>
      </c>
      <c r="D3030" s="353">
        <f>PI()*(1^2)</f>
        <v>3.1415926535897931</v>
      </c>
      <c r="E3030" s="306"/>
      <c r="F3030" s="307">
        <v>0.2</v>
      </c>
      <c r="G3030" s="331">
        <f>C3030*D3030*F3030</f>
        <v>4.3982297150257104</v>
      </c>
      <c r="H3030" s="300"/>
      <c r="I3030" s="300"/>
      <c r="J3030" s="300"/>
      <c r="K3030" s="301"/>
    </row>
    <row r="3031" spans="1:11" ht="15" customHeight="1">
      <c r="A3031" s="510"/>
      <c r="B3031" s="511"/>
      <c r="C3031" s="305"/>
      <c r="D3031" s="353"/>
      <c r="E3031" s="306"/>
      <c r="F3031" s="307"/>
      <c r="G3031" s="331"/>
      <c r="H3031" s="300"/>
      <c r="I3031" s="300"/>
      <c r="J3031" s="300"/>
      <c r="K3031" s="301"/>
    </row>
    <row r="3032" spans="1:11" ht="15" customHeight="1">
      <c r="A3032" s="501"/>
      <c r="B3032" s="509"/>
      <c r="C3032" s="305"/>
      <c r="D3032" s="304"/>
      <c r="E3032" s="306"/>
      <c r="F3032" s="307"/>
      <c r="G3032" s="331"/>
      <c r="H3032" s="300"/>
      <c r="I3032" s="300"/>
      <c r="J3032" s="300"/>
      <c r="K3032" s="301"/>
    </row>
    <row r="3033" spans="1:11" ht="15" customHeight="1">
      <c r="A3033" s="501"/>
      <c r="B3033" s="509"/>
      <c r="C3033" s="305"/>
      <c r="D3033" s="304"/>
      <c r="E3033" s="306"/>
      <c r="F3033" s="307"/>
      <c r="G3033" s="331"/>
      <c r="H3033" s="300"/>
      <c r="I3033" s="300"/>
      <c r="J3033" s="300"/>
      <c r="K3033" s="301"/>
    </row>
    <row r="3034" spans="1:11" ht="15" customHeight="1">
      <c r="A3034" s="501"/>
      <c r="B3034" s="509"/>
      <c r="C3034" s="305"/>
      <c r="D3034" s="349"/>
      <c r="E3034" s="349"/>
      <c r="F3034" s="349"/>
      <c r="G3034" s="331"/>
      <c r="K3034" s="301"/>
    </row>
    <row r="3035" spans="1:11" ht="15" customHeight="1" thickBot="1">
      <c r="A3035" s="502" t="s">
        <v>13</v>
      </c>
      <c r="B3035" s="477"/>
      <c r="C3035" s="477"/>
      <c r="D3035" s="477"/>
      <c r="E3035" s="477"/>
      <c r="F3035" s="473"/>
      <c r="G3035" s="308">
        <f>ROUNDUP((SUM(G3030:G3034)),0)</f>
        <v>5</v>
      </c>
      <c r="H3035" s="292"/>
      <c r="I3035" s="309"/>
      <c r="J3035" s="309"/>
      <c r="K3035" s="310"/>
    </row>
    <row r="3036" spans="1:11" ht="15" customHeight="1" thickBot="1">
      <c r="A3036" s="495"/>
      <c r="B3036" s="496"/>
      <c r="C3036" s="496"/>
      <c r="D3036" s="496"/>
      <c r="E3036" s="496"/>
      <c r="F3036" s="496"/>
      <c r="G3036" s="496"/>
      <c r="H3036" s="496"/>
      <c r="I3036" s="496"/>
      <c r="J3036" s="496"/>
      <c r="K3036" s="497"/>
    </row>
    <row r="3037" spans="1:11" ht="15" customHeight="1">
      <c r="A3037" s="311"/>
      <c r="B3037" s="312"/>
      <c r="C3037" s="312"/>
      <c r="D3037" s="312"/>
      <c r="E3037" s="312"/>
      <c r="F3037" s="312"/>
      <c r="G3037" s="312"/>
      <c r="H3037" s="312"/>
      <c r="I3037" s="312"/>
      <c r="J3037" s="312"/>
      <c r="K3037" s="313"/>
    </row>
    <row r="3038" spans="1:11" ht="15" customHeight="1">
      <c r="A3038" s="459"/>
      <c r="B3038" s="460"/>
      <c r="C3038" s="460"/>
      <c r="D3038" s="460"/>
      <c r="E3038" s="460"/>
      <c r="F3038" s="460"/>
      <c r="G3038" s="460"/>
      <c r="H3038" s="460"/>
      <c r="I3038" s="460"/>
      <c r="J3038" s="286"/>
      <c r="K3038" s="314"/>
    </row>
    <row r="3039" spans="1:11" ht="15" customHeight="1">
      <c r="A3039" s="461" t="s">
        <v>315</v>
      </c>
      <c r="B3039" s="460"/>
      <c r="C3039" s="460"/>
      <c r="D3039" s="316"/>
      <c r="E3039" s="316"/>
      <c r="F3039" s="462" t="s">
        <v>315</v>
      </c>
      <c r="G3039" s="460"/>
      <c r="H3039" s="460"/>
      <c r="I3039" s="316"/>
      <c r="J3039" s="286"/>
      <c r="K3039" s="314"/>
    </row>
    <row r="3040" spans="1:11" ht="15" customHeight="1" thickBot="1">
      <c r="A3040" s="451" t="s">
        <v>316</v>
      </c>
      <c r="B3040" s="452"/>
      <c r="C3040" s="452"/>
      <c r="D3040" s="317"/>
      <c r="E3040" s="317"/>
      <c r="F3040" s="453" t="s">
        <v>316</v>
      </c>
      <c r="G3040" s="452"/>
      <c r="H3040" s="452"/>
      <c r="I3040" s="317"/>
      <c r="J3040" s="318"/>
      <c r="K3040" s="319"/>
    </row>
    <row r="3041" spans="1:11" ht="15" customHeight="1">
      <c r="A3041" s="492" t="s">
        <v>302</v>
      </c>
      <c r="B3041" s="493"/>
      <c r="C3041" s="493"/>
      <c r="D3041" s="493"/>
      <c r="E3041" s="493"/>
      <c r="F3041" s="493"/>
      <c r="G3041" s="493"/>
      <c r="H3041" s="493"/>
      <c r="I3041" s="493"/>
      <c r="J3041" s="493"/>
      <c r="K3041" s="494"/>
    </row>
    <row r="3042" spans="1:11" ht="15" customHeight="1" thickBot="1">
      <c r="A3042" s="483"/>
      <c r="B3042" s="479"/>
      <c r="C3042" s="479"/>
      <c r="D3042" s="479"/>
      <c r="E3042" s="479"/>
      <c r="F3042" s="479"/>
      <c r="G3042" s="479"/>
      <c r="H3042" s="479"/>
      <c r="I3042" s="479"/>
      <c r="J3042" s="479"/>
      <c r="K3042" s="480"/>
    </row>
    <row r="3043" spans="1:11" ht="31.15" customHeight="1">
      <c r="A3043" s="288" t="s">
        <v>303</v>
      </c>
      <c r="B3043" s="484" t="str">
        <f>B3</f>
        <v>CONSTRUCCION DE LOS SISTEMAS DE ALCANTARILLADO PLUVIAL DE LOS BARRIOS EL DORADO, PRADOS DE SAN LUIS, SANTA CATALINA, PATRIOTAS, VILLA BACHUE y PRADOS DEL NORTE DE LA CIUDAD DE TUNJA.</v>
      </c>
      <c r="C3043" s="485"/>
      <c r="D3043" s="485"/>
      <c r="E3043" s="485"/>
      <c r="F3043" s="485"/>
      <c r="G3043" s="485"/>
      <c r="H3043" s="485"/>
      <c r="I3043" s="485"/>
      <c r="J3043" s="485"/>
      <c r="K3043" s="486"/>
    </row>
    <row r="3044" spans="1:11" ht="15" customHeight="1">
      <c r="A3044" s="487" t="s">
        <v>305</v>
      </c>
      <c r="B3044" s="455"/>
      <c r="C3044" s="488"/>
      <c r="D3044" s="489"/>
      <c r="E3044" s="489"/>
      <c r="F3044" s="455"/>
      <c r="G3044" s="490" t="s">
        <v>306</v>
      </c>
      <c r="H3044" s="455"/>
      <c r="I3044" s="490"/>
      <c r="J3044" s="489"/>
      <c r="K3044" s="491"/>
    </row>
    <row r="3045" spans="1:11" ht="31.9" customHeight="1" thickBot="1">
      <c r="A3045" s="289" t="s">
        <v>8</v>
      </c>
      <c r="B3045" s="465" t="s">
        <v>149</v>
      </c>
      <c r="C3045" s="466"/>
      <c r="D3045" s="467" t="s">
        <v>10</v>
      </c>
      <c r="E3045" s="468"/>
      <c r="F3045" s="466"/>
      <c r="G3045" s="503" t="str">
        <f>'PRESUPUESTO OFICIAL'!C164</f>
        <v>RELLENO CON MATERIAL DE AFIRMADO COMPACTADO RANA Y/O VIBROCOMPACTADOR. (INCLUYE ACARREO LIBRE HASTA 5 KM.)</v>
      </c>
      <c r="H3045" s="468"/>
      <c r="I3045" s="468"/>
      <c r="J3045" s="290" t="s">
        <v>9</v>
      </c>
      <c r="K3045" s="291" t="s">
        <v>14</v>
      </c>
    </row>
    <row r="3046" spans="1:11" ht="15" customHeight="1">
      <c r="A3046" s="470" t="s">
        <v>307</v>
      </c>
      <c r="B3046" s="471"/>
      <c r="C3046" s="474" t="s">
        <v>5</v>
      </c>
      <c r="D3046" s="476" t="s">
        <v>308</v>
      </c>
      <c r="E3046" s="477"/>
      <c r="F3046" s="473"/>
      <c r="G3046" s="474" t="s">
        <v>13</v>
      </c>
      <c r="H3046" s="478" t="s">
        <v>309</v>
      </c>
      <c r="I3046" s="479"/>
      <c r="J3046" s="479"/>
      <c r="K3046" s="480"/>
    </row>
    <row r="3047" spans="1:11" ht="15" customHeight="1">
      <c r="A3047" s="483"/>
      <c r="B3047" s="471"/>
      <c r="C3047" s="506"/>
      <c r="D3047" s="323" t="s">
        <v>310</v>
      </c>
      <c r="E3047" s="323" t="s">
        <v>311</v>
      </c>
      <c r="F3047" s="323" t="s">
        <v>312</v>
      </c>
      <c r="G3047" s="506"/>
      <c r="H3047" s="481"/>
      <c r="I3047" s="477"/>
      <c r="J3047" s="477"/>
      <c r="K3047" s="482"/>
    </row>
    <row r="3048" spans="1:11" ht="15" customHeight="1">
      <c r="A3048" s="504" t="s">
        <v>318</v>
      </c>
      <c r="B3048" s="505" t="s">
        <v>318</v>
      </c>
      <c r="C3048" s="305"/>
      <c r="D3048" s="328">
        <v>2</v>
      </c>
      <c r="E3048" s="328">
        <v>2</v>
      </c>
      <c r="F3048" s="307">
        <f>0.2</f>
        <v>0.2</v>
      </c>
      <c r="G3048" s="331">
        <f>D3048*E3048*F3048</f>
        <v>0.8</v>
      </c>
      <c r="H3048" s="300"/>
      <c r="I3048" s="300"/>
      <c r="J3048" s="300"/>
      <c r="K3048" s="301"/>
    </row>
    <row r="3049" spans="1:11" ht="15" customHeight="1">
      <c r="A3049" s="504" t="s">
        <v>342</v>
      </c>
      <c r="B3049" s="505" t="s">
        <v>342</v>
      </c>
      <c r="C3049" s="305"/>
      <c r="D3049" s="328">
        <v>2</v>
      </c>
      <c r="E3049" s="328">
        <v>2</v>
      </c>
      <c r="F3049" s="307">
        <f t="shared" ref="F3049:F3054" si="90">0.2</f>
        <v>0.2</v>
      </c>
      <c r="G3049" s="331">
        <f t="shared" ref="G3049:G3062" si="91">D3049*E3049*F3049</f>
        <v>0.8</v>
      </c>
      <c r="H3049" s="300"/>
      <c r="I3049" s="300"/>
      <c r="J3049" s="300"/>
      <c r="K3049" s="301"/>
    </row>
    <row r="3050" spans="1:11" ht="15" customHeight="1">
      <c r="A3050" s="504" t="s">
        <v>319</v>
      </c>
      <c r="B3050" s="505" t="s">
        <v>319</v>
      </c>
      <c r="C3050" s="305"/>
      <c r="D3050" s="328">
        <v>2</v>
      </c>
      <c r="E3050" s="328">
        <v>2</v>
      </c>
      <c r="F3050" s="307">
        <f t="shared" si="90"/>
        <v>0.2</v>
      </c>
      <c r="G3050" s="331">
        <f t="shared" si="91"/>
        <v>0.8</v>
      </c>
      <c r="H3050" s="300"/>
      <c r="I3050" s="300"/>
      <c r="J3050" s="300"/>
      <c r="K3050" s="301"/>
    </row>
    <row r="3051" spans="1:11" ht="15" customHeight="1">
      <c r="A3051" s="504" t="s">
        <v>424</v>
      </c>
      <c r="B3051" s="505" t="s">
        <v>424</v>
      </c>
      <c r="C3051" s="305"/>
      <c r="D3051" s="328">
        <v>2</v>
      </c>
      <c r="E3051" s="328">
        <v>2</v>
      </c>
      <c r="F3051" s="307">
        <f t="shared" si="90"/>
        <v>0.2</v>
      </c>
      <c r="G3051" s="331">
        <f t="shared" si="91"/>
        <v>0.8</v>
      </c>
      <c r="H3051" s="300"/>
      <c r="I3051" s="300"/>
      <c r="J3051" s="300"/>
      <c r="K3051" s="301"/>
    </row>
    <row r="3052" spans="1:11" ht="15" customHeight="1">
      <c r="A3052" s="504" t="s">
        <v>344</v>
      </c>
      <c r="B3052" s="505" t="s">
        <v>344</v>
      </c>
      <c r="C3052" s="305"/>
      <c r="D3052" s="328">
        <v>2</v>
      </c>
      <c r="E3052" s="328">
        <v>2</v>
      </c>
      <c r="F3052" s="307">
        <f t="shared" si="90"/>
        <v>0.2</v>
      </c>
      <c r="G3052" s="331">
        <f t="shared" si="91"/>
        <v>0.8</v>
      </c>
      <c r="H3052" s="300"/>
      <c r="I3052" s="300"/>
      <c r="J3052" s="300"/>
      <c r="K3052" s="301"/>
    </row>
    <row r="3053" spans="1:11" ht="15" customHeight="1">
      <c r="A3053" s="504" t="s">
        <v>431</v>
      </c>
      <c r="B3053" s="505" t="s">
        <v>431</v>
      </c>
      <c r="C3053" s="305"/>
      <c r="D3053" s="328">
        <v>2</v>
      </c>
      <c r="E3053" s="328">
        <v>2</v>
      </c>
      <c r="F3053" s="307">
        <f t="shared" si="90"/>
        <v>0.2</v>
      </c>
      <c r="G3053" s="331">
        <f t="shared" si="91"/>
        <v>0.8</v>
      </c>
      <c r="H3053" s="300"/>
      <c r="I3053" s="300"/>
      <c r="J3053" s="300"/>
      <c r="K3053" s="301"/>
    </row>
    <row r="3054" spans="1:11" ht="15" customHeight="1">
      <c r="A3054" s="504" t="s">
        <v>432</v>
      </c>
      <c r="B3054" s="505" t="s">
        <v>432</v>
      </c>
      <c r="C3054" s="305"/>
      <c r="D3054" s="328">
        <v>2</v>
      </c>
      <c r="E3054" s="328">
        <v>2</v>
      </c>
      <c r="F3054" s="307">
        <f t="shared" si="90"/>
        <v>0.2</v>
      </c>
      <c r="G3054" s="331">
        <f t="shared" si="91"/>
        <v>0.8</v>
      </c>
      <c r="H3054" s="300"/>
      <c r="I3054" s="300"/>
      <c r="J3054" s="300"/>
      <c r="K3054" s="301"/>
    </row>
    <row r="3055" spans="1:11" ht="15" customHeight="1">
      <c r="A3055" s="504" t="s">
        <v>425</v>
      </c>
      <c r="B3055" s="505" t="s">
        <v>425</v>
      </c>
      <c r="C3055" s="305"/>
      <c r="D3055" s="328">
        <v>25</v>
      </c>
      <c r="E3055" s="328">
        <v>0.7</v>
      </c>
      <c r="F3055" s="307">
        <v>0.15</v>
      </c>
      <c r="G3055" s="354">
        <f>D3055*E3055*F3055</f>
        <v>2.625</v>
      </c>
      <c r="H3055" s="300"/>
      <c r="I3055" s="300"/>
      <c r="J3055" s="300"/>
      <c r="K3055" s="301"/>
    </row>
    <row r="3056" spans="1:11" ht="15" customHeight="1">
      <c r="A3056" s="504" t="s">
        <v>426</v>
      </c>
      <c r="B3056" s="505" t="s">
        <v>426</v>
      </c>
      <c r="C3056" s="305"/>
      <c r="D3056" s="328">
        <v>25</v>
      </c>
      <c r="E3056" s="328">
        <v>0.7</v>
      </c>
      <c r="F3056" s="307">
        <v>0.15</v>
      </c>
      <c r="G3056" s="331">
        <f t="shared" si="91"/>
        <v>2.625</v>
      </c>
      <c r="H3056" s="300"/>
      <c r="I3056" s="300"/>
      <c r="J3056" s="300"/>
      <c r="K3056" s="301"/>
    </row>
    <row r="3057" spans="1:11" ht="15" customHeight="1">
      <c r="A3057" s="504" t="s">
        <v>313</v>
      </c>
      <c r="B3057" s="505" t="s">
        <v>313</v>
      </c>
      <c r="C3057" s="305"/>
      <c r="D3057" s="328">
        <v>23</v>
      </c>
      <c r="E3057" s="328">
        <v>0.7</v>
      </c>
      <c r="F3057" s="307">
        <v>0.15</v>
      </c>
      <c r="G3057" s="331">
        <f t="shared" si="91"/>
        <v>2.4149999999999996</v>
      </c>
      <c r="H3057" s="300"/>
      <c r="I3057" s="300"/>
      <c r="J3057" s="300"/>
      <c r="K3057" s="301"/>
    </row>
    <row r="3058" spans="1:11" ht="15" customHeight="1">
      <c r="A3058" s="504" t="s">
        <v>427</v>
      </c>
      <c r="B3058" s="505" t="s">
        <v>427</v>
      </c>
      <c r="C3058" s="305"/>
      <c r="D3058" s="328">
        <v>29</v>
      </c>
      <c r="E3058" s="328">
        <v>0.7</v>
      </c>
      <c r="F3058" s="307">
        <v>0.15</v>
      </c>
      <c r="G3058" s="331">
        <f t="shared" si="91"/>
        <v>3.0449999999999995</v>
      </c>
      <c r="H3058" s="300"/>
      <c r="I3058" s="300"/>
      <c r="J3058" s="300"/>
      <c r="K3058" s="301"/>
    </row>
    <row r="3059" spans="1:11" ht="15" customHeight="1">
      <c r="A3059" s="504" t="s">
        <v>428</v>
      </c>
      <c r="B3059" s="505" t="s">
        <v>428</v>
      </c>
      <c r="C3059" s="305"/>
      <c r="D3059" s="328">
        <v>34</v>
      </c>
      <c r="E3059" s="328">
        <v>0.7</v>
      </c>
      <c r="F3059" s="307">
        <v>0.15</v>
      </c>
      <c r="G3059" s="331">
        <f t="shared" si="91"/>
        <v>3.5699999999999994</v>
      </c>
      <c r="H3059" s="300"/>
      <c r="I3059" s="300"/>
      <c r="J3059" s="300"/>
      <c r="K3059" s="301"/>
    </row>
    <row r="3060" spans="1:11" ht="15" customHeight="1">
      <c r="A3060" s="504" t="s">
        <v>429</v>
      </c>
      <c r="B3060" s="505" t="s">
        <v>429</v>
      </c>
      <c r="C3060" s="305"/>
      <c r="D3060" s="328">
        <v>30</v>
      </c>
      <c r="E3060" s="328">
        <v>0.7</v>
      </c>
      <c r="F3060" s="307">
        <v>0.15</v>
      </c>
      <c r="G3060" s="331">
        <f t="shared" si="91"/>
        <v>3.15</v>
      </c>
      <c r="H3060" s="300"/>
      <c r="I3060" s="300"/>
      <c r="J3060" s="300"/>
      <c r="K3060" s="301"/>
    </row>
    <row r="3061" spans="1:11" ht="15" customHeight="1">
      <c r="A3061" s="504" t="s">
        <v>430</v>
      </c>
      <c r="B3061" s="505" t="s">
        <v>430</v>
      </c>
      <c r="C3061" s="305"/>
      <c r="D3061" s="328">
        <v>14</v>
      </c>
      <c r="E3061" s="328">
        <v>0.7</v>
      </c>
      <c r="F3061" s="307">
        <v>0.15</v>
      </c>
      <c r="G3061" s="331">
        <f t="shared" si="91"/>
        <v>1.4699999999999998</v>
      </c>
      <c r="H3061" s="300"/>
      <c r="I3061" s="300"/>
      <c r="J3061" s="300"/>
      <c r="K3061" s="301"/>
    </row>
    <row r="3062" spans="1:11" ht="15" customHeight="1">
      <c r="A3062" s="504" t="s">
        <v>384</v>
      </c>
      <c r="B3062" s="505" t="s">
        <v>384</v>
      </c>
      <c r="C3062" s="305"/>
      <c r="D3062" s="328">
        <v>23.299999999999997</v>
      </c>
      <c r="E3062" s="328">
        <v>0.5</v>
      </c>
      <c r="F3062" s="307">
        <v>0.15</v>
      </c>
      <c r="G3062" s="331">
        <f t="shared" si="91"/>
        <v>1.7474999999999998</v>
      </c>
      <c r="H3062" s="300"/>
      <c r="I3062" s="300"/>
      <c r="J3062" s="300"/>
      <c r="K3062" s="301"/>
    </row>
    <row r="3063" spans="1:11" ht="15" customHeight="1">
      <c r="A3063" s="504"/>
      <c r="B3063" s="505"/>
      <c r="C3063" s="305"/>
      <c r="D3063" s="355"/>
      <c r="E3063" s="328"/>
      <c r="F3063" s="307"/>
      <c r="G3063" s="331"/>
      <c r="H3063" s="300"/>
      <c r="I3063" s="300"/>
      <c r="J3063" s="300"/>
      <c r="K3063" s="301"/>
    </row>
    <row r="3064" spans="1:11" ht="15" customHeight="1">
      <c r="A3064" s="504"/>
      <c r="B3064" s="505"/>
      <c r="C3064" s="305"/>
      <c r="D3064" s="355"/>
      <c r="E3064" s="328"/>
      <c r="F3064" s="307"/>
      <c r="G3064" s="331"/>
      <c r="H3064" s="300"/>
      <c r="I3064" s="300"/>
      <c r="J3064" s="300"/>
      <c r="K3064" s="301"/>
    </row>
    <row r="3065" spans="1:11" ht="15" customHeight="1">
      <c r="A3065" s="504"/>
      <c r="B3065" s="505"/>
      <c r="C3065" s="305"/>
      <c r="D3065" s="355"/>
      <c r="E3065" s="328"/>
      <c r="F3065" s="307"/>
      <c r="G3065" s="331"/>
      <c r="H3065" s="300"/>
      <c r="I3065" s="300"/>
      <c r="J3065" s="300"/>
      <c r="K3065" s="301"/>
    </row>
    <row r="3066" spans="1:11" ht="15" customHeight="1">
      <c r="A3066" s="504"/>
      <c r="B3066" s="505"/>
      <c r="C3066" s="305"/>
      <c r="D3066" s="355"/>
      <c r="E3066" s="328"/>
      <c r="F3066" s="307"/>
      <c r="G3066" s="331"/>
      <c r="H3066" s="300"/>
      <c r="I3066" s="300"/>
      <c r="J3066" s="300"/>
      <c r="K3066" s="301"/>
    </row>
    <row r="3067" spans="1:11" ht="15" customHeight="1">
      <c r="A3067" s="504"/>
      <c r="B3067" s="505"/>
      <c r="C3067" s="305"/>
      <c r="D3067" s="352"/>
      <c r="E3067" s="296"/>
      <c r="F3067" s="307"/>
      <c r="G3067" s="331"/>
      <c r="H3067" s="300"/>
      <c r="I3067" s="300"/>
      <c r="J3067" s="300"/>
      <c r="K3067" s="301"/>
    </row>
    <row r="3068" spans="1:11" ht="15" customHeight="1">
      <c r="A3068" s="501"/>
      <c r="B3068" s="509"/>
      <c r="C3068" s="305"/>
      <c r="D3068" s="304"/>
      <c r="E3068" s="306"/>
      <c r="F3068" s="307"/>
      <c r="G3068" s="331"/>
      <c r="H3068" s="300"/>
      <c r="I3068" s="300"/>
      <c r="J3068" s="300"/>
      <c r="K3068" s="301"/>
    </row>
    <row r="3069" spans="1:11" ht="15" customHeight="1">
      <c r="A3069" s="501"/>
      <c r="B3069" s="509"/>
      <c r="C3069" s="305"/>
      <c r="D3069" s="304"/>
      <c r="E3069" s="306"/>
      <c r="F3069" s="307"/>
      <c r="G3069" s="331"/>
      <c r="H3069" s="300"/>
      <c r="I3069" s="300"/>
      <c r="J3069" s="300"/>
      <c r="K3069" s="301"/>
    </row>
    <row r="3070" spans="1:11" ht="15" customHeight="1">
      <c r="A3070" s="501"/>
      <c r="B3070" s="509"/>
      <c r="C3070" s="305"/>
      <c r="D3070" s="349"/>
      <c r="E3070" s="349"/>
      <c r="F3070" s="349"/>
      <c r="G3070" s="331"/>
      <c r="K3070" s="301"/>
    </row>
    <row r="3071" spans="1:11" ht="15" customHeight="1" thickBot="1">
      <c r="A3071" s="502" t="s">
        <v>13</v>
      </c>
      <c r="B3071" s="477"/>
      <c r="C3071" s="477"/>
      <c r="D3071" s="477"/>
      <c r="E3071" s="477"/>
      <c r="F3071" s="473"/>
      <c r="G3071" s="308">
        <f>ROUNDUP((SUM(G3048:G3070)),0)</f>
        <v>27</v>
      </c>
      <c r="H3071" s="292"/>
      <c r="I3071" s="309"/>
      <c r="J3071" s="309"/>
      <c r="K3071" s="310"/>
    </row>
    <row r="3072" spans="1:11" ht="15" customHeight="1" thickBot="1">
      <c r="A3072" s="495"/>
      <c r="B3072" s="496"/>
      <c r="C3072" s="496"/>
      <c r="D3072" s="496"/>
      <c r="E3072" s="496"/>
      <c r="F3072" s="496"/>
      <c r="G3072" s="496"/>
      <c r="H3072" s="496"/>
      <c r="I3072" s="496"/>
      <c r="J3072" s="496"/>
      <c r="K3072" s="497"/>
    </row>
    <row r="3073" spans="1:11" ht="15" customHeight="1">
      <c r="A3073" s="311"/>
      <c r="B3073" s="312"/>
      <c r="C3073" s="312"/>
      <c r="D3073" s="312"/>
      <c r="E3073" s="312"/>
      <c r="F3073" s="312"/>
      <c r="G3073" s="312"/>
      <c r="H3073" s="312"/>
      <c r="I3073" s="312"/>
      <c r="J3073" s="312"/>
      <c r="K3073" s="313"/>
    </row>
    <row r="3074" spans="1:11" ht="15" customHeight="1">
      <c r="A3074" s="459"/>
      <c r="B3074" s="460"/>
      <c r="C3074" s="460"/>
      <c r="D3074" s="460"/>
      <c r="E3074" s="460"/>
      <c r="F3074" s="460"/>
      <c r="G3074" s="460"/>
      <c r="H3074" s="460"/>
      <c r="I3074" s="460"/>
      <c r="J3074" s="286"/>
      <c r="K3074" s="314"/>
    </row>
    <row r="3075" spans="1:11" ht="15" customHeight="1">
      <c r="A3075" s="461" t="s">
        <v>315</v>
      </c>
      <c r="B3075" s="460"/>
      <c r="C3075" s="460"/>
      <c r="D3075" s="316"/>
      <c r="E3075" s="316"/>
      <c r="F3075" s="462" t="s">
        <v>315</v>
      </c>
      <c r="G3075" s="460"/>
      <c r="H3075" s="460"/>
      <c r="I3075" s="316"/>
      <c r="J3075" s="286"/>
      <c r="K3075" s="314"/>
    </row>
    <row r="3076" spans="1:11" ht="15" customHeight="1" thickBot="1">
      <c r="A3076" s="451" t="s">
        <v>316</v>
      </c>
      <c r="B3076" s="452"/>
      <c r="C3076" s="452"/>
      <c r="D3076" s="317"/>
      <c r="E3076" s="317"/>
      <c r="F3076" s="453" t="s">
        <v>316</v>
      </c>
      <c r="G3076" s="452"/>
      <c r="H3076" s="452"/>
      <c r="I3076" s="317"/>
      <c r="J3076" s="318"/>
      <c r="K3076" s="319"/>
    </row>
    <row r="3077" spans="1:11" ht="15" customHeight="1">
      <c r="A3077" s="492" t="s">
        <v>302</v>
      </c>
      <c r="B3077" s="493"/>
      <c r="C3077" s="493"/>
      <c r="D3077" s="493"/>
      <c r="E3077" s="493"/>
      <c r="F3077" s="493"/>
      <c r="G3077" s="493"/>
      <c r="H3077" s="493"/>
      <c r="I3077" s="493"/>
      <c r="J3077" s="493"/>
      <c r="K3077" s="494"/>
    </row>
    <row r="3078" spans="1:11" ht="15" customHeight="1" thickBot="1">
      <c r="A3078" s="483"/>
      <c r="B3078" s="479"/>
      <c r="C3078" s="479"/>
      <c r="D3078" s="479"/>
      <c r="E3078" s="479"/>
      <c r="F3078" s="479"/>
      <c r="G3078" s="479"/>
      <c r="H3078" s="479"/>
      <c r="I3078" s="479"/>
      <c r="J3078" s="479"/>
      <c r="K3078" s="480"/>
    </row>
    <row r="3079" spans="1:11" ht="27" customHeight="1">
      <c r="A3079" s="288" t="s">
        <v>303</v>
      </c>
      <c r="B3079" s="484" t="str">
        <f>B3</f>
        <v>CONSTRUCCION DE LOS SISTEMAS DE ALCANTARILLADO PLUVIAL DE LOS BARRIOS EL DORADO, PRADOS DE SAN LUIS, SANTA CATALINA, PATRIOTAS, VILLA BACHUE y PRADOS DEL NORTE DE LA CIUDAD DE TUNJA.</v>
      </c>
      <c r="C3079" s="485"/>
      <c r="D3079" s="485"/>
      <c r="E3079" s="485"/>
      <c r="F3079" s="485"/>
      <c r="G3079" s="485"/>
      <c r="H3079" s="485"/>
      <c r="I3079" s="485"/>
      <c r="J3079" s="485"/>
      <c r="K3079" s="486"/>
    </row>
    <row r="3080" spans="1:11" ht="15" customHeight="1">
      <c r="A3080" s="487" t="s">
        <v>305</v>
      </c>
      <c r="B3080" s="455"/>
      <c r="C3080" s="488"/>
      <c r="D3080" s="489"/>
      <c r="E3080" s="489"/>
      <c r="F3080" s="455"/>
      <c r="G3080" s="490" t="s">
        <v>306</v>
      </c>
      <c r="H3080" s="455"/>
      <c r="I3080" s="490"/>
      <c r="J3080" s="489"/>
      <c r="K3080" s="491"/>
    </row>
    <row r="3081" spans="1:11" ht="28.9" customHeight="1" thickBot="1">
      <c r="A3081" s="289" t="s">
        <v>8</v>
      </c>
      <c r="B3081" s="465" t="s">
        <v>150</v>
      </c>
      <c r="C3081" s="466"/>
      <c r="D3081" s="467" t="s">
        <v>10</v>
      </c>
      <c r="E3081" s="468"/>
      <c r="F3081" s="466"/>
      <c r="G3081" s="503" t="str">
        <f>'PRESUPUESTO OFICIAL'!C165</f>
        <v>RELLENO SUBBASE GRANULAR COMPACTADO CON PLANCHA VIBRADORA</v>
      </c>
      <c r="H3081" s="468"/>
      <c r="I3081" s="468"/>
      <c r="J3081" s="290" t="s">
        <v>9</v>
      </c>
      <c r="K3081" s="291" t="s">
        <v>14</v>
      </c>
    </row>
    <row r="3082" spans="1:11" ht="15" customHeight="1">
      <c r="A3082" s="470" t="s">
        <v>307</v>
      </c>
      <c r="B3082" s="471"/>
      <c r="C3082" s="474" t="s">
        <v>5</v>
      </c>
      <c r="D3082" s="476" t="s">
        <v>308</v>
      </c>
      <c r="E3082" s="477"/>
      <c r="F3082" s="473"/>
      <c r="G3082" s="474" t="s">
        <v>13</v>
      </c>
      <c r="H3082" s="478" t="s">
        <v>309</v>
      </c>
      <c r="I3082" s="479"/>
      <c r="J3082" s="479"/>
      <c r="K3082" s="480"/>
    </row>
    <row r="3083" spans="1:11" ht="15" customHeight="1">
      <c r="A3083" s="483"/>
      <c r="B3083" s="471"/>
      <c r="C3083" s="506"/>
      <c r="D3083" s="323" t="s">
        <v>310</v>
      </c>
      <c r="E3083" s="323" t="s">
        <v>311</v>
      </c>
      <c r="F3083" s="323" t="s">
        <v>351</v>
      </c>
      <c r="G3083" s="506"/>
      <c r="H3083" s="481"/>
      <c r="I3083" s="477"/>
      <c r="J3083" s="477"/>
      <c r="K3083" s="482"/>
    </row>
    <row r="3084" spans="1:11" ht="15" customHeight="1">
      <c r="A3084" s="501" t="s">
        <v>352</v>
      </c>
      <c r="B3084" s="509" t="s">
        <v>324</v>
      </c>
      <c r="C3084" s="305"/>
      <c r="D3084" s="304"/>
      <c r="E3084" s="306"/>
      <c r="F3084" s="307">
        <v>232.49049999999201</v>
      </c>
      <c r="G3084" s="331">
        <v>232.49049999999201</v>
      </c>
      <c r="H3084" s="300"/>
      <c r="I3084" s="300"/>
      <c r="J3084" s="300"/>
      <c r="K3084" s="301"/>
    </row>
    <row r="3085" spans="1:11" ht="15" customHeight="1">
      <c r="A3085" s="501" t="s">
        <v>353</v>
      </c>
      <c r="B3085" s="509"/>
      <c r="C3085" s="305"/>
      <c r="D3085" s="304"/>
      <c r="E3085" s="306"/>
      <c r="F3085" s="331">
        <v>-14.7910217506771</v>
      </c>
      <c r="G3085" s="331">
        <v>-14.7910217506771</v>
      </c>
      <c r="H3085" s="300"/>
      <c r="I3085" s="300"/>
      <c r="J3085" s="300"/>
      <c r="K3085" s="301"/>
    </row>
    <row r="3086" spans="1:11" ht="15" customHeight="1">
      <c r="A3086" s="501"/>
      <c r="B3086" s="509"/>
      <c r="C3086" s="305"/>
      <c r="D3086" s="304"/>
      <c r="E3086" s="306"/>
      <c r="F3086" s="307"/>
      <c r="G3086" s="331"/>
      <c r="H3086" s="300"/>
      <c r="I3086" s="300"/>
      <c r="J3086" s="300"/>
      <c r="K3086" s="301"/>
    </row>
    <row r="3087" spans="1:11" ht="15" customHeight="1">
      <c r="A3087" s="501"/>
      <c r="B3087" s="509"/>
      <c r="C3087" s="305"/>
      <c r="D3087" s="304"/>
      <c r="E3087" s="306"/>
      <c r="F3087" s="307"/>
      <c r="G3087" s="331"/>
      <c r="H3087" s="300"/>
      <c r="I3087" s="300"/>
      <c r="J3087" s="300"/>
      <c r="K3087" s="301"/>
    </row>
    <row r="3088" spans="1:11" ht="15" customHeight="1">
      <c r="A3088" s="501"/>
      <c r="B3088" s="509"/>
      <c r="C3088" s="305"/>
      <c r="D3088" s="349"/>
      <c r="E3088" s="349"/>
      <c r="F3088" s="349"/>
      <c r="G3088" s="331"/>
      <c r="K3088" s="301"/>
    </row>
    <row r="3089" spans="1:11" ht="15" customHeight="1" thickBot="1">
      <c r="A3089" s="502" t="s">
        <v>13</v>
      </c>
      <c r="B3089" s="477"/>
      <c r="C3089" s="477"/>
      <c r="D3089" s="477"/>
      <c r="E3089" s="477"/>
      <c r="F3089" s="473"/>
      <c r="G3089" s="308">
        <f>ROUNDUP((SUM(G3084:G3088)),0)</f>
        <v>218</v>
      </c>
      <c r="H3089" s="292"/>
      <c r="I3089" s="309"/>
      <c r="J3089" s="309"/>
      <c r="K3089" s="310"/>
    </row>
    <row r="3090" spans="1:11" ht="15" customHeight="1" thickBot="1">
      <c r="A3090" s="495"/>
      <c r="B3090" s="496"/>
      <c r="C3090" s="496"/>
      <c r="D3090" s="496"/>
      <c r="E3090" s="496"/>
      <c r="F3090" s="496"/>
      <c r="G3090" s="496"/>
      <c r="H3090" s="496"/>
      <c r="I3090" s="496"/>
      <c r="J3090" s="496"/>
      <c r="K3090" s="497"/>
    </row>
    <row r="3091" spans="1:11" ht="15" customHeight="1">
      <c r="A3091" s="311"/>
      <c r="B3091" s="312"/>
      <c r="C3091" s="312"/>
      <c r="D3091" s="312"/>
      <c r="E3091" s="312"/>
      <c r="F3091" s="312"/>
      <c r="G3091" s="312"/>
      <c r="H3091" s="312"/>
      <c r="I3091" s="312"/>
      <c r="J3091" s="312"/>
      <c r="K3091" s="313"/>
    </row>
    <row r="3092" spans="1:11" ht="15" customHeight="1">
      <c r="A3092" s="459"/>
      <c r="B3092" s="460"/>
      <c r="C3092" s="460"/>
      <c r="D3092" s="460"/>
      <c r="E3092" s="460"/>
      <c r="F3092" s="460"/>
      <c r="G3092" s="460"/>
      <c r="H3092" s="460"/>
      <c r="I3092" s="460"/>
      <c r="J3092" s="286"/>
      <c r="K3092" s="314"/>
    </row>
    <row r="3093" spans="1:11" ht="15" customHeight="1">
      <c r="A3093" s="461" t="s">
        <v>315</v>
      </c>
      <c r="B3093" s="460"/>
      <c r="C3093" s="460"/>
      <c r="D3093" s="316"/>
      <c r="E3093" s="316"/>
      <c r="F3093" s="462" t="s">
        <v>315</v>
      </c>
      <c r="G3093" s="460"/>
      <c r="H3093" s="460"/>
      <c r="I3093" s="316"/>
      <c r="J3093" s="286"/>
      <c r="K3093" s="314"/>
    </row>
    <row r="3094" spans="1:11" ht="15" customHeight="1" thickBot="1">
      <c r="A3094" s="451" t="s">
        <v>316</v>
      </c>
      <c r="B3094" s="452"/>
      <c r="C3094" s="452"/>
      <c r="D3094" s="317"/>
      <c r="E3094" s="317"/>
      <c r="F3094" s="453" t="s">
        <v>316</v>
      </c>
      <c r="G3094" s="452"/>
      <c r="H3094" s="452"/>
      <c r="I3094" s="317"/>
      <c r="J3094" s="318"/>
      <c r="K3094" s="319"/>
    </row>
    <row r="3095" spans="1:11" ht="15" customHeight="1">
      <c r="A3095" s="492" t="s">
        <v>302</v>
      </c>
      <c r="B3095" s="493"/>
      <c r="C3095" s="493"/>
      <c r="D3095" s="493"/>
      <c r="E3095" s="493"/>
      <c r="F3095" s="493"/>
      <c r="G3095" s="493"/>
      <c r="H3095" s="493"/>
      <c r="I3095" s="493"/>
      <c r="J3095" s="493"/>
      <c r="K3095" s="494"/>
    </row>
    <row r="3096" spans="1:11" ht="15" customHeight="1" thickBot="1">
      <c r="A3096" s="483"/>
      <c r="B3096" s="479"/>
      <c r="C3096" s="479"/>
      <c r="D3096" s="479"/>
      <c r="E3096" s="479"/>
      <c r="F3096" s="479"/>
      <c r="G3096" s="479"/>
      <c r="H3096" s="479"/>
      <c r="I3096" s="479"/>
      <c r="J3096" s="479"/>
      <c r="K3096" s="480"/>
    </row>
    <row r="3097" spans="1:11" ht="28.15" customHeight="1">
      <c r="A3097" s="288" t="s">
        <v>303</v>
      </c>
      <c r="B3097" s="484" t="str">
        <f>B3</f>
        <v>CONSTRUCCION DE LOS SISTEMAS DE ALCANTARILLADO PLUVIAL DE LOS BARRIOS EL DORADO, PRADOS DE SAN LUIS, SANTA CATALINA, PATRIOTAS, VILLA BACHUE y PRADOS DEL NORTE DE LA CIUDAD DE TUNJA.</v>
      </c>
      <c r="C3097" s="485"/>
      <c r="D3097" s="485"/>
      <c r="E3097" s="485"/>
      <c r="F3097" s="485"/>
      <c r="G3097" s="485"/>
      <c r="H3097" s="485"/>
      <c r="I3097" s="485"/>
      <c r="J3097" s="485"/>
      <c r="K3097" s="486"/>
    </row>
    <row r="3098" spans="1:11" ht="15" customHeight="1">
      <c r="A3098" s="487" t="s">
        <v>305</v>
      </c>
      <c r="B3098" s="455"/>
      <c r="C3098" s="488"/>
      <c r="D3098" s="489"/>
      <c r="E3098" s="489"/>
      <c r="F3098" s="455"/>
      <c r="G3098" s="490" t="s">
        <v>306</v>
      </c>
      <c r="H3098" s="455"/>
      <c r="I3098" s="490"/>
      <c r="J3098" s="489"/>
      <c r="K3098" s="491"/>
    </row>
    <row r="3099" spans="1:11" ht="24.6" customHeight="1" thickBot="1">
      <c r="A3099" s="289" t="s">
        <v>8</v>
      </c>
      <c r="B3099" s="465" t="s">
        <v>151</v>
      </c>
      <c r="C3099" s="466"/>
      <c r="D3099" s="467" t="s">
        <v>10</v>
      </c>
      <c r="E3099" s="468"/>
      <c r="F3099" s="466"/>
      <c r="G3099" s="503" t="str">
        <f>'PRESUPUESTO OFICIAL'!C166</f>
        <v>RELLENO CON MATERIAL DE BASE GRANULAR, COMPACTADO CON PLANCHA VIBRADORA.</v>
      </c>
      <c r="H3099" s="468"/>
      <c r="I3099" s="468"/>
      <c r="J3099" s="290" t="s">
        <v>9</v>
      </c>
      <c r="K3099" s="291" t="s">
        <v>14</v>
      </c>
    </row>
    <row r="3100" spans="1:11" ht="15" customHeight="1">
      <c r="A3100" s="470" t="s">
        <v>307</v>
      </c>
      <c r="B3100" s="471"/>
      <c r="C3100" s="474" t="s">
        <v>5</v>
      </c>
      <c r="D3100" s="476" t="s">
        <v>308</v>
      </c>
      <c r="E3100" s="477"/>
      <c r="F3100" s="473"/>
      <c r="G3100" s="474" t="s">
        <v>13</v>
      </c>
      <c r="H3100" s="478" t="s">
        <v>309</v>
      </c>
      <c r="I3100" s="479"/>
      <c r="J3100" s="479"/>
      <c r="K3100" s="480"/>
    </row>
    <row r="3101" spans="1:11" ht="15" customHeight="1">
      <c r="A3101" s="483"/>
      <c r="B3101" s="471"/>
      <c r="C3101" s="506"/>
      <c r="D3101" s="323" t="s">
        <v>310</v>
      </c>
      <c r="E3101" s="323" t="s">
        <v>311</v>
      </c>
      <c r="F3101" s="323" t="s">
        <v>312</v>
      </c>
      <c r="G3101" s="506"/>
      <c r="H3101" s="481"/>
      <c r="I3101" s="477"/>
      <c r="J3101" s="477"/>
      <c r="K3101" s="482"/>
    </row>
    <row r="3102" spans="1:11" ht="15" customHeight="1">
      <c r="A3102" s="501" t="s">
        <v>425</v>
      </c>
      <c r="B3102" s="501" t="s">
        <v>425</v>
      </c>
      <c r="C3102" s="305"/>
      <c r="D3102" s="328">
        <v>25</v>
      </c>
      <c r="E3102" s="328">
        <v>0.7</v>
      </c>
      <c r="F3102" s="307">
        <v>0.15</v>
      </c>
      <c r="G3102" s="331">
        <f t="shared" ref="G3102:G3109" si="92">D3102*E3102*F3102</f>
        <v>2.625</v>
      </c>
      <c r="H3102" s="300"/>
      <c r="I3102" s="300"/>
      <c r="J3102" s="300"/>
      <c r="K3102" s="301"/>
    </row>
    <row r="3103" spans="1:11" ht="15" customHeight="1">
      <c r="A3103" s="501" t="s">
        <v>426</v>
      </c>
      <c r="B3103" s="501" t="s">
        <v>426</v>
      </c>
      <c r="C3103" s="305"/>
      <c r="D3103" s="328">
        <v>25</v>
      </c>
      <c r="E3103" s="328">
        <v>0.7</v>
      </c>
      <c r="F3103" s="307">
        <v>0.15</v>
      </c>
      <c r="G3103" s="331">
        <f t="shared" si="92"/>
        <v>2.625</v>
      </c>
      <c r="H3103" s="300"/>
      <c r="I3103" s="300"/>
      <c r="J3103" s="300"/>
      <c r="K3103" s="301"/>
    </row>
    <row r="3104" spans="1:11" ht="15" customHeight="1">
      <c r="A3104" s="501" t="s">
        <v>313</v>
      </c>
      <c r="B3104" s="501" t="s">
        <v>313</v>
      </c>
      <c r="C3104" s="305"/>
      <c r="D3104" s="328">
        <v>23</v>
      </c>
      <c r="E3104" s="328">
        <v>0.7</v>
      </c>
      <c r="F3104" s="307">
        <v>0.15</v>
      </c>
      <c r="G3104" s="331">
        <f t="shared" si="92"/>
        <v>2.4149999999999996</v>
      </c>
      <c r="H3104" s="300"/>
      <c r="I3104" s="300"/>
      <c r="J3104" s="300"/>
      <c r="K3104" s="301"/>
    </row>
    <row r="3105" spans="1:11" ht="15" customHeight="1">
      <c r="A3105" s="501" t="s">
        <v>427</v>
      </c>
      <c r="B3105" s="501" t="s">
        <v>427</v>
      </c>
      <c r="C3105" s="305"/>
      <c r="D3105" s="328">
        <v>29</v>
      </c>
      <c r="E3105" s="328">
        <v>0.7</v>
      </c>
      <c r="F3105" s="307">
        <v>0.15</v>
      </c>
      <c r="G3105" s="331">
        <f t="shared" si="92"/>
        <v>3.0449999999999995</v>
      </c>
      <c r="H3105" s="300"/>
      <c r="I3105" s="300"/>
      <c r="J3105" s="300"/>
      <c r="K3105" s="301"/>
    </row>
    <row r="3106" spans="1:11" ht="15" customHeight="1">
      <c r="A3106" s="501" t="s">
        <v>428</v>
      </c>
      <c r="B3106" s="501" t="s">
        <v>428</v>
      </c>
      <c r="C3106" s="305"/>
      <c r="D3106" s="328">
        <v>34</v>
      </c>
      <c r="E3106" s="328">
        <v>0.7</v>
      </c>
      <c r="F3106" s="307">
        <v>0.15</v>
      </c>
      <c r="G3106" s="331">
        <f t="shared" si="92"/>
        <v>3.5699999999999994</v>
      </c>
      <c r="K3106" s="301"/>
    </row>
    <row r="3107" spans="1:11" ht="15" customHeight="1">
      <c r="A3107" s="501" t="s">
        <v>429</v>
      </c>
      <c r="B3107" s="501" t="s">
        <v>429</v>
      </c>
      <c r="C3107" s="305"/>
      <c r="D3107" s="328">
        <v>30</v>
      </c>
      <c r="E3107" s="328">
        <v>0.7</v>
      </c>
      <c r="F3107" s="307">
        <v>0.15</v>
      </c>
      <c r="G3107" s="331">
        <f t="shared" si="92"/>
        <v>3.15</v>
      </c>
      <c r="H3107" s="300"/>
      <c r="I3107" s="300"/>
      <c r="J3107" s="300"/>
      <c r="K3107" s="301"/>
    </row>
    <row r="3108" spans="1:11" ht="15" customHeight="1">
      <c r="A3108" s="501" t="s">
        <v>430</v>
      </c>
      <c r="B3108" s="501" t="s">
        <v>430</v>
      </c>
      <c r="C3108" s="305"/>
      <c r="D3108" s="328">
        <v>14</v>
      </c>
      <c r="E3108" s="328">
        <v>0.7</v>
      </c>
      <c r="F3108" s="307">
        <v>0.15</v>
      </c>
      <c r="G3108" s="331">
        <f t="shared" si="92"/>
        <v>1.4699999999999998</v>
      </c>
      <c r="H3108" s="300"/>
      <c r="I3108" s="300"/>
      <c r="J3108" s="300"/>
      <c r="K3108" s="301"/>
    </row>
    <row r="3109" spans="1:11" ht="15" customHeight="1">
      <c r="A3109" s="501" t="s">
        <v>384</v>
      </c>
      <c r="B3109" s="501" t="s">
        <v>384</v>
      </c>
      <c r="C3109" s="305"/>
      <c r="D3109" s="328">
        <v>23.299999999999997</v>
      </c>
      <c r="E3109" s="328">
        <v>0.5</v>
      </c>
      <c r="F3109" s="307">
        <v>0.15</v>
      </c>
      <c r="G3109" s="331">
        <f t="shared" si="92"/>
        <v>1.7474999999999998</v>
      </c>
      <c r="H3109" s="300"/>
      <c r="I3109" s="300"/>
      <c r="J3109" s="300"/>
      <c r="K3109" s="301"/>
    </row>
    <row r="3110" spans="1:11" ht="15" customHeight="1">
      <c r="A3110" s="456"/>
      <c r="B3110" s="456"/>
      <c r="C3110" s="329"/>
      <c r="D3110" s="329"/>
      <c r="E3110" s="329"/>
      <c r="F3110" s="329"/>
      <c r="G3110" s="329"/>
      <c r="H3110" s="300"/>
      <c r="I3110" s="300"/>
      <c r="J3110" s="300"/>
      <c r="K3110" s="301"/>
    </row>
    <row r="3111" spans="1:11" ht="15" customHeight="1">
      <c r="A3111" s="456"/>
      <c r="B3111" s="456"/>
      <c r="C3111" s="329"/>
      <c r="D3111" s="329"/>
      <c r="E3111" s="329"/>
      <c r="F3111" s="329"/>
      <c r="G3111" s="329"/>
      <c r="K3111" s="301"/>
    </row>
    <row r="3112" spans="1:11" ht="15" customHeight="1">
      <c r="A3112" s="456"/>
      <c r="B3112" s="456"/>
      <c r="C3112" s="329"/>
      <c r="D3112" s="329"/>
      <c r="E3112" s="329"/>
      <c r="F3112" s="329"/>
      <c r="G3112" s="329"/>
      <c r="H3112" s="300"/>
      <c r="I3112" s="300"/>
      <c r="J3112" s="300"/>
      <c r="K3112" s="301"/>
    </row>
    <row r="3113" spans="1:11" ht="15" customHeight="1">
      <c r="A3113" s="456"/>
      <c r="B3113" s="456"/>
      <c r="C3113" s="329"/>
      <c r="D3113" s="329"/>
      <c r="E3113" s="329"/>
      <c r="F3113" s="329"/>
      <c r="G3113" s="329"/>
      <c r="H3113" s="300"/>
      <c r="I3113" s="300"/>
      <c r="J3113" s="300"/>
      <c r="K3113" s="301"/>
    </row>
    <row r="3114" spans="1:11" ht="15" customHeight="1">
      <c r="A3114" s="456"/>
      <c r="B3114" s="456"/>
      <c r="C3114" s="329"/>
      <c r="D3114" s="329"/>
      <c r="E3114" s="329"/>
      <c r="F3114" s="329"/>
      <c r="G3114" s="329"/>
      <c r="H3114" s="300"/>
      <c r="I3114" s="300"/>
      <c r="J3114" s="300"/>
      <c r="K3114" s="301"/>
    </row>
    <row r="3115" spans="1:11" ht="15" customHeight="1">
      <c r="A3115" s="456"/>
      <c r="B3115" s="456"/>
      <c r="C3115" s="329"/>
      <c r="D3115" s="329"/>
      <c r="E3115" s="329"/>
      <c r="F3115" s="329"/>
      <c r="G3115" s="329"/>
      <c r="H3115" s="300"/>
      <c r="I3115" s="300"/>
      <c r="J3115" s="300"/>
      <c r="K3115" s="301"/>
    </row>
    <row r="3116" spans="1:11" ht="15" customHeight="1">
      <c r="A3116" s="501"/>
      <c r="B3116" s="501"/>
      <c r="C3116" s="305"/>
      <c r="D3116" s="355"/>
      <c r="E3116" s="328"/>
      <c r="F3116" s="307"/>
      <c r="G3116" s="331"/>
      <c r="K3116" s="301"/>
    </row>
    <row r="3117" spans="1:11" ht="15" customHeight="1">
      <c r="A3117" s="504"/>
      <c r="B3117" s="505"/>
      <c r="C3117" s="305"/>
      <c r="D3117" s="355"/>
      <c r="E3117" s="328"/>
      <c r="F3117" s="307"/>
      <c r="G3117" s="331"/>
      <c r="H3117" s="300"/>
      <c r="I3117" s="300"/>
      <c r="J3117" s="300"/>
      <c r="K3117" s="301"/>
    </row>
    <row r="3118" spans="1:11" ht="15" customHeight="1">
      <c r="A3118" s="504"/>
      <c r="B3118" s="505"/>
      <c r="C3118" s="305"/>
      <c r="D3118" s="355"/>
      <c r="E3118" s="328"/>
      <c r="F3118" s="307"/>
      <c r="G3118" s="331"/>
      <c r="H3118" s="300"/>
      <c r="I3118" s="300"/>
      <c r="J3118" s="300"/>
      <c r="K3118" s="301"/>
    </row>
    <row r="3119" spans="1:11" ht="15" customHeight="1">
      <c r="A3119" s="504"/>
      <c r="B3119" s="505"/>
      <c r="C3119" s="305"/>
      <c r="D3119" s="355"/>
      <c r="E3119" s="328"/>
      <c r="F3119" s="307"/>
      <c r="G3119" s="331"/>
      <c r="H3119" s="300"/>
      <c r="I3119" s="300"/>
      <c r="J3119" s="300"/>
      <c r="K3119" s="301"/>
    </row>
    <row r="3120" spans="1:11" ht="15" customHeight="1">
      <c r="A3120" s="504"/>
      <c r="B3120" s="505"/>
      <c r="C3120" s="305"/>
      <c r="D3120" s="355"/>
      <c r="E3120" s="328"/>
      <c r="F3120" s="307"/>
      <c r="G3120" s="331"/>
      <c r="H3120" s="300"/>
      <c r="I3120" s="300"/>
      <c r="J3120" s="300"/>
      <c r="K3120" s="301"/>
    </row>
    <row r="3121" spans="1:11" ht="15" customHeight="1">
      <c r="A3121" s="504"/>
      <c r="B3121" s="505"/>
      <c r="C3121" s="305"/>
      <c r="D3121" s="352"/>
      <c r="E3121" s="296"/>
      <c r="F3121" s="307"/>
      <c r="G3121" s="331"/>
      <c r="K3121" s="301"/>
    </row>
    <row r="3122" spans="1:11" ht="15" customHeight="1" thickBot="1">
      <c r="A3122" s="502" t="s">
        <v>13</v>
      </c>
      <c r="B3122" s="477"/>
      <c r="C3122" s="477"/>
      <c r="D3122" s="477"/>
      <c r="E3122" s="477"/>
      <c r="F3122" s="473"/>
      <c r="G3122" s="308">
        <f>ROUNDUP((SUM(G3102:G3121)),0)</f>
        <v>21</v>
      </c>
      <c r="H3122" s="292"/>
      <c r="I3122" s="309"/>
      <c r="J3122" s="309"/>
      <c r="K3122" s="310"/>
    </row>
    <row r="3123" spans="1:11" ht="15" customHeight="1" thickBot="1">
      <c r="A3123" s="495"/>
      <c r="B3123" s="496"/>
      <c r="C3123" s="496"/>
      <c r="D3123" s="496"/>
      <c r="E3123" s="496"/>
      <c r="F3123" s="496"/>
      <c r="G3123" s="496"/>
      <c r="H3123" s="496"/>
      <c r="I3123" s="496"/>
      <c r="J3123" s="496"/>
      <c r="K3123" s="497"/>
    </row>
    <row r="3124" spans="1:11" ht="15" customHeight="1">
      <c r="A3124" s="311"/>
      <c r="B3124" s="312"/>
      <c r="C3124" s="312"/>
      <c r="D3124" s="312"/>
      <c r="E3124" s="312"/>
      <c r="F3124" s="312"/>
      <c r="G3124" s="312"/>
      <c r="H3124" s="312"/>
      <c r="I3124" s="312"/>
      <c r="J3124" s="312"/>
      <c r="K3124" s="313"/>
    </row>
    <row r="3125" spans="1:11" ht="15" customHeight="1">
      <c r="A3125" s="459"/>
      <c r="B3125" s="460"/>
      <c r="C3125" s="460"/>
      <c r="D3125" s="460"/>
      <c r="E3125" s="460"/>
      <c r="F3125" s="460"/>
      <c r="G3125" s="460"/>
      <c r="H3125" s="460"/>
      <c r="I3125" s="460"/>
      <c r="J3125" s="286"/>
      <c r="K3125" s="314"/>
    </row>
    <row r="3126" spans="1:11" ht="15" customHeight="1">
      <c r="A3126" s="461" t="s">
        <v>315</v>
      </c>
      <c r="B3126" s="460"/>
      <c r="C3126" s="460"/>
      <c r="D3126" s="316"/>
      <c r="E3126" s="316"/>
      <c r="F3126" s="462" t="s">
        <v>315</v>
      </c>
      <c r="G3126" s="460"/>
      <c r="H3126" s="460"/>
      <c r="I3126" s="316"/>
      <c r="J3126" s="286"/>
      <c r="K3126" s="314"/>
    </row>
    <row r="3127" spans="1:11" ht="15" customHeight="1" thickBot="1">
      <c r="A3127" s="451" t="s">
        <v>316</v>
      </c>
      <c r="B3127" s="452"/>
      <c r="C3127" s="452"/>
      <c r="D3127" s="317"/>
      <c r="E3127" s="317"/>
      <c r="F3127" s="453" t="s">
        <v>316</v>
      </c>
      <c r="G3127" s="452"/>
      <c r="H3127" s="452"/>
      <c r="I3127" s="317"/>
      <c r="J3127" s="318"/>
      <c r="K3127" s="319"/>
    </row>
    <row r="3128" spans="1:11" ht="15" customHeight="1">
      <c r="A3128" s="492" t="s">
        <v>302</v>
      </c>
      <c r="B3128" s="493"/>
      <c r="C3128" s="493"/>
      <c r="D3128" s="493"/>
      <c r="E3128" s="493"/>
      <c r="F3128" s="493"/>
      <c r="G3128" s="493"/>
      <c r="H3128" s="493"/>
      <c r="I3128" s="493"/>
      <c r="J3128" s="493"/>
      <c r="K3128" s="494"/>
    </row>
    <row r="3129" spans="1:11" ht="15" customHeight="1" thickBot="1">
      <c r="A3129" s="483"/>
      <c r="B3129" s="479"/>
      <c r="C3129" s="479"/>
      <c r="D3129" s="479"/>
      <c r="E3129" s="479"/>
      <c r="F3129" s="479"/>
      <c r="G3129" s="479"/>
      <c r="H3129" s="479"/>
      <c r="I3129" s="479"/>
      <c r="J3129" s="479"/>
      <c r="K3129" s="480"/>
    </row>
    <row r="3130" spans="1:11" ht="34.15" customHeight="1">
      <c r="A3130" s="288" t="s">
        <v>303</v>
      </c>
      <c r="B3130" s="484" t="str">
        <f>B3</f>
        <v>CONSTRUCCION DE LOS SISTEMAS DE ALCANTARILLADO PLUVIAL DE LOS BARRIOS EL DORADO, PRADOS DE SAN LUIS, SANTA CATALINA, PATRIOTAS, VILLA BACHUE y PRADOS DEL NORTE DE LA CIUDAD DE TUNJA.</v>
      </c>
      <c r="C3130" s="485"/>
      <c r="D3130" s="485"/>
      <c r="E3130" s="485"/>
      <c r="F3130" s="485"/>
      <c r="G3130" s="485"/>
      <c r="H3130" s="485"/>
      <c r="I3130" s="485"/>
      <c r="J3130" s="485"/>
      <c r="K3130" s="486"/>
    </row>
    <row r="3131" spans="1:11" ht="15" customHeight="1">
      <c r="A3131" s="487" t="s">
        <v>305</v>
      </c>
      <c r="B3131" s="455"/>
      <c r="C3131" s="488"/>
      <c r="D3131" s="489"/>
      <c r="E3131" s="489"/>
      <c r="F3131" s="455"/>
      <c r="G3131" s="490" t="s">
        <v>306</v>
      </c>
      <c r="H3131" s="455"/>
      <c r="I3131" s="490"/>
      <c r="J3131" s="489"/>
      <c r="K3131" s="491"/>
    </row>
    <row r="3132" spans="1:11" ht="34.15" customHeight="1" thickBot="1">
      <c r="A3132" s="289" t="s">
        <v>8</v>
      </c>
      <c r="B3132" s="465" t="s">
        <v>152</v>
      </c>
      <c r="C3132" s="466"/>
      <c r="D3132" s="467" t="s">
        <v>10</v>
      </c>
      <c r="E3132" s="468"/>
      <c r="F3132" s="466"/>
      <c r="G3132" s="503" t="str">
        <f>'PRESUPUESTO OFICIAL'!C168</f>
        <v>SUMINISTRO, INSTALACIÓN Y COMPACTACIÓN DE MEZCLA ASFALTICA PARA PARCHEO ( INCLUYE ACARREO LIBRE DE 5 KM) (**)</v>
      </c>
      <c r="H3132" s="468"/>
      <c r="I3132" s="468"/>
      <c r="J3132" s="290" t="s">
        <v>9</v>
      </c>
      <c r="K3132" s="291" t="s">
        <v>14</v>
      </c>
    </row>
    <row r="3133" spans="1:11" ht="15" customHeight="1">
      <c r="A3133" s="470" t="s">
        <v>307</v>
      </c>
      <c r="B3133" s="471"/>
      <c r="C3133" s="474" t="s">
        <v>5</v>
      </c>
      <c r="D3133" s="476" t="s">
        <v>308</v>
      </c>
      <c r="E3133" s="477"/>
      <c r="F3133" s="473"/>
      <c r="G3133" s="474" t="s">
        <v>13</v>
      </c>
      <c r="H3133" s="478" t="s">
        <v>309</v>
      </c>
      <c r="I3133" s="479"/>
      <c r="J3133" s="479"/>
      <c r="K3133" s="480"/>
    </row>
    <row r="3134" spans="1:11" ht="15" customHeight="1">
      <c r="A3134" s="483"/>
      <c r="B3134" s="471"/>
      <c r="C3134" s="506"/>
      <c r="D3134" s="323" t="s">
        <v>310</v>
      </c>
      <c r="E3134" s="323" t="s">
        <v>311</v>
      </c>
      <c r="F3134" s="323" t="s">
        <v>312</v>
      </c>
      <c r="G3134" s="506"/>
      <c r="H3134" s="481"/>
      <c r="I3134" s="477"/>
      <c r="J3134" s="477"/>
      <c r="K3134" s="482"/>
    </row>
    <row r="3135" spans="1:11" ht="15" customHeight="1">
      <c r="A3135" s="504" t="s">
        <v>318</v>
      </c>
      <c r="B3135" s="505" t="s">
        <v>318</v>
      </c>
      <c r="C3135" s="294"/>
      <c r="D3135" s="328">
        <v>2.5</v>
      </c>
      <c r="E3135" s="328">
        <v>2.5</v>
      </c>
      <c r="F3135" s="307">
        <v>0.1</v>
      </c>
      <c r="G3135" s="299">
        <f>D3135*E3135*F3135</f>
        <v>0.625</v>
      </c>
      <c r="H3135" s="300"/>
      <c r="I3135" s="300"/>
      <c r="J3135" s="300"/>
      <c r="K3135" s="301"/>
    </row>
    <row r="3136" spans="1:11" ht="15" customHeight="1">
      <c r="A3136" s="504" t="s">
        <v>342</v>
      </c>
      <c r="B3136" s="505" t="s">
        <v>342</v>
      </c>
      <c r="C3136" s="294"/>
      <c r="D3136" s="328">
        <v>2.5</v>
      </c>
      <c r="E3136" s="328">
        <v>2.5</v>
      </c>
      <c r="F3136" s="307">
        <v>0.1</v>
      </c>
      <c r="G3136" s="299">
        <f t="shared" ref="G3136:G3144" si="93">D3136*E3136*F3136</f>
        <v>0.625</v>
      </c>
      <c r="H3136" s="300"/>
      <c r="I3136" s="300"/>
      <c r="J3136" s="300"/>
      <c r="K3136" s="301"/>
    </row>
    <row r="3137" spans="1:11" ht="15" customHeight="1">
      <c r="A3137" s="504" t="s">
        <v>319</v>
      </c>
      <c r="B3137" s="505" t="s">
        <v>319</v>
      </c>
      <c r="C3137" s="294"/>
      <c r="D3137" s="328">
        <v>2.5</v>
      </c>
      <c r="E3137" s="328">
        <v>2.5</v>
      </c>
      <c r="F3137" s="307">
        <v>0.1</v>
      </c>
      <c r="G3137" s="299">
        <f t="shared" si="93"/>
        <v>0.625</v>
      </c>
      <c r="H3137" s="300"/>
      <c r="I3137" s="300"/>
      <c r="J3137" s="300"/>
      <c r="K3137" s="301"/>
    </row>
    <row r="3138" spans="1:11" ht="15" customHeight="1">
      <c r="A3138" s="504" t="s">
        <v>424</v>
      </c>
      <c r="B3138" s="505" t="s">
        <v>424</v>
      </c>
      <c r="C3138" s="294"/>
      <c r="D3138" s="328">
        <v>2.5</v>
      </c>
      <c r="E3138" s="328">
        <v>2.5</v>
      </c>
      <c r="F3138" s="307">
        <v>0.1</v>
      </c>
      <c r="G3138" s="299">
        <f t="shared" si="93"/>
        <v>0.625</v>
      </c>
      <c r="H3138" s="300"/>
      <c r="I3138" s="300"/>
      <c r="J3138" s="300"/>
      <c r="K3138" s="301"/>
    </row>
    <row r="3139" spans="1:11" ht="15" customHeight="1">
      <c r="A3139" s="504" t="s">
        <v>344</v>
      </c>
      <c r="B3139" s="505" t="s">
        <v>344</v>
      </c>
      <c r="C3139" s="294"/>
      <c r="D3139" s="328">
        <v>2.5</v>
      </c>
      <c r="E3139" s="328">
        <v>2.5</v>
      </c>
      <c r="F3139" s="307">
        <v>0.1</v>
      </c>
      <c r="G3139" s="299">
        <f t="shared" si="93"/>
        <v>0.625</v>
      </c>
      <c r="K3139" s="301"/>
    </row>
    <row r="3140" spans="1:11" ht="15" customHeight="1">
      <c r="A3140" s="504" t="s">
        <v>431</v>
      </c>
      <c r="B3140" s="505" t="s">
        <v>431</v>
      </c>
      <c r="C3140" s="294"/>
      <c r="D3140" s="328">
        <v>2.5</v>
      </c>
      <c r="E3140" s="328">
        <v>2.5</v>
      </c>
      <c r="F3140" s="307">
        <v>0.1</v>
      </c>
      <c r="G3140" s="299">
        <f t="shared" si="93"/>
        <v>0.625</v>
      </c>
      <c r="H3140" s="300"/>
      <c r="I3140" s="300"/>
      <c r="J3140" s="300"/>
      <c r="K3140" s="301"/>
    </row>
    <row r="3141" spans="1:11" ht="15" customHeight="1">
      <c r="A3141" s="504" t="s">
        <v>432</v>
      </c>
      <c r="B3141" s="505" t="s">
        <v>432</v>
      </c>
      <c r="C3141" s="294"/>
      <c r="D3141" s="328">
        <v>2.5</v>
      </c>
      <c r="E3141" s="328">
        <v>2.5</v>
      </c>
      <c r="F3141" s="307">
        <v>0.1</v>
      </c>
      <c r="G3141" s="299">
        <f t="shared" si="93"/>
        <v>0.625</v>
      </c>
      <c r="H3141" s="300"/>
      <c r="I3141" s="300"/>
      <c r="J3141" s="300"/>
      <c r="K3141" s="301"/>
    </row>
    <row r="3142" spans="1:11" ht="15" customHeight="1">
      <c r="A3142" s="504" t="s">
        <v>425</v>
      </c>
      <c r="B3142" s="505" t="s">
        <v>425</v>
      </c>
      <c r="C3142" s="294"/>
      <c r="D3142" s="328">
        <v>25</v>
      </c>
      <c r="E3142" s="328">
        <v>0.7</v>
      </c>
      <c r="F3142" s="307">
        <v>0.1</v>
      </c>
      <c r="G3142" s="299">
        <f>D3142*E3142*F3142</f>
        <v>1.75</v>
      </c>
      <c r="H3142" s="300"/>
      <c r="I3142" s="300"/>
      <c r="J3142" s="300"/>
      <c r="K3142" s="301"/>
    </row>
    <row r="3143" spans="1:11" ht="15" customHeight="1">
      <c r="A3143" s="504" t="s">
        <v>426</v>
      </c>
      <c r="B3143" s="505" t="s">
        <v>426</v>
      </c>
      <c r="C3143" s="294"/>
      <c r="D3143" s="328">
        <v>25</v>
      </c>
      <c r="E3143" s="328">
        <v>0.7</v>
      </c>
      <c r="F3143" s="307">
        <v>0.1</v>
      </c>
      <c r="G3143" s="299">
        <f t="shared" si="93"/>
        <v>1.75</v>
      </c>
      <c r="H3143" s="300"/>
      <c r="I3143" s="300"/>
      <c r="J3143" s="300"/>
      <c r="K3143" s="301"/>
    </row>
    <row r="3144" spans="1:11" ht="15" customHeight="1">
      <c r="A3144" s="504" t="s">
        <v>313</v>
      </c>
      <c r="B3144" s="505" t="s">
        <v>313</v>
      </c>
      <c r="D3144" s="328">
        <v>23</v>
      </c>
      <c r="E3144" s="328">
        <v>0.7</v>
      </c>
      <c r="F3144" s="307">
        <v>0.1</v>
      </c>
      <c r="G3144" s="299">
        <f t="shared" si="93"/>
        <v>1.6099999999999999</v>
      </c>
      <c r="K3144" s="301"/>
    </row>
    <row r="3145" spans="1:11" ht="15" customHeight="1">
      <c r="A3145" s="504" t="s">
        <v>427</v>
      </c>
      <c r="B3145" s="505" t="s">
        <v>427</v>
      </c>
      <c r="C3145" s="294"/>
      <c r="D3145" s="328">
        <v>29</v>
      </c>
      <c r="E3145" s="328">
        <v>0.7</v>
      </c>
      <c r="F3145" s="307">
        <v>0.1</v>
      </c>
      <c r="G3145" s="299">
        <f>D3145*E3145*F3145</f>
        <v>2.0299999999999998</v>
      </c>
      <c r="H3145" s="300"/>
      <c r="I3145" s="300"/>
      <c r="J3145" s="300"/>
      <c r="K3145" s="301"/>
    </row>
    <row r="3146" spans="1:11" ht="15" customHeight="1">
      <c r="A3146" s="504" t="s">
        <v>428</v>
      </c>
      <c r="B3146" s="505" t="s">
        <v>428</v>
      </c>
      <c r="C3146" s="294"/>
      <c r="D3146" s="328">
        <v>34</v>
      </c>
      <c r="E3146" s="328">
        <v>0.7</v>
      </c>
      <c r="F3146" s="307">
        <v>0.1</v>
      </c>
      <c r="G3146" s="299">
        <f t="shared" ref="G3146:G3149" si="94">D3146*E3146*F3146</f>
        <v>2.38</v>
      </c>
      <c r="H3146" s="300"/>
      <c r="I3146" s="300"/>
      <c r="J3146" s="300"/>
      <c r="K3146" s="301"/>
    </row>
    <row r="3147" spans="1:11" ht="15" customHeight="1">
      <c r="A3147" s="504" t="s">
        <v>429</v>
      </c>
      <c r="B3147" s="505" t="s">
        <v>429</v>
      </c>
      <c r="C3147" s="294"/>
      <c r="D3147" s="328">
        <v>30</v>
      </c>
      <c r="E3147" s="328">
        <v>0.7</v>
      </c>
      <c r="F3147" s="307">
        <v>0.1</v>
      </c>
      <c r="G3147" s="299">
        <f t="shared" si="94"/>
        <v>2.1</v>
      </c>
      <c r="H3147" s="300"/>
      <c r="I3147" s="300"/>
      <c r="J3147" s="300"/>
      <c r="K3147" s="301"/>
    </row>
    <row r="3148" spans="1:11" ht="15" customHeight="1">
      <c r="A3148" s="504" t="s">
        <v>430</v>
      </c>
      <c r="B3148" s="505" t="s">
        <v>430</v>
      </c>
      <c r="C3148" s="294"/>
      <c r="D3148" s="328">
        <v>14</v>
      </c>
      <c r="E3148" s="328">
        <v>0.7</v>
      </c>
      <c r="F3148" s="307">
        <v>0.1</v>
      </c>
      <c r="G3148" s="299">
        <f t="shared" si="94"/>
        <v>0.98</v>
      </c>
      <c r="H3148" s="300"/>
      <c r="I3148" s="300"/>
      <c r="J3148" s="300"/>
      <c r="K3148" s="301"/>
    </row>
    <row r="3149" spans="1:11" ht="15" customHeight="1">
      <c r="A3149" s="504" t="s">
        <v>384</v>
      </c>
      <c r="B3149" s="505" t="s">
        <v>384</v>
      </c>
      <c r="C3149" s="294"/>
      <c r="D3149" s="328">
        <v>23.299999999999997</v>
      </c>
      <c r="E3149" s="328">
        <v>0.5</v>
      </c>
      <c r="F3149" s="307">
        <v>0.1</v>
      </c>
      <c r="G3149" s="299">
        <f t="shared" si="94"/>
        <v>1.1649999999999998</v>
      </c>
      <c r="K3149" s="301"/>
    </row>
    <row r="3150" spans="1:11" ht="15" customHeight="1">
      <c r="A3150" s="454" t="s">
        <v>364</v>
      </c>
      <c r="B3150" s="463"/>
      <c r="C3150" s="294">
        <v>7</v>
      </c>
      <c r="D3150" s="303">
        <v>1.1000000000000001</v>
      </c>
      <c r="E3150" s="297">
        <v>0.7</v>
      </c>
      <c r="F3150" s="307">
        <v>0.1</v>
      </c>
      <c r="G3150" s="299">
        <f>C3150*D3150*E3150*F3150</f>
        <v>0.53900000000000003</v>
      </c>
      <c r="H3150" s="300"/>
      <c r="I3150" s="300"/>
      <c r="J3150" s="300"/>
      <c r="K3150" s="301"/>
    </row>
    <row r="3151" spans="1:11" ht="15" customHeight="1">
      <c r="A3151" s="454"/>
      <c r="B3151" s="463"/>
      <c r="C3151" s="294"/>
      <c r="D3151" s="303"/>
      <c r="E3151" s="297"/>
      <c r="F3151" s="307"/>
      <c r="G3151" s="299"/>
      <c r="H3151" s="300"/>
      <c r="I3151" s="300"/>
      <c r="J3151" s="300"/>
      <c r="K3151" s="301"/>
    </row>
    <row r="3152" spans="1:11" ht="15" customHeight="1">
      <c r="A3152" s="454"/>
      <c r="B3152" s="463"/>
      <c r="C3152" s="294"/>
      <c r="D3152" s="303"/>
      <c r="E3152" s="297"/>
      <c r="F3152" s="307"/>
      <c r="G3152" s="299"/>
      <c r="H3152" s="300"/>
      <c r="I3152" s="300"/>
      <c r="J3152" s="300"/>
      <c r="K3152" s="301"/>
    </row>
    <row r="3153" spans="1:11" ht="15" customHeight="1">
      <c r="A3153" s="454"/>
      <c r="B3153" s="463"/>
      <c r="C3153" s="323"/>
      <c r="D3153" s="303"/>
      <c r="E3153" s="297"/>
      <c r="F3153" s="307"/>
      <c r="G3153" s="299"/>
      <c r="H3153" s="300"/>
      <c r="I3153" s="300"/>
      <c r="J3153" s="300"/>
      <c r="K3153" s="301"/>
    </row>
    <row r="3154" spans="1:11" ht="15" customHeight="1">
      <c r="A3154" s="454"/>
      <c r="B3154" s="489"/>
      <c r="C3154" s="305"/>
      <c r="D3154" s="295"/>
      <c r="E3154" s="297"/>
      <c r="F3154" s="307"/>
      <c r="G3154" s="299"/>
      <c r="K3154" s="301"/>
    </row>
    <row r="3155" spans="1:11" ht="15" customHeight="1" thickBot="1">
      <c r="A3155" s="502" t="s">
        <v>13</v>
      </c>
      <c r="B3155" s="477"/>
      <c r="C3155" s="477"/>
      <c r="D3155" s="477"/>
      <c r="E3155" s="477"/>
      <c r="F3155" s="473"/>
      <c r="G3155" s="308">
        <f>ROUNDUP((SUM(G3135:G3154)),0)</f>
        <v>19</v>
      </c>
      <c r="H3155" s="292"/>
      <c r="I3155" s="309"/>
      <c r="J3155" s="309"/>
      <c r="K3155" s="310"/>
    </row>
    <row r="3156" spans="1:11" ht="15" customHeight="1" thickBot="1">
      <c r="A3156" s="495"/>
      <c r="B3156" s="496"/>
      <c r="C3156" s="496"/>
      <c r="D3156" s="496"/>
      <c r="E3156" s="496"/>
      <c r="F3156" s="496"/>
      <c r="G3156" s="496"/>
      <c r="H3156" s="496"/>
      <c r="I3156" s="496"/>
      <c r="J3156" s="496"/>
      <c r="K3156" s="497"/>
    </row>
    <row r="3157" spans="1:11" ht="15" customHeight="1">
      <c r="A3157" s="311"/>
      <c r="B3157" s="312"/>
      <c r="C3157" s="312"/>
      <c r="D3157" s="312"/>
      <c r="E3157" s="312"/>
      <c r="F3157" s="312"/>
      <c r="G3157" s="312"/>
      <c r="H3157" s="312"/>
      <c r="I3157" s="312"/>
      <c r="J3157" s="312"/>
      <c r="K3157" s="313"/>
    </row>
    <row r="3158" spans="1:11" ht="15" customHeight="1">
      <c r="A3158" s="459"/>
      <c r="B3158" s="460"/>
      <c r="C3158" s="460"/>
      <c r="D3158" s="460"/>
      <c r="E3158" s="460"/>
      <c r="F3158" s="460"/>
      <c r="G3158" s="460"/>
      <c r="H3158" s="460"/>
      <c r="I3158" s="460"/>
      <c r="J3158" s="286"/>
      <c r="K3158" s="314"/>
    </row>
    <row r="3159" spans="1:11" ht="15" customHeight="1">
      <c r="A3159" s="461" t="s">
        <v>315</v>
      </c>
      <c r="B3159" s="460"/>
      <c r="C3159" s="460"/>
      <c r="D3159" s="316"/>
      <c r="E3159" s="316"/>
      <c r="F3159" s="462" t="s">
        <v>315</v>
      </c>
      <c r="G3159" s="460"/>
      <c r="H3159" s="460"/>
      <c r="I3159" s="316"/>
      <c r="J3159" s="286"/>
      <c r="K3159" s="314"/>
    </row>
    <row r="3160" spans="1:11" ht="15" customHeight="1" thickBot="1">
      <c r="A3160" s="451" t="s">
        <v>316</v>
      </c>
      <c r="B3160" s="452"/>
      <c r="C3160" s="452"/>
      <c r="D3160" s="317"/>
      <c r="E3160" s="317"/>
      <c r="F3160" s="453" t="s">
        <v>316</v>
      </c>
      <c r="G3160" s="452"/>
      <c r="H3160" s="452"/>
      <c r="I3160" s="317"/>
      <c r="J3160" s="318"/>
      <c r="K3160" s="319"/>
    </row>
    <row r="3161" spans="1:11" ht="15" customHeight="1">
      <c r="A3161" s="492" t="s">
        <v>302</v>
      </c>
      <c r="B3161" s="493"/>
      <c r="C3161" s="493"/>
      <c r="D3161" s="493"/>
      <c r="E3161" s="493"/>
      <c r="F3161" s="493"/>
      <c r="G3161" s="493"/>
      <c r="H3161" s="493"/>
      <c r="I3161" s="493"/>
      <c r="J3161" s="493"/>
      <c r="K3161" s="494"/>
    </row>
    <row r="3162" spans="1:11" ht="15" customHeight="1" thickBot="1">
      <c r="A3162" s="483"/>
      <c r="B3162" s="479"/>
      <c r="C3162" s="479"/>
      <c r="D3162" s="479"/>
      <c r="E3162" s="479"/>
      <c r="F3162" s="479"/>
      <c r="G3162" s="479"/>
      <c r="H3162" s="479"/>
      <c r="I3162" s="479"/>
      <c r="J3162" s="479"/>
      <c r="K3162" s="480"/>
    </row>
    <row r="3163" spans="1:11" ht="26.45" customHeight="1">
      <c r="A3163" s="288" t="s">
        <v>303</v>
      </c>
      <c r="B3163" s="484" t="str">
        <f>B3</f>
        <v>CONSTRUCCION DE LOS SISTEMAS DE ALCANTARILLADO PLUVIAL DE LOS BARRIOS EL DORADO, PRADOS DE SAN LUIS, SANTA CATALINA, PATRIOTAS, VILLA BACHUE y PRADOS DEL NORTE DE LA CIUDAD DE TUNJA.</v>
      </c>
      <c r="C3163" s="485"/>
      <c r="D3163" s="485"/>
      <c r="E3163" s="485"/>
      <c r="F3163" s="485"/>
      <c r="G3163" s="485"/>
      <c r="H3163" s="485"/>
      <c r="I3163" s="485"/>
      <c r="J3163" s="485"/>
      <c r="K3163" s="486"/>
    </row>
    <row r="3164" spans="1:11" ht="15" customHeight="1">
      <c r="A3164" s="487" t="s">
        <v>305</v>
      </c>
      <c r="B3164" s="455"/>
      <c r="C3164" s="488"/>
      <c r="D3164" s="489"/>
      <c r="E3164" s="489"/>
      <c r="F3164" s="455"/>
      <c r="G3164" s="490" t="s">
        <v>306</v>
      </c>
      <c r="H3164" s="455"/>
      <c r="I3164" s="490"/>
      <c r="J3164" s="489"/>
      <c r="K3164" s="491"/>
    </row>
    <row r="3165" spans="1:11" ht="15" customHeight="1" thickBot="1">
      <c r="A3165" s="289" t="s">
        <v>8</v>
      </c>
      <c r="B3165" s="465" t="s">
        <v>153</v>
      </c>
      <c r="C3165" s="466"/>
      <c r="D3165" s="467" t="s">
        <v>10</v>
      </c>
      <c r="E3165" s="468"/>
      <c r="F3165" s="466"/>
      <c r="G3165" s="503" t="str">
        <f>'PRESUPUESTO OFICIAL'!C170</f>
        <v xml:space="preserve">SUMIDERO SI 100 CON REJILLA EN POLIPROPILENO </v>
      </c>
      <c r="H3165" s="468"/>
      <c r="I3165" s="468"/>
      <c r="J3165" s="290" t="s">
        <v>9</v>
      </c>
      <c r="K3165" s="291" t="s">
        <v>9</v>
      </c>
    </row>
    <row r="3166" spans="1:11" ht="15" customHeight="1">
      <c r="A3166" s="470" t="s">
        <v>307</v>
      </c>
      <c r="B3166" s="471"/>
      <c r="C3166" s="474" t="s">
        <v>5</v>
      </c>
      <c r="D3166" s="476" t="s">
        <v>308</v>
      </c>
      <c r="E3166" s="477"/>
      <c r="F3166" s="473"/>
      <c r="G3166" s="474" t="s">
        <v>13</v>
      </c>
      <c r="H3166" s="478" t="s">
        <v>309</v>
      </c>
      <c r="I3166" s="479"/>
      <c r="J3166" s="479"/>
      <c r="K3166" s="480"/>
    </row>
    <row r="3167" spans="1:11" ht="15" customHeight="1">
      <c r="A3167" s="483"/>
      <c r="B3167" s="471"/>
      <c r="C3167" s="506"/>
      <c r="D3167" s="323" t="s">
        <v>310</v>
      </c>
      <c r="E3167" s="323" t="s">
        <v>311</v>
      </c>
      <c r="F3167" s="323" t="s">
        <v>312</v>
      </c>
      <c r="G3167" s="506"/>
      <c r="H3167" s="481"/>
      <c r="I3167" s="477"/>
      <c r="J3167" s="477"/>
      <c r="K3167" s="482"/>
    </row>
    <row r="3168" spans="1:11" ht="15" customHeight="1">
      <c r="A3168" s="504" t="s">
        <v>39</v>
      </c>
      <c r="B3168" s="505" t="s">
        <v>324</v>
      </c>
      <c r="C3168" s="305">
        <v>7</v>
      </c>
      <c r="D3168" s="328"/>
      <c r="E3168" s="328"/>
      <c r="F3168" s="307"/>
      <c r="G3168" s="331">
        <f>C3168</f>
        <v>7</v>
      </c>
      <c r="H3168" s="300"/>
      <c r="I3168" s="300"/>
      <c r="J3168" s="300"/>
      <c r="K3168" s="301"/>
    </row>
    <row r="3169" spans="1:11" ht="15" customHeight="1">
      <c r="A3169" s="504"/>
      <c r="B3169" s="505"/>
      <c r="C3169" s="305"/>
      <c r="D3169" s="328"/>
      <c r="E3169" s="328"/>
      <c r="F3169" s="307"/>
      <c r="G3169" s="331"/>
      <c r="H3169" s="300"/>
      <c r="I3169" s="300"/>
      <c r="J3169" s="300"/>
      <c r="K3169" s="301"/>
    </row>
    <row r="3170" spans="1:11" ht="15" customHeight="1" thickBot="1">
      <c r="A3170" s="502" t="s">
        <v>13</v>
      </c>
      <c r="B3170" s="477"/>
      <c r="C3170" s="477"/>
      <c r="D3170" s="477"/>
      <c r="E3170" s="477"/>
      <c r="F3170" s="473"/>
      <c r="G3170" s="308">
        <f>ROUNDUP((SUM(G3168:G3169)),0)</f>
        <v>7</v>
      </c>
      <c r="H3170" s="292"/>
      <c r="I3170" s="309"/>
      <c r="J3170" s="309"/>
      <c r="K3170" s="310"/>
    </row>
    <row r="3171" spans="1:11" ht="15" customHeight="1" thickBot="1">
      <c r="A3171" s="495"/>
      <c r="B3171" s="496"/>
      <c r="C3171" s="496"/>
      <c r="D3171" s="496"/>
      <c r="E3171" s="496"/>
      <c r="F3171" s="496"/>
      <c r="G3171" s="496"/>
      <c r="H3171" s="496"/>
      <c r="I3171" s="496"/>
      <c r="J3171" s="496"/>
      <c r="K3171" s="497"/>
    </row>
    <row r="3172" spans="1:11" ht="15" customHeight="1">
      <c r="A3172" s="311"/>
      <c r="B3172" s="312"/>
      <c r="C3172" s="312"/>
      <c r="D3172" s="312"/>
      <c r="E3172" s="312"/>
      <c r="F3172" s="312"/>
      <c r="G3172" s="312"/>
      <c r="H3172" s="312"/>
      <c r="I3172" s="312"/>
      <c r="J3172" s="312"/>
      <c r="K3172" s="313"/>
    </row>
    <row r="3173" spans="1:11" ht="15" customHeight="1">
      <c r="A3173" s="459"/>
      <c r="B3173" s="460"/>
      <c r="C3173" s="460"/>
      <c r="D3173" s="460"/>
      <c r="E3173" s="460"/>
      <c r="F3173" s="460"/>
      <c r="G3173" s="460"/>
      <c r="H3173" s="460"/>
      <c r="I3173" s="460"/>
      <c r="J3173" s="286"/>
      <c r="K3173" s="314"/>
    </row>
    <row r="3174" spans="1:11" ht="15" customHeight="1">
      <c r="A3174" s="461" t="s">
        <v>315</v>
      </c>
      <c r="B3174" s="460"/>
      <c r="C3174" s="460"/>
      <c r="D3174" s="316"/>
      <c r="E3174" s="316"/>
      <c r="F3174" s="462" t="s">
        <v>315</v>
      </c>
      <c r="G3174" s="460"/>
      <c r="H3174" s="460"/>
      <c r="I3174" s="316"/>
      <c r="J3174" s="286"/>
      <c r="K3174" s="314"/>
    </row>
    <row r="3175" spans="1:11" ht="15" customHeight="1" thickBot="1">
      <c r="A3175" s="451" t="s">
        <v>316</v>
      </c>
      <c r="B3175" s="452"/>
      <c r="C3175" s="452"/>
      <c r="D3175" s="317"/>
      <c r="E3175" s="317"/>
      <c r="F3175" s="453" t="s">
        <v>316</v>
      </c>
      <c r="G3175" s="452"/>
      <c r="H3175" s="452"/>
      <c r="I3175" s="317"/>
      <c r="J3175" s="318"/>
      <c r="K3175" s="319"/>
    </row>
    <row r="3176" spans="1:11" ht="15" customHeight="1">
      <c r="A3176" s="492" t="s">
        <v>302</v>
      </c>
      <c r="B3176" s="493"/>
      <c r="C3176" s="493"/>
      <c r="D3176" s="493"/>
      <c r="E3176" s="493"/>
      <c r="F3176" s="493"/>
      <c r="G3176" s="493"/>
      <c r="H3176" s="493"/>
      <c r="I3176" s="493"/>
      <c r="J3176" s="493"/>
      <c r="K3176" s="494"/>
    </row>
    <row r="3177" spans="1:11" ht="15" customHeight="1" thickBot="1">
      <c r="A3177" s="483"/>
      <c r="B3177" s="479"/>
      <c r="C3177" s="479"/>
      <c r="D3177" s="479"/>
      <c r="E3177" s="479"/>
      <c r="F3177" s="479"/>
      <c r="G3177" s="479"/>
      <c r="H3177" s="479"/>
      <c r="I3177" s="479"/>
      <c r="J3177" s="479"/>
      <c r="K3177" s="480"/>
    </row>
    <row r="3178" spans="1:11" ht="31.9" customHeight="1">
      <c r="A3178" s="288" t="s">
        <v>303</v>
      </c>
      <c r="B3178" s="484" t="str">
        <f>B3</f>
        <v>CONSTRUCCION DE LOS SISTEMAS DE ALCANTARILLADO PLUVIAL DE LOS BARRIOS EL DORADO, PRADOS DE SAN LUIS, SANTA CATALINA, PATRIOTAS, VILLA BACHUE y PRADOS DEL NORTE DE LA CIUDAD DE TUNJA.</v>
      </c>
      <c r="C3178" s="485"/>
      <c r="D3178" s="485"/>
      <c r="E3178" s="485"/>
      <c r="F3178" s="485"/>
      <c r="G3178" s="485"/>
      <c r="H3178" s="485"/>
      <c r="I3178" s="485"/>
      <c r="J3178" s="485"/>
      <c r="K3178" s="486"/>
    </row>
    <row r="3179" spans="1:11" ht="15" customHeight="1">
      <c r="A3179" s="487" t="s">
        <v>305</v>
      </c>
      <c r="B3179" s="455"/>
      <c r="C3179" s="488"/>
      <c r="D3179" s="489"/>
      <c r="E3179" s="489"/>
      <c r="F3179" s="455"/>
      <c r="G3179" s="490" t="s">
        <v>306</v>
      </c>
      <c r="H3179" s="455"/>
      <c r="I3179" s="490"/>
      <c r="J3179" s="489"/>
      <c r="K3179" s="491"/>
    </row>
    <row r="3180" spans="1:11" ht="30" customHeight="1" thickBot="1">
      <c r="A3180" s="289" t="s">
        <v>8</v>
      </c>
      <c r="B3180" s="465" t="s">
        <v>210</v>
      </c>
      <c r="C3180" s="466"/>
      <c r="D3180" s="467" t="s">
        <v>10</v>
      </c>
      <c r="E3180" s="468"/>
      <c r="F3180" s="466"/>
      <c r="G3180" s="503" t="str">
        <f>'PRESUPUESTO OFICIAL'!C171</f>
        <v>SUMINISTRO E INSTALACIÓN TUBERÍA DE ALCANTARILLADO PVC D=10"</v>
      </c>
      <c r="H3180" s="468"/>
      <c r="I3180" s="468"/>
      <c r="J3180" s="290" t="s">
        <v>9</v>
      </c>
      <c r="K3180" s="291" t="s">
        <v>7</v>
      </c>
    </row>
    <row r="3181" spans="1:11" ht="15" customHeight="1">
      <c r="A3181" s="470" t="s">
        <v>307</v>
      </c>
      <c r="B3181" s="471"/>
      <c r="C3181" s="474" t="s">
        <v>5</v>
      </c>
      <c r="D3181" s="476" t="s">
        <v>308</v>
      </c>
      <c r="E3181" s="477"/>
      <c r="F3181" s="473"/>
      <c r="G3181" s="474" t="s">
        <v>13</v>
      </c>
      <c r="H3181" s="478" t="s">
        <v>309</v>
      </c>
      <c r="I3181" s="479"/>
      <c r="J3181" s="479"/>
      <c r="K3181" s="480"/>
    </row>
    <row r="3182" spans="1:11" ht="15" customHeight="1">
      <c r="A3182" s="483"/>
      <c r="B3182" s="471"/>
      <c r="C3182" s="506"/>
      <c r="D3182" s="323" t="s">
        <v>310</v>
      </c>
      <c r="E3182" s="323" t="s">
        <v>311</v>
      </c>
      <c r="F3182" s="323" t="s">
        <v>312</v>
      </c>
      <c r="G3182" s="506"/>
      <c r="H3182" s="481"/>
      <c r="I3182" s="477"/>
      <c r="J3182" s="477"/>
      <c r="K3182" s="482"/>
    </row>
    <row r="3183" spans="1:11" ht="15" customHeight="1">
      <c r="A3183" s="504" t="s">
        <v>385</v>
      </c>
      <c r="B3183" s="505" t="s">
        <v>324</v>
      </c>
      <c r="C3183" s="305"/>
      <c r="D3183" s="328">
        <v>23.3</v>
      </c>
      <c r="E3183" s="328"/>
      <c r="F3183" s="307"/>
      <c r="G3183" s="331">
        <f>D3183</f>
        <v>23.3</v>
      </c>
      <c r="H3183" s="300"/>
      <c r="I3183" s="300"/>
      <c r="J3183" s="300"/>
      <c r="K3183" s="301"/>
    </row>
    <row r="3184" spans="1:11" ht="15" customHeight="1">
      <c r="A3184" s="504"/>
      <c r="B3184" s="505"/>
      <c r="C3184" s="305"/>
      <c r="D3184" s="352"/>
      <c r="E3184" s="296"/>
      <c r="F3184" s="307"/>
      <c r="G3184" s="331"/>
      <c r="K3184" s="301"/>
    </row>
    <row r="3185" spans="1:11" ht="15" customHeight="1" thickBot="1">
      <c r="A3185" s="502" t="s">
        <v>13</v>
      </c>
      <c r="B3185" s="477"/>
      <c r="C3185" s="477"/>
      <c r="D3185" s="477"/>
      <c r="E3185" s="477"/>
      <c r="F3185" s="473"/>
      <c r="G3185" s="308">
        <f>ROUNDUP((SUM(G3183:G3184)),0)</f>
        <v>24</v>
      </c>
      <c r="H3185" s="292"/>
      <c r="I3185" s="309"/>
      <c r="J3185" s="309"/>
      <c r="K3185" s="310"/>
    </row>
    <row r="3186" spans="1:11" ht="15" customHeight="1" thickBot="1">
      <c r="A3186" s="495"/>
      <c r="B3186" s="496"/>
      <c r="C3186" s="496"/>
      <c r="D3186" s="496"/>
      <c r="E3186" s="496"/>
      <c r="F3186" s="496"/>
      <c r="G3186" s="496"/>
      <c r="H3186" s="496"/>
      <c r="I3186" s="496"/>
      <c r="J3186" s="496"/>
      <c r="K3186" s="497"/>
    </row>
    <row r="3187" spans="1:11" ht="15" customHeight="1">
      <c r="A3187" s="311"/>
      <c r="B3187" s="312"/>
      <c r="C3187" s="312"/>
      <c r="D3187" s="312"/>
      <c r="E3187" s="312"/>
      <c r="F3187" s="312"/>
      <c r="G3187" s="312"/>
      <c r="H3187" s="312"/>
      <c r="I3187" s="312"/>
      <c r="J3187" s="312"/>
      <c r="K3187" s="313"/>
    </row>
    <row r="3188" spans="1:11" ht="15" customHeight="1">
      <c r="A3188" s="459"/>
      <c r="B3188" s="460"/>
      <c r="C3188" s="460"/>
      <c r="D3188" s="460"/>
      <c r="E3188" s="460"/>
      <c r="F3188" s="460"/>
      <c r="G3188" s="460"/>
      <c r="H3188" s="460"/>
      <c r="I3188" s="460"/>
      <c r="J3188" s="286"/>
      <c r="K3188" s="314"/>
    </row>
    <row r="3189" spans="1:11" ht="15" customHeight="1">
      <c r="A3189" s="461" t="s">
        <v>315</v>
      </c>
      <c r="B3189" s="460"/>
      <c r="C3189" s="460"/>
      <c r="D3189" s="316"/>
      <c r="E3189" s="316"/>
      <c r="F3189" s="462" t="s">
        <v>315</v>
      </c>
      <c r="G3189" s="460"/>
      <c r="H3189" s="460"/>
      <c r="I3189" s="316"/>
      <c r="J3189" s="286"/>
      <c r="K3189" s="314"/>
    </row>
    <row r="3190" spans="1:11" ht="15" customHeight="1" thickBot="1">
      <c r="A3190" s="451" t="s">
        <v>316</v>
      </c>
      <c r="B3190" s="452"/>
      <c r="C3190" s="452"/>
      <c r="D3190" s="317"/>
      <c r="E3190" s="317"/>
      <c r="F3190" s="453" t="s">
        <v>316</v>
      </c>
      <c r="G3190" s="452"/>
      <c r="H3190" s="452"/>
      <c r="I3190" s="317"/>
      <c r="J3190" s="318"/>
      <c r="K3190" s="319"/>
    </row>
    <row r="3191" spans="1:11" ht="15" customHeight="1">
      <c r="A3191" s="492" t="s">
        <v>302</v>
      </c>
      <c r="B3191" s="493"/>
      <c r="C3191" s="493"/>
      <c r="D3191" s="493"/>
      <c r="E3191" s="493"/>
      <c r="F3191" s="493"/>
      <c r="G3191" s="493"/>
      <c r="H3191" s="493"/>
      <c r="I3191" s="493"/>
      <c r="J3191" s="493"/>
      <c r="K3191" s="494"/>
    </row>
    <row r="3192" spans="1:11" ht="15" customHeight="1" thickBot="1">
      <c r="A3192" s="483"/>
      <c r="B3192" s="479"/>
      <c r="C3192" s="479"/>
      <c r="D3192" s="479"/>
      <c r="E3192" s="479"/>
      <c r="F3192" s="479"/>
      <c r="G3192" s="479"/>
      <c r="H3192" s="479"/>
      <c r="I3192" s="479"/>
      <c r="J3192" s="479"/>
      <c r="K3192" s="480"/>
    </row>
    <row r="3193" spans="1:11" ht="27" customHeight="1">
      <c r="A3193" s="288" t="s">
        <v>303</v>
      </c>
      <c r="B3193" s="484" t="str">
        <f>B3</f>
        <v>CONSTRUCCION DE LOS SISTEMAS DE ALCANTARILLADO PLUVIAL DE LOS BARRIOS EL DORADO, PRADOS DE SAN LUIS, SANTA CATALINA, PATRIOTAS, VILLA BACHUE y PRADOS DEL NORTE DE LA CIUDAD DE TUNJA.</v>
      </c>
      <c r="C3193" s="485"/>
      <c r="D3193" s="485"/>
      <c r="E3193" s="485"/>
      <c r="F3193" s="485"/>
      <c r="G3193" s="485"/>
      <c r="H3193" s="485"/>
      <c r="I3193" s="485"/>
      <c r="J3193" s="485"/>
      <c r="K3193" s="486"/>
    </row>
    <row r="3194" spans="1:11" ht="15" customHeight="1">
      <c r="A3194" s="487" t="s">
        <v>305</v>
      </c>
      <c r="B3194" s="455"/>
      <c r="C3194" s="488"/>
      <c r="D3194" s="489"/>
      <c r="E3194" s="489"/>
      <c r="F3194" s="455"/>
      <c r="G3194" s="490" t="s">
        <v>306</v>
      </c>
      <c r="H3194" s="455"/>
      <c r="I3194" s="490"/>
      <c r="J3194" s="489"/>
      <c r="K3194" s="491"/>
    </row>
    <row r="3195" spans="1:11" ht="28.9" customHeight="1" thickBot="1">
      <c r="A3195" s="289" t="s">
        <v>8</v>
      </c>
      <c r="B3195" s="465">
        <v>32.1</v>
      </c>
      <c r="C3195" s="466"/>
      <c r="D3195" s="467" t="s">
        <v>10</v>
      </c>
      <c r="E3195" s="468"/>
      <c r="F3195" s="466"/>
      <c r="G3195" s="503" t="str">
        <f>'PRESUPUESTO OFICIAL'!C173</f>
        <v>CARGUE Y TRANSPORTE DE MATERIALES SUELTOS, PRODUCTO DE SOBRANTES Y/O DERRUMBES (INCLUYE ACARREO LIBRE HASTA 5 KM.).</v>
      </c>
      <c r="H3195" s="468"/>
      <c r="I3195" s="468"/>
      <c r="J3195" s="290" t="s">
        <v>9</v>
      </c>
      <c r="K3195" s="291" t="s">
        <v>14</v>
      </c>
    </row>
    <row r="3196" spans="1:11" ht="15" customHeight="1">
      <c r="A3196" s="470" t="s">
        <v>307</v>
      </c>
      <c r="B3196" s="471"/>
      <c r="C3196" s="474" t="s">
        <v>5</v>
      </c>
      <c r="D3196" s="476" t="s">
        <v>308</v>
      </c>
      <c r="E3196" s="477"/>
      <c r="F3196" s="473"/>
      <c r="G3196" s="474" t="s">
        <v>13</v>
      </c>
      <c r="H3196" s="478" t="s">
        <v>309</v>
      </c>
      <c r="I3196" s="479"/>
      <c r="J3196" s="479"/>
      <c r="K3196" s="480"/>
    </row>
    <row r="3197" spans="1:11" ht="15" customHeight="1">
      <c r="A3197" s="483"/>
      <c r="B3197" s="471"/>
      <c r="C3197" s="506"/>
      <c r="D3197" s="323" t="s">
        <v>310</v>
      </c>
      <c r="E3197" s="323" t="s">
        <v>311</v>
      </c>
      <c r="F3197" s="323" t="s">
        <v>312</v>
      </c>
      <c r="G3197" s="506"/>
      <c r="H3197" s="481"/>
      <c r="I3197" s="477"/>
      <c r="J3197" s="477"/>
      <c r="K3197" s="482"/>
    </row>
    <row r="3198" spans="1:11" ht="15" customHeight="1">
      <c r="A3198" s="454" t="s">
        <v>425</v>
      </c>
      <c r="B3198" s="463" t="s">
        <v>425</v>
      </c>
      <c r="C3198" s="294"/>
      <c r="D3198" s="296">
        <v>25</v>
      </c>
      <c r="E3198" s="322">
        <v>0.7</v>
      </c>
      <c r="F3198" s="337">
        <v>1.6050000000001545</v>
      </c>
      <c r="G3198" s="299">
        <f>D3198*E3198*F3198</f>
        <v>28.087500000002706</v>
      </c>
      <c r="H3198" s="300"/>
      <c r="I3198" s="300"/>
      <c r="J3198" s="300"/>
      <c r="K3198" s="301"/>
    </row>
    <row r="3199" spans="1:11" ht="15" customHeight="1">
      <c r="A3199" s="454" t="s">
        <v>426</v>
      </c>
      <c r="B3199" s="463" t="s">
        <v>426</v>
      </c>
      <c r="C3199" s="294"/>
      <c r="D3199" s="296">
        <v>25</v>
      </c>
      <c r="E3199" s="322">
        <v>0.7</v>
      </c>
      <c r="F3199" s="337">
        <v>1.499999999999909</v>
      </c>
      <c r="G3199" s="299">
        <f t="shared" ref="G3199:G3211" si="95">D3199*E3199*F3199</f>
        <v>26.249999999998408</v>
      </c>
      <c r="H3199" s="300"/>
      <c r="I3199" s="300"/>
      <c r="J3199" s="300"/>
      <c r="K3199" s="301"/>
    </row>
    <row r="3200" spans="1:11" ht="15" customHeight="1">
      <c r="A3200" s="454" t="s">
        <v>313</v>
      </c>
      <c r="B3200" s="463" t="s">
        <v>313</v>
      </c>
      <c r="C3200" s="294"/>
      <c r="D3200" s="296">
        <v>23</v>
      </c>
      <c r="E3200" s="322">
        <v>0.7</v>
      </c>
      <c r="F3200" s="337">
        <v>1.5499999999998635</v>
      </c>
      <c r="G3200" s="299">
        <f t="shared" si="95"/>
        <v>24.954999999997799</v>
      </c>
      <c r="H3200" s="300"/>
      <c r="I3200" s="300"/>
      <c r="J3200" s="300"/>
      <c r="K3200" s="301"/>
    </row>
    <row r="3201" spans="1:11" ht="15" customHeight="1">
      <c r="A3201" s="454" t="s">
        <v>427</v>
      </c>
      <c r="B3201" s="463" t="s">
        <v>427</v>
      </c>
      <c r="C3201" s="294"/>
      <c r="D3201" s="296">
        <v>29</v>
      </c>
      <c r="E3201" s="322">
        <v>0.7</v>
      </c>
      <c r="F3201" s="337">
        <v>1.7199999999997089</v>
      </c>
      <c r="G3201" s="299">
        <f t="shared" si="95"/>
        <v>34.915999999994085</v>
      </c>
      <c r="H3201" s="300"/>
      <c r="I3201" s="300"/>
      <c r="J3201" s="300"/>
      <c r="K3201" s="301"/>
    </row>
    <row r="3202" spans="1:11" ht="15" customHeight="1">
      <c r="A3202" s="454" t="s">
        <v>428</v>
      </c>
      <c r="B3202" s="463" t="s">
        <v>428</v>
      </c>
      <c r="C3202" s="294"/>
      <c r="D3202" s="296">
        <v>34</v>
      </c>
      <c r="E3202" s="322">
        <v>0.7</v>
      </c>
      <c r="F3202" s="337">
        <v>1.8449999999999362</v>
      </c>
      <c r="G3202" s="299">
        <f t="shared" si="95"/>
        <v>43.910999999998481</v>
      </c>
      <c r="K3202" s="301"/>
    </row>
    <row r="3203" spans="1:11" ht="15" customHeight="1">
      <c r="A3203" s="454" t="s">
        <v>429</v>
      </c>
      <c r="B3203" s="463" t="s">
        <v>429</v>
      </c>
      <c r="C3203" s="294"/>
      <c r="D3203" s="296">
        <v>30</v>
      </c>
      <c r="E3203" s="322">
        <v>0.7</v>
      </c>
      <c r="F3203" s="337">
        <v>1.9650000000000545</v>
      </c>
      <c r="G3203" s="299">
        <f t="shared" si="95"/>
        <v>41.265000000001145</v>
      </c>
      <c r="H3203" s="300"/>
      <c r="I3203" s="300"/>
      <c r="J3203" s="300"/>
      <c r="K3203" s="301"/>
    </row>
    <row r="3204" spans="1:11" ht="15" customHeight="1">
      <c r="A3204" s="454" t="s">
        <v>430</v>
      </c>
      <c r="B3204" s="463" t="s">
        <v>430</v>
      </c>
      <c r="C3204" s="294"/>
      <c r="D3204" s="296">
        <v>14</v>
      </c>
      <c r="E3204" s="322">
        <v>0.7</v>
      </c>
      <c r="F3204" s="337">
        <v>1.5949999999999362</v>
      </c>
      <c r="G3204" s="299">
        <f t="shared" si="95"/>
        <v>15.630999999999373</v>
      </c>
      <c r="H3204" s="300"/>
      <c r="I3204" s="300"/>
      <c r="J3204" s="300"/>
      <c r="K3204" s="301"/>
    </row>
    <row r="3205" spans="1:11" ht="15" customHeight="1">
      <c r="A3205" s="454" t="s">
        <v>318</v>
      </c>
      <c r="B3205" s="463" t="s">
        <v>318</v>
      </c>
      <c r="C3205" s="294"/>
      <c r="D3205" s="296">
        <v>2.5</v>
      </c>
      <c r="E3205" s="322">
        <v>2.5</v>
      </c>
      <c r="F3205" s="337">
        <v>1.92</v>
      </c>
      <c r="G3205" s="299">
        <f t="shared" si="95"/>
        <v>12</v>
      </c>
      <c r="H3205" s="300"/>
      <c r="I3205" s="300"/>
      <c r="J3205" s="300"/>
      <c r="K3205" s="301"/>
    </row>
    <row r="3206" spans="1:11" ht="15" customHeight="1">
      <c r="A3206" s="454" t="s">
        <v>342</v>
      </c>
      <c r="B3206" s="463" t="s">
        <v>342</v>
      </c>
      <c r="C3206" s="294"/>
      <c r="D3206" s="296">
        <v>2.5</v>
      </c>
      <c r="E3206" s="322">
        <v>2.5</v>
      </c>
      <c r="F3206" s="337">
        <v>1.81</v>
      </c>
      <c r="G3206" s="299">
        <f t="shared" si="95"/>
        <v>11.3125</v>
      </c>
      <c r="H3206" s="300"/>
      <c r="I3206" s="300"/>
      <c r="J3206" s="300"/>
      <c r="K3206" s="301"/>
    </row>
    <row r="3207" spans="1:11" ht="15" customHeight="1">
      <c r="A3207" s="454" t="s">
        <v>319</v>
      </c>
      <c r="B3207" s="463" t="s">
        <v>319</v>
      </c>
      <c r="C3207" s="294"/>
      <c r="D3207" s="303">
        <v>2.5</v>
      </c>
      <c r="E3207" s="297">
        <v>2.5</v>
      </c>
      <c r="F3207" s="298">
        <v>1.7000000000000002</v>
      </c>
      <c r="G3207" s="299">
        <f t="shared" si="95"/>
        <v>10.625000000000002</v>
      </c>
      <c r="K3207" s="301"/>
    </row>
    <row r="3208" spans="1:11" ht="15" customHeight="1">
      <c r="A3208" s="507" t="s">
        <v>424</v>
      </c>
      <c r="B3208" s="508" t="s">
        <v>424</v>
      </c>
      <c r="C3208" s="294"/>
      <c r="D3208" s="303">
        <v>2.5</v>
      </c>
      <c r="E3208" s="297">
        <v>2.5</v>
      </c>
      <c r="F3208" s="298">
        <v>1.92</v>
      </c>
      <c r="G3208" s="299">
        <f t="shared" si="95"/>
        <v>12</v>
      </c>
      <c r="H3208" s="300"/>
      <c r="I3208" s="300"/>
      <c r="J3208" s="300"/>
      <c r="K3208" s="301"/>
    </row>
    <row r="3209" spans="1:11" ht="15" customHeight="1">
      <c r="A3209" s="501" t="s">
        <v>344</v>
      </c>
      <c r="B3209" s="501" t="s">
        <v>344</v>
      </c>
      <c r="C3209" s="294"/>
      <c r="D3209" s="303">
        <v>2.5</v>
      </c>
      <c r="E3209" s="297">
        <v>2.5</v>
      </c>
      <c r="F3209" s="298">
        <v>2.0299999999999998</v>
      </c>
      <c r="G3209" s="299">
        <f t="shared" si="95"/>
        <v>12.687499999999998</v>
      </c>
      <c r="H3209" s="300"/>
      <c r="I3209" s="300"/>
      <c r="J3209" s="300"/>
      <c r="K3209" s="301"/>
    </row>
    <row r="3210" spans="1:11" ht="15" customHeight="1">
      <c r="A3210" s="501" t="s">
        <v>431</v>
      </c>
      <c r="B3210" s="501" t="s">
        <v>431</v>
      </c>
      <c r="C3210" s="294"/>
      <c r="D3210" s="303">
        <v>2.5</v>
      </c>
      <c r="E3210" s="297">
        <v>2.5</v>
      </c>
      <c r="F3210" s="298">
        <v>2.16</v>
      </c>
      <c r="G3210" s="299">
        <f t="shared" si="95"/>
        <v>13.5</v>
      </c>
      <c r="H3210" s="300"/>
      <c r="I3210" s="300"/>
      <c r="J3210" s="300"/>
      <c r="K3210" s="301"/>
    </row>
    <row r="3211" spans="1:11" ht="15" customHeight="1">
      <c r="A3211" s="501" t="s">
        <v>432</v>
      </c>
      <c r="B3211" s="501" t="s">
        <v>432</v>
      </c>
      <c r="C3211" s="294"/>
      <c r="D3211" s="303">
        <v>2.5</v>
      </c>
      <c r="E3211" s="297">
        <v>2.5</v>
      </c>
      <c r="F3211" s="298">
        <v>2.27</v>
      </c>
      <c r="G3211" s="299">
        <f t="shared" si="95"/>
        <v>14.1875</v>
      </c>
      <c r="H3211" s="300"/>
      <c r="I3211" s="300"/>
      <c r="J3211" s="300"/>
      <c r="K3211" s="301"/>
    </row>
    <row r="3212" spans="1:11" ht="15" customHeight="1">
      <c r="A3212" s="504"/>
      <c r="B3212" s="505"/>
      <c r="C3212" s="305"/>
      <c r="D3212" s="355"/>
      <c r="E3212" s="328"/>
      <c r="F3212" s="307"/>
      <c r="G3212" s="331"/>
      <c r="K3212" s="301"/>
    </row>
    <row r="3213" spans="1:11" ht="15" customHeight="1">
      <c r="A3213" s="504"/>
      <c r="B3213" s="505"/>
      <c r="C3213" s="305"/>
      <c r="D3213" s="355"/>
      <c r="E3213" s="328"/>
      <c r="F3213" s="307"/>
      <c r="G3213" s="331"/>
      <c r="H3213" s="300"/>
      <c r="I3213" s="300"/>
      <c r="J3213" s="300"/>
      <c r="K3213" s="301"/>
    </row>
    <row r="3214" spans="1:11" ht="15" customHeight="1">
      <c r="A3214" s="504"/>
      <c r="B3214" s="505"/>
      <c r="C3214" s="305"/>
      <c r="D3214" s="355"/>
      <c r="E3214" s="328"/>
      <c r="F3214" s="307"/>
      <c r="G3214" s="331"/>
      <c r="H3214" s="300"/>
      <c r="I3214" s="300"/>
      <c r="J3214" s="300"/>
      <c r="K3214" s="301"/>
    </row>
    <row r="3215" spans="1:11" ht="15" customHeight="1">
      <c r="A3215" s="504"/>
      <c r="B3215" s="505"/>
      <c r="C3215" s="305"/>
      <c r="D3215" s="355"/>
      <c r="E3215" s="328"/>
      <c r="F3215" s="307"/>
      <c r="G3215" s="331"/>
      <c r="H3215" s="300"/>
      <c r="I3215" s="300"/>
      <c r="J3215" s="300"/>
      <c r="K3215" s="301"/>
    </row>
    <row r="3216" spans="1:11" ht="15" customHeight="1">
      <c r="A3216" s="504"/>
      <c r="B3216" s="505"/>
      <c r="C3216" s="305"/>
      <c r="D3216" s="355"/>
      <c r="E3216" s="328"/>
      <c r="F3216" s="307"/>
      <c r="G3216" s="331"/>
      <c r="H3216" s="300"/>
      <c r="I3216" s="300"/>
      <c r="J3216" s="300"/>
      <c r="K3216" s="301"/>
    </row>
    <row r="3217" spans="1:22" ht="15" customHeight="1">
      <c r="A3217" s="504"/>
      <c r="B3217" s="505"/>
      <c r="C3217" s="305"/>
      <c r="D3217" s="352"/>
      <c r="E3217" s="296"/>
      <c r="F3217" s="307"/>
      <c r="G3217" s="331"/>
      <c r="K3217" s="301"/>
    </row>
    <row r="3218" spans="1:22" ht="15" customHeight="1" thickBot="1">
      <c r="A3218" s="502" t="s">
        <v>13</v>
      </c>
      <c r="B3218" s="477"/>
      <c r="C3218" s="477"/>
      <c r="D3218" s="477"/>
      <c r="E3218" s="477"/>
      <c r="F3218" s="473"/>
      <c r="G3218" s="308">
        <f>ROUNDUP((SUM(G3198:G3217))*0.1,0)</f>
        <v>31</v>
      </c>
      <c r="H3218" s="292"/>
      <c r="I3218" s="309"/>
      <c r="J3218" s="309"/>
      <c r="K3218" s="310"/>
    </row>
    <row r="3219" spans="1:22" ht="15" customHeight="1" thickBot="1">
      <c r="A3219" s="495"/>
      <c r="B3219" s="496"/>
      <c r="C3219" s="496"/>
      <c r="D3219" s="496"/>
      <c r="E3219" s="496"/>
      <c r="F3219" s="496"/>
      <c r="G3219" s="496"/>
      <c r="H3219" s="496"/>
      <c r="I3219" s="496"/>
      <c r="J3219" s="496"/>
      <c r="K3219" s="497"/>
    </row>
    <row r="3220" spans="1:22" ht="15" customHeight="1">
      <c r="A3220" s="311"/>
      <c r="B3220" s="312"/>
      <c r="C3220" s="312"/>
      <c r="D3220" s="312"/>
      <c r="E3220" s="312"/>
      <c r="F3220" s="312"/>
      <c r="G3220" s="312"/>
      <c r="H3220" s="312"/>
      <c r="I3220" s="312"/>
      <c r="J3220" s="312"/>
      <c r="K3220" s="313"/>
    </row>
    <row r="3221" spans="1:22" ht="15" customHeight="1">
      <c r="A3221" s="459"/>
      <c r="B3221" s="460"/>
      <c r="C3221" s="460"/>
      <c r="D3221" s="460"/>
      <c r="E3221" s="460"/>
      <c r="F3221" s="460"/>
      <c r="G3221" s="460"/>
      <c r="H3221" s="460"/>
      <c r="I3221" s="460"/>
      <c r="J3221" s="286"/>
      <c r="K3221" s="314"/>
    </row>
    <row r="3222" spans="1:22" ht="15" customHeight="1">
      <c r="A3222" s="461" t="s">
        <v>315</v>
      </c>
      <c r="B3222" s="460"/>
      <c r="C3222" s="460"/>
      <c r="D3222" s="316"/>
      <c r="E3222" s="316"/>
      <c r="F3222" s="462" t="s">
        <v>315</v>
      </c>
      <c r="G3222" s="460"/>
      <c r="H3222" s="460"/>
      <c r="I3222" s="316"/>
      <c r="J3222" s="286"/>
      <c r="K3222" s="314"/>
    </row>
    <row r="3223" spans="1:22" ht="15" customHeight="1" thickBot="1">
      <c r="A3223" s="451" t="s">
        <v>316</v>
      </c>
      <c r="B3223" s="452"/>
      <c r="C3223" s="452"/>
      <c r="D3223" s="317"/>
      <c r="E3223" s="317"/>
      <c r="F3223" s="453" t="s">
        <v>316</v>
      </c>
      <c r="G3223" s="452"/>
      <c r="H3223" s="452"/>
      <c r="I3223" s="317"/>
      <c r="J3223" s="318"/>
      <c r="K3223" s="319"/>
    </row>
    <row r="3224" spans="1:22" ht="15" customHeight="1">
      <c r="A3224" s="492" t="s">
        <v>302</v>
      </c>
      <c r="B3224" s="493"/>
      <c r="C3224" s="493"/>
      <c r="D3224" s="493"/>
      <c r="E3224" s="493"/>
      <c r="F3224" s="493"/>
      <c r="G3224" s="493"/>
      <c r="H3224" s="493"/>
      <c r="I3224" s="493"/>
      <c r="J3224" s="493"/>
      <c r="K3224" s="494"/>
    </row>
    <row r="3225" spans="1:22" ht="15" customHeight="1" thickBot="1">
      <c r="A3225" s="483"/>
      <c r="B3225" s="479"/>
      <c r="C3225" s="479"/>
      <c r="D3225" s="479"/>
      <c r="E3225" s="479"/>
      <c r="F3225" s="479"/>
      <c r="G3225" s="479"/>
      <c r="H3225" s="479"/>
      <c r="I3225" s="479"/>
      <c r="J3225" s="479"/>
      <c r="K3225" s="480"/>
    </row>
    <row r="3226" spans="1:22" ht="42" customHeight="1">
      <c r="A3226" s="288" t="s">
        <v>303</v>
      </c>
      <c r="B3226" s="484" t="str">
        <f>B3</f>
        <v>CONSTRUCCION DE LOS SISTEMAS DE ALCANTARILLADO PLUVIAL DE LOS BARRIOS EL DORADO, PRADOS DE SAN LUIS, SANTA CATALINA, PATRIOTAS, VILLA BACHUE y PRADOS DEL NORTE DE LA CIUDAD DE TUNJA.</v>
      </c>
      <c r="C3226" s="485"/>
      <c r="D3226" s="485"/>
      <c r="E3226" s="485"/>
      <c r="F3226" s="485"/>
      <c r="G3226" s="485"/>
      <c r="H3226" s="485"/>
      <c r="I3226" s="485"/>
      <c r="J3226" s="485"/>
      <c r="K3226" s="486"/>
      <c r="L3226" s="286"/>
      <c r="M3226" s="286"/>
      <c r="N3226" s="286"/>
      <c r="O3226" s="286"/>
      <c r="P3226" s="286"/>
      <c r="Q3226" s="286"/>
      <c r="R3226" s="286"/>
      <c r="S3226" s="286"/>
      <c r="T3226" s="286"/>
      <c r="U3226" s="286"/>
      <c r="V3226" s="286"/>
    </row>
    <row r="3227" spans="1:22" ht="12.75" customHeight="1">
      <c r="A3227" s="487" t="s">
        <v>305</v>
      </c>
      <c r="B3227" s="455"/>
      <c r="C3227" s="488"/>
      <c r="D3227" s="489"/>
      <c r="E3227" s="489"/>
      <c r="F3227" s="455"/>
      <c r="G3227" s="490" t="s">
        <v>306</v>
      </c>
      <c r="H3227" s="455"/>
      <c r="I3227" s="490"/>
      <c r="J3227" s="489"/>
      <c r="K3227" s="491"/>
      <c r="L3227" s="286"/>
      <c r="M3227" s="286"/>
      <c r="N3227" s="286"/>
      <c r="O3227" s="286"/>
      <c r="P3227" s="286"/>
      <c r="Q3227" s="286"/>
      <c r="R3227" s="286"/>
      <c r="S3227" s="286"/>
      <c r="T3227" s="286"/>
      <c r="U3227" s="286"/>
      <c r="V3227" s="286"/>
    </row>
    <row r="3228" spans="1:22" ht="39.75" customHeight="1" thickBot="1">
      <c r="A3228" s="289" t="s">
        <v>8</v>
      </c>
      <c r="B3228" s="465" t="s">
        <v>155</v>
      </c>
      <c r="C3228" s="466"/>
      <c r="D3228" s="467" t="s">
        <v>10</v>
      </c>
      <c r="E3228" s="468"/>
      <c r="F3228" s="466"/>
      <c r="G3228" s="503" t="str">
        <f>'PRESUPUESTO OFICIAL'!C175</f>
        <v>INSPECCION CON CAMARA CCTV (INCLUYE INFORME EN MEDIO MAGNETICO) Y LAVADO CON VACTOR</v>
      </c>
      <c r="H3228" s="468"/>
      <c r="I3228" s="468"/>
      <c r="J3228" s="290" t="s">
        <v>9</v>
      </c>
      <c r="K3228" s="291" t="s">
        <v>14</v>
      </c>
      <c r="L3228" s="286"/>
      <c r="M3228" s="286"/>
      <c r="N3228" s="286"/>
      <c r="O3228" s="286"/>
      <c r="P3228" s="286"/>
      <c r="Q3228" s="286"/>
      <c r="R3228" s="286"/>
      <c r="S3228" s="286"/>
      <c r="T3228" s="286"/>
      <c r="U3228" s="286"/>
      <c r="V3228" s="286"/>
    </row>
    <row r="3229" spans="1:22" ht="12.75" customHeight="1">
      <c r="A3229" s="470" t="s">
        <v>307</v>
      </c>
      <c r="B3229" s="471"/>
      <c r="C3229" s="474" t="s">
        <v>5</v>
      </c>
      <c r="D3229" s="476" t="s">
        <v>308</v>
      </c>
      <c r="E3229" s="477"/>
      <c r="F3229" s="473"/>
      <c r="G3229" s="474" t="s">
        <v>13</v>
      </c>
      <c r="H3229" s="478" t="s">
        <v>309</v>
      </c>
      <c r="I3229" s="479"/>
      <c r="J3229" s="479"/>
      <c r="K3229" s="480"/>
      <c r="L3229" s="286"/>
      <c r="M3229" s="286"/>
      <c r="N3229" s="286"/>
      <c r="O3229" s="286"/>
      <c r="P3229" s="286"/>
      <c r="Q3229" s="286"/>
      <c r="R3229" s="286"/>
      <c r="S3229" s="286"/>
      <c r="T3229" s="286"/>
      <c r="U3229" s="286"/>
      <c r="V3229" s="286"/>
    </row>
    <row r="3230" spans="1:22" ht="12.75" customHeight="1">
      <c r="A3230" s="483"/>
      <c r="B3230" s="471"/>
      <c r="C3230" s="506"/>
      <c r="D3230" s="323" t="s">
        <v>310</v>
      </c>
      <c r="E3230" s="323" t="s">
        <v>311</v>
      </c>
      <c r="F3230" s="323" t="s">
        <v>312</v>
      </c>
      <c r="G3230" s="506"/>
      <c r="H3230" s="481"/>
      <c r="I3230" s="477"/>
      <c r="J3230" s="477"/>
      <c r="K3230" s="482"/>
      <c r="L3230" s="286"/>
      <c r="M3230" s="286"/>
      <c r="N3230" s="286"/>
      <c r="O3230" s="286"/>
      <c r="P3230" s="286"/>
      <c r="Q3230" s="286"/>
      <c r="R3230" s="286"/>
      <c r="S3230" s="286"/>
      <c r="T3230" s="286"/>
      <c r="U3230" s="286"/>
      <c r="V3230" s="286"/>
    </row>
    <row r="3231" spans="1:22" ht="12.75" customHeight="1">
      <c r="A3231" s="454" t="s">
        <v>425</v>
      </c>
      <c r="B3231" s="463" t="s">
        <v>425</v>
      </c>
      <c r="C3231" s="294"/>
      <c r="D3231" s="296">
        <v>25</v>
      </c>
      <c r="E3231" s="297"/>
      <c r="F3231" s="298"/>
      <c r="G3231" s="299">
        <f t="shared" ref="G3231:G3238" si="96">D3231</f>
        <v>25</v>
      </c>
      <c r="H3231" s="300"/>
      <c r="I3231" s="300"/>
      <c r="J3231" s="300"/>
      <c r="K3231" s="301"/>
      <c r="L3231" s="286"/>
      <c r="M3231" s="286"/>
      <c r="N3231" s="286"/>
      <c r="O3231" s="286"/>
      <c r="P3231" s="286"/>
      <c r="Q3231" s="286"/>
      <c r="R3231" s="286"/>
      <c r="S3231" s="286"/>
      <c r="T3231" s="286"/>
      <c r="U3231" s="286"/>
      <c r="V3231" s="286"/>
    </row>
    <row r="3232" spans="1:22" ht="12.75" customHeight="1">
      <c r="A3232" s="454" t="s">
        <v>426</v>
      </c>
      <c r="B3232" s="463" t="s">
        <v>426</v>
      </c>
      <c r="C3232" s="294"/>
      <c r="D3232" s="296">
        <v>25</v>
      </c>
      <c r="E3232" s="297"/>
      <c r="F3232" s="298"/>
      <c r="G3232" s="299">
        <f t="shared" si="96"/>
        <v>25</v>
      </c>
      <c r="H3232" s="300"/>
      <c r="I3232" s="300"/>
      <c r="J3232" s="300"/>
      <c r="K3232" s="301"/>
      <c r="L3232" s="286"/>
      <c r="M3232" s="286"/>
      <c r="N3232" s="286"/>
      <c r="O3232" s="286"/>
      <c r="P3232" s="286"/>
      <c r="Q3232" s="286"/>
      <c r="R3232" s="286"/>
      <c r="S3232" s="286"/>
      <c r="T3232" s="286"/>
      <c r="U3232" s="286"/>
      <c r="V3232" s="286"/>
    </row>
    <row r="3233" spans="1:22" ht="12.75" customHeight="1">
      <c r="A3233" s="454" t="s">
        <v>313</v>
      </c>
      <c r="B3233" s="463" t="s">
        <v>313</v>
      </c>
      <c r="C3233" s="294"/>
      <c r="D3233" s="296">
        <v>23</v>
      </c>
      <c r="E3233" s="297"/>
      <c r="F3233" s="298"/>
      <c r="G3233" s="299">
        <f t="shared" si="96"/>
        <v>23</v>
      </c>
      <c r="H3233" s="300"/>
      <c r="I3233" s="300"/>
      <c r="J3233" s="300"/>
      <c r="K3233" s="301"/>
      <c r="L3233" s="286"/>
      <c r="M3233" s="286"/>
      <c r="N3233" s="286"/>
      <c r="O3233" s="286"/>
      <c r="P3233" s="286"/>
      <c r="Q3233" s="286"/>
      <c r="R3233" s="286"/>
      <c r="S3233" s="286"/>
      <c r="T3233" s="286"/>
      <c r="U3233" s="286"/>
      <c r="V3233" s="286"/>
    </row>
    <row r="3234" spans="1:22" ht="12.75" customHeight="1">
      <c r="A3234" s="454" t="s">
        <v>427</v>
      </c>
      <c r="B3234" s="463" t="s">
        <v>427</v>
      </c>
      <c r="C3234" s="294"/>
      <c r="D3234" s="296">
        <v>29</v>
      </c>
      <c r="E3234" s="297"/>
      <c r="F3234" s="298"/>
      <c r="G3234" s="299">
        <f t="shared" si="96"/>
        <v>29</v>
      </c>
      <c r="H3234" s="300"/>
      <c r="I3234" s="300"/>
      <c r="J3234" s="300"/>
      <c r="K3234" s="301"/>
      <c r="L3234" s="286"/>
      <c r="M3234" s="286"/>
      <c r="N3234" s="286"/>
      <c r="O3234" s="286"/>
      <c r="P3234" s="286"/>
      <c r="Q3234" s="286"/>
      <c r="R3234" s="286"/>
      <c r="S3234" s="286"/>
      <c r="T3234" s="286"/>
      <c r="U3234" s="286"/>
      <c r="V3234" s="286"/>
    </row>
    <row r="3235" spans="1:22" ht="15" customHeight="1">
      <c r="A3235" s="454" t="s">
        <v>428</v>
      </c>
      <c r="B3235" s="463" t="s">
        <v>428</v>
      </c>
      <c r="C3235" s="294"/>
      <c r="D3235" s="296">
        <v>34</v>
      </c>
      <c r="E3235" s="297"/>
      <c r="F3235" s="298"/>
      <c r="G3235" s="299">
        <f t="shared" si="96"/>
        <v>34</v>
      </c>
      <c r="K3235" s="301"/>
    </row>
    <row r="3236" spans="1:22" ht="15" customHeight="1">
      <c r="A3236" s="454" t="s">
        <v>429</v>
      </c>
      <c r="B3236" s="463" t="s">
        <v>429</v>
      </c>
      <c r="C3236" s="294"/>
      <c r="D3236" s="296">
        <v>30</v>
      </c>
      <c r="E3236" s="297"/>
      <c r="F3236" s="298"/>
      <c r="G3236" s="299">
        <f t="shared" si="96"/>
        <v>30</v>
      </c>
      <c r="K3236" s="301"/>
    </row>
    <row r="3237" spans="1:22" ht="15" customHeight="1">
      <c r="A3237" s="454" t="s">
        <v>430</v>
      </c>
      <c r="B3237" s="463" t="s">
        <v>430</v>
      </c>
      <c r="C3237" s="294"/>
      <c r="D3237" s="296">
        <v>14</v>
      </c>
      <c r="E3237" s="297"/>
      <c r="F3237" s="298"/>
      <c r="G3237" s="299">
        <f t="shared" si="96"/>
        <v>14</v>
      </c>
      <c r="K3237" s="301"/>
    </row>
    <row r="3238" spans="1:22" ht="15" customHeight="1">
      <c r="A3238" s="504" t="s">
        <v>385</v>
      </c>
      <c r="B3238" s="505" t="s">
        <v>324</v>
      </c>
      <c r="C3238" s="305"/>
      <c r="D3238" s="328">
        <v>23.3</v>
      </c>
      <c r="E3238" s="296"/>
      <c r="F3238" s="307"/>
      <c r="G3238" s="299">
        <f t="shared" si="96"/>
        <v>23.3</v>
      </c>
      <c r="K3238" s="301"/>
    </row>
    <row r="3239" spans="1:22" ht="12.75" customHeight="1" thickBot="1">
      <c r="A3239" s="502" t="s">
        <v>13</v>
      </c>
      <c r="B3239" s="477"/>
      <c r="C3239" s="477"/>
      <c r="D3239" s="477"/>
      <c r="E3239" s="477"/>
      <c r="F3239" s="473"/>
      <c r="G3239" s="308">
        <f>ROUNDUP((SUM(G3231:G3238)),0)</f>
        <v>204</v>
      </c>
      <c r="H3239" s="292"/>
      <c r="I3239" s="309"/>
      <c r="J3239" s="309"/>
      <c r="K3239" s="310"/>
      <c r="L3239" s="286"/>
      <c r="N3239" s="286"/>
      <c r="O3239" s="286"/>
      <c r="P3239" s="286"/>
      <c r="Q3239" s="286"/>
      <c r="R3239" s="286"/>
      <c r="S3239" s="286"/>
      <c r="T3239" s="286"/>
      <c r="U3239" s="286"/>
      <c r="V3239" s="286"/>
    </row>
    <row r="3240" spans="1:22" ht="12.75" customHeight="1" thickBot="1">
      <c r="A3240" s="495"/>
      <c r="B3240" s="496"/>
      <c r="C3240" s="496"/>
      <c r="D3240" s="496"/>
      <c r="E3240" s="496"/>
      <c r="F3240" s="496"/>
      <c r="G3240" s="496"/>
      <c r="H3240" s="496"/>
      <c r="I3240" s="496"/>
      <c r="J3240" s="496"/>
      <c r="K3240" s="497"/>
      <c r="L3240" s="286"/>
      <c r="M3240" s="286"/>
      <c r="N3240" s="286"/>
      <c r="O3240" s="286"/>
      <c r="P3240" s="286"/>
      <c r="Q3240" s="286"/>
      <c r="R3240" s="286"/>
      <c r="S3240" s="286"/>
      <c r="T3240" s="286"/>
      <c r="U3240" s="286"/>
      <c r="V3240" s="286"/>
    </row>
    <row r="3241" spans="1:22" ht="12.75" customHeight="1">
      <c r="A3241" s="311"/>
      <c r="B3241" s="312"/>
      <c r="C3241" s="312"/>
      <c r="D3241" s="312"/>
      <c r="E3241" s="312"/>
      <c r="F3241" s="312"/>
      <c r="G3241" s="312"/>
      <c r="H3241" s="312"/>
      <c r="I3241" s="312"/>
      <c r="J3241" s="312"/>
      <c r="K3241" s="313"/>
      <c r="L3241" s="286"/>
      <c r="M3241" s="286"/>
      <c r="N3241" s="286"/>
      <c r="O3241" s="286"/>
      <c r="P3241" s="286"/>
      <c r="Q3241" s="286"/>
      <c r="R3241" s="286"/>
      <c r="S3241" s="286"/>
      <c r="T3241" s="286"/>
      <c r="U3241" s="286"/>
      <c r="V3241" s="286"/>
    </row>
    <row r="3242" spans="1:22" ht="50.25" customHeight="1">
      <c r="A3242" s="459"/>
      <c r="B3242" s="460"/>
      <c r="C3242" s="460"/>
      <c r="D3242" s="460"/>
      <c r="E3242" s="460"/>
      <c r="F3242" s="460"/>
      <c r="G3242" s="460"/>
      <c r="H3242" s="460"/>
      <c r="I3242" s="460"/>
      <c r="J3242" s="286"/>
      <c r="K3242" s="314"/>
      <c r="L3242" s="286"/>
      <c r="M3242" s="286"/>
      <c r="N3242" s="286"/>
      <c r="O3242" s="286"/>
      <c r="P3242" s="286"/>
      <c r="Q3242" s="286"/>
      <c r="R3242" s="286"/>
      <c r="S3242" s="286"/>
      <c r="T3242" s="286"/>
      <c r="U3242" s="286"/>
      <c r="V3242" s="286"/>
    </row>
    <row r="3243" spans="1:22" ht="12.75" customHeight="1">
      <c r="A3243" s="461" t="s">
        <v>315</v>
      </c>
      <c r="B3243" s="460"/>
      <c r="C3243" s="460"/>
      <c r="D3243" s="316"/>
      <c r="E3243" s="316"/>
      <c r="F3243" s="462" t="s">
        <v>315</v>
      </c>
      <c r="G3243" s="460"/>
      <c r="H3243" s="460"/>
      <c r="I3243" s="316"/>
      <c r="J3243" s="286"/>
      <c r="K3243" s="314"/>
      <c r="L3243" s="286"/>
      <c r="M3243" s="286"/>
      <c r="N3243" s="286"/>
      <c r="O3243" s="286"/>
      <c r="P3243" s="286"/>
      <c r="Q3243" s="286"/>
      <c r="R3243" s="286"/>
      <c r="S3243" s="286"/>
      <c r="T3243" s="286"/>
      <c r="U3243" s="286"/>
      <c r="V3243" s="286"/>
    </row>
    <row r="3244" spans="1:22" ht="12.75" customHeight="1" thickBot="1">
      <c r="A3244" s="451" t="s">
        <v>316</v>
      </c>
      <c r="B3244" s="452"/>
      <c r="C3244" s="452"/>
      <c r="D3244" s="317"/>
      <c r="E3244" s="317"/>
      <c r="F3244" s="453" t="s">
        <v>316</v>
      </c>
      <c r="G3244" s="452"/>
      <c r="H3244" s="452"/>
      <c r="I3244" s="317"/>
      <c r="J3244" s="318"/>
      <c r="K3244" s="319"/>
      <c r="L3244" s="286"/>
      <c r="M3244" s="286"/>
      <c r="N3244" s="286"/>
      <c r="O3244" s="286"/>
      <c r="P3244" s="286"/>
      <c r="Q3244" s="286"/>
      <c r="R3244" s="286"/>
      <c r="S3244" s="286"/>
      <c r="T3244" s="286"/>
      <c r="U3244" s="286"/>
      <c r="V3244" s="286"/>
    </row>
    <row r="3245" spans="1:22" ht="15" customHeight="1">
      <c r="A3245" s="492" t="s">
        <v>302</v>
      </c>
      <c r="B3245" s="493"/>
      <c r="C3245" s="493"/>
      <c r="D3245" s="493"/>
      <c r="E3245" s="493"/>
      <c r="F3245" s="493"/>
      <c r="G3245" s="493"/>
      <c r="H3245" s="493"/>
      <c r="I3245" s="493"/>
      <c r="J3245" s="493"/>
      <c r="K3245" s="494"/>
    </row>
    <row r="3246" spans="1:22" ht="15" customHeight="1" thickBot="1">
      <c r="A3246" s="483"/>
      <c r="B3246" s="479"/>
      <c r="C3246" s="479"/>
      <c r="D3246" s="479"/>
      <c r="E3246" s="479"/>
      <c r="F3246" s="479"/>
      <c r="G3246" s="479"/>
      <c r="H3246" s="479"/>
      <c r="I3246" s="479"/>
      <c r="J3246" s="479"/>
      <c r="K3246" s="480"/>
    </row>
    <row r="3247" spans="1:22" ht="29.45" customHeight="1">
      <c r="A3247" s="288" t="s">
        <v>303</v>
      </c>
      <c r="B3247" s="484" t="str">
        <f>B3</f>
        <v>CONSTRUCCION DE LOS SISTEMAS DE ALCANTARILLADO PLUVIAL DE LOS BARRIOS EL DORADO, PRADOS DE SAN LUIS, SANTA CATALINA, PATRIOTAS, VILLA BACHUE y PRADOS DEL NORTE DE LA CIUDAD DE TUNJA.</v>
      </c>
      <c r="C3247" s="485"/>
      <c r="D3247" s="485"/>
      <c r="E3247" s="485"/>
      <c r="F3247" s="485"/>
      <c r="G3247" s="485"/>
      <c r="H3247" s="485"/>
      <c r="I3247" s="485"/>
      <c r="J3247" s="485"/>
      <c r="K3247" s="486"/>
    </row>
    <row r="3248" spans="1:22" ht="15" customHeight="1">
      <c r="A3248" s="487" t="s">
        <v>305</v>
      </c>
      <c r="B3248" s="455"/>
      <c r="C3248" s="488"/>
      <c r="D3248" s="489"/>
      <c r="E3248" s="489"/>
      <c r="F3248" s="455"/>
      <c r="G3248" s="490" t="s">
        <v>306</v>
      </c>
      <c r="H3248" s="455"/>
      <c r="I3248" s="490"/>
      <c r="J3248" s="489"/>
      <c r="K3248" s="491"/>
    </row>
    <row r="3249" spans="1:11" ht="36" customHeight="1" thickBot="1">
      <c r="A3249" s="289" t="s">
        <v>8</v>
      </c>
      <c r="B3249" s="465" t="s">
        <v>219</v>
      </c>
      <c r="C3249" s="466"/>
      <c r="D3249" s="467" t="s">
        <v>10</v>
      </c>
      <c r="E3249" s="468"/>
      <c r="F3249" s="466"/>
      <c r="G3249" s="503" t="str">
        <f>'PRESUPUESTO OFICIAL'!C180</f>
        <v>LOCALIZACIÓN Y REPLANTEO DE OBRA ARQUITECTÓNICA</v>
      </c>
      <c r="H3249" s="468"/>
      <c r="I3249" s="468"/>
      <c r="J3249" s="290" t="s">
        <v>9</v>
      </c>
      <c r="K3249" s="291" t="s">
        <v>7</v>
      </c>
    </row>
    <row r="3250" spans="1:11" ht="15" customHeight="1">
      <c r="A3250" s="470" t="s">
        <v>307</v>
      </c>
      <c r="B3250" s="471"/>
      <c r="C3250" s="474" t="s">
        <v>5</v>
      </c>
      <c r="D3250" s="476" t="s">
        <v>308</v>
      </c>
      <c r="E3250" s="477"/>
      <c r="F3250" s="473"/>
      <c r="G3250" s="474" t="s">
        <v>13</v>
      </c>
      <c r="H3250" s="478" t="s">
        <v>309</v>
      </c>
      <c r="I3250" s="479"/>
      <c r="J3250" s="479"/>
      <c r="K3250" s="480"/>
    </row>
    <row r="3251" spans="1:11" ht="15" customHeight="1">
      <c r="A3251" s="472"/>
      <c r="B3251" s="473"/>
      <c r="C3251" s="475"/>
      <c r="D3251" s="294" t="s">
        <v>310</v>
      </c>
      <c r="E3251" s="294" t="s">
        <v>311</v>
      </c>
      <c r="F3251" s="294" t="s">
        <v>312</v>
      </c>
      <c r="G3251" s="475"/>
      <c r="H3251" s="481"/>
      <c r="I3251" s="477"/>
      <c r="J3251" s="477"/>
      <c r="K3251" s="482"/>
    </row>
    <row r="3252" spans="1:11" ht="15" customHeight="1">
      <c r="A3252" s="454" t="s">
        <v>433</v>
      </c>
      <c r="B3252" s="463" t="s">
        <v>402</v>
      </c>
      <c r="C3252" s="294">
        <v>2</v>
      </c>
      <c r="D3252" s="296">
        <v>2.5</v>
      </c>
      <c r="E3252" s="297">
        <v>5.5</v>
      </c>
      <c r="F3252" s="298"/>
      <c r="G3252" s="299">
        <f>C3252*D3252*E3252</f>
        <v>27.5</v>
      </c>
      <c r="H3252" s="293"/>
      <c r="I3252" s="300"/>
      <c r="J3252" s="300"/>
      <c r="K3252" s="301"/>
    </row>
    <row r="3253" spans="1:11" ht="15" customHeight="1">
      <c r="A3253" s="454" t="s">
        <v>434</v>
      </c>
      <c r="B3253" s="463"/>
      <c r="C3253" s="294">
        <v>4</v>
      </c>
      <c r="D3253" s="296">
        <v>1.5</v>
      </c>
      <c r="E3253" s="297">
        <v>5.5</v>
      </c>
      <c r="F3253" s="298"/>
      <c r="G3253" s="299">
        <f>C3253*D3253*E3253</f>
        <v>33</v>
      </c>
      <c r="H3253" s="293"/>
      <c r="I3253" s="300"/>
      <c r="J3253" s="300"/>
      <c r="K3253" s="301"/>
    </row>
    <row r="3254" spans="1:11" ht="15" customHeight="1">
      <c r="A3254" s="454"/>
      <c r="B3254" s="463"/>
      <c r="C3254" s="294"/>
      <c r="D3254" s="296"/>
      <c r="E3254" s="297"/>
      <c r="F3254" s="298"/>
      <c r="G3254" s="299"/>
      <c r="H3254" s="293"/>
      <c r="I3254" s="300"/>
      <c r="J3254" s="300"/>
      <c r="K3254" s="301"/>
    </row>
    <row r="3255" spans="1:11" ht="15" customHeight="1">
      <c r="A3255" s="454"/>
      <c r="B3255" s="463"/>
      <c r="C3255" s="294"/>
      <c r="D3255" s="296"/>
      <c r="E3255" s="297"/>
      <c r="F3255" s="298"/>
      <c r="G3255" s="299"/>
      <c r="H3255" s="293"/>
      <c r="I3255" s="300"/>
      <c r="J3255" s="300"/>
      <c r="K3255" s="301"/>
    </row>
    <row r="3256" spans="1:11" ht="15" customHeight="1">
      <c r="A3256" s="454"/>
      <c r="B3256" s="463"/>
      <c r="C3256" s="294"/>
      <c r="D3256" s="296"/>
      <c r="E3256" s="297"/>
      <c r="F3256" s="298"/>
      <c r="G3256" s="299"/>
      <c r="H3256" s="293"/>
      <c r="I3256" s="300"/>
      <c r="J3256" s="300"/>
      <c r="K3256" s="301"/>
    </row>
    <row r="3257" spans="1:11" ht="15" customHeight="1">
      <c r="A3257" s="454"/>
      <c r="B3257" s="463"/>
      <c r="C3257" s="294"/>
      <c r="D3257" s="296"/>
      <c r="E3257" s="297"/>
      <c r="F3257" s="298"/>
      <c r="G3257" s="299"/>
      <c r="H3257" s="293"/>
      <c r="I3257" s="300"/>
      <c r="J3257" s="300"/>
      <c r="K3257" s="301"/>
    </row>
    <row r="3258" spans="1:11" ht="15" customHeight="1">
      <c r="A3258" s="454"/>
      <c r="B3258" s="463"/>
      <c r="C3258" s="294"/>
      <c r="D3258" s="296"/>
      <c r="E3258" s="297"/>
      <c r="F3258" s="298"/>
      <c r="G3258" s="299"/>
      <c r="H3258" s="293"/>
      <c r="I3258" s="300"/>
      <c r="J3258" s="300"/>
      <c r="K3258" s="301"/>
    </row>
    <row r="3259" spans="1:11" ht="15" customHeight="1">
      <c r="A3259" s="454"/>
      <c r="B3259" s="463"/>
      <c r="C3259" s="294"/>
      <c r="D3259" s="296"/>
      <c r="E3259" s="297"/>
      <c r="F3259" s="298"/>
      <c r="G3259" s="299"/>
      <c r="H3259" s="293"/>
      <c r="I3259" s="300"/>
      <c r="J3259" s="300"/>
      <c r="K3259" s="301"/>
    </row>
    <row r="3260" spans="1:11" ht="15" customHeight="1">
      <c r="A3260" s="454"/>
      <c r="B3260" s="463"/>
      <c r="C3260" s="294"/>
      <c r="D3260" s="296"/>
      <c r="E3260" s="297"/>
      <c r="F3260" s="298"/>
      <c r="G3260" s="299"/>
      <c r="H3260" s="293"/>
      <c r="I3260" s="300"/>
      <c r="J3260" s="300"/>
      <c r="K3260" s="301"/>
    </row>
    <row r="3261" spans="1:11" ht="15" customHeight="1">
      <c r="A3261" s="499"/>
      <c r="B3261" s="500"/>
      <c r="C3261" s="294"/>
      <c r="D3261" s="303"/>
      <c r="E3261" s="297"/>
      <c r="F3261" s="298"/>
      <c r="G3261" s="299"/>
      <c r="H3261" s="293"/>
      <c r="I3261" s="300"/>
      <c r="J3261" s="300"/>
      <c r="K3261" s="301"/>
    </row>
    <row r="3262" spans="1:11" ht="15" customHeight="1">
      <c r="A3262" s="501"/>
      <c r="B3262" s="501"/>
      <c r="C3262" s="305"/>
      <c r="D3262" s="304"/>
      <c r="E3262" s="306"/>
      <c r="F3262" s="307"/>
      <c r="G3262" s="299"/>
      <c r="H3262" s="300"/>
      <c r="I3262" s="300"/>
      <c r="J3262" s="300"/>
      <c r="K3262" s="301"/>
    </row>
    <row r="3263" spans="1:11" ht="15" customHeight="1" thickBot="1">
      <c r="A3263" s="502" t="s">
        <v>13</v>
      </c>
      <c r="B3263" s="477"/>
      <c r="C3263" s="477"/>
      <c r="D3263" s="477"/>
      <c r="E3263" s="477"/>
      <c r="F3263" s="473"/>
      <c r="G3263" s="308">
        <f>ROUNDUP((SUM(G3252:G3262)),0)</f>
        <v>61</v>
      </c>
      <c r="H3263" s="292"/>
      <c r="I3263" s="309"/>
      <c r="J3263" s="309"/>
      <c r="K3263" s="310"/>
    </row>
    <row r="3264" spans="1:11" ht="15" customHeight="1" thickBot="1">
      <c r="A3264" s="495"/>
      <c r="B3264" s="496"/>
      <c r="C3264" s="496"/>
      <c r="D3264" s="496"/>
      <c r="E3264" s="496"/>
      <c r="F3264" s="496"/>
      <c r="G3264" s="496"/>
      <c r="H3264" s="496"/>
      <c r="I3264" s="496"/>
      <c r="J3264" s="496"/>
      <c r="K3264" s="497"/>
    </row>
    <row r="3265" spans="1:11" ht="15" customHeight="1">
      <c r="A3265" s="311"/>
      <c r="B3265" s="312"/>
      <c r="C3265" s="312"/>
      <c r="D3265" s="312"/>
      <c r="E3265" s="312"/>
      <c r="F3265" s="312"/>
      <c r="G3265" s="312"/>
      <c r="H3265" s="312"/>
      <c r="I3265" s="312"/>
      <c r="J3265" s="312"/>
      <c r="K3265" s="313"/>
    </row>
    <row r="3266" spans="1:11" ht="15" customHeight="1">
      <c r="A3266" s="459"/>
      <c r="B3266" s="460"/>
      <c r="C3266" s="460"/>
      <c r="D3266" s="460"/>
      <c r="E3266" s="460"/>
      <c r="F3266" s="460"/>
      <c r="G3266" s="460"/>
      <c r="H3266" s="460"/>
      <c r="I3266" s="460"/>
      <c r="J3266" s="286"/>
      <c r="K3266" s="314"/>
    </row>
    <row r="3267" spans="1:11" ht="15" customHeight="1">
      <c r="A3267" s="461" t="s">
        <v>315</v>
      </c>
      <c r="B3267" s="460"/>
      <c r="C3267" s="460"/>
      <c r="D3267" s="316"/>
      <c r="E3267" s="316"/>
      <c r="F3267" s="462" t="s">
        <v>315</v>
      </c>
      <c r="G3267" s="460"/>
      <c r="H3267" s="460"/>
      <c r="I3267" s="316"/>
      <c r="J3267" s="286"/>
      <c r="K3267" s="314"/>
    </row>
    <row r="3268" spans="1:11" ht="15" customHeight="1" thickBot="1">
      <c r="A3268" s="451" t="s">
        <v>316</v>
      </c>
      <c r="B3268" s="452"/>
      <c r="C3268" s="452"/>
      <c r="D3268" s="317"/>
      <c r="E3268" s="317"/>
      <c r="F3268" s="453" t="s">
        <v>316</v>
      </c>
      <c r="G3268" s="452"/>
      <c r="H3268" s="452"/>
      <c r="I3268" s="317"/>
      <c r="J3268" s="318"/>
      <c r="K3268" s="319"/>
    </row>
    <row r="3269" spans="1:11" ht="15" customHeight="1">
      <c r="A3269" s="492" t="s">
        <v>302</v>
      </c>
      <c r="B3269" s="493"/>
      <c r="C3269" s="493"/>
      <c r="D3269" s="493"/>
      <c r="E3269" s="493"/>
      <c r="F3269" s="493"/>
      <c r="G3269" s="493"/>
      <c r="H3269" s="493"/>
      <c r="I3269" s="493"/>
      <c r="J3269" s="493"/>
      <c r="K3269" s="494"/>
    </row>
    <row r="3270" spans="1:11" ht="15" customHeight="1" thickBot="1">
      <c r="A3270" s="483"/>
      <c r="B3270" s="479"/>
      <c r="C3270" s="479"/>
      <c r="D3270" s="479"/>
      <c r="E3270" s="479"/>
      <c r="F3270" s="479"/>
      <c r="G3270" s="479"/>
      <c r="H3270" s="479"/>
      <c r="I3270" s="479"/>
      <c r="J3270" s="479"/>
      <c r="K3270" s="480"/>
    </row>
    <row r="3271" spans="1:11" ht="27" customHeight="1">
      <c r="A3271" s="288" t="s">
        <v>303</v>
      </c>
      <c r="B3271" s="484" t="str">
        <f>B3</f>
        <v>CONSTRUCCION DE LOS SISTEMAS DE ALCANTARILLADO PLUVIAL DE LOS BARRIOS EL DORADO, PRADOS DE SAN LUIS, SANTA CATALINA, PATRIOTAS, VILLA BACHUE y PRADOS DEL NORTE DE LA CIUDAD DE TUNJA.</v>
      </c>
      <c r="C3271" s="485"/>
      <c r="D3271" s="485"/>
      <c r="E3271" s="485"/>
      <c r="F3271" s="485"/>
      <c r="G3271" s="485"/>
      <c r="H3271" s="485"/>
      <c r="I3271" s="485"/>
      <c r="J3271" s="485"/>
      <c r="K3271" s="486"/>
    </row>
    <row r="3272" spans="1:11" ht="15" customHeight="1">
      <c r="A3272" s="487" t="s">
        <v>305</v>
      </c>
      <c r="B3272" s="455"/>
      <c r="C3272" s="488"/>
      <c r="D3272" s="489"/>
      <c r="E3272" s="489"/>
      <c r="F3272" s="455"/>
      <c r="G3272" s="490" t="s">
        <v>306</v>
      </c>
      <c r="H3272" s="455"/>
      <c r="I3272" s="490"/>
      <c r="J3272" s="489"/>
      <c r="K3272" s="491"/>
    </row>
    <row r="3273" spans="1:11" ht="22.15" customHeight="1" thickBot="1">
      <c r="A3273" s="289" t="s">
        <v>8</v>
      </c>
      <c r="B3273" s="465">
        <v>34.200000000000003</v>
      </c>
      <c r="C3273" s="466"/>
      <c r="D3273" s="467" t="s">
        <v>10</v>
      </c>
      <c r="E3273" s="468"/>
      <c r="F3273" s="466"/>
      <c r="G3273" s="498" t="str">
        <f>'PRESUPUESTO OFICIAL'!C181</f>
        <v>SUMINISTRO E INSTALACIÓN DE ADOQUÍN PEATONAL CONCRETO 10 X 6 X 20 CM (NTC 2017)</v>
      </c>
      <c r="H3273" s="468"/>
      <c r="I3273" s="466"/>
      <c r="J3273" s="290" t="s">
        <v>9</v>
      </c>
      <c r="K3273" s="291" t="s">
        <v>14</v>
      </c>
    </row>
    <row r="3274" spans="1:11" ht="15" customHeight="1">
      <c r="A3274" s="470" t="s">
        <v>307</v>
      </c>
      <c r="B3274" s="471"/>
      <c r="C3274" s="474" t="s">
        <v>5</v>
      </c>
      <c r="D3274" s="476" t="s">
        <v>308</v>
      </c>
      <c r="E3274" s="477"/>
      <c r="F3274" s="473"/>
      <c r="G3274" s="474" t="s">
        <v>13</v>
      </c>
      <c r="H3274" s="478" t="s">
        <v>309</v>
      </c>
      <c r="I3274" s="479"/>
      <c r="J3274" s="479"/>
      <c r="K3274" s="480"/>
    </row>
    <row r="3275" spans="1:11" ht="15" customHeight="1">
      <c r="A3275" s="472"/>
      <c r="B3275" s="473"/>
      <c r="C3275" s="475"/>
      <c r="D3275" s="294" t="s">
        <v>310</v>
      </c>
      <c r="E3275" s="294" t="s">
        <v>311</v>
      </c>
      <c r="F3275" s="294" t="s">
        <v>312</v>
      </c>
      <c r="G3275" s="475"/>
      <c r="H3275" s="481"/>
      <c r="I3275" s="477"/>
      <c r="J3275" s="477"/>
      <c r="K3275" s="482"/>
    </row>
    <row r="3276" spans="1:11" ht="15" customHeight="1">
      <c r="A3276" s="454" t="s">
        <v>433</v>
      </c>
      <c r="B3276" s="463" t="s">
        <v>402</v>
      </c>
      <c r="C3276" s="294">
        <v>2</v>
      </c>
      <c r="D3276" s="296">
        <v>2.5</v>
      </c>
      <c r="E3276" s="297">
        <v>5.5</v>
      </c>
      <c r="F3276" s="298"/>
      <c r="G3276" s="299">
        <f>C3276*D3276*E3276</f>
        <v>27.5</v>
      </c>
      <c r="H3276" s="293"/>
      <c r="I3276" s="300"/>
      <c r="J3276" s="300"/>
      <c r="K3276" s="301"/>
    </row>
    <row r="3277" spans="1:11" ht="15" customHeight="1">
      <c r="A3277" s="454"/>
      <c r="B3277" s="455"/>
      <c r="C3277" s="305"/>
      <c r="D3277" s="304"/>
      <c r="E3277" s="306"/>
      <c r="F3277" s="307"/>
      <c r="G3277" s="299"/>
      <c r="H3277" s="300"/>
      <c r="I3277" s="300"/>
      <c r="J3277" s="300"/>
      <c r="K3277" s="301"/>
    </row>
    <row r="3278" spans="1:11" ht="15" customHeight="1" thickBot="1">
      <c r="A3278" s="487" t="s">
        <v>13</v>
      </c>
      <c r="B3278" s="489"/>
      <c r="C3278" s="489"/>
      <c r="D3278" s="489"/>
      <c r="E3278" s="489"/>
      <c r="F3278" s="455"/>
      <c r="G3278" s="299">
        <f>ROUNDUP(SUM(G3276:G3277),0)</f>
        <v>28</v>
      </c>
      <c r="H3278" s="292"/>
      <c r="I3278" s="309"/>
      <c r="J3278" s="309"/>
      <c r="K3278" s="310"/>
    </row>
    <row r="3279" spans="1:11" ht="15" customHeight="1" thickBot="1">
      <c r="A3279" s="495"/>
      <c r="B3279" s="496"/>
      <c r="C3279" s="496"/>
      <c r="D3279" s="496"/>
      <c r="E3279" s="496"/>
      <c r="F3279" s="496"/>
      <c r="G3279" s="496"/>
      <c r="H3279" s="496"/>
      <c r="I3279" s="496"/>
      <c r="J3279" s="496"/>
      <c r="K3279" s="497"/>
    </row>
    <row r="3280" spans="1:11" ht="15" customHeight="1">
      <c r="A3280" s="311"/>
      <c r="B3280" s="312"/>
      <c r="C3280" s="312"/>
      <c r="D3280" s="312"/>
      <c r="E3280" s="312"/>
      <c r="F3280" s="312"/>
      <c r="G3280" s="312"/>
      <c r="H3280" s="312"/>
      <c r="I3280" s="312"/>
      <c r="J3280" s="312"/>
      <c r="K3280" s="313"/>
    </row>
    <row r="3281" spans="1:11" ht="15" customHeight="1">
      <c r="A3281" s="459"/>
      <c r="B3281" s="460"/>
      <c r="C3281" s="460"/>
      <c r="D3281" s="460"/>
      <c r="E3281" s="460"/>
      <c r="F3281" s="460"/>
      <c r="G3281" s="460"/>
      <c r="H3281" s="460"/>
      <c r="I3281" s="460"/>
      <c r="J3281" s="286"/>
      <c r="K3281" s="314"/>
    </row>
    <row r="3282" spans="1:11" ht="15" customHeight="1">
      <c r="A3282" s="461" t="s">
        <v>315</v>
      </c>
      <c r="B3282" s="460"/>
      <c r="C3282" s="460"/>
      <c r="D3282" s="316"/>
      <c r="E3282" s="316"/>
      <c r="F3282" s="462" t="s">
        <v>315</v>
      </c>
      <c r="G3282" s="460"/>
      <c r="H3282" s="460"/>
      <c r="I3282" s="316"/>
      <c r="J3282" s="286"/>
      <c r="K3282" s="314"/>
    </row>
    <row r="3283" spans="1:11" ht="15" customHeight="1" thickBot="1">
      <c r="A3283" s="451" t="s">
        <v>316</v>
      </c>
      <c r="B3283" s="452"/>
      <c r="C3283" s="452"/>
      <c r="D3283" s="317"/>
      <c r="E3283" s="317"/>
      <c r="F3283" s="453" t="s">
        <v>316</v>
      </c>
      <c r="G3283" s="452"/>
      <c r="H3283" s="452"/>
      <c r="I3283" s="317"/>
      <c r="J3283" s="318"/>
      <c r="K3283" s="319"/>
    </row>
    <row r="3284" spans="1:11" ht="15" customHeight="1">
      <c r="A3284" s="492" t="s">
        <v>302</v>
      </c>
      <c r="B3284" s="493"/>
      <c r="C3284" s="493"/>
      <c r="D3284" s="493"/>
      <c r="E3284" s="493"/>
      <c r="F3284" s="493"/>
      <c r="G3284" s="493"/>
      <c r="H3284" s="493"/>
      <c r="I3284" s="493"/>
      <c r="J3284" s="493"/>
      <c r="K3284" s="494"/>
    </row>
    <row r="3285" spans="1:11" ht="15" customHeight="1" thickBot="1">
      <c r="A3285" s="483"/>
      <c r="B3285" s="479"/>
      <c r="C3285" s="479"/>
      <c r="D3285" s="479"/>
      <c r="E3285" s="479"/>
      <c r="F3285" s="479"/>
      <c r="G3285" s="479"/>
      <c r="H3285" s="479"/>
      <c r="I3285" s="479"/>
      <c r="J3285" s="479"/>
      <c r="K3285" s="480"/>
    </row>
    <row r="3286" spans="1:11" ht="30" customHeight="1">
      <c r="A3286" s="288" t="s">
        <v>303</v>
      </c>
      <c r="B3286" s="484" t="str">
        <f>B3</f>
        <v>CONSTRUCCION DE LOS SISTEMAS DE ALCANTARILLADO PLUVIAL DE LOS BARRIOS EL DORADO, PRADOS DE SAN LUIS, SANTA CATALINA, PATRIOTAS, VILLA BACHUE y PRADOS DEL NORTE DE LA CIUDAD DE TUNJA.</v>
      </c>
      <c r="C3286" s="485"/>
      <c r="D3286" s="485"/>
      <c r="E3286" s="485"/>
      <c r="F3286" s="485"/>
      <c r="G3286" s="485"/>
      <c r="H3286" s="485"/>
      <c r="I3286" s="485"/>
      <c r="J3286" s="485"/>
      <c r="K3286" s="486"/>
    </row>
    <row r="3287" spans="1:11" ht="15" customHeight="1">
      <c r="A3287" s="487" t="s">
        <v>305</v>
      </c>
      <c r="B3287" s="455"/>
      <c r="C3287" s="488"/>
      <c r="D3287" s="489"/>
      <c r="E3287" s="489"/>
      <c r="F3287" s="455"/>
      <c r="G3287" s="490" t="s">
        <v>306</v>
      </c>
      <c r="H3287" s="455"/>
      <c r="I3287" s="490"/>
      <c r="J3287" s="489"/>
      <c r="K3287" s="491"/>
    </row>
    <row r="3288" spans="1:11" ht="15" customHeight="1" thickBot="1">
      <c r="A3288" s="289" t="s">
        <v>8</v>
      </c>
      <c r="B3288" s="465">
        <v>34.299999999999997</v>
      </c>
      <c r="C3288" s="466"/>
      <c r="D3288" s="467" t="s">
        <v>10</v>
      </c>
      <c r="E3288" s="468"/>
      <c r="F3288" s="466"/>
      <c r="G3288" s="469" t="str">
        <f>'PRESUPUESTO OFICIAL'!C182</f>
        <v>CONCRETO ESTRIADO RAMPAS 17.5 MPa - (2500 PSI)</v>
      </c>
      <c r="H3288" s="468"/>
      <c r="I3288" s="468"/>
      <c r="J3288" s="290" t="s">
        <v>9</v>
      </c>
      <c r="K3288" s="291" t="s">
        <v>14</v>
      </c>
    </row>
    <row r="3289" spans="1:11" ht="15" customHeight="1">
      <c r="A3289" s="470" t="s">
        <v>307</v>
      </c>
      <c r="B3289" s="471"/>
      <c r="C3289" s="474" t="s">
        <v>5</v>
      </c>
      <c r="D3289" s="476" t="s">
        <v>308</v>
      </c>
      <c r="E3289" s="477"/>
      <c r="F3289" s="473"/>
      <c r="G3289" s="474" t="s">
        <v>13</v>
      </c>
      <c r="H3289" s="478" t="s">
        <v>309</v>
      </c>
      <c r="I3289" s="479"/>
      <c r="J3289" s="479"/>
      <c r="K3289" s="480"/>
    </row>
    <row r="3290" spans="1:11" ht="15" customHeight="1">
      <c r="A3290" s="472"/>
      <c r="B3290" s="473"/>
      <c r="C3290" s="475"/>
      <c r="D3290" s="294" t="s">
        <v>310</v>
      </c>
      <c r="E3290" s="294" t="s">
        <v>311</v>
      </c>
      <c r="F3290" s="294" t="s">
        <v>312</v>
      </c>
      <c r="G3290" s="475"/>
      <c r="H3290" s="481"/>
      <c r="I3290" s="477"/>
      <c r="J3290" s="477"/>
      <c r="K3290" s="482"/>
    </row>
    <row r="3291" spans="1:11" ht="15" customHeight="1">
      <c r="A3291" s="454" t="s">
        <v>434</v>
      </c>
      <c r="B3291" s="463"/>
      <c r="C3291" s="294">
        <v>4</v>
      </c>
      <c r="D3291" s="296">
        <v>1.5</v>
      </c>
      <c r="E3291" s="297">
        <v>5.5</v>
      </c>
      <c r="F3291" s="298">
        <v>0.2</v>
      </c>
      <c r="G3291" s="299">
        <f>((D3291*F3291)/2)*E3291*C3291</f>
        <v>3.3000000000000007</v>
      </c>
      <c r="H3291" s="293"/>
      <c r="I3291" s="300"/>
      <c r="J3291" s="300"/>
      <c r="K3291" s="301"/>
    </row>
    <row r="3292" spans="1:11" ht="15" customHeight="1">
      <c r="A3292" s="454" t="s">
        <v>435</v>
      </c>
      <c r="B3292" s="455"/>
      <c r="C3292" s="323">
        <v>4</v>
      </c>
      <c r="D3292" s="303">
        <v>5.5</v>
      </c>
      <c r="E3292" s="297">
        <v>0.2</v>
      </c>
      <c r="F3292" s="298">
        <v>0.2</v>
      </c>
      <c r="G3292" s="338">
        <f>C3292*D3292*E3292*F3292</f>
        <v>0.88000000000000012</v>
      </c>
      <c r="H3292" s="339"/>
      <c r="I3292" s="300"/>
      <c r="J3292" s="300"/>
      <c r="K3292" s="301"/>
    </row>
    <row r="3293" spans="1:11" ht="15" customHeight="1">
      <c r="A3293" s="456"/>
      <c r="B3293" s="456"/>
      <c r="C3293" s="329"/>
      <c r="D3293" s="329"/>
      <c r="E3293" s="329"/>
      <c r="F3293" s="329"/>
      <c r="G3293" s="329"/>
      <c r="H3293" s="300"/>
      <c r="I3293" s="300"/>
      <c r="J3293" s="300"/>
      <c r="K3293" s="301"/>
    </row>
    <row r="3294" spans="1:11" ht="15" customHeight="1" thickBot="1">
      <c r="A3294" s="457" t="s">
        <v>13</v>
      </c>
      <c r="B3294" s="458"/>
      <c r="C3294" s="458"/>
      <c r="D3294" s="458"/>
      <c r="E3294" s="458"/>
      <c r="F3294" s="458"/>
      <c r="G3294" s="343">
        <f>ROUNDUP((SUM(G3291:G3292)),0)</f>
        <v>5</v>
      </c>
      <c r="H3294" s="309"/>
      <c r="I3294" s="344"/>
      <c r="J3294" s="309"/>
      <c r="K3294" s="310"/>
    </row>
    <row r="3295" spans="1:11" ht="15" customHeight="1">
      <c r="A3295" s="315"/>
      <c r="B3295" s="286"/>
      <c r="C3295" s="286"/>
      <c r="D3295" s="286"/>
      <c r="E3295" s="286"/>
      <c r="F3295" s="286"/>
      <c r="G3295" s="286"/>
      <c r="H3295" s="312"/>
      <c r="I3295" s="312"/>
      <c r="J3295" s="312"/>
      <c r="K3295" s="313"/>
    </row>
    <row r="3296" spans="1:11" ht="15" customHeight="1">
      <c r="A3296" s="459"/>
      <c r="B3296" s="460"/>
      <c r="C3296" s="460"/>
      <c r="D3296" s="460"/>
      <c r="E3296" s="460"/>
      <c r="F3296" s="460"/>
      <c r="G3296" s="460"/>
      <c r="H3296" s="460"/>
      <c r="I3296" s="460"/>
      <c r="J3296" s="286"/>
      <c r="K3296" s="314"/>
    </row>
    <row r="3297" spans="1:11" ht="15" customHeight="1">
      <c r="A3297" s="461" t="s">
        <v>315</v>
      </c>
      <c r="B3297" s="460"/>
      <c r="C3297" s="460"/>
      <c r="D3297" s="316"/>
      <c r="E3297" s="316"/>
      <c r="F3297" s="462" t="s">
        <v>315</v>
      </c>
      <c r="G3297" s="460"/>
      <c r="H3297" s="460"/>
      <c r="I3297" s="316"/>
      <c r="J3297" s="286"/>
      <c r="K3297" s="314"/>
    </row>
    <row r="3298" spans="1:11" ht="15" customHeight="1" thickBot="1">
      <c r="A3298" s="451" t="s">
        <v>316</v>
      </c>
      <c r="B3298" s="452"/>
      <c r="C3298" s="452"/>
      <c r="D3298" s="317"/>
      <c r="E3298" s="317"/>
      <c r="F3298" s="453" t="s">
        <v>316</v>
      </c>
      <c r="G3298" s="452"/>
      <c r="H3298" s="452"/>
      <c r="I3298" s="317"/>
      <c r="J3298" s="318"/>
      <c r="K3298" s="319"/>
    </row>
    <row r="3299" spans="1:11" ht="15" customHeight="1">
      <c r="A3299" s="470" t="s">
        <v>302</v>
      </c>
      <c r="B3299" s="479"/>
      <c r="C3299" s="479"/>
      <c r="D3299" s="479"/>
      <c r="E3299" s="479"/>
      <c r="F3299" s="479"/>
      <c r="G3299" s="479"/>
      <c r="H3299" s="479"/>
      <c r="I3299" s="479"/>
      <c r="J3299" s="479"/>
      <c r="K3299" s="480"/>
    </row>
    <row r="3300" spans="1:11" ht="15" customHeight="1" thickBot="1">
      <c r="A3300" s="483"/>
      <c r="B3300" s="479"/>
      <c r="C3300" s="479"/>
      <c r="D3300" s="479"/>
      <c r="E3300" s="479"/>
      <c r="F3300" s="479"/>
      <c r="G3300" s="479"/>
      <c r="H3300" s="479"/>
      <c r="I3300" s="479"/>
      <c r="J3300" s="479"/>
      <c r="K3300" s="480"/>
    </row>
    <row r="3301" spans="1:11" ht="27" customHeight="1">
      <c r="A3301" s="288" t="s">
        <v>303</v>
      </c>
      <c r="B3301" s="484" t="str">
        <f>B3</f>
        <v>CONSTRUCCION DE LOS SISTEMAS DE ALCANTARILLADO PLUVIAL DE LOS BARRIOS EL DORADO, PRADOS DE SAN LUIS, SANTA CATALINA, PATRIOTAS, VILLA BACHUE y PRADOS DEL NORTE DE LA CIUDAD DE TUNJA.</v>
      </c>
      <c r="C3301" s="485"/>
      <c r="D3301" s="485"/>
      <c r="E3301" s="485"/>
      <c r="F3301" s="485"/>
      <c r="G3301" s="485"/>
      <c r="H3301" s="485"/>
      <c r="I3301" s="485"/>
      <c r="J3301" s="485"/>
      <c r="K3301" s="486"/>
    </row>
    <row r="3302" spans="1:11" ht="15" customHeight="1">
      <c r="A3302" s="487" t="s">
        <v>305</v>
      </c>
      <c r="B3302" s="455"/>
      <c r="C3302" s="488"/>
      <c r="D3302" s="489"/>
      <c r="E3302" s="489"/>
      <c r="F3302" s="455"/>
      <c r="G3302" s="490" t="s">
        <v>306</v>
      </c>
      <c r="H3302" s="455"/>
      <c r="I3302" s="490"/>
      <c r="J3302" s="489"/>
      <c r="K3302" s="491"/>
    </row>
    <row r="3303" spans="1:11" ht="42" customHeight="1" thickBot="1">
      <c r="A3303" s="289" t="s">
        <v>8</v>
      </c>
      <c r="B3303" s="465" t="s">
        <v>222</v>
      </c>
      <c r="C3303" s="466"/>
      <c r="D3303" s="467" t="s">
        <v>10</v>
      </c>
      <c r="E3303" s="468"/>
      <c r="F3303" s="466"/>
      <c r="G3303" s="469" t="str">
        <f>'PRESUPUESTO OFICIAL'!C183</f>
        <v>SUMINISTRO, FIGURADA Y AMARRE DE ACERO DE 420 MPa (60000 PSI)</v>
      </c>
      <c r="H3303" s="468"/>
      <c r="I3303" s="468"/>
      <c r="J3303" s="290" t="s">
        <v>9</v>
      </c>
      <c r="K3303" s="291" t="s">
        <v>14</v>
      </c>
    </row>
    <row r="3304" spans="1:11" ht="15" customHeight="1">
      <c r="A3304" s="470" t="s">
        <v>307</v>
      </c>
      <c r="B3304" s="471"/>
      <c r="C3304" s="474" t="s">
        <v>5</v>
      </c>
      <c r="D3304" s="476" t="s">
        <v>308</v>
      </c>
      <c r="E3304" s="477"/>
      <c r="F3304" s="473"/>
      <c r="G3304" s="474" t="s">
        <v>13</v>
      </c>
      <c r="H3304" s="478" t="s">
        <v>309</v>
      </c>
      <c r="I3304" s="479"/>
      <c r="J3304" s="479"/>
      <c r="K3304" s="480"/>
    </row>
    <row r="3305" spans="1:11" ht="15" customHeight="1">
      <c r="A3305" s="472"/>
      <c r="B3305" s="473"/>
      <c r="C3305" s="475"/>
      <c r="D3305" s="294" t="s">
        <v>310</v>
      </c>
      <c r="E3305" s="294" t="s">
        <v>311</v>
      </c>
      <c r="F3305" s="294" t="s">
        <v>436</v>
      </c>
      <c r="G3305" s="475"/>
      <c r="H3305" s="481"/>
      <c r="I3305" s="477"/>
      <c r="J3305" s="477"/>
      <c r="K3305" s="482"/>
    </row>
    <row r="3306" spans="1:11" ht="15" customHeight="1">
      <c r="A3306" s="454" t="s">
        <v>437</v>
      </c>
      <c r="B3306" s="463" t="s">
        <v>402</v>
      </c>
      <c r="C3306" s="294">
        <v>4</v>
      </c>
      <c r="D3306" s="296">
        <v>5.5</v>
      </c>
      <c r="E3306" s="322"/>
      <c r="F3306" s="337">
        <v>0.56000000000000005</v>
      </c>
      <c r="G3306" s="299">
        <f>C3306*D3306*F3306</f>
        <v>12.32</v>
      </c>
      <c r="H3306" s="293"/>
      <c r="I3306" s="300"/>
      <c r="J3306" s="300"/>
      <c r="K3306" s="301"/>
    </row>
    <row r="3307" spans="1:11" ht="15" customHeight="1">
      <c r="A3307" s="454" t="s">
        <v>438</v>
      </c>
      <c r="B3307" s="463"/>
      <c r="C3307" s="294">
        <f>ROUNDUP(5.5/0.2,0)*4</f>
        <v>112</v>
      </c>
      <c r="D3307" s="296">
        <v>0.08</v>
      </c>
      <c r="E3307" s="322"/>
      <c r="F3307" s="337">
        <v>0.17</v>
      </c>
      <c r="G3307" s="299">
        <f>C3307*D3307*F3307</f>
        <v>1.5232000000000003</v>
      </c>
      <c r="H3307" s="293"/>
      <c r="I3307" s="300"/>
      <c r="J3307" s="300"/>
      <c r="K3307" s="301"/>
    </row>
    <row r="3308" spans="1:11" ht="15" customHeight="1">
      <c r="A3308" s="454" t="s">
        <v>439</v>
      </c>
      <c r="B3308" s="464"/>
      <c r="C3308" s="294"/>
      <c r="D3308" s="296"/>
      <c r="E3308" s="322"/>
      <c r="F3308" s="337"/>
      <c r="G3308" s="299">
        <f t="shared" ref="G3308:G3310" si="97">C3308*D3308*F3308</f>
        <v>0</v>
      </c>
      <c r="H3308" s="293"/>
      <c r="I3308" s="300"/>
      <c r="J3308" s="300"/>
      <c r="K3308" s="301"/>
    </row>
    <row r="3309" spans="1:11" ht="15" customHeight="1">
      <c r="A3309" s="454"/>
      <c r="B3309" s="464"/>
      <c r="C3309" s="294">
        <f>37*4</f>
        <v>148</v>
      </c>
      <c r="D3309" s="296">
        <v>1.5</v>
      </c>
      <c r="E3309" s="322"/>
      <c r="F3309" s="337">
        <v>0.56000000000000005</v>
      </c>
      <c r="G3309" s="299">
        <f>C3309*D3309*F3309</f>
        <v>124.32000000000001</v>
      </c>
      <c r="H3309" s="293"/>
      <c r="I3309" s="300"/>
      <c r="J3309" s="300"/>
      <c r="K3309" s="301"/>
    </row>
    <row r="3310" spans="1:11" ht="15" customHeight="1">
      <c r="A3310" s="454"/>
      <c r="B3310" s="464"/>
      <c r="C3310" s="294">
        <f>11*4</f>
        <v>44</v>
      </c>
      <c r="D3310" s="296">
        <v>5.5</v>
      </c>
      <c r="E3310" s="322"/>
      <c r="F3310" s="337">
        <v>0.56000000000000005</v>
      </c>
      <c r="G3310" s="299">
        <f t="shared" si="97"/>
        <v>135.52000000000001</v>
      </c>
      <c r="H3310" s="293"/>
      <c r="I3310" s="300"/>
      <c r="J3310" s="300"/>
      <c r="K3310" s="301"/>
    </row>
    <row r="3311" spans="1:11" ht="15" customHeight="1">
      <c r="A3311" s="454"/>
      <c r="B3311" s="464"/>
      <c r="C3311" s="294"/>
      <c r="D3311" s="296"/>
      <c r="E3311" s="322"/>
      <c r="F3311" s="337"/>
      <c r="G3311" s="299"/>
      <c r="H3311" s="293"/>
      <c r="I3311" s="300"/>
      <c r="J3311" s="300"/>
      <c r="K3311" s="301"/>
    </row>
    <row r="3312" spans="1:11" ht="15" customHeight="1">
      <c r="A3312" s="454"/>
      <c r="B3312" s="455"/>
      <c r="C3312" s="323"/>
      <c r="D3312" s="303"/>
      <c r="E3312" s="297"/>
      <c r="F3312" s="298"/>
      <c r="G3312" s="299"/>
      <c r="H3312" s="293"/>
      <c r="I3312" s="300"/>
      <c r="J3312" s="300"/>
      <c r="K3312" s="301"/>
    </row>
    <row r="3313" spans="1:11" ht="15" customHeight="1">
      <c r="A3313" s="456"/>
      <c r="B3313" s="456"/>
      <c r="C3313" s="329"/>
      <c r="D3313" s="329"/>
      <c r="E3313" s="329"/>
      <c r="F3313" s="329"/>
      <c r="G3313" s="329"/>
      <c r="H3313" s="300"/>
      <c r="I3313" s="300"/>
      <c r="J3313" s="300"/>
      <c r="K3313" s="301"/>
    </row>
    <row r="3314" spans="1:11" ht="15" customHeight="1" thickBot="1">
      <c r="A3314" s="457" t="s">
        <v>13</v>
      </c>
      <c r="B3314" s="458"/>
      <c r="C3314" s="458"/>
      <c r="D3314" s="458"/>
      <c r="E3314" s="458"/>
      <c r="F3314" s="458"/>
      <c r="G3314" s="343">
        <f>ROUNDUP((SUM(G3306:G3312)),0)</f>
        <v>274</v>
      </c>
      <c r="H3314" s="309"/>
      <c r="I3314" s="309"/>
      <c r="J3314" s="309"/>
      <c r="K3314" s="310"/>
    </row>
    <row r="3315" spans="1:11" ht="15" customHeight="1">
      <c r="A3315" s="315"/>
      <c r="B3315" s="286"/>
      <c r="C3315" s="286"/>
      <c r="D3315" s="286"/>
      <c r="E3315" s="286"/>
      <c r="F3315" s="286"/>
      <c r="G3315" s="286"/>
      <c r="H3315" s="312"/>
      <c r="I3315" s="312"/>
      <c r="J3315" s="312"/>
      <c r="K3315" s="313"/>
    </row>
    <row r="3316" spans="1:11" ht="15" customHeight="1">
      <c r="A3316" s="459"/>
      <c r="B3316" s="460"/>
      <c r="C3316" s="460"/>
      <c r="D3316" s="460"/>
      <c r="E3316" s="460"/>
      <c r="F3316" s="460"/>
      <c r="G3316" s="460"/>
      <c r="H3316" s="460"/>
      <c r="I3316" s="460"/>
      <c r="J3316" s="286"/>
      <c r="K3316" s="314"/>
    </row>
    <row r="3317" spans="1:11" ht="15" customHeight="1">
      <c r="A3317" s="461" t="s">
        <v>315</v>
      </c>
      <c r="B3317" s="460"/>
      <c r="C3317" s="460"/>
      <c r="D3317" s="316"/>
      <c r="E3317" s="316"/>
      <c r="F3317" s="462" t="s">
        <v>315</v>
      </c>
      <c r="G3317" s="460"/>
      <c r="H3317" s="460"/>
      <c r="I3317" s="316"/>
      <c r="J3317" s="286"/>
      <c r="K3317" s="314"/>
    </row>
    <row r="3318" spans="1:11" ht="15" customHeight="1" thickBot="1">
      <c r="A3318" s="451" t="s">
        <v>316</v>
      </c>
      <c r="B3318" s="452"/>
      <c r="C3318" s="452"/>
      <c r="D3318" s="317"/>
      <c r="E3318" s="317"/>
      <c r="F3318" s="453" t="s">
        <v>316</v>
      </c>
      <c r="G3318" s="452"/>
      <c r="H3318" s="452"/>
      <c r="I3318" s="317"/>
      <c r="J3318" s="318"/>
      <c r="K3318" s="319"/>
    </row>
  </sheetData>
  <mergeCells count="4313">
    <mergeCell ref="A8:B8"/>
    <mergeCell ref="A9:B9"/>
    <mergeCell ref="A10:B10"/>
    <mergeCell ref="A11:B11"/>
    <mergeCell ref="A12:B12"/>
    <mergeCell ref="A13:B13"/>
    <mergeCell ref="B5:C5"/>
    <mergeCell ref="D5:F5"/>
    <mergeCell ref="G5:I5"/>
    <mergeCell ref="A6:B7"/>
    <mergeCell ref="C6:C7"/>
    <mergeCell ref="D6:F6"/>
    <mergeCell ref="G6:G7"/>
    <mergeCell ref="H6:K7"/>
    <mergeCell ref="A1:K2"/>
    <mergeCell ref="B3:K3"/>
    <mergeCell ref="A4:B4"/>
    <mergeCell ref="C4:F4"/>
    <mergeCell ref="G4:H4"/>
    <mergeCell ref="I4:K4"/>
    <mergeCell ref="P28:P30"/>
    <mergeCell ref="A30:B30"/>
    <mergeCell ref="A26:B26"/>
    <mergeCell ref="C26:F26"/>
    <mergeCell ref="G26:H26"/>
    <mergeCell ref="I26:K26"/>
    <mergeCell ref="B27:C27"/>
    <mergeCell ref="D27:F27"/>
    <mergeCell ref="G27:I27"/>
    <mergeCell ref="A21:C21"/>
    <mergeCell ref="F21:H21"/>
    <mergeCell ref="A22:C22"/>
    <mergeCell ref="F22:H22"/>
    <mergeCell ref="A23:K24"/>
    <mergeCell ref="B25:K25"/>
    <mergeCell ref="A14:B14"/>
    <mergeCell ref="A15:B15"/>
    <mergeCell ref="A16:B16"/>
    <mergeCell ref="A17:F17"/>
    <mergeCell ref="A18:K18"/>
    <mergeCell ref="A20:I20"/>
    <mergeCell ref="A36:B36"/>
    <mergeCell ref="A37:B37"/>
    <mergeCell ref="A38:B38"/>
    <mergeCell ref="A39:B39"/>
    <mergeCell ref="A40:B40"/>
    <mergeCell ref="A41:B41"/>
    <mergeCell ref="A31:B31"/>
    <mergeCell ref="O31:O33"/>
    <mergeCell ref="A32:B32"/>
    <mergeCell ref="A33:B33"/>
    <mergeCell ref="A34:B34"/>
    <mergeCell ref="A35:B35"/>
    <mergeCell ref="A28:B29"/>
    <mergeCell ref="C28:C29"/>
    <mergeCell ref="D28:F28"/>
    <mergeCell ref="G28:G29"/>
    <mergeCell ref="H28:K29"/>
    <mergeCell ref="A56:C56"/>
    <mergeCell ref="F56:H56"/>
    <mergeCell ref="A57:K58"/>
    <mergeCell ref="B59:K59"/>
    <mergeCell ref="A60:B60"/>
    <mergeCell ref="C60:F60"/>
    <mergeCell ref="G60:H60"/>
    <mergeCell ref="I60:K60"/>
    <mergeCell ref="A49:B49"/>
    <mergeCell ref="A50:B50"/>
    <mergeCell ref="A51:F51"/>
    <mergeCell ref="A52:K52"/>
    <mergeCell ref="A54:I54"/>
    <mergeCell ref="A55:C55"/>
    <mergeCell ref="F55:H55"/>
    <mergeCell ref="A42:B42"/>
    <mergeCell ref="A43:B43"/>
    <mergeCell ref="A44:B44"/>
    <mergeCell ref="A46:B46"/>
    <mergeCell ref="A47:B47"/>
    <mergeCell ref="A48:B48"/>
    <mergeCell ref="A70:B70"/>
    <mergeCell ref="A71:B71"/>
    <mergeCell ref="A72:B72"/>
    <mergeCell ref="A73:B73"/>
    <mergeCell ref="A74:B74"/>
    <mergeCell ref="A75:B75"/>
    <mergeCell ref="A64:B64"/>
    <mergeCell ref="A65:B65"/>
    <mergeCell ref="A66:B66"/>
    <mergeCell ref="A67:B67"/>
    <mergeCell ref="A68:B68"/>
    <mergeCell ref="A69:B69"/>
    <mergeCell ref="B61:C61"/>
    <mergeCell ref="D61:F61"/>
    <mergeCell ref="G61:I61"/>
    <mergeCell ref="A62:B63"/>
    <mergeCell ref="C62:C63"/>
    <mergeCell ref="D62:F62"/>
    <mergeCell ref="G62:G63"/>
    <mergeCell ref="H62:K63"/>
    <mergeCell ref="A88:C88"/>
    <mergeCell ref="F88:H88"/>
    <mergeCell ref="A89:K90"/>
    <mergeCell ref="B91:K91"/>
    <mergeCell ref="A92:B92"/>
    <mergeCell ref="C92:F92"/>
    <mergeCell ref="G92:H92"/>
    <mergeCell ref="I92:K92"/>
    <mergeCell ref="A82:B82"/>
    <mergeCell ref="A83:B83"/>
    <mergeCell ref="A84:F84"/>
    <mergeCell ref="A86:I86"/>
    <mergeCell ref="A87:C87"/>
    <mergeCell ref="F87:H87"/>
    <mergeCell ref="A76:B76"/>
    <mergeCell ref="A77:B77"/>
    <mergeCell ref="A78:B78"/>
    <mergeCell ref="A79:B79"/>
    <mergeCell ref="A80:B80"/>
    <mergeCell ref="A81:B81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B93:C93"/>
    <mergeCell ref="D93:F93"/>
    <mergeCell ref="G93:I93"/>
    <mergeCell ref="A94:B95"/>
    <mergeCell ref="C94:C95"/>
    <mergeCell ref="D94:F94"/>
    <mergeCell ref="G94:G95"/>
    <mergeCell ref="H94:K95"/>
    <mergeCell ref="A120:C120"/>
    <mergeCell ref="F120:H120"/>
    <mergeCell ref="A121:K122"/>
    <mergeCell ref="B123:K123"/>
    <mergeCell ref="A124:B124"/>
    <mergeCell ref="C124:F124"/>
    <mergeCell ref="G124:H124"/>
    <mergeCell ref="I124:K124"/>
    <mergeCell ref="A114:B114"/>
    <mergeCell ref="A115:B115"/>
    <mergeCell ref="A116:F116"/>
    <mergeCell ref="A118:I118"/>
    <mergeCell ref="A119:C119"/>
    <mergeCell ref="F119:H119"/>
    <mergeCell ref="A108:B108"/>
    <mergeCell ref="A109:B109"/>
    <mergeCell ref="A110:B110"/>
    <mergeCell ref="A111:B111"/>
    <mergeCell ref="A112:B112"/>
    <mergeCell ref="A113:B113"/>
    <mergeCell ref="A134:B134"/>
    <mergeCell ref="A135:B135"/>
    <mergeCell ref="A136:B136"/>
    <mergeCell ref="A137:B137"/>
    <mergeCell ref="A138:B138"/>
    <mergeCell ref="A139:B139"/>
    <mergeCell ref="A128:B128"/>
    <mergeCell ref="A129:B129"/>
    <mergeCell ref="A130:B130"/>
    <mergeCell ref="A131:B131"/>
    <mergeCell ref="A132:B132"/>
    <mergeCell ref="A133:B133"/>
    <mergeCell ref="B125:C125"/>
    <mergeCell ref="D125:F125"/>
    <mergeCell ref="G125:I125"/>
    <mergeCell ref="A126:B127"/>
    <mergeCell ref="C126:C127"/>
    <mergeCell ref="D126:F126"/>
    <mergeCell ref="G126:G127"/>
    <mergeCell ref="H126:K127"/>
    <mergeCell ref="A152:C152"/>
    <mergeCell ref="F152:H152"/>
    <mergeCell ref="A153:B153"/>
    <mergeCell ref="C153:F153"/>
    <mergeCell ref="G153:H153"/>
    <mergeCell ref="I153:K153"/>
    <mergeCell ref="A146:B146"/>
    <mergeCell ref="A147:B147"/>
    <mergeCell ref="A148:F148"/>
    <mergeCell ref="A150:I150"/>
    <mergeCell ref="A151:C151"/>
    <mergeCell ref="F151:H151"/>
    <mergeCell ref="A140:B140"/>
    <mergeCell ref="A141:B141"/>
    <mergeCell ref="A142:B142"/>
    <mergeCell ref="A143:B143"/>
    <mergeCell ref="A144:B144"/>
    <mergeCell ref="A145:B145"/>
    <mergeCell ref="A166:B166"/>
    <mergeCell ref="A167:B167"/>
    <mergeCell ref="A168:B168"/>
    <mergeCell ref="A169:B169"/>
    <mergeCell ref="A170:B170"/>
    <mergeCell ref="A171:B171"/>
    <mergeCell ref="A160:B160"/>
    <mergeCell ref="A161:B161"/>
    <mergeCell ref="A162:B162"/>
    <mergeCell ref="A163:B163"/>
    <mergeCell ref="A164:B164"/>
    <mergeCell ref="A165:B165"/>
    <mergeCell ref="A154:K155"/>
    <mergeCell ref="B156:K156"/>
    <mergeCell ref="B157:C157"/>
    <mergeCell ref="D157:F157"/>
    <mergeCell ref="G157:I157"/>
    <mergeCell ref="A158:B159"/>
    <mergeCell ref="C158:C159"/>
    <mergeCell ref="D158:F158"/>
    <mergeCell ref="G158:G159"/>
    <mergeCell ref="H158:K159"/>
    <mergeCell ref="A182:B182"/>
    <mergeCell ref="C182:F182"/>
    <mergeCell ref="G182:H182"/>
    <mergeCell ref="I182:K182"/>
    <mergeCell ref="B183:C183"/>
    <mergeCell ref="D183:F183"/>
    <mergeCell ref="G183:I183"/>
    <mergeCell ref="A178:B178"/>
    <mergeCell ref="C178:F178"/>
    <mergeCell ref="G178:H178"/>
    <mergeCell ref="I178:K178"/>
    <mergeCell ref="A179:K180"/>
    <mergeCell ref="B181:K181"/>
    <mergeCell ref="A172:B172"/>
    <mergeCell ref="A173:F173"/>
    <mergeCell ref="A175:I175"/>
    <mergeCell ref="A176:C176"/>
    <mergeCell ref="F176:H176"/>
    <mergeCell ref="A177:C177"/>
    <mergeCell ref="F177:H177"/>
    <mergeCell ref="A193:B193"/>
    <mergeCell ref="A194:B194"/>
    <mergeCell ref="A195:B195"/>
    <mergeCell ref="A196:B196"/>
    <mergeCell ref="A197:B197"/>
    <mergeCell ref="A198:B198"/>
    <mergeCell ref="A187:B187"/>
    <mergeCell ref="A188:B188"/>
    <mergeCell ref="A189:B189"/>
    <mergeCell ref="A190:B190"/>
    <mergeCell ref="A191:B191"/>
    <mergeCell ref="A192:B192"/>
    <mergeCell ref="A184:B185"/>
    <mergeCell ref="C184:C185"/>
    <mergeCell ref="D184:F184"/>
    <mergeCell ref="G184:G185"/>
    <mergeCell ref="H184:K185"/>
    <mergeCell ref="A186:B186"/>
    <mergeCell ref="A211:K212"/>
    <mergeCell ref="B213:K213"/>
    <mergeCell ref="A214:B214"/>
    <mergeCell ref="C214:F214"/>
    <mergeCell ref="G214:H214"/>
    <mergeCell ref="I214:K214"/>
    <mergeCell ref="A205:F205"/>
    <mergeCell ref="A206:K206"/>
    <mergeCell ref="A208:I208"/>
    <mergeCell ref="A209:C209"/>
    <mergeCell ref="F209:H209"/>
    <mergeCell ref="A210:C210"/>
    <mergeCell ref="F210:H210"/>
    <mergeCell ref="A199:B199"/>
    <mergeCell ref="A200:B200"/>
    <mergeCell ref="A201:B201"/>
    <mergeCell ref="A202:B202"/>
    <mergeCell ref="A203:B203"/>
    <mergeCell ref="A204:B204"/>
    <mergeCell ref="A224:B224"/>
    <mergeCell ref="A225:B225"/>
    <mergeCell ref="A226:B226"/>
    <mergeCell ref="A227:B227"/>
    <mergeCell ref="A228:B228"/>
    <mergeCell ref="A229:B229"/>
    <mergeCell ref="A218:B218"/>
    <mergeCell ref="A219:B219"/>
    <mergeCell ref="A220:B220"/>
    <mergeCell ref="A221:B221"/>
    <mergeCell ref="A222:B222"/>
    <mergeCell ref="A223:B223"/>
    <mergeCell ref="B215:C215"/>
    <mergeCell ref="D215:F215"/>
    <mergeCell ref="G215:I215"/>
    <mergeCell ref="A216:B217"/>
    <mergeCell ref="C216:C217"/>
    <mergeCell ref="D216:F216"/>
    <mergeCell ref="G216:G217"/>
    <mergeCell ref="H216:K217"/>
    <mergeCell ref="A242:C242"/>
    <mergeCell ref="F242:H242"/>
    <mergeCell ref="A243:K244"/>
    <mergeCell ref="B245:K245"/>
    <mergeCell ref="A246:B246"/>
    <mergeCell ref="C246:F246"/>
    <mergeCell ref="G246:H246"/>
    <mergeCell ref="I246:K246"/>
    <mergeCell ref="A236:B236"/>
    <mergeCell ref="A237:F237"/>
    <mergeCell ref="A238:K238"/>
    <mergeCell ref="A240:I240"/>
    <mergeCell ref="A241:C241"/>
    <mergeCell ref="F241:H241"/>
    <mergeCell ref="A230:B230"/>
    <mergeCell ref="A231:B231"/>
    <mergeCell ref="A232:B232"/>
    <mergeCell ref="A233:B233"/>
    <mergeCell ref="A234:B234"/>
    <mergeCell ref="A235:B235"/>
    <mergeCell ref="A256:B256"/>
    <mergeCell ref="A257:B257"/>
    <mergeCell ref="A258:B258"/>
    <mergeCell ref="A259:B259"/>
    <mergeCell ref="A260:B260"/>
    <mergeCell ref="A261:B261"/>
    <mergeCell ref="A250:B250"/>
    <mergeCell ref="A251:B251"/>
    <mergeCell ref="A252:B252"/>
    <mergeCell ref="A253:B253"/>
    <mergeCell ref="A254:B254"/>
    <mergeCell ref="A255:B255"/>
    <mergeCell ref="B247:C247"/>
    <mergeCell ref="D247:F247"/>
    <mergeCell ref="G247:I247"/>
    <mergeCell ref="A248:B249"/>
    <mergeCell ref="C248:C249"/>
    <mergeCell ref="D248:F248"/>
    <mergeCell ref="G248:G249"/>
    <mergeCell ref="H248:K249"/>
    <mergeCell ref="A274:B274"/>
    <mergeCell ref="A275:B275"/>
    <mergeCell ref="A276:B276"/>
    <mergeCell ref="A277:B277"/>
    <mergeCell ref="A278:B278"/>
    <mergeCell ref="A279:B279"/>
    <mergeCell ref="A268:B268"/>
    <mergeCell ref="A269:B269"/>
    <mergeCell ref="A270:B270"/>
    <mergeCell ref="A271:B271"/>
    <mergeCell ref="A272:B272"/>
    <mergeCell ref="A273:B273"/>
    <mergeCell ref="A262:B262"/>
    <mergeCell ref="A263:B263"/>
    <mergeCell ref="A264:B264"/>
    <mergeCell ref="A265:B265"/>
    <mergeCell ref="A266:B266"/>
    <mergeCell ref="A267:B267"/>
    <mergeCell ref="A292:B292"/>
    <mergeCell ref="A293:F293"/>
    <mergeCell ref="A294:K294"/>
    <mergeCell ref="A296:I296"/>
    <mergeCell ref="A297:C297"/>
    <mergeCell ref="F297:H297"/>
    <mergeCell ref="A286:B286"/>
    <mergeCell ref="A287:B287"/>
    <mergeCell ref="A288:B288"/>
    <mergeCell ref="A289:B289"/>
    <mergeCell ref="A290:B290"/>
    <mergeCell ref="A291:B291"/>
    <mergeCell ref="A280:B280"/>
    <mergeCell ref="A281:B281"/>
    <mergeCell ref="A282:B282"/>
    <mergeCell ref="A283:B283"/>
    <mergeCell ref="A284:B284"/>
    <mergeCell ref="A285:B285"/>
    <mergeCell ref="A306:B306"/>
    <mergeCell ref="A307:B307"/>
    <mergeCell ref="A308:B308"/>
    <mergeCell ref="A309:B309"/>
    <mergeCell ref="A310:B310"/>
    <mergeCell ref="A311:B311"/>
    <mergeCell ref="B303:C303"/>
    <mergeCell ref="D303:F303"/>
    <mergeCell ref="G303:I303"/>
    <mergeCell ref="A304:B305"/>
    <mergeCell ref="C304:C305"/>
    <mergeCell ref="D304:F304"/>
    <mergeCell ref="G304:G305"/>
    <mergeCell ref="H304:K305"/>
    <mergeCell ref="A298:C298"/>
    <mergeCell ref="F298:H298"/>
    <mergeCell ref="A299:K300"/>
    <mergeCell ref="B301:K301"/>
    <mergeCell ref="A302:B302"/>
    <mergeCell ref="C302:F302"/>
    <mergeCell ref="G302:H302"/>
    <mergeCell ref="I302:K302"/>
    <mergeCell ref="A324:B324"/>
    <mergeCell ref="C324:F324"/>
    <mergeCell ref="G324:H324"/>
    <mergeCell ref="I324:K324"/>
    <mergeCell ref="B325:C325"/>
    <mergeCell ref="D325:F325"/>
    <mergeCell ref="G325:I325"/>
    <mergeCell ref="A319:C319"/>
    <mergeCell ref="F319:H319"/>
    <mergeCell ref="A320:C320"/>
    <mergeCell ref="F320:H320"/>
    <mergeCell ref="A321:K322"/>
    <mergeCell ref="B323:K323"/>
    <mergeCell ref="A312:B312"/>
    <mergeCell ref="A313:B313"/>
    <mergeCell ref="A314:B314"/>
    <mergeCell ref="A315:F315"/>
    <mergeCell ref="A316:K316"/>
    <mergeCell ref="A318:I318"/>
    <mergeCell ref="A335:B335"/>
    <mergeCell ref="A336:F336"/>
    <mergeCell ref="A337:K337"/>
    <mergeCell ref="A339:I339"/>
    <mergeCell ref="A340:C340"/>
    <mergeCell ref="F340:H340"/>
    <mergeCell ref="A329:B329"/>
    <mergeCell ref="A330:B330"/>
    <mergeCell ref="A331:B331"/>
    <mergeCell ref="A332:B332"/>
    <mergeCell ref="A333:B333"/>
    <mergeCell ref="A334:B334"/>
    <mergeCell ref="A326:B327"/>
    <mergeCell ref="C326:C327"/>
    <mergeCell ref="D326:F326"/>
    <mergeCell ref="G326:G327"/>
    <mergeCell ref="H326:K327"/>
    <mergeCell ref="A328:B328"/>
    <mergeCell ref="A349:B349"/>
    <mergeCell ref="A350:B350"/>
    <mergeCell ref="A351:B351"/>
    <mergeCell ref="A352:B352"/>
    <mergeCell ref="A353:B353"/>
    <mergeCell ref="A354:F354"/>
    <mergeCell ref="B346:C346"/>
    <mergeCell ref="D346:F346"/>
    <mergeCell ref="G346:I346"/>
    <mergeCell ref="A347:B348"/>
    <mergeCell ref="C347:C348"/>
    <mergeCell ref="D347:F347"/>
    <mergeCell ref="G347:G348"/>
    <mergeCell ref="H347:K348"/>
    <mergeCell ref="A341:C341"/>
    <mergeCell ref="F341:H341"/>
    <mergeCell ref="A342:K343"/>
    <mergeCell ref="B344:K344"/>
    <mergeCell ref="A345:B345"/>
    <mergeCell ref="C345:F345"/>
    <mergeCell ref="G345:H345"/>
    <mergeCell ref="I345:K345"/>
    <mergeCell ref="B364:C364"/>
    <mergeCell ref="D364:F364"/>
    <mergeCell ref="G364:I364"/>
    <mergeCell ref="A365:B366"/>
    <mergeCell ref="C365:C366"/>
    <mergeCell ref="D365:F365"/>
    <mergeCell ref="G365:G366"/>
    <mergeCell ref="H365:K366"/>
    <mergeCell ref="A360:K361"/>
    <mergeCell ref="B362:K362"/>
    <mergeCell ref="A363:B363"/>
    <mergeCell ref="C363:F363"/>
    <mergeCell ref="G363:H363"/>
    <mergeCell ref="I363:K363"/>
    <mergeCell ref="A355:K355"/>
    <mergeCell ref="A357:I357"/>
    <mergeCell ref="A358:C358"/>
    <mergeCell ref="F358:H358"/>
    <mergeCell ref="A359:C359"/>
    <mergeCell ref="F359:H359"/>
    <mergeCell ref="A378:K379"/>
    <mergeCell ref="B380:K380"/>
    <mergeCell ref="A381:B381"/>
    <mergeCell ref="C381:F381"/>
    <mergeCell ref="G381:H381"/>
    <mergeCell ref="I381:K381"/>
    <mergeCell ref="A373:K373"/>
    <mergeCell ref="A375:I375"/>
    <mergeCell ref="A376:C376"/>
    <mergeCell ref="F376:H376"/>
    <mergeCell ref="A377:C377"/>
    <mergeCell ref="F377:H377"/>
    <mergeCell ref="A367:B367"/>
    <mergeCell ref="A368:B368"/>
    <mergeCell ref="A369:B369"/>
    <mergeCell ref="A370:B370"/>
    <mergeCell ref="A371:B371"/>
    <mergeCell ref="A372:F372"/>
    <mergeCell ref="A391:K391"/>
    <mergeCell ref="A393:I393"/>
    <mergeCell ref="A394:C394"/>
    <mergeCell ref="F394:H394"/>
    <mergeCell ref="A395:C395"/>
    <mergeCell ref="F395:H395"/>
    <mergeCell ref="A385:B385"/>
    <mergeCell ref="A386:B386"/>
    <mergeCell ref="A387:B387"/>
    <mergeCell ref="A388:B388"/>
    <mergeCell ref="A389:B389"/>
    <mergeCell ref="A390:F390"/>
    <mergeCell ref="B382:C382"/>
    <mergeCell ref="D382:F382"/>
    <mergeCell ref="G382:I382"/>
    <mergeCell ref="A383:B384"/>
    <mergeCell ref="C383:C384"/>
    <mergeCell ref="D383:F383"/>
    <mergeCell ref="G383:G384"/>
    <mergeCell ref="H383:K384"/>
    <mergeCell ref="A403:B403"/>
    <mergeCell ref="A404:B404"/>
    <mergeCell ref="A405:B405"/>
    <mergeCell ref="A406:B406"/>
    <mergeCell ref="A407:B407"/>
    <mergeCell ref="A408:F408"/>
    <mergeCell ref="B400:C400"/>
    <mergeCell ref="D400:F400"/>
    <mergeCell ref="G400:I400"/>
    <mergeCell ref="A401:B402"/>
    <mergeCell ref="C401:C402"/>
    <mergeCell ref="D401:F401"/>
    <mergeCell ref="G401:G402"/>
    <mergeCell ref="H401:K402"/>
    <mergeCell ref="A396:K397"/>
    <mergeCell ref="B398:K398"/>
    <mergeCell ref="A399:B399"/>
    <mergeCell ref="C399:F399"/>
    <mergeCell ref="G399:H399"/>
    <mergeCell ref="I399:K399"/>
    <mergeCell ref="B418:C418"/>
    <mergeCell ref="D418:F418"/>
    <mergeCell ref="G418:I418"/>
    <mergeCell ref="A419:B420"/>
    <mergeCell ref="C419:C420"/>
    <mergeCell ref="D419:F419"/>
    <mergeCell ref="G419:G420"/>
    <mergeCell ref="H419:K420"/>
    <mergeCell ref="A414:K415"/>
    <mergeCell ref="B416:K416"/>
    <mergeCell ref="A417:B417"/>
    <mergeCell ref="C417:F417"/>
    <mergeCell ref="G417:H417"/>
    <mergeCell ref="I417:K417"/>
    <mergeCell ref="A409:K409"/>
    <mergeCell ref="A411:I411"/>
    <mergeCell ref="A412:C412"/>
    <mergeCell ref="F412:H412"/>
    <mergeCell ref="A413:C413"/>
    <mergeCell ref="F413:H413"/>
    <mergeCell ref="A433:B433"/>
    <mergeCell ref="A434:F434"/>
    <mergeCell ref="A435:K435"/>
    <mergeCell ref="A437:I437"/>
    <mergeCell ref="A438:C438"/>
    <mergeCell ref="F438:H438"/>
    <mergeCell ref="A427:B427"/>
    <mergeCell ref="A428:B428"/>
    <mergeCell ref="A429:B429"/>
    <mergeCell ref="A430:B430"/>
    <mergeCell ref="A431:B431"/>
    <mergeCell ref="A432:B432"/>
    <mergeCell ref="A421:B421"/>
    <mergeCell ref="A422:B422"/>
    <mergeCell ref="A423:B423"/>
    <mergeCell ref="A424:B424"/>
    <mergeCell ref="A425:B425"/>
    <mergeCell ref="A426:B426"/>
    <mergeCell ref="A447:B447"/>
    <mergeCell ref="A448:B448"/>
    <mergeCell ref="A449:B449"/>
    <mergeCell ref="A450:B450"/>
    <mergeCell ref="A451:B451"/>
    <mergeCell ref="A452:F452"/>
    <mergeCell ref="B444:C444"/>
    <mergeCell ref="D444:F444"/>
    <mergeCell ref="G444:I444"/>
    <mergeCell ref="A445:B446"/>
    <mergeCell ref="C445:C446"/>
    <mergeCell ref="D445:F445"/>
    <mergeCell ref="G445:G446"/>
    <mergeCell ref="H445:K446"/>
    <mergeCell ref="A439:C439"/>
    <mergeCell ref="F439:H439"/>
    <mergeCell ref="A440:K441"/>
    <mergeCell ref="B442:K442"/>
    <mergeCell ref="A443:B443"/>
    <mergeCell ref="C443:F443"/>
    <mergeCell ref="G443:H443"/>
    <mergeCell ref="I443:K443"/>
    <mergeCell ref="B462:C462"/>
    <mergeCell ref="D462:F462"/>
    <mergeCell ref="G462:I462"/>
    <mergeCell ref="A463:B464"/>
    <mergeCell ref="C463:C464"/>
    <mergeCell ref="D463:F463"/>
    <mergeCell ref="G463:G464"/>
    <mergeCell ref="H463:K464"/>
    <mergeCell ref="A458:K459"/>
    <mergeCell ref="B460:K460"/>
    <mergeCell ref="A461:B461"/>
    <mergeCell ref="C461:F461"/>
    <mergeCell ref="G461:H461"/>
    <mergeCell ref="I461:K461"/>
    <mergeCell ref="A453:K453"/>
    <mergeCell ref="A455:I455"/>
    <mergeCell ref="A456:C456"/>
    <mergeCell ref="F456:H456"/>
    <mergeCell ref="A457:C457"/>
    <mergeCell ref="F457:H457"/>
    <mergeCell ref="A477:B477"/>
    <mergeCell ref="A478:B478"/>
    <mergeCell ref="A479:B479"/>
    <mergeCell ref="A480:B480"/>
    <mergeCell ref="A481:B481"/>
    <mergeCell ref="A482:B482"/>
    <mergeCell ref="A471:B471"/>
    <mergeCell ref="A472:B472"/>
    <mergeCell ref="A473:B473"/>
    <mergeCell ref="A474:B474"/>
    <mergeCell ref="A475:B475"/>
    <mergeCell ref="A476:B476"/>
    <mergeCell ref="A465:B465"/>
    <mergeCell ref="A466:B466"/>
    <mergeCell ref="A467:B467"/>
    <mergeCell ref="A468:B468"/>
    <mergeCell ref="A469:B469"/>
    <mergeCell ref="A470:B470"/>
    <mergeCell ref="B494:C494"/>
    <mergeCell ref="D494:F494"/>
    <mergeCell ref="G494:I494"/>
    <mergeCell ref="A495:B496"/>
    <mergeCell ref="C495:C496"/>
    <mergeCell ref="D495:F495"/>
    <mergeCell ref="G495:G496"/>
    <mergeCell ref="H495:K496"/>
    <mergeCell ref="A489:C489"/>
    <mergeCell ref="F489:H489"/>
    <mergeCell ref="A490:K491"/>
    <mergeCell ref="B492:K492"/>
    <mergeCell ref="A493:B493"/>
    <mergeCell ref="C493:F493"/>
    <mergeCell ref="G493:H493"/>
    <mergeCell ref="I493:K493"/>
    <mergeCell ref="A483:B483"/>
    <mergeCell ref="A484:F484"/>
    <mergeCell ref="A485:K485"/>
    <mergeCell ref="A487:I487"/>
    <mergeCell ref="A488:C488"/>
    <mergeCell ref="F488:H488"/>
    <mergeCell ref="A508:K509"/>
    <mergeCell ref="B510:K510"/>
    <mergeCell ref="A511:B511"/>
    <mergeCell ref="C511:F511"/>
    <mergeCell ref="G511:H511"/>
    <mergeCell ref="I511:K511"/>
    <mergeCell ref="A503:K503"/>
    <mergeCell ref="A505:I505"/>
    <mergeCell ref="A506:C506"/>
    <mergeCell ref="F506:H506"/>
    <mergeCell ref="A507:C507"/>
    <mergeCell ref="F507:H507"/>
    <mergeCell ref="A497:B497"/>
    <mergeCell ref="A498:B498"/>
    <mergeCell ref="A499:B499"/>
    <mergeCell ref="A500:B500"/>
    <mergeCell ref="A501:B501"/>
    <mergeCell ref="A502:F502"/>
    <mergeCell ref="A521:B521"/>
    <mergeCell ref="A522:B522"/>
    <mergeCell ref="A523:B523"/>
    <mergeCell ref="A524:B524"/>
    <mergeCell ref="A525:B525"/>
    <mergeCell ref="A526:B526"/>
    <mergeCell ref="A515:B515"/>
    <mergeCell ref="A516:B516"/>
    <mergeCell ref="A517:B517"/>
    <mergeCell ref="A518:B518"/>
    <mergeCell ref="A519:B519"/>
    <mergeCell ref="A520:B520"/>
    <mergeCell ref="B512:C512"/>
    <mergeCell ref="D512:F512"/>
    <mergeCell ref="G512:I512"/>
    <mergeCell ref="A513:B514"/>
    <mergeCell ref="C513:C514"/>
    <mergeCell ref="D513:F513"/>
    <mergeCell ref="G513:G514"/>
    <mergeCell ref="H513:K514"/>
    <mergeCell ref="A540:C540"/>
    <mergeCell ref="F540:H540"/>
    <mergeCell ref="A541:K542"/>
    <mergeCell ref="B543:K543"/>
    <mergeCell ref="A544:B544"/>
    <mergeCell ref="C544:F544"/>
    <mergeCell ref="G544:H544"/>
    <mergeCell ref="I544:K544"/>
    <mergeCell ref="A533:B533"/>
    <mergeCell ref="A534:B534"/>
    <mergeCell ref="A535:F535"/>
    <mergeCell ref="A536:K536"/>
    <mergeCell ref="A538:I538"/>
    <mergeCell ref="A539:C539"/>
    <mergeCell ref="F539:H539"/>
    <mergeCell ref="A527:B527"/>
    <mergeCell ref="A528:B528"/>
    <mergeCell ref="A529:B529"/>
    <mergeCell ref="A530:B530"/>
    <mergeCell ref="A531:B531"/>
    <mergeCell ref="A532:B532"/>
    <mergeCell ref="A554:B554"/>
    <mergeCell ref="A555:B555"/>
    <mergeCell ref="A556:B556"/>
    <mergeCell ref="A557:B557"/>
    <mergeCell ref="A558:B558"/>
    <mergeCell ref="A559:B559"/>
    <mergeCell ref="A548:B548"/>
    <mergeCell ref="A549:B549"/>
    <mergeCell ref="A550:B550"/>
    <mergeCell ref="A551:B551"/>
    <mergeCell ref="A552:B552"/>
    <mergeCell ref="A553:B553"/>
    <mergeCell ref="B545:C545"/>
    <mergeCell ref="D545:F545"/>
    <mergeCell ref="G545:I545"/>
    <mergeCell ref="A546:B547"/>
    <mergeCell ref="C546:C547"/>
    <mergeCell ref="D546:F546"/>
    <mergeCell ref="G546:G547"/>
    <mergeCell ref="H546:K547"/>
    <mergeCell ref="A573:C573"/>
    <mergeCell ref="F573:H573"/>
    <mergeCell ref="A574:K575"/>
    <mergeCell ref="B576:K576"/>
    <mergeCell ref="A577:B577"/>
    <mergeCell ref="C577:F577"/>
    <mergeCell ref="G577:H577"/>
    <mergeCell ref="I577:K577"/>
    <mergeCell ref="A566:B566"/>
    <mergeCell ref="A567:B567"/>
    <mergeCell ref="A568:F568"/>
    <mergeCell ref="A569:K569"/>
    <mergeCell ref="A571:I571"/>
    <mergeCell ref="A572:C572"/>
    <mergeCell ref="F572:H572"/>
    <mergeCell ref="A560:B560"/>
    <mergeCell ref="A561:B561"/>
    <mergeCell ref="A562:B562"/>
    <mergeCell ref="A563:B563"/>
    <mergeCell ref="A564:B564"/>
    <mergeCell ref="A565:B565"/>
    <mergeCell ref="A587:B587"/>
    <mergeCell ref="A588:B588"/>
    <mergeCell ref="A589:B589"/>
    <mergeCell ref="A590:B590"/>
    <mergeCell ref="A591:B591"/>
    <mergeCell ref="A592:B592"/>
    <mergeCell ref="A581:B581"/>
    <mergeCell ref="A582:B582"/>
    <mergeCell ref="A583:B583"/>
    <mergeCell ref="A584:B584"/>
    <mergeCell ref="A585:B585"/>
    <mergeCell ref="A586:B586"/>
    <mergeCell ref="B578:C578"/>
    <mergeCell ref="D578:F578"/>
    <mergeCell ref="G578:I578"/>
    <mergeCell ref="A579:B580"/>
    <mergeCell ref="C579:C580"/>
    <mergeCell ref="D579:F579"/>
    <mergeCell ref="G579:G580"/>
    <mergeCell ref="H579:K580"/>
    <mergeCell ref="A606:C606"/>
    <mergeCell ref="F606:H606"/>
    <mergeCell ref="A607:K608"/>
    <mergeCell ref="B609:K609"/>
    <mergeCell ref="A610:B610"/>
    <mergeCell ref="C610:F610"/>
    <mergeCell ref="G610:H610"/>
    <mergeCell ref="I610:K610"/>
    <mergeCell ref="A599:B599"/>
    <mergeCell ref="A600:B600"/>
    <mergeCell ref="A601:F601"/>
    <mergeCell ref="A602:K602"/>
    <mergeCell ref="A604:I604"/>
    <mergeCell ref="A605:C605"/>
    <mergeCell ref="F605:H605"/>
    <mergeCell ref="A593:B593"/>
    <mergeCell ref="A594:B594"/>
    <mergeCell ref="A595:B595"/>
    <mergeCell ref="A596:B596"/>
    <mergeCell ref="A597:B597"/>
    <mergeCell ref="A598:B598"/>
    <mergeCell ref="A620:B620"/>
    <mergeCell ref="A621:B621"/>
    <mergeCell ref="A622:B622"/>
    <mergeCell ref="A623:B623"/>
    <mergeCell ref="A624:B624"/>
    <mergeCell ref="A625:B625"/>
    <mergeCell ref="A614:B614"/>
    <mergeCell ref="A615:B615"/>
    <mergeCell ref="A616:B616"/>
    <mergeCell ref="A617:B617"/>
    <mergeCell ref="A618:B618"/>
    <mergeCell ref="A619:B619"/>
    <mergeCell ref="B611:C611"/>
    <mergeCell ref="D611:F611"/>
    <mergeCell ref="G611:I611"/>
    <mergeCell ref="A612:B613"/>
    <mergeCell ref="C612:C613"/>
    <mergeCell ref="D612:F612"/>
    <mergeCell ref="G612:G613"/>
    <mergeCell ref="H612:K613"/>
    <mergeCell ref="A639:C639"/>
    <mergeCell ref="F639:H639"/>
    <mergeCell ref="A640:K641"/>
    <mergeCell ref="B642:K642"/>
    <mergeCell ref="A643:B643"/>
    <mergeCell ref="C643:F643"/>
    <mergeCell ref="G643:H643"/>
    <mergeCell ref="I643:K643"/>
    <mergeCell ref="A632:B632"/>
    <mergeCell ref="A633:B633"/>
    <mergeCell ref="A634:F634"/>
    <mergeCell ref="A635:K635"/>
    <mergeCell ref="A637:I637"/>
    <mergeCell ref="A638:C638"/>
    <mergeCell ref="F638:H638"/>
    <mergeCell ref="A626:B626"/>
    <mergeCell ref="A627:B627"/>
    <mergeCell ref="A628:B628"/>
    <mergeCell ref="A629:B629"/>
    <mergeCell ref="A630:B630"/>
    <mergeCell ref="A631:B631"/>
    <mergeCell ref="A653:B653"/>
    <mergeCell ref="A654:B654"/>
    <mergeCell ref="A655:B655"/>
    <mergeCell ref="A656:B656"/>
    <mergeCell ref="A657:B657"/>
    <mergeCell ref="A658:F658"/>
    <mergeCell ref="A647:B647"/>
    <mergeCell ref="A648:B648"/>
    <mergeCell ref="A649:B649"/>
    <mergeCell ref="A650:B650"/>
    <mergeCell ref="A651:B651"/>
    <mergeCell ref="A652:B652"/>
    <mergeCell ref="B644:C644"/>
    <mergeCell ref="D644:F644"/>
    <mergeCell ref="G644:I644"/>
    <mergeCell ref="A645:B646"/>
    <mergeCell ref="C645:C646"/>
    <mergeCell ref="D645:F645"/>
    <mergeCell ref="G645:G646"/>
    <mergeCell ref="H645:K646"/>
    <mergeCell ref="B668:C668"/>
    <mergeCell ref="D668:F668"/>
    <mergeCell ref="G668:I668"/>
    <mergeCell ref="A669:B670"/>
    <mergeCell ref="C669:C670"/>
    <mergeCell ref="D669:F669"/>
    <mergeCell ref="G669:G670"/>
    <mergeCell ref="H669:K670"/>
    <mergeCell ref="A664:K665"/>
    <mergeCell ref="B666:K666"/>
    <mergeCell ref="A667:B667"/>
    <mergeCell ref="C667:F667"/>
    <mergeCell ref="G667:H667"/>
    <mergeCell ref="I667:K667"/>
    <mergeCell ref="A659:K659"/>
    <mergeCell ref="A661:I661"/>
    <mergeCell ref="A662:C662"/>
    <mergeCell ref="F662:H662"/>
    <mergeCell ref="A663:C663"/>
    <mergeCell ref="F663:H663"/>
    <mergeCell ref="A681:B681"/>
    <mergeCell ref="A682:B682"/>
    <mergeCell ref="A683:B683"/>
    <mergeCell ref="A684:B684"/>
    <mergeCell ref="A685:B685"/>
    <mergeCell ref="A686:B686"/>
    <mergeCell ref="A675:B675"/>
    <mergeCell ref="A676:B676"/>
    <mergeCell ref="A677:B677"/>
    <mergeCell ref="A678:B678"/>
    <mergeCell ref="A679:B679"/>
    <mergeCell ref="A680:B680"/>
    <mergeCell ref="P669:P671"/>
    <mergeCell ref="A671:B671"/>
    <mergeCell ref="A672:B672"/>
    <mergeCell ref="O672:O674"/>
    <mergeCell ref="A673:B673"/>
    <mergeCell ref="A674:B674"/>
    <mergeCell ref="A698:K699"/>
    <mergeCell ref="B700:K700"/>
    <mergeCell ref="A701:B701"/>
    <mergeCell ref="C701:F701"/>
    <mergeCell ref="G701:H701"/>
    <mergeCell ref="I701:K701"/>
    <mergeCell ref="A693:K693"/>
    <mergeCell ref="A695:I695"/>
    <mergeCell ref="A696:C696"/>
    <mergeCell ref="F696:H696"/>
    <mergeCell ref="A697:C697"/>
    <mergeCell ref="F697:H697"/>
    <mergeCell ref="A687:B687"/>
    <mergeCell ref="A688:B688"/>
    <mergeCell ref="A689:B689"/>
    <mergeCell ref="A690:B690"/>
    <mergeCell ref="A691:B691"/>
    <mergeCell ref="A692:F692"/>
    <mergeCell ref="A711:B711"/>
    <mergeCell ref="A712:B712"/>
    <mergeCell ref="A713:B713"/>
    <mergeCell ref="A714:B714"/>
    <mergeCell ref="A715:B715"/>
    <mergeCell ref="A716:B716"/>
    <mergeCell ref="A705:B705"/>
    <mergeCell ref="A706:B706"/>
    <mergeCell ref="A707:B707"/>
    <mergeCell ref="A708:B708"/>
    <mergeCell ref="A709:B709"/>
    <mergeCell ref="A710:B710"/>
    <mergeCell ref="B702:C702"/>
    <mergeCell ref="D702:F702"/>
    <mergeCell ref="G702:I702"/>
    <mergeCell ref="A703:B704"/>
    <mergeCell ref="C703:C704"/>
    <mergeCell ref="D703:F703"/>
    <mergeCell ref="G703:G704"/>
    <mergeCell ref="H703:K704"/>
    <mergeCell ref="A729:C729"/>
    <mergeCell ref="F729:H729"/>
    <mergeCell ref="A730:K731"/>
    <mergeCell ref="B732:K732"/>
    <mergeCell ref="A733:B733"/>
    <mergeCell ref="C733:F733"/>
    <mergeCell ref="G733:H733"/>
    <mergeCell ref="I733:K733"/>
    <mergeCell ref="A723:B723"/>
    <mergeCell ref="A724:B724"/>
    <mergeCell ref="A725:F725"/>
    <mergeCell ref="A727:I727"/>
    <mergeCell ref="A728:C728"/>
    <mergeCell ref="F728:H728"/>
    <mergeCell ref="A717:B717"/>
    <mergeCell ref="A718:B718"/>
    <mergeCell ref="A719:B719"/>
    <mergeCell ref="A720:B720"/>
    <mergeCell ref="A721:B721"/>
    <mergeCell ref="A722:B722"/>
    <mergeCell ref="A743:B743"/>
    <mergeCell ref="A744:B744"/>
    <mergeCell ref="A745:B745"/>
    <mergeCell ref="A746:B746"/>
    <mergeCell ref="A747:B747"/>
    <mergeCell ref="A748:B748"/>
    <mergeCell ref="A737:B737"/>
    <mergeCell ref="A738:B738"/>
    <mergeCell ref="A739:B739"/>
    <mergeCell ref="A740:B740"/>
    <mergeCell ref="A741:B741"/>
    <mergeCell ref="A742:B742"/>
    <mergeCell ref="B734:C734"/>
    <mergeCell ref="D734:F734"/>
    <mergeCell ref="G734:I734"/>
    <mergeCell ref="A735:B736"/>
    <mergeCell ref="C735:C736"/>
    <mergeCell ref="D735:F735"/>
    <mergeCell ref="G735:G736"/>
    <mergeCell ref="H735:K736"/>
    <mergeCell ref="A761:C761"/>
    <mergeCell ref="F761:H761"/>
    <mergeCell ref="A762:K763"/>
    <mergeCell ref="B764:K764"/>
    <mergeCell ref="A765:B765"/>
    <mergeCell ref="C765:F765"/>
    <mergeCell ref="G765:H765"/>
    <mergeCell ref="I765:K765"/>
    <mergeCell ref="A755:B755"/>
    <mergeCell ref="A756:B756"/>
    <mergeCell ref="A757:F757"/>
    <mergeCell ref="A759:I759"/>
    <mergeCell ref="A760:C760"/>
    <mergeCell ref="F760:H760"/>
    <mergeCell ref="A749:B749"/>
    <mergeCell ref="A750:B750"/>
    <mergeCell ref="A751:B751"/>
    <mergeCell ref="A752:B752"/>
    <mergeCell ref="A753:B753"/>
    <mergeCell ref="A754:B754"/>
    <mergeCell ref="A775:B775"/>
    <mergeCell ref="A776:B776"/>
    <mergeCell ref="A777:B777"/>
    <mergeCell ref="A778:B778"/>
    <mergeCell ref="A779:B779"/>
    <mergeCell ref="A780:B780"/>
    <mergeCell ref="A769:B769"/>
    <mergeCell ref="A770:B770"/>
    <mergeCell ref="A771:B771"/>
    <mergeCell ref="A772:B772"/>
    <mergeCell ref="A773:B773"/>
    <mergeCell ref="A774:B774"/>
    <mergeCell ref="B766:C766"/>
    <mergeCell ref="D766:F766"/>
    <mergeCell ref="G766:I766"/>
    <mergeCell ref="A767:B768"/>
    <mergeCell ref="C767:C768"/>
    <mergeCell ref="D767:F767"/>
    <mergeCell ref="G767:G768"/>
    <mergeCell ref="H767:K768"/>
    <mergeCell ref="A793:C793"/>
    <mergeCell ref="F793:H793"/>
    <mergeCell ref="A794:B794"/>
    <mergeCell ref="C794:F794"/>
    <mergeCell ref="G794:H794"/>
    <mergeCell ref="I794:K794"/>
    <mergeCell ref="A787:B787"/>
    <mergeCell ref="A788:B788"/>
    <mergeCell ref="A789:F789"/>
    <mergeCell ref="A791:I791"/>
    <mergeCell ref="A792:C792"/>
    <mergeCell ref="F792:H792"/>
    <mergeCell ref="A781:B781"/>
    <mergeCell ref="A782:B782"/>
    <mergeCell ref="A783:B783"/>
    <mergeCell ref="A784:B784"/>
    <mergeCell ref="A785:B785"/>
    <mergeCell ref="A786:B786"/>
    <mergeCell ref="A807:B807"/>
    <mergeCell ref="A808:B808"/>
    <mergeCell ref="A809:B809"/>
    <mergeCell ref="A810:B810"/>
    <mergeCell ref="A811:B811"/>
    <mergeCell ref="A812:B812"/>
    <mergeCell ref="A801:B801"/>
    <mergeCell ref="A802:B802"/>
    <mergeCell ref="A803:B803"/>
    <mergeCell ref="A804:B804"/>
    <mergeCell ref="A805:B805"/>
    <mergeCell ref="A806:B806"/>
    <mergeCell ref="A795:K796"/>
    <mergeCell ref="B797:K797"/>
    <mergeCell ref="B798:C798"/>
    <mergeCell ref="D798:F798"/>
    <mergeCell ref="G798:I798"/>
    <mergeCell ref="A799:B800"/>
    <mergeCell ref="C799:C800"/>
    <mergeCell ref="D799:F799"/>
    <mergeCell ref="G799:G800"/>
    <mergeCell ref="H799:K800"/>
    <mergeCell ref="A823:B823"/>
    <mergeCell ref="C823:F823"/>
    <mergeCell ref="G823:H823"/>
    <mergeCell ref="I823:K823"/>
    <mergeCell ref="B824:C824"/>
    <mergeCell ref="D824:F824"/>
    <mergeCell ref="G824:I824"/>
    <mergeCell ref="A819:B819"/>
    <mergeCell ref="C819:F819"/>
    <mergeCell ref="G819:H819"/>
    <mergeCell ref="I819:K819"/>
    <mergeCell ref="A820:K821"/>
    <mergeCell ref="B822:K822"/>
    <mergeCell ref="A813:B813"/>
    <mergeCell ref="A814:F814"/>
    <mergeCell ref="A816:I816"/>
    <mergeCell ref="A817:C817"/>
    <mergeCell ref="F817:H817"/>
    <mergeCell ref="A818:C818"/>
    <mergeCell ref="F818:H818"/>
    <mergeCell ref="A834:B834"/>
    <mergeCell ref="A835:B835"/>
    <mergeCell ref="A836:B836"/>
    <mergeCell ref="A837:B837"/>
    <mergeCell ref="A838:B838"/>
    <mergeCell ref="A839:B839"/>
    <mergeCell ref="A828:B828"/>
    <mergeCell ref="A829:B829"/>
    <mergeCell ref="A830:B830"/>
    <mergeCell ref="A831:B831"/>
    <mergeCell ref="A832:B832"/>
    <mergeCell ref="A833:B833"/>
    <mergeCell ref="A825:B826"/>
    <mergeCell ref="C825:C826"/>
    <mergeCell ref="D825:F825"/>
    <mergeCell ref="G825:G826"/>
    <mergeCell ref="H825:K826"/>
    <mergeCell ref="A827:B827"/>
    <mergeCell ref="A852:K853"/>
    <mergeCell ref="B854:K854"/>
    <mergeCell ref="A855:B855"/>
    <mergeCell ref="C855:F855"/>
    <mergeCell ref="G855:H855"/>
    <mergeCell ref="I855:K855"/>
    <mergeCell ref="A846:F846"/>
    <mergeCell ref="A847:K847"/>
    <mergeCell ref="A849:I849"/>
    <mergeCell ref="A850:C850"/>
    <mergeCell ref="F850:H850"/>
    <mergeCell ref="A851:C851"/>
    <mergeCell ref="F851:H851"/>
    <mergeCell ref="A840:B840"/>
    <mergeCell ref="A841:B841"/>
    <mergeCell ref="A842:B842"/>
    <mergeCell ref="A843:B843"/>
    <mergeCell ref="A844:B844"/>
    <mergeCell ref="A845:B845"/>
    <mergeCell ref="A865:B865"/>
    <mergeCell ref="A866:B866"/>
    <mergeCell ref="A867:B867"/>
    <mergeCell ref="A868:B868"/>
    <mergeCell ref="A869:B869"/>
    <mergeCell ref="A870:B870"/>
    <mergeCell ref="A859:B859"/>
    <mergeCell ref="A860:B860"/>
    <mergeCell ref="A861:B861"/>
    <mergeCell ref="A862:B862"/>
    <mergeCell ref="A863:B863"/>
    <mergeCell ref="A864:B864"/>
    <mergeCell ref="B856:C856"/>
    <mergeCell ref="D856:F856"/>
    <mergeCell ref="G856:I856"/>
    <mergeCell ref="A857:B858"/>
    <mergeCell ref="C857:C858"/>
    <mergeCell ref="D857:F857"/>
    <mergeCell ref="G857:G858"/>
    <mergeCell ref="H857:K858"/>
    <mergeCell ref="A883:B883"/>
    <mergeCell ref="A884:B884"/>
    <mergeCell ref="A885:B885"/>
    <mergeCell ref="A886:B886"/>
    <mergeCell ref="A887:B887"/>
    <mergeCell ref="A888:B888"/>
    <mergeCell ref="A877:B877"/>
    <mergeCell ref="A878:B878"/>
    <mergeCell ref="A879:B879"/>
    <mergeCell ref="A880:B880"/>
    <mergeCell ref="A881:B881"/>
    <mergeCell ref="A882:B882"/>
    <mergeCell ref="A871:B871"/>
    <mergeCell ref="A872:B872"/>
    <mergeCell ref="A873:B873"/>
    <mergeCell ref="A874:B874"/>
    <mergeCell ref="A875:B875"/>
    <mergeCell ref="A876:B876"/>
    <mergeCell ref="A902:C902"/>
    <mergeCell ref="F902:H902"/>
    <mergeCell ref="A903:C903"/>
    <mergeCell ref="F903:H903"/>
    <mergeCell ref="A904:K905"/>
    <mergeCell ref="B906:K906"/>
    <mergeCell ref="A895:B895"/>
    <mergeCell ref="A896:B896"/>
    <mergeCell ref="A897:B897"/>
    <mergeCell ref="A898:F898"/>
    <mergeCell ref="A899:K899"/>
    <mergeCell ref="A901:I901"/>
    <mergeCell ref="A889:B889"/>
    <mergeCell ref="A890:B890"/>
    <mergeCell ref="A891:B891"/>
    <mergeCell ref="A892:B892"/>
    <mergeCell ref="A893:B893"/>
    <mergeCell ref="A894:B894"/>
    <mergeCell ref="A912:B912"/>
    <mergeCell ref="A913:B913"/>
    <mergeCell ref="A914:B914"/>
    <mergeCell ref="A915:B915"/>
    <mergeCell ref="A916:B916"/>
    <mergeCell ref="A917:B917"/>
    <mergeCell ref="A909:B910"/>
    <mergeCell ref="C909:C910"/>
    <mergeCell ref="D909:F909"/>
    <mergeCell ref="G909:G910"/>
    <mergeCell ref="H909:K910"/>
    <mergeCell ref="A911:B911"/>
    <mergeCell ref="A907:B907"/>
    <mergeCell ref="C907:F907"/>
    <mergeCell ref="G907:H907"/>
    <mergeCell ref="I907:K907"/>
    <mergeCell ref="B908:C908"/>
    <mergeCell ref="D908:F908"/>
    <mergeCell ref="G908:I908"/>
    <mergeCell ref="B930:C930"/>
    <mergeCell ref="D930:F930"/>
    <mergeCell ref="G930:I930"/>
    <mergeCell ref="A931:B932"/>
    <mergeCell ref="C931:C932"/>
    <mergeCell ref="D931:F931"/>
    <mergeCell ref="G931:G932"/>
    <mergeCell ref="H931:K932"/>
    <mergeCell ref="A925:C925"/>
    <mergeCell ref="F925:H925"/>
    <mergeCell ref="A926:K927"/>
    <mergeCell ref="B928:K928"/>
    <mergeCell ref="A929:B929"/>
    <mergeCell ref="C929:F929"/>
    <mergeCell ref="G929:H929"/>
    <mergeCell ref="I929:K929"/>
    <mergeCell ref="A918:B918"/>
    <mergeCell ref="A919:B919"/>
    <mergeCell ref="A920:F920"/>
    <mergeCell ref="A921:K921"/>
    <mergeCell ref="A923:I923"/>
    <mergeCell ref="A924:C924"/>
    <mergeCell ref="F924:H924"/>
    <mergeCell ref="A944:K945"/>
    <mergeCell ref="B946:K946"/>
    <mergeCell ref="A947:B947"/>
    <mergeCell ref="C947:F947"/>
    <mergeCell ref="G947:H947"/>
    <mergeCell ref="I947:K947"/>
    <mergeCell ref="A939:K939"/>
    <mergeCell ref="A941:I941"/>
    <mergeCell ref="A942:C942"/>
    <mergeCell ref="F942:H942"/>
    <mergeCell ref="A943:C943"/>
    <mergeCell ref="F943:H943"/>
    <mergeCell ref="A933:B933"/>
    <mergeCell ref="A934:B934"/>
    <mergeCell ref="A935:B935"/>
    <mergeCell ref="A936:B936"/>
    <mergeCell ref="A937:B937"/>
    <mergeCell ref="A938:F938"/>
    <mergeCell ref="A957:B957"/>
    <mergeCell ref="A958:B958"/>
    <mergeCell ref="A959:F959"/>
    <mergeCell ref="A960:K960"/>
    <mergeCell ref="A962:I962"/>
    <mergeCell ref="A963:C963"/>
    <mergeCell ref="F963:H963"/>
    <mergeCell ref="A951:B951"/>
    <mergeCell ref="A952:B952"/>
    <mergeCell ref="A953:B953"/>
    <mergeCell ref="A954:B954"/>
    <mergeCell ref="A955:B955"/>
    <mergeCell ref="A956:B956"/>
    <mergeCell ref="B948:C948"/>
    <mergeCell ref="D948:F948"/>
    <mergeCell ref="G948:I948"/>
    <mergeCell ref="A949:B950"/>
    <mergeCell ref="C949:C950"/>
    <mergeCell ref="D949:F949"/>
    <mergeCell ref="G949:G950"/>
    <mergeCell ref="H949:K950"/>
    <mergeCell ref="A972:B972"/>
    <mergeCell ref="A973:B973"/>
    <mergeCell ref="A974:B974"/>
    <mergeCell ref="A975:B975"/>
    <mergeCell ref="A976:B976"/>
    <mergeCell ref="A977:F977"/>
    <mergeCell ref="B969:C969"/>
    <mergeCell ref="D969:F969"/>
    <mergeCell ref="G969:I969"/>
    <mergeCell ref="A970:B971"/>
    <mergeCell ref="C970:C971"/>
    <mergeCell ref="D970:F970"/>
    <mergeCell ref="G970:G971"/>
    <mergeCell ref="H970:K971"/>
    <mergeCell ref="A964:C964"/>
    <mergeCell ref="F964:H964"/>
    <mergeCell ref="A965:K966"/>
    <mergeCell ref="B967:K967"/>
    <mergeCell ref="A968:B968"/>
    <mergeCell ref="C968:F968"/>
    <mergeCell ref="G968:H968"/>
    <mergeCell ref="I968:K968"/>
    <mergeCell ref="B987:C987"/>
    <mergeCell ref="D987:F987"/>
    <mergeCell ref="G987:I987"/>
    <mergeCell ref="A988:B989"/>
    <mergeCell ref="C988:C989"/>
    <mergeCell ref="D988:F988"/>
    <mergeCell ref="G988:G989"/>
    <mergeCell ref="H988:K989"/>
    <mergeCell ref="A983:K984"/>
    <mergeCell ref="B985:K985"/>
    <mergeCell ref="A986:B986"/>
    <mergeCell ref="C986:F986"/>
    <mergeCell ref="G986:H986"/>
    <mergeCell ref="I986:K986"/>
    <mergeCell ref="A978:K978"/>
    <mergeCell ref="A980:I980"/>
    <mergeCell ref="A981:C981"/>
    <mergeCell ref="F981:H981"/>
    <mergeCell ref="A982:C982"/>
    <mergeCell ref="F982:H982"/>
    <mergeCell ref="A1001:K1002"/>
    <mergeCell ref="B1003:K1003"/>
    <mergeCell ref="A1004:B1004"/>
    <mergeCell ref="C1004:F1004"/>
    <mergeCell ref="G1004:H1004"/>
    <mergeCell ref="I1004:K1004"/>
    <mergeCell ref="A996:K996"/>
    <mergeCell ref="A998:I998"/>
    <mergeCell ref="A999:C999"/>
    <mergeCell ref="F999:H999"/>
    <mergeCell ref="A1000:C1000"/>
    <mergeCell ref="F1000:H1000"/>
    <mergeCell ref="A990:B990"/>
    <mergeCell ref="A991:B991"/>
    <mergeCell ref="A992:B992"/>
    <mergeCell ref="A993:B993"/>
    <mergeCell ref="A994:B994"/>
    <mergeCell ref="A995:F995"/>
    <mergeCell ref="A1014:K1014"/>
    <mergeCell ref="A1016:I1016"/>
    <mergeCell ref="A1017:C1017"/>
    <mergeCell ref="F1017:H1017"/>
    <mergeCell ref="A1018:C1018"/>
    <mergeCell ref="F1018:H1018"/>
    <mergeCell ref="A1008:B1008"/>
    <mergeCell ref="A1009:B1009"/>
    <mergeCell ref="A1010:B1010"/>
    <mergeCell ref="A1011:B1011"/>
    <mergeCell ref="A1012:B1012"/>
    <mergeCell ref="A1013:F1013"/>
    <mergeCell ref="B1005:C1005"/>
    <mergeCell ref="D1005:F1005"/>
    <mergeCell ref="G1005:I1005"/>
    <mergeCell ref="A1006:B1007"/>
    <mergeCell ref="C1006:C1007"/>
    <mergeCell ref="D1006:F1006"/>
    <mergeCell ref="G1006:G1007"/>
    <mergeCell ref="H1006:K1007"/>
    <mergeCell ref="A1026:B1026"/>
    <mergeCell ref="A1027:B1027"/>
    <mergeCell ref="A1028:B1028"/>
    <mergeCell ref="A1029:B1029"/>
    <mergeCell ref="A1030:B1030"/>
    <mergeCell ref="A1031:F1031"/>
    <mergeCell ref="B1023:C1023"/>
    <mergeCell ref="D1023:F1023"/>
    <mergeCell ref="G1023:I1023"/>
    <mergeCell ref="A1024:B1025"/>
    <mergeCell ref="C1024:C1025"/>
    <mergeCell ref="D1024:F1024"/>
    <mergeCell ref="G1024:G1025"/>
    <mergeCell ref="H1024:K1025"/>
    <mergeCell ref="A1019:K1020"/>
    <mergeCell ref="B1021:K1021"/>
    <mergeCell ref="A1022:B1022"/>
    <mergeCell ref="C1022:F1022"/>
    <mergeCell ref="G1022:H1022"/>
    <mergeCell ref="I1022:K1022"/>
    <mergeCell ref="B1041:C1041"/>
    <mergeCell ref="D1041:F1041"/>
    <mergeCell ref="G1041:I1041"/>
    <mergeCell ref="A1042:B1043"/>
    <mergeCell ref="C1042:C1043"/>
    <mergeCell ref="D1042:F1042"/>
    <mergeCell ref="G1042:G1043"/>
    <mergeCell ref="H1042:K1043"/>
    <mergeCell ref="A1037:K1038"/>
    <mergeCell ref="B1039:K1039"/>
    <mergeCell ref="A1040:B1040"/>
    <mergeCell ref="C1040:F1040"/>
    <mergeCell ref="G1040:H1040"/>
    <mergeCell ref="I1040:K1040"/>
    <mergeCell ref="A1032:K1032"/>
    <mergeCell ref="A1034:I1034"/>
    <mergeCell ref="A1035:C1035"/>
    <mergeCell ref="F1035:H1035"/>
    <mergeCell ref="A1036:C1036"/>
    <mergeCell ref="F1036:H1036"/>
    <mergeCell ref="A1055:K1056"/>
    <mergeCell ref="B1057:K1057"/>
    <mergeCell ref="A1058:B1058"/>
    <mergeCell ref="C1058:F1058"/>
    <mergeCell ref="G1058:H1058"/>
    <mergeCell ref="I1058:K1058"/>
    <mergeCell ref="A1050:K1050"/>
    <mergeCell ref="A1052:I1052"/>
    <mergeCell ref="A1053:C1053"/>
    <mergeCell ref="F1053:H1053"/>
    <mergeCell ref="A1054:C1054"/>
    <mergeCell ref="F1054:H1054"/>
    <mergeCell ref="A1044:B1044"/>
    <mergeCell ref="A1045:B1045"/>
    <mergeCell ref="A1046:B1046"/>
    <mergeCell ref="A1047:B1047"/>
    <mergeCell ref="A1048:B1048"/>
    <mergeCell ref="A1049:F1049"/>
    <mergeCell ref="A1068:B1068"/>
    <mergeCell ref="A1069:B1069"/>
    <mergeCell ref="A1070:B1070"/>
    <mergeCell ref="A1071:B1071"/>
    <mergeCell ref="A1072:B1072"/>
    <mergeCell ref="A1073:B1073"/>
    <mergeCell ref="A1062:B1062"/>
    <mergeCell ref="A1063:B1063"/>
    <mergeCell ref="A1064:B1064"/>
    <mergeCell ref="A1065:B1065"/>
    <mergeCell ref="A1066:B1066"/>
    <mergeCell ref="A1067:B1067"/>
    <mergeCell ref="B1059:C1059"/>
    <mergeCell ref="D1059:F1059"/>
    <mergeCell ref="G1059:I1059"/>
    <mergeCell ref="A1060:B1061"/>
    <mergeCell ref="C1060:C1061"/>
    <mergeCell ref="D1060:F1060"/>
    <mergeCell ref="G1060:G1061"/>
    <mergeCell ref="H1060:K1061"/>
    <mergeCell ref="B1085:C1085"/>
    <mergeCell ref="D1085:F1085"/>
    <mergeCell ref="G1085:I1085"/>
    <mergeCell ref="A1086:B1087"/>
    <mergeCell ref="C1086:C1087"/>
    <mergeCell ref="D1086:F1086"/>
    <mergeCell ref="G1086:G1087"/>
    <mergeCell ref="H1086:K1087"/>
    <mergeCell ref="A1080:C1080"/>
    <mergeCell ref="F1080:H1080"/>
    <mergeCell ref="A1081:K1082"/>
    <mergeCell ref="B1083:K1083"/>
    <mergeCell ref="A1084:B1084"/>
    <mergeCell ref="C1084:F1084"/>
    <mergeCell ref="G1084:H1084"/>
    <mergeCell ref="I1084:K1084"/>
    <mergeCell ref="A1074:B1074"/>
    <mergeCell ref="A1075:F1075"/>
    <mergeCell ref="A1076:K1076"/>
    <mergeCell ref="A1078:I1078"/>
    <mergeCell ref="A1079:C1079"/>
    <mergeCell ref="F1079:H1079"/>
    <mergeCell ref="A1102:B1102"/>
    <mergeCell ref="C1102:F1102"/>
    <mergeCell ref="G1102:H1102"/>
    <mergeCell ref="I1102:K1102"/>
    <mergeCell ref="B1103:C1103"/>
    <mergeCell ref="D1103:F1103"/>
    <mergeCell ref="G1103:I1103"/>
    <mergeCell ref="A1097:C1097"/>
    <mergeCell ref="F1097:H1097"/>
    <mergeCell ref="A1098:C1098"/>
    <mergeCell ref="F1098:H1098"/>
    <mergeCell ref="A1099:K1100"/>
    <mergeCell ref="B1101:K1101"/>
    <mergeCell ref="A1090:B1090"/>
    <mergeCell ref="A1091:B1091"/>
    <mergeCell ref="A1092:B1092"/>
    <mergeCell ref="A1093:F1093"/>
    <mergeCell ref="A1094:K1094"/>
    <mergeCell ref="A1096:I1096"/>
    <mergeCell ref="A1113:B1113"/>
    <mergeCell ref="A1114:B1114"/>
    <mergeCell ref="A1115:B1115"/>
    <mergeCell ref="A1116:B1116"/>
    <mergeCell ref="A1117:B1117"/>
    <mergeCell ref="A1118:B1118"/>
    <mergeCell ref="A1107:B1107"/>
    <mergeCell ref="A1108:B1108"/>
    <mergeCell ref="A1109:B1109"/>
    <mergeCell ref="A1110:B1110"/>
    <mergeCell ref="A1111:B1111"/>
    <mergeCell ref="A1112:B1112"/>
    <mergeCell ref="A1104:B1105"/>
    <mergeCell ref="C1104:C1105"/>
    <mergeCell ref="D1104:F1104"/>
    <mergeCell ref="G1104:G1105"/>
    <mergeCell ref="H1104:K1105"/>
    <mergeCell ref="A1106:B1106"/>
    <mergeCell ref="A1132:I1132"/>
    <mergeCell ref="A1133:C1133"/>
    <mergeCell ref="F1133:H1133"/>
    <mergeCell ref="A1134:C1134"/>
    <mergeCell ref="F1134:H1134"/>
    <mergeCell ref="A1135:K1136"/>
    <mergeCell ref="A1125:B1125"/>
    <mergeCell ref="A1126:B1126"/>
    <mergeCell ref="A1127:B1127"/>
    <mergeCell ref="A1128:B1128"/>
    <mergeCell ref="A1129:F1129"/>
    <mergeCell ref="A1130:K1130"/>
    <mergeCell ref="A1119:B1119"/>
    <mergeCell ref="A1120:B1120"/>
    <mergeCell ref="A1121:B1121"/>
    <mergeCell ref="A1122:B1122"/>
    <mergeCell ref="A1123:B1123"/>
    <mergeCell ref="A1124:B1124"/>
    <mergeCell ref="A1143:B1143"/>
    <mergeCell ref="A1144:B1144"/>
    <mergeCell ref="A1145:B1145"/>
    <mergeCell ref="A1146:B1146"/>
    <mergeCell ref="A1147:F1147"/>
    <mergeCell ref="A1148:K1148"/>
    <mergeCell ref="A1140:B1141"/>
    <mergeCell ref="C1140:C1141"/>
    <mergeCell ref="D1140:F1140"/>
    <mergeCell ref="G1140:G1141"/>
    <mergeCell ref="H1140:K1141"/>
    <mergeCell ref="A1142:B1142"/>
    <mergeCell ref="B1137:K1137"/>
    <mergeCell ref="A1138:B1138"/>
    <mergeCell ref="C1138:F1138"/>
    <mergeCell ref="G1138:H1138"/>
    <mergeCell ref="I1138:K1138"/>
    <mergeCell ref="B1139:C1139"/>
    <mergeCell ref="D1139:F1139"/>
    <mergeCell ref="G1139:I1139"/>
    <mergeCell ref="A1158:B1159"/>
    <mergeCell ref="C1158:C1159"/>
    <mergeCell ref="D1158:F1158"/>
    <mergeCell ref="G1158:G1159"/>
    <mergeCell ref="H1158:K1159"/>
    <mergeCell ref="A1160:B1160"/>
    <mergeCell ref="B1155:K1155"/>
    <mergeCell ref="A1156:B1156"/>
    <mergeCell ref="C1156:F1156"/>
    <mergeCell ref="G1156:H1156"/>
    <mergeCell ref="I1156:K1156"/>
    <mergeCell ref="B1157:C1157"/>
    <mergeCell ref="D1157:F1157"/>
    <mergeCell ref="G1157:I1157"/>
    <mergeCell ref="A1150:I1150"/>
    <mergeCell ref="A1151:C1151"/>
    <mergeCell ref="F1151:H1151"/>
    <mergeCell ref="A1152:C1152"/>
    <mergeCell ref="F1152:H1152"/>
    <mergeCell ref="A1153:K1154"/>
    <mergeCell ref="A1173:B1173"/>
    <mergeCell ref="A1174:B1174"/>
    <mergeCell ref="A1175:B1175"/>
    <mergeCell ref="A1176:B1176"/>
    <mergeCell ref="A1177:B1177"/>
    <mergeCell ref="A1178:B1178"/>
    <mergeCell ref="A1167:B1167"/>
    <mergeCell ref="A1168:B1168"/>
    <mergeCell ref="A1169:B1169"/>
    <mergeCell ref="A1170:B1170"/>
    <mergeCell ref="A1171:B1171"/>
    <mergeCell ref="A1172:B1172"/>
    <mergeCell ref="A1161:B1161"/>
    <mergeCell ref="A1162:B1162"/>
    <mergeCell ref="A1163:B1163"/>
    <mergeCell ref="A1164:B1164"/>
    <mergeCell ref="A1165:B1165"/>
    <mergeCell ref="A1166:B1166"/>
    <mergeCell ref="B1190:C1190"/>
    <mergeCell ref="D1190:F1190"/>
    <mergeCell ref="G1190:I1190"/>
    <mergeCell ref="A1191:B1192"/>
    <mergeCell ref="C1191:C1192"/>
    <mergeCell ref="D1191:F1191"/>
    <mergeCell ref="G1191:G1192"/>
    <mergeCell ref="H1191:K1192"/>
    <mergeCell ref="A1185:C1185"/>
    <mergeCell ref="F1185:H1185"/>
    <mergeCell ref="A1186:K1187"/>
    <mergeCell ref="B1188:K1188"/>
    <mergeCell ref="A1189:B1189"/>
    <mergeCell ref="C1189:F1189"/>
    <mergeCell ref="G1189:H1189"/>
    <mergeCell ref="I1189:K1189"/>
    <mergeCell ref="A1179:B1179"/>
    <mergeCell ref="A1180:F1180"/>
    <mergeCell ref="A1181:K1181"/>
    <mergeCell ref="A1183:I1183"/>
    <mergeCell ref="A1184:C1184"/>
    <mergeCell ref="F1184:H1184"/>
    <mergeCell ref="A1205:B1205"/>
    <mergeCell ref="A1206:B1206"/>
    <mergeCell ref="A1207:B1207"/>
    <mergeCell ref="A1208:B1208"/>
    <mergeCell ref="A1209:B1209"/>
    <mergeCell ref="A1210:B1210"/>
    <mergeCell ref="A1199:B1199"/>
    <mergeCell ref="A1200:B1200"/>
    <mergeCell ref="A1201:B1201"/>
    <mergeCell ref="A1202:B1202"/>
    <mergeCell ref="A1203:B1203"/>
    <mergeCell ref="A1204:B1204"/>
    <mergeCell ref="A1193:B1193"/>
    <mergeCell ref="A1194:B1194"/>
    <mergeCell ref="A1195:B1195"/>
    <mergeCell ref="A1196:B1196"/>
    <mergeCell ref="A1197:B1197"/>
    <mergeCell ref="A1198:B1198"/>
    <mergeCell ref="B1223:C1223"/>
    <mergeCell ref="D1223:F1223"/>
    <mergeCell ref="G1223:I1223"/>
    <mergeCell ref="A1224:B1225"/>
    <mergeCell ref="C1224:C1225"/>
    <mergeCell ref="D1224:F1224"/>
    <mergeCell ref="G1224:G1225"/>
    <mergeCell ref="H1224:K1225"/>
    <mergeCell ref="A1218:C1218"/>
    <mergeCell ref="F1218:H1218"/>
    <mergeCell ref="A1219:K1220"/>
    <mergeCell ref="B1221:K1221"/>
    <mergeCell ref="A1222:B1222"/>
    <mergeCell ref="C1222:F1222"/>
    <mergeCell ref="G1222:H1222"/>
    <mergeCell ref="I1222:K1222"/>
    <mergeCell ref="A1211:B1211"/>
    <mergeCell ref="A1212:B1212"/>
    <mergeCell ref="A1213:F1213"/>
    <mergeCell ref="A1214:K1214"/>
    <mergeCell ref="A1216:I1216"/>
    <mergeCell ref="A1217:C1217"/>
    <mergeCell ref="F1217:H1217"/>
    <mergeCell ref="B1238:C1238"/>
    <mergeCell ref="D1238:F1238"/>
    <mergeCell ref="G1238:I1238"/>
    <mergeCell ref="A1239:B1240"/>
    <mergeCell ref="C1239:C1240"/>
    <mergeCell ref="D1239:F1239"/>
    <mergeCell ref="G1239:G1240"/>
    <mergeCell ref="H1239:K1240"/>
    <mergeCell ref="A1233:C1233"/>
    <mergeCell ref="F1233:H1233"/>
    <mergeCell ref="A1234:K1235"/>
    <mergeCell ref="B1236:K1236"/>
    <mergeCell ref="A1237:B1237"/>
    <mergeCell ref="C1237:F1237"/>
    <mergeCell ref="G1237:H1237"/>
    <mergeCell ref="I1237:K1237"/>
    <mergeCell ref="A1226:B1226"/>
    <mergeCell ref="A1227:B1227"/>
    <mergeCell ref="A1228:F1228"/>
    <mergeCell ref="A1229:K1229"/>
    <mergeCell ref="A1231:I1231"/>
    <mergeCell ref="A1232:C1232"/>
    <mergeCell ref="F1232:H1232"/>
    <mergeCell ref="B1253:C1253"/>
    <mergeCell ref="D1253:F1253"/>
    <mergeCell ref="G1253:I1253"/>
    <mergeCell ref="A1254:B1255"/>
    <mergeCell ref="C1254:C1255"/>
    <mergeCell ref="D1254:F1254"/>
    <mergeCell ref="G1254:G1255"/>
    <mergeCell ref="H1254:K1255"/>
    <mergeCell ref="A1248:C1248"/>
    <mergeCell ref="F1248:H1248"/>
    <mergeCell ref="A1249:K1250"/>
    <mergeCell ref="B1251:K1251"/>
    <mergeCell ref="A1252:B1252"/>
    <mergeCell ref="C1252:F1252"/>
    <mergeCell ref="G1252:H1252"/>
    <mergeCell ref="I1252:K1252"/>
    <mergeCell ref="A1241:B1241"/>
    <mergeCell ref="A1242:B1242"/>
    <mergeCell ref="A1243:F1243"/>
    <mergeCell ref="A1244:K1244"/>
    <mergeCell ref="A1246:I1246"/>
    <mergeCell ref="A1247:C1247"/>
    <mergeCell ref="F1247:H1247"/>
    <mergeCell ref="A1268:B1268"/>
    <mergeCell ref="A1269:B1269"/>
    <mergeCell ref="A1270:B1270"/>
    <mergeCell ref="A1271:B1271"/>
    <mergeCell ref="A1272:B1272"/>
    <mergeCell ref="A1273:B1273"/>
    <mergeCell ref="A1262:B1262"/>
    <mergeCell ref="A1263:B1263"/>
    <mergeCell ref="A1264:B1264"/>
    <mergeCell ref="A1265:B1265"/>
    <mergeCell ref="A1266:B1266"/>
    <mergeCell ref="A1267:B1267"/>
    <mergeCell ref="A1256:B1256"/>
    <mergeCell ref="A1257:B1257"/>
    <mergeCell ref="A1258:B1258"/>
    <mergeCell ref="A1259:B1259"/>
    <mergeCell ref="A1260:B1260"/>
    <mergeCell ref="A1261:B1261"/>
    <mergeCell ref="B1286:C1286"/>
    <mergeCell ref="D1286:F1286"/>
    <mergeCell ref="G1286:I1286"/>
    <mergeCell ref="A1287:B1288"/>
    <mergeCell ref="C1287:C1288"/>
    <mergeCell ref="D1287:F1287"/>
    <mergeCell ref="G1287:G1288"/>
    <mergeCell ref="H1287:K1288"/>
    <mergeCell ref="A1281:C1281"/>
    <mergeCell ref="F1281:H1281"/>
    <mergeCell ref="A1282:K1283"/>
    <mergeCell ref="B1284:K1284"/>
    <mergeCell ref="A1285:B1285"/>
    <mergeCell ref="C1285:F1285"/>
    <mergeCell ref="G1285:H1285"/>
    <mergeCell ref="I1285:K1285"/>
    <mergeCell ref="A1274:B1274"/>
    <mergeCell ref="A1275:B1275"/>
    <mergeCell ref="A1276:F1276"/>
    <mergeCell ref="A1277:K1277"/>
    <mergeCell ref="A1279:I1279"/>
    <mergeCell ref="A1280:C1280"/>
    <mergeCell ref="F1280:H1280"/>
    <mergeCell ref="A1301:B1301"/>
    <mergeCell ref="A1302:B1302"/>
    <mergeCell ref="A1303:B1303"/>
    <mergeCell ref="A1304:B1304"/>
    <mergeCell ref="A1305:B1305"/>
    <mergeCell ref="A1306:B1306"/>
    <mergeCell ref="A1295:B1295"/>
    <mergeCell ref="A1296:B1296"/>
    <mergeCell ref="A1297:B1297"/>
    <mergeCell ref="A1298:B1298"/>
    <mergeCell ref="A1299:B1299"/>
    <mergeCell ref="A1300:B1300"/>
    <mergeCell ref="A1289:B1289"/>
    <mergeCell ref="A1290:B1290"/>
    <mergeCell ref="A1291:B1291"/>
    <mergeCell ref="A1292:B1292"/>
    <mergeCell ref="A1293:B1293"/>
    <mergeCell ref="A1294:B1294"/>
    <mergeCell ref="B1319:C1319"/>
    <mergeCell ref="D1319:F1319"/>
    <mergeCell ref="G1319:I1319"/>
    <mergeCell ref="A1320:B1321"/>
    <mergeCell ref="C1320:C1321"/>
    <mergeCell ref="D1320:F1320"/>
    <mergeCell ref="G1320:G1321"/>
    <mergeCell ref="H1320:K1321"/>
    <mergeCell ref="A1314:C1314"/>
    <mergeCell ref="F1314:H1314"/>
    <mergeCell ref="A1315:K1316"/>
    <mergeCell ref="B1317:K1317"/>
    <mergeCell ref="A1318:B1318"/>
    <mergeCell ref="C1318:F1318"/>
    <mergeCell ref="G1318:H1318"/>
    <mergeCell ref="I1318:K1318"/>
    <mergeCell ref="A1307:B1307"/>
    <mergeCell ref="A1308:B1308"/>
    <mergeCell ref="A1309:F1309"/>
    <mergeCell ref="A1310:K1310"/>
    <mergeCell ref="A1312:I1312"/>
    <mergeCell ref="A1313:C1313"/>
    <mergeCell ref="F1313:H1313"/>
    <mergeCell ref="A1334:B1334"/>
    <mergeCell ref="A1335:B1335"/>
    <mergeCell ref="A1336:B1336"/>
    <mergeCell ref="A1337:B1337"/>
    <mergeCell ref="A1338:B1338"/>
    <mergeCell ref="A1339:B1339"/>
    <mergeCell ref="A1328:B1328"/>
    <mergeCell ref="A1329:B1329"/>
    <mergeCell ref="A1330:B1330"/>
    <mergeCell ref="A1331:B1331"/>
    <mergeCell ref="A1332:B1332"/>
    <mergeCell ref="A1333:B1333"/>
    <mergeCell ref="A1322:B1322"/>
    <mergeCell ref="A1323:B1323"/>
    <mergeCell ref="A1324:B1324"/>
    <mergeCell ref="A1325:B1325"/>
    <mergeCell ref="A1326:B1326"/>
    <mergeCell ref="A1327:B1327"/>
    <mergeCell ref="P1354:P1356"/>
    <mergeCell ref="A1356:B1356"/>
    <mergeCell ref="A1352:B1352"/>
    <mergeCell ref="C1352:F1352"/>
    <mergeCell ref="G1352:H1352"/>
    <mergeCell ref="I1352:K1352"/>
    <mergeCell ref="B1353:C1353"/>
    <mergeCell ref="D1353:F1353"/>
    <mergeCell ref="G1353:I1353"/>
    <mergeCell ref="A1347:C1347"/>
    <mergeCell ref="F1347:H1347"/>
    <mergeCell ref="A1348:C1348"/>
    <mergeCell ref="F1348:H1348"/>
    <mergeCell ref="A1349:K1350"/>
    <mergeCell ref="B1351:K1351"/>
    <mergeCell ref="A1340:B1340"/>
    <mergeCell ref="A1341:B1341"/>
    <mergeCell ref="A1342:B1342"/>
    <mergeCell ref="A1343:F1343"/>
    <mergeCell ref="A1344:K1344"/>
    <mergeCell ref="A1346:I1346"/>
    <mergeCell ref="A1362:B1362"/>
    <mergeCell ref="A1363:B1363"/>
    <mergeCell ref="A1364:B1364"/>
    <mergeCell ref="A1365:B1365"/>
    <mergeCell ref="A1366:B1366"/>
    <mergeCell ref="A1367:B1367"/>
    <mergeCell ref="A1357:B1357"/>
    <mergeCell ref="O1357:O1359"/>
    <mergeCell ref="A1358:B1358"/>
    <mergeCell ref="A1359:B1359"/>
    <mergeCell ref="A1360:B1360"/>
    <mergeCell ref="A1361:B1361"/>
    <mergeCell ref="A1354:B1355"/>
    <mergeCell ref="C1354:C1355"/>
    <mergeCell ref="D1354:F1354"/>
    <mergeCell ref="G1354:G1355"/>
    <mergeCell ref="H1354:K1355"/>
    <mergeCell ref="A1381:C1381"/>
    <mergeCell ref="F1381:H1381"/>
    <mergeCell ref="A1382:C1382"/>
    <mergeCell ref="F1382:H1382"/>
    <mergeCell ref="A1383:K1384"/>
    <mergeCell ref="B1385:K1385"/>
    <mergeCell ref="A1374:B1374"/>
    <mergeCell ref="A1375:B1375"/>
    <mergeCell ref="A1376:B1376"/>
    <mergeCell ref="A1377:F1377"/>
    <mergeCell ref="A1378:K1378"/>
    <mergeCell ref="A1380:I1380"/>
    <mergeCell ref="A1368:B1368"/>
    <mergeCell ref="A1369:B1369"/>
    <mergeCell ref="A1370:B1370"/>
    <mergeCell ref="A1371:B1371"/>
    <mergeCell ref="A1372:B1372"/>
    <mergeCell ref="A1373:B1373"/>
    <mergeCell ref="A1391:B1391"/>
    <mergeCell ref="A1392:B1392"/>
    <mergeCell ref="A1393:B1393"/>
    <mergeCell ref="A1394:B1394"/>
    <mergeCell ref="A1395:B1395"/>
    <mergeCell ref="A1396:B1396"/>
    <mergeCell ref="A1388:B1389"/>
    <mergeCell ref="C1388:C1389"/>
    <mergeCell ref="D1388:F1388"/>
    <mergeCell ref="G1388:G1389"/>
    <mergeCell ref="H1388:K1389"/>
    <mergeCell ref="A1390:B1390"/>
    <mergeCell ref="A1386:B1386"/>
    <mergeCell ref="C1386:F1386"/>
    <mergeCell ref="G1386:H1386"/>
    <mergeCell ref="I1386:K1386"/>
    <mergeCell ref="B1387:C1387"/>
    <mergeCell ref="D1387:F1387"/>
    <mergeCell ref="G1387:I1387"/>
    <mergeCell ref="A1409:B1409"/>
    <mergeCell ref="A1410:B1410"/>
    <mergeCell ref="A1411:B1411"/>
    <mergeCell ref="A1412:B1412"/>
    <mergeCell ref="A1413:B1413"/>
    <mergeCell ref="A1414:B1414"/>
    <mergeCell ref="A1403:B1403"/>
    <mergeCell ref="A1404:B1404"/>
    <mergeCell ref="A1405:B1405"/>
    <mergeCell ref="A1406:B1406"/>
    <mergeCell ref="A1407:B1407"/>
    <mergeCell ref="A1408:B1408"/>
    <mergeCell ref="A1397:B1397"/>
    <mergeCell ref="A1398:B1398"/>
    <mergeCell ref="A1399:B1399"/>
    <mergeCell ref="A1400:B1400"/>
    <mergeCell ref="A1401:B1401"/>
    <mergeCell ref="A1402:B1402"/>
    <mergeCell ref="A1428:C1428"/>
    <mergeCell ref="F1428:H1428"/>
    <mergeCell ref="A1429:C1429"/>
    <mergeCell ref="F1429:H1429"/>
    <mergeCell ref="A1430:K1431"/>
    <mergeCell ref="B1432:K1432"/>
    <mergeCell ref="A1421:B1421"/>
    <mergeCell ref="A1422:B1422"/>
    <mergeCell ref="A1423:B1423"/>
    <mergeCell ref="A1424:B1424"/>
    <mergeCell ref="A1425:F1425"/>
    <mergeCell ref="A1427:I1427"/>
    <mergeCell ref="A1415:B1415"/>
    <mergeCell ref="A1416:B1416"/>
    <mergeCell ref="A1417:B1417"/>
    <mergeCell ref="A1418:B1418"/>
    <mergeCell ref="A1419:B1419"/>
    <mergeCell ref="A1420:B1420"/>
    <mergeCell ref="A1438:B1438"/>
    <mergeCell ref="A1439:B1439"/>
    <mergeCell ref="A1440:B1440"/>
    <mergeCell ref="A1441:B1441"/>
    <mergeCell ref="A1442:B1442"/>
    <mergeCell ref="A1443:B1443"/>
    <mergeCell ref="A1435:B1436"/>
    <mergeCell ref="C1435:C1436"/>
    <mergeCell ref="D1435:F1435"/>
    <mergeCell ref="G1435:G1436"/>
    <mergeCell ref="H1435:K1436"/>
    <mergeCell ref="A1437:B1437"/>
    <mergeCell ref="A1433:B1433"/>
    <mergeCell ref="C1433:F1433"/>
    <mergeCell ref="G1433:H1433"/>
    <mergeCell ref="I1433:K1433"/>
    <mergeCell ref="B1434:C1434"/>
    <mergeCell ref="D1434:F1434"/>
    <mergeCell ref="G1434:I1434"/>
    <mergeCell ref="A1456:B1456"/>
    <mergeCell ref="A1457:B1457"/>
    <mergeCell ref="A1458:B1458"/>
    <mergeCell ref="A1459:B1459"/>
    <mergeCell ref="A1460:B1460"/>
    <mergeCell ref="A1461:B1461"/>
    <mergeCell ref="A1450:B1450"/>
    <mergeCell ref="A1451:B1451"/>
    <mergeCell ref="A1452:B1452"/>
    <mergeCell ref="A1453:B1453"/>
    <mergeCell ref="A1454:B1454"/>
    <mergeCell ref="A1455:B1455"/>
    <mergeCell ref="A1444:B1444"/>
    <mergeCell ref="A1445:B1445"/>
    <mergeCell ref="A1446:B1446"/>
    <mergeCell ref="A1447:B1447"/>
    <mergeCell ref="A1448:B1448"/>
    <mergeCell ref="A1449:B1449"/>
    <mergeCell ref="A1474:K1475"/>
    <mergeCell ref="B1476:K1476"/>
    <mergeCell ref="A1477:B1477"/>
    <mergeCell ref="C1477:F1477"/>
    <mergeCell ref="G1477:H1477"/>
    <mergeCell ref="I1477:K1477"/>
    <mergeCell ref="A1468:B1468"/>
    <mergeCell ref="A1469:F1469"/>
    <mergeCell ref="A1471:I1471"/>
    <mergeCell ref="A1472:C1472"/>
    <mergeCell ref="F1472:H1472"/>
    <mergeCell ref="A1473:C1473"/>
    <mergeCell ref="F1473:H1473"/>
    <mergeCell ref="A1462:B1462"/>
    <mergeCell ref="A1463:B1463"/>
    <mergeCell ref="A1464:B1464"/>
    <mergeCell ref="A1465:B1465"/>
    <mergeCell ref="A1466:B1466"/>
    <mergeCell ref="A1467:B1467"/>
    <mergeCell ref="A1487:B1487"/>
    <mergeCell ref="A1488:B1488"/>
    <mergeCell ref="A1489:B1489"/>
    <mergeCell ref="A1490:B1490"/>
    <mergeCell ref="A1491:B1491"/>
    <mergeCell ref="A1492:B1492"/>
    <mergeCell ref="A1481:B1481"/>
    <mergeCell ref="A1482:B1482"/>
    <mergeCell ref="A1483:B1483"/>
    <mergeCell ref="A1484:B1484"/>
    <mergeCell ref="A1485:B1485"/>
    <mergeCell ref="A1486:B1486"/>
    <mergeCell ref="B1478:C1478"/>
    <mergeCell ref="D1478:F1478"/>
    <mergeCell ref="G1478:I1478"/>
    <mergeCell ref="A1479:B1480"/>
    <mergeCell ref="C1479:C1480"/>
    <mergeCell ref="D1479:F1479"/>
    <mergeCell ref="G1479:G1480"/>
    <mergeCell ref="H1479:K1480"/>
    <mergeCell ref="A1505:B1505"/>
    <mergeCell ref="A1506:B1506"/>
    <mergeCell ref="A1507:B1507"/>
    <mergeCell ref="A1508:B1508"/>
    <mergeCell ref="A1509:B1509"/>
    <mergeCell ref="A1510:B1510"/>
    <mergeCell ref="A1499:B1499"/>
    <mergeCell ref="A1500:B1500"/>
    <mergeCell ref="A1501:B1501"/>
    <mergeCell ref="A1502:B1502"/>
    <mergeCell ref="A1503:B1503"/>
    <mergeCell ref="A1504:B1504"/>
    <mergeCell ref="A1493:B1493"/>
    <mergeCell ref="A1494:B1494"/>
    <mergeCell ref="A1495:B1495"/>
    <mergeCell ref="A1496:B1496"/>
    <mergeCell ref="A1497:B1497"/>
    <mergeCell ref="A1498:B1498"/>
    <mergeCell ref="A1519:K1520"/>
    <mergeCell ref="B1521:K1521"/>
    <mergeCell ref="B1522:C1522"/>
    <mergeCell ref="D1522:F1522"/>
    <mergeCell ref="G1522:I1522"/>
    <mergeCell ref="A1523:B1524"/>
    <mergeCell ref="C1523:C1524"/>
    <mergeCell ref="D1523:F1523"/>
    <mergeCell ref="G1523:G1524"/>
    <mergeCell ref="H1523:K1524"/>
    <mergeCell ref="A1517:C1517"/>
    <mergeCell ref="F1517:H1517"/>
    <mergeCell ref="A1518:B1518"/>
    <mergeCell ref="C1518:F1518"/>
    <mergeCell ref="G1518:H1518"/>
    <mergeCell ref="I1518:K1518"/>
    <mergeCell ref="A1511:B1511"/>
    <mergeCell ref="A1512:B1512"/>
    <mergeCell ref="A1513:F1513"/>
    <mergeCell ref="A1515:I1515"/>
    <mergeCell ref="A1516:C1516"/>
    <mergeCell ref="F1516:H1516"/>
    <mergeCell ref="A1537:B1537"/>
    <mergeCell ref="A1538:F1538"/>
    <mergeCell ref="A1540:I1540"/>
    <mergeCell ref="A1541:C1541"/>
    <mergeCell ref="F1541:H1541"/>
    <mergeCell ref="A1542:C1542"/>
    <mergeCell ref="F1542:H1542"/>
    <mergeCell ref="A1531:B1531"/>
    <mergeCell ref="A1532:B1532"/>
    <mergeCell ref="A1533:B1533"/>
    <mergeCell ref="A1534:B1534"/>
    <mergeCell ref="A1535:B1535"/>
    <mergeCell ref="A1536:B1536"/>
    <mergeCell ref="A1525:B1525"/>
    <mergeCell ref="A1526:B1526"/>
    <mergeCell ref="A1527:B1527"/>
    <mergeCell ref="A1528:B1528"/>
    <mergeCell ref="A1529:B1529"/>
    <mergeCell ref="A1530:B1530"/>
    <mergeCell ref="A1549:B1550"/>
    <mergeCell ref="C1549:C1550"/>
    <mergeCell ref="D1549:F1549"/>
    <mergeCell ref="G1549:G1550"/>
    <mergeCell ref="H1549:K1550"/>
    <mergeCell ref="A1551:B1551"/>
    <mergeCell ref="A1547:B1547"/>
    <mergeCell ref="C1547:F1547"/>
    <mergeCell ref="G1547:H1547"/>
    <mergeCell ref="I1547:K1547"/>
    <mergeCell ref="B1548:C1548"/>
    <mergeCell ref="D1548:F1548"/>
    <mergeCell ref="G1548:I1548"/>
    <mergeCell ref="A1543:B1543"/>
    <mergeCell ref="C1543:F1543"/>
    <mergeCell ref="G1543:H1543"/>
    <mergeCell ref="I1543:K1543"/>
    <mergeCell ref="A1544:K1545"/>
    <mergeCell ref="B1546:K1546"/>
    <mergeCell ref="A1564:B1564"/>
    <mergeCell ref="A1565:B1565"/>
    <mergeCell ref="A1566:B1566"/>
    <mergeCell ref="A1567:B1567"/>
    <mergeCell ref="A1568:B1568"/>
    <mergeCell ref="A1569:B1569"/>
    <mergeCell ref="A1558:B1558"/>
    <mergeCell ref="A1559:B1559"/>
    <mergeCell ref="A1560:B1560"/>
    <mergeCell ref="A1561:B1561"/>
    <mergeCell ref="A1562:B1562"/>
    <mergeCell ref="A1563:B1563"/>
    <mergeCell ref="A1552:B1552"/>
    <mergeCell ref="A1553:B1553"/>
    <mergeCell ref="A1554:B1554"/>
    <mergeCell ref="A1555:B1555"/>
    <mergeCell ref="A1556:B1556"/>
    <mergeCell ref="A1557:B1557"/>
    <mergeCell ref="A1582:B1582"/>
    <mergeCell ref="A1583:F1583"/>
    <mergeCell ref="A1584:K1584"/>
    <mergeCell ref="A1586:I1586"/>
    <mergeCell ref="A1587:C1587"/>
    <mergeCell ref="F1587:H1587"/>
    <mergeCell ref="A1576:B1576"/>
    <mergeCell ref="A1577:B1577"/>
    <mergeCell ref="A1578:B1578"/>
    <mergeCell ref="A1579:B1579"/>
    <mergeCell ref="A1580:B1580"/>
    <mergeCell ref="A1581:B1581"/>
    <mergeCell ref="A1570:B1570"/>
    <mergeCell ref="A1571:B1571"/>
    <mergeCell ref="A1572:B1572"/>
    <mergeCell ref="A1573:B1573"/>
    <mergeCell ref="A1574:B1574"/>
    <mergeCell ref="A1575:B1575"/>
    <mergeCell ref="A1596:B1596"/>
    <mergeCell ref="A1597:B1597"/>
    <mergeCell ref="A1598:B1598"/>
    <mergeCell ref="A1599:B1599"/>
    <mergeCell ref="A1600:B1600"/>
    <mergeCell ref="A1601:B1601"/>
    <mergeCell ref="B1593:C1593"/>
    <mergeCell ref="D1593:F1593"/>
    <mergeCell ref="G1593:I1593"/>
    <mergeCell ref="A1594:B1595"/>
    <mergeCell ref="C1594:C1595"/>
    <mergeCell ref="D1594:F1594"/>
    <mergeCell ref="G1594:G1595"/>
    <mergeCell ref="H1594:K1595"/>
    <mergeCell ref="A1588:C1588"/>
    <mergeCell ref="F1588:H1588"/>
    <mergeCell ref="A1589:K1590"/>
    <mergeCell ref="B1591:K1591"/>
    <mergeCell ref="A1592:B1592"/>
    <mergeCell ref="C1592:F1592"/>
    <mergeCell ref="G1592:H1592"/>
    <mergeCell ref="I1592:K1592"/>
    <mergeCell ref="A1614:B1614"/>
    <mergeCell ref="A1615:B1615"/>
    <mergeCell ref="A1616:B1616"/>
    <mergeCell ref="A1617:B1617"/>
    <mergeCell ref="A1618:B1618"/>
    <mergeCell ref="A1619:B1619"/>
    <mergeCell ref="A1608:B1608"/>
    <mergeCell ref="A1609:B1609"/>
    <mergeCell ref="A1610:B1610"/>
    <mergeCell ref="A1611:B1611"/>
    <mergeCell ref="A1612:B1612"/>
    <mergeCell ref="A1613:B1613"/>
    <mergeCell ref="A1602:B1602"/>
    <mergeCell ref="A1603:B1603"/>
    <mergeCell ref="A1604:B1604"/>
    <mergeCell ref="A1605:B1605"/>
    <mergeCell ref="A1606:B1606"/>
    <mergeCell ref="A1607:B1607"/>
    <mergeCell ref="A1632:B1632"/>
    <mergeCell ref="A1633:B1633"/>
    <mergeCell ref="A1634:B1634"/>
    <mergeCell ref="A1635:F1635"/>
    <mergeCell ref="A1636:K1636"/>
    <mergeCell ref="A1638:I1638"/>
    <mergeCell ref="A1626:B1626"/>
    <mergeCell ref="A1627:B1627"/>
    <mergeCell ref="A1628:B1628"/>
    <mergeCell ref="A1629:B1629"/>
    <mergeCell ref="A1630:B1630"/>
    <mergeCell ref="A1631:B1631"/>
    <mergeCell ref="A1620:B1620"/>
    <mergeCell ref="A1621:B1621"/>
    <mergeCell ref="A1622:B1622"/>
    <mergeCell ref="A1623:B1623"/>
    <mergeCell ref="A1624:B1624"/>
    <mergeCell ref="A1625:B1625"/>
    <mergeCell ref="A1646:B1647"/>
    <mergeCell ref="C1646:C1647"/>
    <mergeCell ref="D1646:F1646"/>
    <mergeCell ref="G1646:G1647"/>
    <mergeCell ref="H1646:K1647"/>
    <mergeCell ref="A1648:B1648"/>
    <mergeCell ref="A1644:B1644"/>
    <mergeCell ref="C1644:F1644"/>
    <mergeCell ref="G1644:H1644"/>
    <mergeCell ref="I1644:K1644"/>
    <mergeCell ref="B1645:C1645"/>
    <mergeCell ref="D1645:F1645"/>
    <mergeCell ref="G1645:I1645"/>
    <mergeCell ref="A1639:C1639"/>
    <mergeCell ref="F1639:H1639"/>
    <mergeCell ref="A1640:C1640"/>
    <mergeCell ref="F1640:H1640"/>
    <mergeCell ref="A1641:K1642"/>
    <mergeCell ref="B1643:K1643"/>
    <mergeCell ref="A1661:B1661"/>
    <mergeCell ref="A1662:B1662"/>
    <mergeCell ref="A1663:B1663"/>
    <mergeCell ref="A1664:B1664"/>
    <mergeCell ref="A1665:B1665"/>
    <mergeCell ref="A1666:B1666"/>
    <mergeCell ref="A1655:B1655"/>
    <mergeCell ref="A1656:B1656"/>
    <mergeCell ref="A1657:B1657"/>
    <mergeCell ref="A1658:B1658"/>
    <mergeCell ref="A1659:B1659"/>
    <mergeCell ref="A1660:B1660"/>
    <mergeCell ref="A1649:B1649"/>
    <mergeCell ref="A1650:B1650"/>
    <mergeCell ref="A1651:B1651"/>
    <mergeCell ref="A1652:B1652"/>
    <mergeCell ref="A1653:B1653"/>
    <mergeCell ref="A1654:B1654"/>
    <mergeCell ref="B1678:C1678"/>
    <mergeCell ref="D1678:F1678"/>
    <mergeCell ref="G1678:I1678"/>
    <mergeCell ref="A1679:B1680"/>
    <mergeCell ref="C1679:C1680"/>
    <mergeCell ref="D1679:F1679"/>
    <mergeCell ref="G1679:G1680"/>
    <mergeCell ref="H1679:K1680"/>
    <mergeCell ref="A1673:C1673"/>
    <mergeCell ref="F1673:H1673"/>
    <mergeCell ref="A1674:K1675"/>
    <mergeCell ref="B1676:K1676"/>
    <mergeCell ref="A1677:B1677"/>
    <mergeCell ref="C1677:F1677"/>
    <mergeCell ref="G1677:H1677"/>
    <mergeCell ref="I1677:K1677"/>
    <mergeCell ref="A1667:B1667"/>
    <mergeCell ref="A1668:F1668"/>
    <mergeCell ref="A1669:K1669"/>
    <mergeCell ref="A1671:I1671"/>
    <mergeCell ref="A1672:C1672"/>
    <mergeCell ref="F1672:H1672"/>
    <mergeCell ref="A1693:B1693"/>
    <mergeCell ref="A1694:B1694"/>
    <mergeCell ref="A1695:B1695"/>
    <mergeCell ref="A1696:B1696"/>
    <mergeCell ref="A1697:B1697"/>
    <mergeCell ref="A1698:B1698"/>
    <mergeCell ref="A1687:B1687"/>
    <mergeCell ref="A1688:B1688"/>
    <mergeCell ref="A1689:B1689"/>
    <mergeCell ref="A1690:B1690"/>
    <mergeCell ref="A1691:B1691"/>
    <mergeCell ref="A1692:B1692"/>
    <mergeCell ref="A1681:B1681"/>
    <mergeCell ref="A1682:B1682"/>
    <mergeCell ref="A1683:B1683"/>
    <mergeCell ref="A1684:B1684"/>
    <mergeCell ref="A1685:B1685"/>
    <mergeCell ref="A1686:B1686"/>
    <mergeCell ref="B1710:C1710"/>
    <mergeCell ref="D1710:F1710"/>
    <mergeCell ref="G1710:I1710"/>
    <mergeCell ref="A1711:B1712"/>
    <mergeCell ref="C1711:C1712"/>
    <mergeCell ref="D1711:F1711"/>
    <mergeCell ref="G1711:G1712"/>
    <mergeCell ref="H1711:K1712"/>
    <mergeCell ref="A1705:C1705"/>
    <mergeCell ref="F1705:H1705"/>
    <mergeCell ref="A1706:K1707"/>
    <mergeCell ref="B1708:K1708"/>
    <mergeCell ref="A1709:B1709"/>
    <mergeCell ref="C1709:F1709"/>
    <mergeCell ref="G1709:H1709"/>
    <mergeCell ref="I1709:K1709"/>
    <mergeCell ref="A1699:B1699"/>
    <mergeCell ref="A1700:F1700"/>
    <mergeCell ref="A1701:K1701"/>
    <mergeCell ref="A1703:I1703"/>
    <mergeCell ref="A1704:C1704"/>
    <mergeCell ref="F1704:H1704"/>
    <mergeCell ref="A1725:B1725"/>
    <mergeCell ref="A1726:B1726"/>
    <mergeCell ref="A1727:B1727"/>
    <mergeCell ref="A1728:B1728"/>
    <mergeCell ref="A1729:B1729"/>
    <mergeCell ref="A1730:F1730"/>
    <mergeCell ref="A1719:B1719"/>
    <mergeCell ref="A1720:B1720"/>
    <mergeCell ref="A1721:B1721"/>
    <mergeCell ref="A1722:B1722"/>
    <mergeCell ref="A1723:B1723"/>
    <mergeCell ref="A1724:B1724"/>
    <mergeCell ref="A1713:B1713"/>
    <mergeCell ref="A1714:B1714"/>
    <mergeCell ref="A1715:B1715"/>
    <mergeCell ref="A1716:B1716"/>
    <mergeCell ref="A1717:B1717"/>
    <mergeCell ref="A1718:B1718"/>
    <mergeCell ref="B1740:C1740"/>
    <mergeCell ref="D1740:F1740"/>
    <mergeCell ref="G1740:I1740"/>
    <mergeCell ref="A1741:B1742"/>
    <mergeCell ref="C1741:C1742"/>
    <mergeCell ref="D1741:F1741"/>
    <mergeCell ref="G1741:G1742"/>
    <mergeCell ref="H1741:K1742"/>
    <mergeCell ref="A1736:K1737"/>
    <mergeCell ref="B1738:K1738"/>
    <mergeCell ref="A1739:B1739"/>
    <mergeCell ref="C1739:F1739"/>
    <mergeCell ref="G1739:H1739"/>
    <mergeCell ref="I1739:K1739"/>
    <mergeCell ref="A1731:K1731"/>
    <mergeCell ref="A1733:I1733"/>
    <mergeCell ref="A1734:C1734"/>
    <mergeCell ref="F1734:H1734"/>
    <mergeCell ref="A1735:C1735"/>
    <mergeCell ref="F1735:H1735"/>
    <mergeCell ref="A1754:K1755"/>
    <mergeCell ref="B1756:K1756"/>
    <mergeCell ref="A1757:B1757"/>
    <mergeCell ref="C1757:F1757"/>
    <mergeCell ref="G1757:H1757"/>
    <mergeCell ref="I1757:K1757"/>
    <mergeCell ref="A1749:K1749"/>
    <mergeCell ref="A1751:I1751"/>
    <mergeCell ref="A1752:C1752"/>
    <mergeCell ref="F1752:H1752"/>
    <mergeCell ref="A1753:C1753"/>
    <mergeCell ref="F1753:H1753"/>
    <mergeCell ref="A1743:B1743"/>
    <mergeCell ref="A1744:B1744"/>
    <mergeCell ref="A1745:B1745"/>
    <mergeCell ref="A1746:B1746"/>
    <mergeCell ref="A1747:B1747"/>
    <mergeCell ref="A1748:F1748"/>
    <mergeCell ref="A1767:K1767"/>
    <mergeCell ref="A1769:I1769"/>
    <mergeCell ref="A1770:C1770"/>
    <mergeCell ref="F1770:H1770"/>
    <mergeCell ref="A1771:C1771"/>
    <mergeCell ref="F1771:H1771"/>
    <mergeCell ref="A1761:B1761"/>
    <mergeCell ref="A1762:B1762"/>
    <mergeCell ref="A1763:B1763"/>
    <mergeCell ref="A1764:B1764"/>
    <mergeCell ref="A1765:B1765"/>
    <mergeCell ref="A1766:F1766"/>
    <mergeCell ref="B1758:C1758"/>
    <mergeCell ref="D1758:F1758"/>
    <mergeCell ref="G1758:I1758"/>
    <mergeCell ref="A1759:B1760"/>
    <mergeCell ref="C1759:C1760"/>
    <mergeCell ref="D1759:F1759"/>
    <mergeCell ref="G1759:G1760"/>
    <mergeCell ref="H1759:K1760"/>
    <mergeCell ref="A1779:B1779"/>
    <mergeCell ref="A1780:B1780"/>
    <mergeCell ref="A1781:B1781"/>
    <mergeCell ref="A1782:B1782"/>
    <mergeCell ref="A1783:B1783"/>
    <mergeCell ref="A1784:F1784"/>
    <mergeCell ref="B1776:C1776"/>
    <mergeCell ref="D1776:F1776"/>
    <mergeCell ref="G1776:I1776"/>
    <mergeCell ref="A1777:B1778"/>
    <mergeCell ref="C1777:C1778"/>
    <mergeCell ref="D1777:F1777"/>
    <mergeCell ref="G1777:G1778"/>
    <mergeCell ref="H1777:K1778"/>
    <mergeCell ref="A1772:K1773"/>
    <mergeCell ref="B1774:K1774"/>
    <mergeCell ref="A1775:B1775"/>
    <mergeCell ref="C1775:F1775"/>
    <mergeCell ref="G1775:H1775"/>
    <mergeCell ref="I1775:K1775"/>
    <mergeCell ref="B1794:C1794"/>
    <mergeCell ref="D1794:F1794"/>
    <mergeCell ref="G1794:I1794"/>
    <mergeCell ref="A1795:B1796"/>
    <mergeCell ref="C1795:C1796"/>
    <mergeCell ref="D1795:F1795"/>
    <mergeCell ref="G1795:G1796"/>
    <mergeCell ref="H1795:K1796"/>
    <mergeCell ref="A1790:K1791"/>
    <mergeCell ref="B1792:K1792"/>
    <mergeCell ref="A1793:B1793"/>
    <mergeCell ref="C1793:F1793"/>
    <mergeCell ref="G1793:H1793"/>
    <mergeCell ref="I1793:K1793"/>
    <mergeCell ref="A1785:K1785"/>
    <mergeCell ref="A1787:I1787"/>
    <mergeCell ref="A1788:C1788"/>
    <mergeCell ref="F1788:H1788"/>
    <mergeCell ref="A1789:C1789"/>
    <mergeCell ref="F1789:H1789"/>
    <mergeCell ref="A1809:B1809"/>
    <mergeCell ref="A1810:B1810"/>
    <mergeCell ref="A1811:B1811"/>
    <mergeCell ref="A1812:B1812"/>
    <mergeCell ref="A1813:F1813"/>
    <mergeCell ref="A1814:K1814"/>
    <mergeCell ref="A1803:B1803"/>
    <mergeCell ref="A1804:B1804"/>
    <mergeCell ref="A1805:B1805"/>
    <mergeCell ref="A1806:B1806"/>
    <mergeCell ref="A1807:B1807"/>
    <mergeCell ref="A1808:B1808"/>
    <mergeCell ref="A1797:B1797"/>
    <mergeCell ref="A1798:B1798"/>
    <mergeCell ref="A1799:B1799"/>
    <mergeCell ref="A1800:B1800"/>
    <mergeCell ref="A1801:B1801"/>
    <mergeCell ref="A1802:B1802"/>
    <mergeCell ref="A1824:B1825"/>
    <mergeCell ref="C1824:C1825"/>
    <mergeCell ref="D1824:F1824"/>
    <mergeCell ref="G1824:G1825"/>
    <mergeCell ref="H1824:K1825"/>
    <mergeCell ref="A1826:B1826"/>
    <mergeCell ref="B1821:K1821"/>
    <mergeCell ref="A1822:B1822"/>
    <mergeCell ref="C1822:F1822"/>
    <mergeCell ref="G1822:H1822"/>
    <mergeCell ref="I1822:K1822"/>
    <mergeCell ref="B1823:C1823"/>
    <mergeCell ref="D1823:F1823"/>
    <mergeCell ref="G1823:I1823"/>
    <mergeCell ref="A1816:I1816"/>
    <mergeCell ref="A1817:C1817"/>
    <mergeCell ref="F1817:H1817"/>
    <mergeCell ref="A1818:C1818"/>
    <mergeCell ref="F1818:H1818"/>
    <mergeCell ref="A1819:K1820"/>
    <mergeCell ref="B1839:K1839"/>
    <mergeCell ref="A1840:B1840"/>
    <mergeCell ref="C1840:F1840"/>
    <mergeCell ref="G1840:H1840"/>
    <mergeCell ref="I1840:K1840"/>
    <mergeCell ref="B1841:C1841"/>
    <mergeCell ref="D1841:F1841"/>
    <mergeCell ref="G1841:I1841"/>
    <mergeCell ref="A1834:I1834"/>
    <mergeCell ref="A1835:C1835"/>
    <mergeCell ref="F1835:H1835"/>
    <mergeCell ref="A1836:C1836"/>
    <mergeCell ref="F1836:H1836"/>
    <mergeCell ref="A1837:K1838"/>
    <mergeCell ref="A1827:B1827"/>
    <mergeCell ref="A1828:B1828"/>
    <mergeCell ref="A1829:B1829"/>
    <mergeCell ref="A1830:B1830"/>
    <mergeCell ref="A1831:F1831"/>
    <mergeCell ref="A1832:K1832"/>
    <mergeCell ref="A1851:B1851"/>
    <mergeCell ref="A1852:B1852"/>
    <mergeCell ref="A1853:B1853"/>
    <mergeCell ref="A1854:B1854"/>
    <mergeCell ref="A1855:B1855"/>
    <mergeCell ref="A1856:B1856"/>
    <mergeCell ref="A1845:B1845"/>
    <mergeCell ref="A1846:B1846"/>
    <mergeCell ref="A1847:B1847"/>
    <mergeCell ref="A1848:B1848"/>
    <mergeCell ref="A1849:B1849"/>
    <mergeCell ref="A1850:B1850"/>
    <mergeCell ref="A1842:B1843"/>
    <mergeCell ref="C1842:C1843"/>
    <mergeCell ref="D1842:F1842"/>
    <mergeCell ref="G1842:G1843"/>
    <mergeCell ref="H1842:K1843"/>
    <mergeCell ref="A1844:B1844"/>
    <mergeCell ref="A1869:B1869"/>
    <mergeCell ref="A1870:B1870"/>
    <mergeCell ref="A1871:B1871"/>
    <mergeCell ref="A1872:B1872"/>
    <mergeCell ref="A1873:B1873"/>
    <mergeCell ref="A1874:B1874"/>
    <mergeCell ref="A1863:B1863"/>
    <mergeCell ref="A1864:B1864"/>
    <mergeCell ref="A1865:B1865"/>
    <mergeCell ref="A1866:B1866"/>
    <mergeCell ref="A1867:B1867"/>
    <mergeCell ref="A1868:B1868"/>
    <mergeCell ref="A1857:B1857"/>
    <mergeCell ref="A1858:B1858"/>
    <mergeCell ref="A1859:B1859"/>
    <mergeCell ref="A1860:B1860"/>
    <mergeCell ref="A1861:B1861"/>
    <mergeCell ref="A1862:B1862"/>
    <mergeCell ref="B1887:K1887"/>
    <mergeCell ref="A1888:B1888"/>
    <mergeCell ref="C1888:F1888"/>
    <mergeCell ref="G1888:H1888"/>
    <mergeCell ref="I1888:K1888"/>
    <mergeCell ref="B1889:C1889"/>
    <mergeCell ref="D1889:F1889"/>
    <mergeCell ref="G1889:I1889"/>
    <mergeCell ref="A1882:I1882"/>
    <mergeCell ref="A1883:C1883"/>
    <mergeCell ref="F1883:H1883"/>
    <mergeCell ref="A1884:C1884"/>
    <mergeCell ref="F1884:H1884"/>
    <mergeCell ref="A1885:K1886"/>
    <mergeCell ref="A1875:B1875"/>
    <mergeCell ref="A1876:B1876"/>
    <mergeCell ref="A1877:B1877"/>
    <mergeCell ref="A1878:B1878"/>
    <mergeCell ref="A1879:F1879"/>
    <mergeCell ref="A1880:K1880"/>
    <mergeCell ref="A1900:I1900"/>
    <mergeCell ref="A1901:C1901"/>
    <mergeCell ref="F1901:H1901"/>
    <mergeCell ref="A1902:C1902"/>
    <mergeCell ref="F1902:H1902"/>
    <mergeCell ref="A1903:K1904"/>
    <mergeCell ref="A1893:B1893"/>
    <mergeCell ref="A1894:B1894"/>
    <mergeCell ref="A1895:B1895"/>
    <mergeCell ref="A1896:B1896"/>
    <mergeCell ref="A1897:F1897"/>
    <mergeCell ref="A1898:K1898"/>
    <mergeCell ref="A1890:B1891"/>
    <mergeCell ref="C1890:C1891"/>
    <mergeCell ref="D1890:F1890"/>
    <mergeCell ref="G1890:G1891"/>
    <mergeCell ref="H1890:K1891"/>
    <mergeCell ref="A1892:B1892"/>
    <mergeCell ref="A1911:B1911"/>
    <mergeCell ref="A1912:B1912"/>
    <mergeCell ref="A1913:B1913"/>
    <mergeCell ref="A1914:B1914"/>
    <mergeCell ref="A1915:B1915"/>
    <mergeCell ref="A1916:B1916"/>
    <mergeCell ref="A1908:B1909"/>
    <mergeCell ref="C1908:C1909"/>
    <mergeCell ref="D1908:F1908"/>
    <mergeCell ref="G1908:G1909"/>
    <mergeCell ref="H1908:K1909"/>
    <mergeCell ref="A1910:B1910"/>
    <mergeCell ref="B1905:K1905"/>
    <mergeCell ref="A1906:B1906"/>
    <mergeCell ref="C1906:F1906"/>
    <mergeCell ref="G1906:H1906"/>
    <mergeCell ref="I1906:K1906"/>
    <mergeCell ref="B1907:C1907"/>
    <mergeCell ref="D1907:F1907"/>
    <mergeCell ref="G1907:I1907"/>
    <mergeCell ref="A1929:B1929"/>
    <mergeCell ref="A1930:B1930"/>
    <mergeCell ref="A1931:B1931"/>
    <mergeCell ref="A1932:B1932"/>
    <mergeCell ref="A1933:B1933"/>
    <mergeCell ref="A1934:B1934"/>
    <mergeCell ref="A1923:B1923"/>
    <mergeCell ref="A1924:B1924"/>
    <mergeCell ref="A1925:B1925"/>
    <mergeCell ref="A1926:B1926"/>
    <mergeCell ref="A1927:B1927"/>
    <mergeCell ref="A1928:B1928"/>
    <mergeCell ref="A1917:B1917"/>
    <mergeCell ref="A1918:B1918"/>
    <mergeCell ref="A1919:B1919"/>
    <mergeCell ref="A1920:B1920"/>
    <mergeCell ref="A1921:B1921"/>
    <mergeCell ref="A1922:B1922"/>
    <mergeCell ref="A1948:I1948"/>
    <mergeCell ref="A1949:C1949"/>
    <mergeCell ref="F1949:H1949"/>
    <mergeCell ref="A1950:C1950"/>
    <mergeCell ref="F1950:H1950"/>
    <mergeCell ref="A1951:K1952"/>
    <mergeCell ref="A1941:B1941"/>
    <mergeCell ref="A1942:B1942"/>
    <mergeCell ref="A1943:B1943"/>
    <mergeCell ref="A1944:B1944"/>
    <mergeCell ref="A1945:F1945"/>
    <mergeCell ref="A1946:K1946"/>
    <mergeCell ref="A1935:B1935"/>
    <mergeCell ref="A1936:B1936"/>
    <mergeCell ref="A1937:B1937"/>
    <mergeCell ref="A1938:B1938"/>
    <mergeCell ref="A1939:B1939"/>
    <mergeCell ref="A1940:B1940"/>
    <mergeCell ref="A1959:B1959"/>
    <mergeCell ref="A1960:B1960"/>
    <mergeCell ref="A1961:B1961"/>
    <mergeCell ref="A1962:B1962"/>
    <mergeCell ref="A1963:B1963"/>
    <mergeCell ref="A1964:B1964"/>
    <mergeCell ref="A1956:B1957"/>
    <mergeCell ref="C1956:C1957"/>
    <mergeCell ref="D1956:F1956"/>
    <mergeCell ref="G1956:G1957"/>
    <mergeCell ref="H1956:K1957"/>
    <mergeCell ref="A1958:B1958"/>
    <mergeCell ref="B1953:K1953"/>
    <mergeCell ref="A1954:B1954"/>
    <mergeCell ref="C1954:F1954"/>
    <mergeCell ref="G1954:H1954"/>
    <mergeCell ref="I1954:K1954"/>
    <mergeCell ref="B1955:C1955"/>
    <mergeCell ref="D1955:F1955"/>
    <mergeCell ref="G1955:I1955"/>
    <mergeCell ref="A1977:B1977"/>
    <mergeCell ref="A1978:F1978"/>
    <mergeCell ref="A1979:K1979"/>
    <mergeCell ref="A1981:I1981"/>
    <mergeCell ref="A1982:C1982"/>
    <mergeCell ref="F1982:H1982"/>
    <mergeCell ref="A1971:B1971"/>
    <mergeCell ref="A1972:B1972"/>
    <mergeCell ref="A1973:B1973"/>
    <mergeCell ref="A1974:B1974"/>
    <mergeCell ref="A1975:B1975"/>
    <mergeCell ref="A1976:B1976"/>
    <mergeCell ref="A1965:B1965"/>
    <mergeCell ref="A1966:B1966"/>
    <mergeCell ref="A1967:B1967"/>
    <mergeCell ref="A1968:B1968"/>
    <mergeCell ref="A1969:B1969"/>
    <mergeCell ref="A1970:B1970"/>
    <mergeCell ref="A1991:B1991"/>
    <mergeCell ref="A1992:B1992"/>
    <mergeCell ref="A1993:F1993"/>
    <mergeCell ref="A1994:K1994"/>
    <mergeCell ref="A1996:I1996"/>
    <mergeCell ref="A1997:C1997"/>
    <mergeCell ref="F1997:H1997"/>
    <mergeCell ref="B1988:C1988"/>
    <mergeCell ref="D1988:F1988"/>
    <mergeCell ref="G1988:I1988"/>
    <mergeCell ref="A1989:B1990"/>
    <mergeCell ref="C1989:C1990"/>
    <mergeCell ref="D1989:F1989"/>
    <mergeCell ref="G1989:G1990"/>
    <mergeCell ref="H1989:K1990"/>
    <mergeCell ref="A1983:C1983"/>
    <mergeCell ref="F1983:H1983"/>
    <mergeCell ref="A1984:K1985"/>
    <mergeCell ref="B1986:K1986"/>
    <mergeCell ref="A1987:B1987"/>
    <mergeCell ref="C1987:F1987"/>
    <mergeCell ref="G1987:H1987"/>
    <mergeCell ref="I1987:K1987"/>
    <mergeCell ref="A2006:B2006"/>
    <mergeCell ref="A2007:B2007"/>
    <mergeCell ref="A2008:F2008"/>
    <mergeCell ref="A2009:K2009"/>
    <mergeCell ref="A2011:I2011"/>
    <mergeCell ref="A2012:C2012"/>
    <mergeCell ref="F2012:H2012"/>
    <mergeCell ref="B2003:C2003"/>
    <mergeCell ref="D2003:F2003"/>
    <mergeCell ref="G2003:I2003"/>
    <mergeCell ref="A2004:B2005"/>
    <mergeCell ref="C2004:C2005"/>
    <mergeCell ref="D2004:F2004"/>
    <mergeCell ref="G2004:G2005"/>
    <mergeCell ref="H2004:K2005"/>
    <mergeCell ref="A1998:C1998"/>
    <mergeCell ref="F1998:H1998"/>
    <mergeCell ref="A1999:K2000"/>
    <mergeCell ref="B2001:K2001"/>
    <mergeCell ref="A2002:B2002"/>
    <mergeCell ref="C2002:F2002"/>
    <mergeCell ref="G2002:H2002"/>
    <mergeCell ref="I2002:K2002"/>
    <mergeCell ref="A2021:B2021"/>
    <mergeCell ref="A2022:B2022"/>
    <mergeCell ref="A2023:B2023"/>
    <mergeCell ref="A2024:B2024"/>
    <mergeCell ref="A2025:B2025"/>
    <mergeCell ref="A2026:B2026"/>
    <mergeCell ref="B2018:C2018"/>
    <mergeCell ref="D2018:F2018"/>
    <mergeCell ref="G2018:I2018"/>
    <mergeCell ref="A2019:B2020"/>
    <mergeCell ref="C2019:C2020"/>
    <mergeCell ref="D2019:F2019"/>
    <mergeCell ref="G2019:G2020"/>
    <mergeCell ref="H2019:K2020"/>
    <mergeCell ref="A2013:C2013"/>
    <mergeCell ref="F2013:H2013"/>
    <mergeCell ref="A2014:K2015"/>
    <mergeCell ref="B2016:K2016"/>
    <mergeCell ref="A2017:B2017"/>
    <mergeCell ref="C2017:F2017"/>
    <mergeCell ref="G2017:H2017"/>
    <mergeCell ref="I2017:K2017"/>
    <mergeCell ref="A2039:B2039"/>
    <mergeCell ref="A2040:B2040"/>
    <mergeCell ref="A2041:B2041"/>
    <mergeCell ref="A2042:B2042"/>
    <mergeCell ref="A2043:B2043"/>
    <mergeCell ref="A2044:B2044"/>
    <mergeCell ref="A2033:B2033"/>
    <mergeCell ref="A2034:B2034"/>
    <mergeCell ref="A2035:B2035"/>
    <mergeCell ref="A2036:B2036"/>
    <mergeCell ref="A2037:B2037"/>
    <mergeCell ref="A2038:B2038"/>
    <mergeCell ref="A2027:B2027"/>
    <mergeCell ref="A2028:B2028"/>
    <mergeCell ref="A2029:B2029"/>
    <mergeCell ref="A2030:B2030"/>
    <mergeCell ref="A2031:B2031"/>
    <mergeCell ref="A2032:B2032"/>
    <mergeCell ref="A2058:C2058"/>
    <mergeCell ref="F2058:H2058"/>
    <mergeCell ref="B2059:K2059"/>
    <mergeCell ref="A2060:B2060"/>
    <mergeCell ref="C2060:F2060"/>
    <mergeCell ref="G2060:H2060"/>
    <mergeCell ref="I2060:K2060"/>
    <mergeCell ref="A2051:B2051"/>
    <mergeCell ref="A2052:B2052"/>
    <mergeCell ref="A2053:F2053"/>
    <mergeCell ref="A2054:K2054"/>
    <mergeCell ref="A2056:I2056"/>
    <mergeCell ref="A2057:C2057"/>
    <mergeCell ref="F2057:H2057"/>
    <mergeCell ref="A2045:B2045"/>
    <mergeCell ref="A2046:B2046"/>
    <mergeCell ref="A2047:B2047"/>
    <mergeCell ref="A2048:B2048"/>
    <mergeCell ref="A2049:B2049"/>
    <mergeCell ref="A2050:B2050"/>
    <mergeCell ref="A2070:B2070"/>
    <mergeCell ref="A2071:B2071"/>
    <mergeCell ref="A2072:B2072"/>
    <mergeCell ref="A2073:B2073"/>
    <mergeCell ref="A2074:B2074"/>
    <mergeCell ref="A2075:B2075"/>
    <mergeCell ref="A2064:B2064"/>
    <mergeCell ref="A2065:B2065"/>
    <mergeCell ref="A2066:B2066"/>
    <mergeCell ref="A2067:B2067"/>
    <mergeCell ref="A2068:B2068"/>
    <mergeCell ref="A2069:B2069"/>
    <mergeCell ref="B2061:C2061"/>
    <mergeCell ref="D2061:F2061"/>
    <mergeCell ref="G2061:I2061"/>
    <mergeCell ref="A2062:B2063"/>
    <mergeCell ref="C2062:C2063"/>
    <mergeCell ref="D2062:F2062"/>
    <mergeCell ref="G2062:G2063"/>
    <mergeCell ref="H2062:K2063"/>
    <mergeCell ref="A2089:C2089"/>
    <mergeCell ref="F2089:H2089"/>
    <mergeCell ref="A2090:K2091"/>
    <mergeCell ref="B2092:K2092"/>
    <mergeCell ref="A2093:B2093"/>
    <mergeCell ref="C2093:F2093"/>
    <mergeCell ref="G2093:H2093"/>
    <mergeCell ref="I2093:K2093"/>
    <mergeCell ref="A2082:B2082"/>
    <mergeCell ref="A2083:B2083"/>
    <mergeCell ref="A2084:F2084"/>
    <mergeCell ref="A2085:K2085"/>
    <mergeCell ref="A2087:I2087"/>
    <mergeCell ref="A2088:C2088"/>
    <mergeCell ref="F2088:H2088"/>
    <mergeCell ref="A2076:B2076"/>
    <mergeCell ref="A2077:B2077"/>
    <mergeCell ref="A2078:B2078"/>
    <mergeCell ref="A2079:B2079"/>
    <mergeCell ref="A2080:B2080"/>
    <mergeCell ref="A2081:B2081"/>
    <mergeCell ref="A2103:B2103"/>
    <mergeCell ref="A2104:B2104"/>
    <mergeCell ref="A2105:B2105"/>
    <mergeCell ref="A2106:B2106"/>
    <mergeCell ref="A2107:B2107"/>
    <mergeCell ref="A2108:F2108"/>
    <mergeCell ref="A2097:B2097"/>
    <mergeCell ref="A2098:B2098"/>
    <mergeCell ref="A2099:B2099"/>
    <mergeCell ref="A2100:B2100"/>
    <mergeCell ref="A2101:B2101"/>
    <mergeCell ref="A2102:B2102"/>
    <mergeCell ref="B2094:C2094"/>
    <mergeCell ref="D2094:F2094"/>
    <mergeCell ref="G2094:I2094"/>
    <mergeCell ref="A2095:B2096"/>
    <mergeCell ref="C2095:C2096"/>
    <mergeCell ref="D2095:F2095"/>
    <mergeCell ref="G2095:G2096"/>
    <mergeCell ref="H2095:K2096"/>
    <mergeCell ref="B2118:C2118"/>
    <mergeCell ref="D2118:F2118"/>
    <mergeCell ref="G2118:I2118"/>
    <mergeCell ref="A2119:B2120"/>
    <mergeCell ref="C2119:C2120"/>
    <mergeCell ref="D2119:F2119"/>
    <mergeCell ref="G2119:G2120"/>
    <mergeCell ref="H2119:K2120"/>
    <mergeCell ref="A2114:K2115"/>
    <mergeCell ref="B2116:K2116"/>
    <mergeCell ref="A2117:B2117"/>
    <mergeCell ref="C2117:F2117"/>
    <mergeCell ref="G2117:H2117"/>
    <mergeCell ref="I2117:K2117"/>
    <mergeCell ref="A2109:K2109"/>
    <mergeCell ref="A2111:I2111"/>
    <mergeCell ref="A2112:C2112"/>
    <mergeCell ref="F2112:H2112"/>
    <mergeCell ref="A2113:C2113"/>
    <mergeCell ref="F2113:H2113"/>
    <mergeCell ref="A2133:B2133"/>
    <mergeCell ref="A2134:B2134"/>
    <mergeCell ref="A2135:B2135"/>
    <mergeCell ref="A2136:B2136"/>
    <mergeCell ref="A2137:B2137"/>
    <mergeCell ref="A2138:B2138"/>
    <mergeCell ref="A2127:B2127"/>
    <mergeCell ref="A2128:B2128"/>
    <mergeCell ref="A2129:B2129"/>
    <mergeCell ref="A2130:B2130"/>
    <mergeCell ref="A2131:B2131"/>
    <mergeCell ref="A2132:B2132"/>
    <mergeCell ref="A2121:B2121"/>
    <mergeCell ref="A2122:B2122"/>
    <mergeCell ref="A2123:B2123"/>
    <mergeCell ref="A2124:B2124"/>
    <mergeCell ref="A2125:B2125"/>
    <mergeCell ref="A2126:B2126"/>
    <mergeCell ref="B2150:C2150"/>
    <mergeCell ref="D2150:F2150"/>
    <mergeCell ref="G2150:I2150"/>
    <mergeCell ref="A2151:B2152"/>
    <mergeCell ref="C2151:C2152"/>
    <mergeCell ref="D2151:F2151"/>
    <mergeCell ref="G2151:G2152"/>
    <mergeCell ref="H2151:K2152"/>
    <mergeCell ref="A2145:C2145"/>
    <mergeCell ref="F2145:H2145"/>
    <mergeCell ref="A2146:K2147"/>
    <mergeCell ref="B2148:K2148"/>
    <mergeCell ref="A2149:B2149"/>
    <mergeCell ref="C2149:F2149"/>
    <mergeCell ref="G2149:H2149"/>
    <mergeCell ref="I2149:K2149"/>
    <mergeCell ref="A2139:B2139"/>
    <mergeCell ref="A2140:B2140"/>
    <mergeCell ref="A2141:F2141"/>
    <mergeCell ref="A2143:I2143"/>
    <mergeCell ref="A2144:C2144"/>
    <mergeCell ref="F2144:H2144"/>
    <mergeCell ref="A2165:B2165"/>
    <mergeCell ref="A2166:B2166"/>
    <mergeCell ref="A2167:B2167"/>
    <mergeCell ref="A2168:B2168"/>
    <mergeCell ref="A2169:B2169"/>
    <mergeCell ref="A2170:B2170"/>
    <mergeCell ref="A2159:B2159"/>
    <mergeCell ref="A2160:B2160"/>
    <mergeCell ref="A2161:B2161"/>
    <mergeCell ref="A2162:B2162"/>
    <mergeCell ref="A2163:B2163"/>
    <mergeCell ref="A2164:B2164"/>
    <mergeCell ref="A2153:B2153"/>
    <mergeCell ref="A2154:B2154"/>
    <mergeCell ref="A2155:B2155"/>
    <mergeCell ref="A2156:B2156"/>
    <mergeCell ref="A2157:B2157"/>
    <mergeCell ref="A2158:B2158"/>
    <mergeCell ref="B2182:C2182"/>
    <mergeCell ref="D2182:F2182"/>
    <mergeCell ref="G2182:I2182"/>
    <mergeCell ref="A2183:B2184"/>
    <mergeCell ref="C2183:C2184"/>
    <mergeCell ref="D2183:F2183"/>
    <mergeCell ref="G2183:G2184"/>
    <mergeCell ref="H2183:K2184"/>
    <mergeCell ref="A2177:C2177"/>
    <mergeCell ref="F2177:H2177"/>
    <mergeCell ref="A2178:K2179"/>
    <mergeCell ref="B2180:K2180"/>
    <mergeCell ref="A2181:B2181"/>
    <mergeCell ref="C2181:F2181"/>
    <mergeCell ref="G2181:H2181"/>
    <mergeCell ref="I2181:K2181"/>
    <mergeCell ref="A2171:B2171"/>
    <mergeCell ref="A2172:B2172"/>
    <mergeCell ref="A2173:F2173"/>
    <mergeCell ref="A2175:I2175"/>
    <mergeCell ref="A2176:C2176"/>
    <mergeCell ref="F2176:H2176"/>
    <mergeCell ref="A2197:B2197"/>
    <mergeCell ref="A2198:B2198"/>
    <mergeCell ref="A2199:B2199"/>
    <mergeCell ref="A2200:B2200"/>
    <mergeCell ref="A2201:B2201"/>
    <mergeCell ref="A2202:B2202"/>
    <mergeCell ref="A2191:B2191"/>
    <mergeCell ref="A2192:B2192"/>
    <mergeCell ref="A2193:B2193"/>
    <mergeCell ref="A2194:B2194"/>
    <mergeCell ref="A2195:B2195"/>
    <mergeCell ref="A2196:B2196"/>
    <mergeCell ref="A2185:B2185"/>
    <mergeCell ref="A2186:B2186"/>
    <mergeCell ref="A2187:B2187"/>
    <mergeCell ref="A2188:B2188"/>
    <mergeCell ref="A2189:B2189"/>
    <mergeCell ref="A2190:B2190"/>
    <mergeCell ref="A2211:K2212"/>
    <mergeCell ref="B2213:K2213"/>
    <mergeCell ref="B2214:C2214"/>
    <mergeCell ref="D2214:F2214"/>
    <mergeCell ref="G2214:I2214"/>
    <mergeCell ref="A2215:B2216"/>
    <mergeCell ref="C2215:C2216"/>
    <mergeCell ref="D2215:F2215"/>
    <mergeCell ref="G2215:G2216"/>
    <mergeCell ref="H2215:K2216"/>
    <mergeCell ref="A2209:C2209"/>
    <mergeCell ref="F2209:H2209"/>
    <mergeCell ref="A2210:B2210"/>
    <mergeCell ref="C2210:F2210"/>
    <mergeCell ref="G2210:H2210"/>
    <mergeCell ref="I2210:K2210"/>
    <mergeCell ref="A2203:B2203"/>
    <mergeCell ref="A2204:B2204"/>
    <mergeCell ref="A2205:F2205"/>
    <mergeCell ref="A2207:I2207"/>
    <mergeCell ref="A2208:C2208"/>
    <mergeCell ref="F2208:H2208"/>
    <mergeCell ref="A2229:B2229"/>
    <mergeCell ref="A2230:F2230"/>
    <mergeCell ref="A2232:I2232"/>
    <mergeCell ref="A2233:C2233"/>
    <mergeCell ref="F2233:H2233"/>
    <mergeCell ref="A2234:C2234"/>
    <mergeCell ref="F2234:H2234"/>
    <mergeCell ref="A2223:B2223"/>
    <mergeCell ref="A2224:B2224"/>
    <mergeCell ref="A2225:B2225"/>
    <mergeCell ref="A2226:B2226"/>
    <mergeCell ref="A2227:B2227"/>
    <mergeCell ref="A2228:B2228"/>
    <mergeCell ref="A2217:B2217"/>
    <mergeCell ref="A2218:B2218"/>
    <mergeCell ref="A2219:B2219"/>
    <mergeCell ref="A2220:B2220"/>
    <mergeCell ref="A2221:B2221"/>
    <mergeCell ref="A2222:B2222"/>
    <mergeCell ref="A2241:B2242"/>
    <mergeCell ref="C2241:C2242"/>
    <mergeCell ref="D2241:F2241"/>
    <mergeCell ref="G2241:G2242"/>
    <mergeCell ref="H2241:K2242"/>
    <mergeCell ref="A2243:B2243"/>
    <mergeCell ref="A2239:B2239"/>
    <mergeCell ref="C2239:F2239"/>
    <mergeCell ref="G2239:H2239"/>
    <mergeCell ref="I2239:K2239"/>
    <mergeCell ref="B2240:C2240"/>
    <mergeCell ref="D2240:F2240"/>
    <mergeCell ref="G2240:I2240"/>
    <mergeCell ref="A2235:B2235"/>
    <mergeCell ref="C2235:F2235"/>
    <mergeCell ref="G2235:H2235"/>
    <mergeCell ref="I2235:K2235"/>
    <mergeCell ref="A2236:K2237"/>
    <mergeCell ref="B2238:K2238"/>
    <mergeCell ref="A2256:B2256"/>
    <mergeCell ref="A2257:B2257"/>
    <mergeCell ref="A2258:B2258"/>
    <mergeCell ref="A2259:B2259"/>
    <mergeCell ref="A2260:B2260"/>
    <mergeCell ref="A2261:B2261"/>
    <mergeCell ref="A2250:B2250"/>
    <mergeCell ref="A2251:B2251"/>
    <mergeCell ref="A2252:B2252"/>
    <mergeCell ref="A2253:B2253"/>
    <mergeCell ref="A2254:B2254"/>
    <mergeCell ref="A2255:B2255"/>
    <mergeCell ref="A2244:B2244"/>
    <mergeCell ref="A2245:B2245"/>
    <mergeCell ref="A2246:B2246"/>
    <mergeCell ref="A2247:B2247"/>
    <mergeCell ref="A2248:B2248"/>
    <mergeCell ref="A2249:B2249"/>
    <mergeCell ref="B2272:C2272"/>
    <mergeCell ref="D2272:F2272"/>
    <mergeCell ref="G2272:I2272"/>
    <mergeCell ref="A2273:B2274"/>
    <mergeCell ref="C2273:C2274"/>
    <mergeCell ref="D2273:F2273"/>
    <mergeCell ref="G2273:G2274"/>
    <mergeCell ref="H2273:K2274"/>
    <mergeCell ref="A2268:K2269"/>
    <mergeCell ref="B2270:K2270"/>
    <mergeCell ref="A2271:B2271"/>
    <mergeCell ref="C2271:F2271"/>
    <mergeCell ref="G2271:H2271"/>
    <mergeCell ref="I2271:K2271"/>
    <mergeCell ref="A2262:F2262"/>
    <mergeCell ref="A2263:K2263"/>
    <mergeCell ref="A2265:I2265"/>
    <mergeCell ref="A2266:C2266"/>
    <mergeCell ref="F2266:H2266"/>
    <mergeCell ref="A2267:C2267"/>
    <mergeCell ref="F2267:H2267"/>
    <mergeCell ref="A2287:B2287"/>
    <mergeCell ref="A2288:B2288"/>
    <mergeCell ref="A2289:B2289"/>
    <mergeCell ref="A2290:B2290"/>
    <mergeCell ref="A2291:B2291"/>
    <mergeCell ref="A2292:B2292"/>
    <mergeCell ref="A2281:B2281"/>
    <mergeCell ref="A2282:B2282"/>
    <mergeCell ref="A2283:B2283"/>
    <mergeCell ref="A2284:B2284"/>
    <mergeCell ref="A2285:B2285"/>
    <mergeCell ref="A2286:B2286"/>
    <mergeCell ref="A2275:B2275"/>
    <mergeCell ref="A2276:B2276"/>
    <mergeCell ref="A2277:B2277"/>
    <mergeCell ref="A2278:B2278"/>
    <mergeCell ref="A2279:B2279"/>
    <mergeCell ref="A2280:B2280"/>
    <mergeCell ref="A2305:B2305"/>
    <mergeCell ref="A2306:B2306"/>
    <mergeCell ref="A2307:B2307"/>
    <mergeCell ref="A2308:B2308"/>
    <mergeCell ref="A2309:B2309"/>
    <mergeCell ref="A2310:B2310"/>
    <mergeCell ref="A2299:B2299"/>
    <mergeCell ref="A2300:B2300"/>
    <mergeCell ref="A2301:B2301"/>
    <mergeCell ref="A2302:B2302"/>
    <mergeCell ref="A2303:B2303"/>
    <mergeCell ref="A2304:B2304"/>
    <mergeCell ref="A2293:B2293"/>
    <mergeCell ref="A2294:B2294"/>
    <mergeCell ref="A2295:B2295"/>
    <mergeCell ref="A2296:B2296"/>
    <mergeCell ref="A2297:B2297"/>
    <mergeCell ref="A2298:B2298"/>
    <mergeCell ref="A2323:B2323"/>
    <mergeCell ref="C2323:F2323"/>
    <mergeCell ref="G2323:H2323"/>
    <mergeCell ref="I2323:K2323"/>
    <mergeCell ref="B2324:C2324"/>
    <mergeCell ref="D2324:F2324"/>
    <mergeCell ref="G2324:I2324"/>
    <mergeCell ref="A2318:C2318"/>
    <mergeCell ref="F2318:H2318"/>
    <mergeCell ref="A2319:C2319"/>
    <mergeCell ref="F2319:H2319"/>
    <mergeCell ref="A2320:K2321"/>
    <mergeCell ref="B2322:K2322"/>
    <mergeCell ref="A2311:B2311"/>
    <mergeCell ref="A2312:B2312"/>
    <mergeCell ref="A2313:B2313"/>
    <mergeCell ref="A2314:F2314"/>
    <mergeCell ref="A2315:K2315"/>
    <mergeCell ref="A2317:I2317"/>
    <mergeCell ref="A2334:B2334"/>
    <mergeCell ref="A2335:B2335"/>
    <mergeCell ref="A2336:F2336"/>
    <mergeCell ref="A2337:K2337"/>
    <mergeCell ref="A2339:I2339"/>
    <mergeCell ref="A2340:C2340"/>
    <mergeCell ref="F2340:H2340"/>
    <mergeCell ref="A2328:B2328"/>
    <mergeCell ref="A2329:B2329"/>
    <mergeCell ref="A2330:B2330"/>
    <mergeCell ref="A2331:B2331"/>
    <mergeCell ref="A2332:B2332"/>
    <mergeCell ref="A2333:B2333"/>
    <mergeCell ref="A2325:B2326"/>
    <mergeCell ref="C2325:C2326"/>
    <mergeCell ref="D2325:F2325"/>
    <mergeCell ref="G2325:G2326"/>
    <mergeCell ref="H2325:K2326"/>
    <mergeCell ref="A2327:B2327"/>
    <mergeCell ref="A2349:B2349"/>
    <mergeCell ref="A2350:B2350"/>
    <mergeCell ref="A2351:B2351"/>
    <mergeCell ref="A2352:B2352"/>
    <mergeCell ref="A2353:B2353"/>
    <mergeCell ref="A2354:B2354"/>
    <mergeCell ref="B2346:C2346"/>
    <mergeCell ref="D2346:F2346"/>
    <mergeCell ref="G2346:I2346"/>
    <mergeCell ref="A2347:B2348"/>
    <mergeCell ref="C2347:C2348"/>
    <mergeCell ref="D2347:F2347"/>
    <mergeCell ref="G2347:G2348"/>
    <mergeCell ref="H2347:K2348"/>
    <mergeCell ref="A2341:C2341"/>
    <mergeCell ref="F2341:H2341"/>
    <mergeCell ref="A2342:K2343"/>
    <mergeCell ref="B2344:K2344"/>
    <mergeCell ref="A2345:B2345"/>
    <mergeCell ref="C2345:F2345"/>
    <mergeCell ref="G2345:H2345"/>
    <mergeCell ref="I2345:K2345"/>
    <mergeCell ref="B2367:C2367"/>
    <mergeCell ref="D2367:F2367"/>
    <mergeCell ref="G2367:I2367"/>
    <mergeCell ref="A2368:B2369"/>
    <mergeCell ref="C2368:C2369"/>
    <mergeCell ref="D2368:F2368"/>
    <mergeCell ref="G2368:G2369"/>
    <mergeCell ref="H2368:K2369"/>
    <mergeCell ref="A2362:C2362"/>
    <mergeCell ref="F2362:H2362"/>
    <mergeCell ref="A2363:K2364"/>
    <mergeCell ref="B2365:K2365"/>
    <mergeCell ref="A2366:B2366"/>
    <mergeCell ref="C2366:F2366"/>
    <mergeCell ref="G2366:H2366"/>
    <mergeCell ref="I2366:K2366"/>
    <mergeCell ref="A2355:B2355"/>
    <mergeCell ref="A2356:B2356"/>
    <mergeCell ref="A2357:F2357"/>
    <mergeCell ref="A2358:K2358"/>
    <mergeCell ref="A2360:I2360"/>
    <mergeCell ref="A2361:C2361"/>
    <mergeCell ref="F2361:H2361"/>
    <mergeCell ref="A2381:K2382"/>
    <mergeCell ref="B2383:K2383"/>
    <mergeCell ref="A2384:B2384"/>
    <mergeCell ref="C2384:F2384"/>
    <mergeCell ref="G2384:H2384"/>
    <mergeCell ref="I2384:K2384"/>
    <mergeCell ref="A2376:K2376"/>
    <mergeCell ref="A2378:I2378"/>
    <mergeCell ref="A2379:C2379"/>
    <mergeCell ref="F2379:H2379"/>
    <mergeCell ref="A2380:C2380"/>
    <mergeCell ref="F2380:H2380"/>
    <mergeCell ref="A2370:B2370"/>
    <mergeCell ref="A2371:B2371"/>
    <mergeCell ref="A2372:B2372"/>
    <mergeCell ref="A2373:B2373"/>
    <mergeCell ref="A2374:B2374"/>
    <mergeCell ref="A2375:F2375"/>
    <mergeCell ref="A2394:K2394"/>
    <mergeCell ref="A2396:I2396"/>
    <mergeCell ref="A2397:C2397"/>
    <mergeCell ref="F2397:H2397"/>
    <mergeCell ref="A2398:C2398"/>
    <mergeCell ref="F2398:H2398"/>
    <mergeCell ref="A2388:B2388"/>
    <mergeCell ref="A2389:B2389"/>
    <mergeCell ref="A2390:B2390"/>
    <mergeCell ref="A2391:B2391"/>
    <mergeCell ref="A2392:B2392"/>
    <mergeCell ref="A2393:F2393"/>
    <mergeCell ref="B2385:C2385"/>
    <mergeCell ref="D2385:F2385"/>
    <mergeCell ref="G2385:I2385"/>
    <mergeCell ref="A2386:B2387"/>
    <mergeCell ref="C2386:C2387"/>
    <mergeCell ref="D2386:F2386"/>
    <mergeCell ref="G2386:G2387"/>
    <mergeCell ref="H2386:K2387"/>
    <mergeCell ref="A2406:B2406"/>
    <mergeCell ref="A2407:B2407"/>
    <mergeCell ref="A2408:B2408"/>
    <mergeCell ref="A2409:B2409"/>
    <mergeCell ref="A2410:B2410"/>
    <mergeCell ref="A2411:F2411"/>
    <mergeCell ref="B2403:C2403"/>
    <mergeCell ref="D2403:F2403"/>
    <mergeCell ref="G2403:I2403"/>
    <mergeCell ref="A2404:B2405"/>
    <mergeCell ref="C2404:C2405"/>
    <mergeCell ref="D2404:F2404"/>
    <mergeCell ref="G2404:G2405"/>
    <mergeCell ref="H2404:K2405"/>
    <mergeCell ref="A2399:K2400"/>
    <mergeCell ref="B2401:K2401"/>
    <mergeCell ref="A2402:B2402"/>
    <mergeCell ref="C2402:F2402"/>
    <mergeCell ref="G2402:H2402"/>
    <mergeCell ref="I2402:K2402"/>
    <mergeCell ref="B2421:C2421"/>
    <mergeCell ref="D2421:F2421"/>
    <mergeCell ref="G2421:I2421"/>
    <mergeCell ref="A2422:B2423"/>
    <mergeCell ref="C2422:C2423"/>
    <mergeCell ref="D2422:F2422"/>
    <mergeCell ref="G2422:G2423"/>
    <mergeCell ref="H2422:K2423"/>
    <mergeCell ref="A2417:K2418"/>
    <mergeCell ref="B2419:K2419"/>
    <mergeCell ref="A2420:B2420"/>
    <mergeCell ref="C2420:F2420"/>
    <mergeCell ref="G2420:H2420"/>
    <mergeCell ref="I2420:K2420"/>
    <mergeCell ref="A2412:K2412"/>
    <mergeCell ref="A2414:I2414"/>
    <mergeCell ref="A2415:C2415"/>
    <mergeCell ref="F2415:H2415"/>
    <mergeCell ref="A2416:C2416"/>
    <mergeCell ref="F2416:H2416"/>
    <mergeCell ref="A2436:B2436"/>
    <mergeCell ref="A2437:F2437"/>
    <mergeCell ref="A2438:K2438"/>
    <mergeCell ref="A2440:I2440"/>
    <mergeCell ref="A2441:C2441"/>
    <mergeCell ref="F2441:H2441"/>
    <mergeCell ref="A2430:B2430"/>
    <mergeCell ref="A2431:B2431"/>
    <mergeCell ref="A2432:B2432"/>
    <mergeCell ref="A2433:B2433"/>
    <mergeCell ref="A2434:B2434"/>
    <mergeCell ref="A2435:B2435"/>
    <mergeCell ref="A2424:B2424"/>
    <mergeCell ref="A2425:B2425"/>
    <mergeCell ref="A2426:B2426"/>
    <mergeCell ref="A2427:B2427"/>
    <mergeCell ref="A2428:B2428"/>
    <mergeCell ref="A2429:B2429"/>
    <mergeCell ref="A2450:B2450"/>
    <mergeCell ref="A2451:B2451"/>
    <mergeCell ref="A2452:B2452"/>
    <mergeCell ref="A2453:B2453"/>
    <mergeCell ref="A2454:B2454"/>
    <mergeCell ref="A2455:F2455"/>
    <mergeCell ref="B2447:C2447"/>
    <mergeCell ref="D2447:F2447"/>
    <mergeCell ref="G2447:I2447"/>
    <mergeCell ref="A2448:B2449"/>
    <mergeCell ref="C2448:C2449"/>
    <mergeCell ref="D2448:F2448"/>
    <mergeCell ref="G2448:G2449"/>
    <mergeCell ref="H2448:K2449"/>
    <mergeCell ref="A2442:C2442"/>
    <mergeCell ref="F2442:H2442"/>
    <mergeCell ref="A2443:K2444"/>
    <mergeCell ref="B2445:K2445"/>
    <mergeCell ref="A2446:B2446"/>
    <mergeCell ref="C2446:F2446"/>
    <mergeCell ref="G2446:H2446"/>
    <mergeCell ref="I2446:K2446"/>
    <mergeCell ref="B2465:C2465"/>
    <mergeCell ref="D2465:F2465"/>
    <mergeCell ref="G2465:I2465"/>
    <mergeCell ref="A2466:B2467"/>
    <mergeCell ref="C2466:C2467"/>
    <mergeCell ref="D2466:F2466"/>
    <mergeCell ref="G2466:G2467"/>
    <mergeCell ref="H2466:K2467"/>
    <mergeCell ref="A2461:K2462"/>
    <mergeCell ref="B2463:K2463"/>
    <mergeCell ref="A2464:B2464"/>
    <mergeCell ref="C2464:F2464"/>
    <mergeCell ref="G2464:H2464"/>
    <mergeCell ref="I2464:K2464"/>
    <mergeCell ref="A2456:K2456"/>
    <mergeCell ref="A2458:I2458"/>
    <mergeCell ref="A2459:C2459"/>
    <mergeCell ref="F2459:H2459"/>
    <mergeCell ref="A2460:C2460"/>
    <mergeCell ref="F2460:H2460"/>
    <mergeCell ref="A2480:B2480"/>
    <mergeCell ref="A2481:B2481"/>
    <mergeCell ref="A2482:B2482"/>
    <mergeCell ref="A2483:B2483"/>
    <mergeCell ref="A2484:B2484"/>
    <mergeCell ref="A2485:B2485"/>
    <mergeCell ref="A2474:B2474"/>
    <mergeCell ref="A2475:B2475"/>
    <mergeCell ref="A2476:B2476"/>
    <mergeCell ref="A2477:B2477"/>
    <mergeCell ref="A2478:B2478"/>
    <mergeCell ref="A2479:B2479"/>
    <mergeCell ref="A2468:B2468"/>
    <mergeCell ref="A2469:B2469"/>
    <mergeCell ref="A2470:B2470"/>
    <mergeCell ref="A2471:B2471"/>
    <mergeCell ref="A2472:B2472"/>
    <mergeCell ref="A2473:B2473"/>
    <mergeCell ref="B2497:C2497"/>
    <mergeCell ref="D2497:F2497"/>
    <mergeCell ref="G2497:I2497"/>
    <mergeCell ref="A2498:B2499"/>
    <mergeCell ref="C2498:C2499"/>
    <mergeCell ref="D2498:F2498"/>
    <mergeCell ref="G2498:G2499"/>
    <mergeCell ref="H2498:K2499"/>
    <mergeCell ref="A2492:C2492"/>
    <mergeCell ref="F2492:H2492"/>
    <mergeCell ref="A2493:K2494"/>
    <mergeCell ref="B2495:K2495"/>
    <mergeCell ref="A2496:B2496"/>
    <mergeCell ref="C2496:F2496"/>
    <mergeCell ref="G2496:H2496"/>
    <mergeCell ref="I2496:K2496"/>
    <mergeCell ref="A2486:B2486"/>
    <mergeCell ref="A2487:F2487"/>
    <mergeCell ref="A2488:K2488"/>
    <mergeCell ref="A2490:I2490"/>
    <mergeCell ref="A2491:C2491"/>
    <mergeCell ref="F2491:H2491"/>
    <mergeCell ref="A2511:K2512"/>
    <mergeCell ref="B2513:K2513"/>
    <mergeCell ref="A2514:B2514"/>
    <mergeCell ref="C2514:F2514"/>
    <mergeCell ref="G2514:H2514"/>
    <mergeCell ref="I2514:K2514"/>
    <mergeCell ref="A2506:K2506"/>
    <mergeCell ref="A2508:I2508"/>
    <mergeCell ref="A2509:C2509"/>
    <mergeCell ref="F2509:H2509"/>
    <mergeCell ref="A2510:C2510"/>
    <mergeCell ref="F2510:H2510"/>
    <mergeCell ref="A2500:B2500"/>
    <mergeCell ref="A2501:B2501"/>
    <mergeCell ref="A2502:B2502"/>
    <mergeCell ref="A2503:B2503"/>
    <mergeCell ref="A2504:B2504"/>
    <mergeCell ref="A2505:F2505"/>
    <mergeCell ref="A2524:B2524"/>
    <mergeCell ref="A2525:B2525"/>
    <mergeCell ref="A2526:B2526"/>
    <mergeCell ref="A2527:B2527"/>
    <mergeCell ref="A2528:B2528"/>
    <mergeCell ref="A2529:B2529"/>
    <mergeCell ref="A2518:B2518"/>
    <mergeCell ref="A2519:B2519"/>
    <mergeCell ref="A2520:B2520"/>
    <mergeCell ref="A2521:B2521"/>
    <mergeCell ref="A2522:B2522"/>
    <mergeCell ref="A2523:B2523"/>
    <mergeCell ref="B2515:C2515"/>
    <mergeCell ref="D2515:F2515"/>
    <mergeCell ref="G2515:I2515"/>
    <mergeCell ref="A2516:B2517"/>
    <mergeCell ref="C2516:C2517"/>
    <mergeCell ref="D2516:F2516"/>
    <mergeCell ref="G2516:G2517"/>
    <mergeCell ref="H2516:K2517"/>
    <mergeCell ref="A2543:C2543"/>
    <mergeCell ref="F2543:H2543"/>
    <mergeCell ref="A2544:K2545"/>
    <mergeCell ref="B2546:K2546"/>
    <mergeCell ref="A2547:B2547"/>
    <mergeCell ref="C2547:F2547"/>
    <mergeCell ref="G2547:H2547"/>
    <mergeCell ref="I2547:K2547"/>
    <mergeCell ref="A2536:B2536"/>
    <mergeCell ref="A2537:B2537"/>
    <mergeCell ref="A2538:F2538"/>
    <mergeCell ref="A2539:K2539"/>
    <mergeCell ref="A2541:I2541"/>
    <mergeCell ref="A2542:C2542"/>
    <mergeCell ref="F2542:H2542"/>
    <mergeCell ref="A2530:B2530"/>
    <mergeCell ref="A2531:B2531"/>
    <mergeCell ref="A2532:B2532"/>
    <mergeCell ref="A2533:B2533"/>
    <mergeCell ref="A2534:B2534"/>
    <mergeCell ref="A2535:B2535"/>
    <mergeCell ref="A2558:C2558"/>
    <mergeCell ref="F2558:H2558"/>
    <mergeCell ref="A2559:K2560"/>
    <mergeCell ref="B2561:K2561"/>
    <mergeCell ref="A2562:B2562"/>
    <mergeCell ref="C2562:F2562"/>
    <mergeCell ref="G2562:H2562"/>
    <mergeCell ref="I2562:K2562"/>
    <mergeCell ref="A2551:B2551"/>
    <mergeCell ref="A2552:B2552"/>
    <mergeCell ref="A2553:F2553"/>
    <mergeCell ref="A2554:K2554"/>
    <mergeCell ref="A2556:I2556"/>
    <mergeCell ref="A2557:C2557"/>
    <mergeCell ref="F2557:H2557"/>
    <mergeCell ref="B2548:C2548"/>
    <mergeCell ref="D2548:F2548"/>
    <mergeCell ref="G2548:I2548"/>
    <mergeCell ref="A2549:B2550"/>
    <mergeCell ref="C2549:C2550"/>
    <mergeCell ref="D2549:F2549"/>
    <mergeCell ref="G2549:G2550"/>
    <mergeCell ref="H2549:K2550"/>
    <mergeCell ref="A2573:C2573"/>
    <mergeCell ref="F2573:H2573"/>
    <mergeCell ref="A2574:K2575"/>
    <mergeCell ref="B2576:K2576"/>
    <mergeCell ref="A2577:B2577"/>
    <mergeCell ref="C2577:F2577"/>
    <mergeCell ref="G2577:H2577"/>
    <mergeCell ref="I2577:K2577"/>
    <mergeCell ref="A2566:B2566"/>
    <mergeCell ref="A2567:B2567"/>
    <mergeCell ref="A2568:F2568"/>
    <mergeCell ref="A2569:K2569"/>
    <mergeCell ref="A2571:I2571"/>
    <mergeCell ref="A2572:C2572"/>
    <mergeCell ref="F2572:H2572"/>
    <mergeCell ref="B2563:C2563"/>
    <mergeCell ref="D2563:F2563"/>
    <mergeCell ref="G2563:I2563"/>
    <mergeCell ref="A2564:B2565"/>
    <mergeCell ref="C2564:C2565"/>
    <mergeCell ref="D2564:F2564"/>
    <mergeCell ref="G2564:G2565"/>
    <mergeCell ref="H2564:K2565"/>
    <mergeCell ref="A2587:B2587"/>
    <mergeCell ref="A2588:B2588"/>
    <mergeCell ref="A2589:B2589"/>
    <mergeCell ref="A2590:B2590"/>
    <mergeCell ref="A2591:B2591"/>
    <mergeCell ref="A2592:B2592"/>
    <mergeCell ref="A2581:B2581"/>
    <mergeCell ref="A2582:B2582"/>
    <mergeCell ref="A2583:B2583"/>
    <mergeCell ref="A2584:B2584"/>
    <mergeCell ref="A2585:B2585"/>
    <mergeCell ref="A2586:B2586"/>
    <mergeCell ref="B2578:C2578"/>
    <mergeCell ref="D2578:F2578"/>
    <mergeCell ref="G2578:I2578"/>
    <mergeCell ref="A2579:B2580"/>
    <mergeCell ref="C2579:C2580"/>
    <mergeCell ref="D2579:F2579"/>
    <mergeCell ref="G2579:G2580"/>
    <mergeCell ref="H2579:K2580"/>
    <mergeCell ref="B2603:C2603"/>
    <mergeCell ref="D2603:F2603"/>
    <mergeCell ref="G2603:I2603"/>
    <mergeCell ref="A2604:B2605"/>
    <mergeCell ref="C2604:C2605"/>
    <mergeCell ref="D2604:F2604"/>
    <mergeCell ref="G2604:G2605"/>
    <mergeCell ref="H2604:K2605"/>
    <mergeCell ref="A2599:K2600"/>
    <mergeCell ref="B2601:K2601"/>
    <mergeCell ref="A2602:B2602"/>
    <mergeCell ref="C2602:F2602"/>
    <mergeCell ref="G2602:H2602"/>
    <mergeCell ref="I2602:K2602"/>
    <mergeCell ref="A2593:F2593"/>
    <mergeCell ref="A2594:K2594"/>
    <mergeCell ref="A2596:I2596"/>
    <mergeCell ref="A2597:C2597"/>
    <mergeCell ref="F2597:H2597"/>
    <mergeCell ref="A2598:C2598"/>
    <mergeCell ref="F2598:H2598"/>
    <mergeCell ref="A2618:K2619"/>
    <mergeCell ref="B2620:K2620"/>
    <mergeCell ref="A2621:B2621"/>
    <mergeCell ref="C2621:F2621"/>
    <mergeCell ref="G2621:H2621"/>
    <mergeCell ref="I2621:K2621"/>
    <mergeCell ref="A2612:F2612"/>
    <mergeCell ref="A2613:K2613"/>
    <mergeCell ref="A2615:I2615"/>
    <mergeCell ref="A2616:C2616"/>
    <mergeCell ref="F2616:H2616"/>
    <mergeCell ref="A2617:C2617"/>
    <mergeCell ref="F2617:H2617"/>
    <mergeCell ref="A2606:B2606"/>
    <mergeCell ref="A2607:B2607"/>
    <mergeCell ref="A2608:B2608"/>
    <mergeCell ref="A2609:B2609"/>
    <mergeCell ref="A2610:B2610"/>
    <mergeCell ref="A2611:B2611"/>
    <mergeCell ref="A2631:B2631"/>
    <mergeCell ref="A2632:B2632"/>
    <mergeCell ref="A2633:B2633"/>
    <mergeCell ref="A2634:B2634"/>
    <mergeCell ref="A2635:B2635"/>
    <mergeCell ref="A2636:F2636"/>
    <mergeCell ref="A2625:B2625"/>
    <mergeCell ref="A2626:B2626"/>
    <mergeCell ref="A2627:B2627"/>
    <mergeCell ref="A2628:B2628"/>
    <mergeCell ref="A2629:B2629"/>
    <mergeCell ref="A2630:B2630"/>
    <mergeCell ref="B2622:C2622"/>
    <mergeCell ref="D2622:F2622"/>
    <mergeCell ref="G2622:I2622"/>
    <mergeCell ref="A2623:B2624"/>
    <mergeCell ref="C2623:C2624"/>
    <mergeCell ref="D2623:F2623"/>
    <mergeCell ref="G2623:G2624"/>
    <mergeCell ref="H2623:K2624"/>
    <mergeCell ref="B2646:C2646"/>
    <mergeCell ref="D2646:F2646"/>
    <mergeCell ref="G2646:I2646"/>
    <mergeCell ref="A2647:B2648"/>
    <mergeCell ref="C2647:C2648"/>
    <mergeCell ref="D2647:F2647"/>
    <mergeCell ref="G2647:G2648"/>
    <mergeCell ref="H2647:K2648"/>
    <mergeCell ref="A2642:K2643"/>
    <mergeCell ref="B2644:K2644"/>
    <mergeCell ref="A2645:B2645"/>
    <mergeCell ref="C2645:F2645"/>
    <mergeCell ref="G2645:H2645"/>
    <mergeCell ref="I2645:K2645"/>
    <mergeCell ref="A2637:K2637"/>
    <mergeCell ref="A2639:I2639"/>
    <mergeCell ref="A2640:C2640"/>
    <mergeCell ref="F2640:H2640"/>
    <mergeCell ref="A2641:C2641"/>
    <mergeCell ref="F2641:H2641"/>
    <mergeCell ref="A2661:B2661"/>
    <mergeCell ref="A2662:B2662"/>
    <mergeCell ref="A2663:B2663"/>
    <mergeCell ref="A2664:B2664"/>
    <mergeCell ref="A2665:B2665"/>
    <mergeCell ref="A2666:B2666"/>
    <mergeCell ref="A2655:B2655"/>
    <mergeCell ref="A2656:B2656"/>
    <mergeCell ref="A2657:B2657"/>
    <mergeCell ref="A2658:B2658"/>
    <mergeCell ref="A2659:B2659"/>
    <mergeCell ref="A2660:B2660"/>
    <mergeCell ref="A2649:B2649"/>
    <mergeCell ref="A2650:B2650"/>
    <mergeCell ref="A2651:B2651"/>
    <mergeCell ref="A2652:B2652"/>
    <mergeCell ref="A2653:B2653"/>
    <mergeCell ref="A2654:B2654"/>
    <mergeCell ref="A2679:B2679"/>
    <mergeCell ref="C2679:F2679"/>
    <mergeCell ref="G2679:H2679"/>
    <mergeCell ref="I2679:K2679"/>
    <mergeCell ref="B2680:C2680"/>
    <mergeCell ref="D2680:F2680"/>
    <mergeCell ref="G2680:I2680"/>
    <mergeCell ref="A2674:C2674"/>
    <mergeCell ref="F2674:H2674"/>
    <mergeCell ref="A2675:C2675"/>
    <mergeCell ref="F2675:H2675"/>
    <mergeCell ref="A2676:K2677"/>
    <mergeCell ref="B2678:K2678"/>
    <mergeCell ref="A2667:B2667"/>
    <mergeCell ref="A2668:B2668"/>
    <mergeCell ref="A2669:B2669"/>
    <mergeCell ref="A2670:F2670"/>
    <mergeCell ref="A2671:K2671"/>
    <mergeCell ref="A2673:I2673"/>
    <mergeCell ref="A2690:B2690"/>
    <mergeCell ref="A2691:B2691"/>
    <mergeCell ref="A2692:B2692"/>
    <mergeCell ref="A2693:B2693"/>
    <mergeCell ref="A2694:B2694"/>
    <mergeCell ref="A2695:B2695"/>
    <mergeCell ref="A2684:B2684"/>
    <mergeCell ref="A2685:B2685"/>
    <mergeCell ref="A2686:B2686"/>
    <mergeCell ref="A2687:B2687"/>
    <mergeCell ref="A2688:B2688"/>
    <mergeCell ref="A2689:B2689"/>
    <mergeCell ref="A2681:B2682"/>
    <mergeCell ref="C2681:C2682"/>
    <mergeCell ref="D2681:F2681"/>
    <mergeCell ref="G2681:G2682"/>
    <mergeCell ref="H2681:K2682"/>
    <mergeCell ref="A2683:B2683"/>
    <mergeCell ref="A2708:K2709"/>
    <mergeCell ref="B2710:K2710"/>
    <mergeCell ref="A2711:B2711"/>
    <mergeCell ref="C2711:F2711"/>
    <mergeCell ref="G2711:H2711"/>
    <mergeCell ref="I2711:K2711"/>
    <mergeCell ref="A2702:B2702"/>
    <mergeCell ref="A2703:F2703"/>
    <mergeCell ref="A2705:I2705"/>
    <mergeCell ref="A2706:C2706"/>
    <mergeCell ref="F2706:H2706"/>
    <mergeCell ref="A2707:C2707"/>
    <mergeCell ref="F2707:H2707"/>
    <mergeCell ref="A2696:B2696"/>
    <mergeCell ref="A2697:B2697"/>
    <mergeCell ref="A2698:B2698"/>
    <mergeCell ref="A2699:B2699"/>
    <mergeCell ref="A2700:B2700"/>
    <mergeCell ref="A2701:B2701"/>
    <mergeCell ref="A2721:B2721"/>
    <mergeCell ref="A2722:B2722"/>
    <mergeCell ref="A2723:B2723"/>
    <mergeCell ref="A2724:B2724"/>
    <mergeCell ref="A2725:B2725"/>
    <mergeCell ref="A2726:B2726"/>
    <mergeCell ref="A2715:B2715"/>
    <mergeCell ref="A2716:B2716"/>
    <mergeCell ref="A2717:B2717"/>
    <mergeCell ref="A2718:B2718"/>
    <mergeCell ref="A2719:B2719"/>
    <mergeCell ref="A2720:B2720"/>
    <mergeCell ref="B2712:C2712"/>
    <mergeCell ref="D2712:F2712"/>
    <mergeCell ref="G2712:I2712"/>
    <mergeCell ref="A2713:B2714"/>
    <mergeCell ref="C2713:C2714"/>
    <mergeCell ref="D2713:F2713"/>
    <mergeCell ref="G2713:G2714"/>
    <mergeCell ref="H2713:K2714"/>
    <mergeCell ref="A2739:C2739"/>
    <mergeCell ref="F2739:H2739"/>
    <mergeCell ref="A2740:K2741"/>
    <mergeCell ref="B2742:K2742"/>
    <mergeCell ref="A2743:B2743"/>
    <mergeCell ref="C2743:F2743"/>
    <mergeCell ref="G2743:H2743"/>
    <mergeCell ref="I2743:K2743"/>
    <mergeCell ref="A2733:B2733"/>
    <mergeCell ref="A2734:B2734"/>
    <mergeCell ref="A2735:F2735"/>
    <mergeCell ref="A2737:I2737"/>
    <mergeCell ref="A2738:C2738"/>
    <mergeCell ref="F2738:H2738"/>
    <mergeCell ref="A2727:B2727"/>
    <mergeCell ref="A2728:B2728"/>
    <mergeCell ref="A2729:B2729"/>
    <mergeCell ref="A2730:B2730"/>
    <mergeCell ref="A2731:B2731"/>
    <mergeCell ref="A2732:B2732"/>
    <mergeCell ref="A2753:B2753"/>
    <mergeCell ref="A2754:B2754"/>
    <mergeCell ref="A2755:B2755"/>
    <mergeCell ref="A2756:B2756"/>
    <mergeCell ref="A2757:B2757"/>
    <mergeCell ref="A2758:B2758"/>
    <mergeCell ref="A2747:B2747"/>
    <mergeCell ref="A2748:B2748"/>
    <mergeCell ref="A2749:B2749"/>
    <mergeCell ref="A2750:B2750"/>
    <mergeCell ref="A2751:B2751"/>
    <mergeCell ref="A2752:B2752"/>
    <mergeCell ref="B2744:C2744"/>
    <mergeCell ref="D2744:F2744"/>
    <mergeCell ref="G2744:I2744"/>
    <mergeCell ref="A2745:B2746"/>
    <mergeCell ref="C2745:C2746"/>
    <mergeCell ref="D2745:F2745"/>
    <mergeCell ref="G2745:G2746"/>
    <mergeCell ref="H2745:K2746"/>
    <mergeCell ref="A2771:C2771"/>
    <mergeCell ref="F2771:H2771"/>
    <mergeCell ref="A2772:B2772"/>
    <mergeCell ref="C2772:F2772"/>
    <mergeCell ref="G2772:H2772"/>
    <mergeCell ref="I2772:K2772"/>
    <mergeCell ref="A2765:B2765"/>
    <mergeCell ref="A2766:B2766"/>
    <mergeCell ref="A2767:F2767"/>
    <mergeCell ref="A2769:I2769"/>
    <mergeCell ref="A2770:C2770"/>
    <mergeCell ref="F2770:H2770"/>
    <mergeCell ref="A2759:B2759"/>
    <mergeCell ref="A2760:B2760"/>
    <mergeCell ref="A2761:B2761"/>
    <mergeCell ref="A2762:B2762"/>
    <mergeCell ref="A2763:B2763"/>
    <mergeCell ref="A2764:B2764"/>
    <mergeCell ref="A2785:B2785"/>
    <mergeCell ref="A2786:B2786"/>
    <mergeCell ref="A2787:B2787"/>
    <mergeCell ref="A2788:B2788"/>
    <mergeCell ref="A2789:B2789"/>
    <mergeCell ref="A2790:B2790"/>
    <mergeCell ref="A2779:B2779"/>
    <mergeCell ref="A2780:B2780"/>
    <mergeCell ref="A2781:B2781"/>
    <mergeCell ref="A2782:B2782"/>
    <mergeCell ref="A2783:B2783"/>
    <mergeCell ref="A2784:B2784"/>
    <mergeCell ref="A2773:K2774"/>
    <mergeCell ref="B2775:K2775"/>
    <mergeCell ref="B2776:C2776"/>
    <mergeCell ref="D2776:F2776"/>
    <mergeCell ref="G2776:I2776"/>
    <mergeCell ref="A2777:B2778"/>
    <mergeCell ref="C2777:C2778"/>
    <mergeCell ref="D2777:F2777"/>
    <mergeCell ref="G2777:G2778"/>
    <mergeCell ref="H2777:K2778"/>
    <mergeCell ref="A2801:B2801"/>
    <mergeCell ref="C2801:F2801"/>
    <mergeCell ref="G2801:H2801"/>
    <mergeCell ref="I2801:K2801"/>
    <mergeCell ref="B2802:C2802"/>
    <mergeCell ref="D2802:F2802"/>
    <mergeCell ref="G2802:I2802"/>
    <mergeCell ref="A2797:B2797"/>
    <mergeCell ref="C2797:F2797"/>
    <mergeCell ref="G2797:H2797"/>
    <mergeCell ref="I2797:K2797"/>
    <mergeCell ref="A2798:K2799"/>
    <mergeCell ref="B2800:K2800"/>
    <mergeCell ref="A2791:B2791"/>
    <mergeCell ref="A2792:F2792"/>
    <mergeCell ref="A2794:I2794"/>
    <mergeCell ref="A2795:C2795"/>
    <mergeCell ref="F2795:H2795"/>
    <mergeCell ref="A2796:C2796"/>
    <mergeCell ref="F2796:H2796"/>
    <mergeCell ref="A2812:B2812"/>
    <mergeCell ref="A2813:B2813"/>
    <mergeCell ref="A2814:B2814"/>
    <mergeCell ref="A2815:B2815"/>
    <mergeCell ref="A2816:B2816"/>
    <mergeCell ref="A2817:B2817"/>
    <mergeCell ref="A2806:B2806"/>
    <mergeCell ref="A2807:B2807"/>
    <mergeCell ref="A2808:B2808"/>
    <mergeCell ref="A2809:B2809"/>
    <mergeCell ref="A2810:B2810"/>
    <mergeCell ref="A2811:B2811"/>
    <mergeCell ref="A2803:B2804"/>
    <mergeCell ref="C2803:C2804"/>
    <mergeCell ref="D2803:F2803"/>
    <mergeCell ref="G2803:G2804"/>
    <mergeCell ref="H2803:K2804"/>
    <mergeCell ref="A2805:B2805"/>
    <mergeCell ref="A2830:K2831"/>
    <mergeCell ref="B2832:K2832"/>
    <mergeCell ref="A2833:B2833"/>
    <mergeCell ref="C2833:F2833"/>
    <mergeCell ref="G2833:H2833"/>
    <mergeCell ref="I2833:K2833"/>
    <mergeCell ref="A2824:F2824"/>
    <mergeCell ref="A2825:K2825"/>
    <mergeCell ref="A2827:I2827"/>
    <mergeCell ref="A2828:C2828"/>
    <mergeCell ref="F2828:H2828"/>
    <mergeCell ref="A2829:C2829"/>
    <mergeCell ref="F2829:H2829"/>
    <mergeCell ref="A2818:B2818"/>
    <mergeCell ref="A2819:B2819"/>
    <mergeCell ref="A2820:B2820"/>
    <mergeCell ref="A2821:B2821"/>
    <mergeCell ref="A2822:B2822"/>
    <mergeCell ref="A2823:B2823"/>
    <mergeCell ref="A2843:B2843"/>
    <mergeCell ref="A2844:B2844"/>
    <mergeCell ref="A2845:B2845"/>
    <mergeCell ref="A2846:B2846"/>
    <mergeCell ref="A2847:B2847"/>
    <mergeCell ref="A2848:B2848"/>
    <mergeCell ref="A2837:B2837"/>
    <mergeCell ref="A2838:B2838"/>
    <mergeCell ref="A2839:B2839"/>
    <mergeCell ref="A2840:B2840"/>
    <mergeCell ref="A2841:B2841"/>
    <mergeCell ref="A2842:B2842"/>
    <mergeCell ref="B2834:C2834"/>
    <mergeCell ref="D2834:F2834"/>
    <mergeCell ref="G2834:I2834"/>
    <mergeCell ref="A2835:B2836"/>
    <mergeCell ref="C2835:C2836"/>
    <mergeCell ref="D2835:F2835"/>
    <mergeCell ref="G2835:G2836"/>
    <mergeCell ref="H2835:K2836"/>
    <mergeCell ref="A2861:B2861"/>
    <mergeCell ref="A2862:B2862"/>
    <mergeCell ref="A2863:B2863"/>
    <mergeCell ref="A2864:B2864"/>
    <mergeCell ref="A2865:B2865"/>
    <mergeCell ref="A2866:B2866"/>
    <mergeCell ref="A2855:B2855"/>
    <mergeCell ref="A2856:B2856"/>
    <mergeCell ref="A2857:B2857"/>
    <mergeCell ref="A2858:B2858"/>
    <mergeCell ref="A2859:B2859"/>
    <mergeCell ref="A2860:B2860"/>
    <mergeCell ref="A2849:B2849"/>
    <mergeCell ref="A2850:B2850"/>
    <mergeCell ref="A2851:B2851"/>
    <mergeCell ref="A2852:B2852"/>
    <mergeCell ref="A2853:B2853"/>
    <mergeCell ref="A2854:B2854"/>
    <mergeCell ref="A2880:C2880"/>
    <mergeCell ref="F2880:H2880"/>
    <mergeCell ref="A2881:C2881"/>
    <mergeCell ref="F2881:H2881"/>
    <mergeCell ref="A2882:K2883"/>
    <mergeCell ref="B2884:K2884"/>
    <mergeCell ref="A2873:B2873"/>
    <mergeCell ref="A2874:B2874"/>
    <mergeCell ref="A2875:B2875"/>
    <mergeCell ref="A2876:F2876"/>
    <mergeCell ref="A2877:K2877"/>
    <mergeCell ref="A2879:I2879"/>
    <mergeCell ref="A2867:B2867"/>
    <mergeCell ref="A2868:B2868"/>
    <mergeCell ref="A2869:B2869"/>
    <mergeCell ref="A2870:B2870"/>
    <mergeCell ref="A2871:B2871"/>
    <mergeCell ref="A2872:B2872"/>
    <mergeCell ref="A2890:B2890"/>
    <mergeCell ref="A2891:B2891"/>
    <mergeCell ref="A2892:B2892"/>
    <mergeCell ref="A2893:B2893"/>
    <mergeCell ref="A2894:B2894"/>
    <mergeCell ref="A2895:B2895"/>
    <mergeCell ref="A2887:B2888"/>
    <mergeCell ref="C2887:C2888"/>
    <mergeCell ref="D2887:F2887"/>
    <mergeCell ref="G2887:G2888"/>
    <mergeCell ref="H2887:K2888"/>
    <mergeCell ref="A2889:B2889"/>
    <mergeCell ref="A2885:B2885"/>
    <mergeCell ref="C2885:F2885"/>
    <mergeCell ref="G2885:H2885"/>
    <mergeCell ref="I2885:K2885"/>
    <mergeCell ref="B2886:C2886"/>
    <mergeCell ref="D2886:F2886"/>
    <mergeCell ref="G2886:I2886"/>
    <mergeCell ref="B2908:C2908"/>
    <mergeCell ref="D2908:F2908"/>
    <mergeCell ref="G2908:I2908"/>
    <mergeCell ref="A2909:B2910"/>
    <mergeCell ref="C2909:C2910"/>
    <mergeCell ref="D2909:F2909"/>
    <mergeCell ref="G2909:G2910"/>
    <mergeCell ref="H2909:K2910"/>
    <mergeCell ref="A2903:C2903"/>
    <mergeCell ref="F2903:H2903"/>
    <mergeCell ref="A2904:K2905"/>
    <mergeCell ref="B2906:K2906"/>
    <mergeCell ref="A2907:B2907"/>
    <mergeCell ref="C2907:F2907"/>
    <mergeCell ref="G2907:H2907"/>
    <mergeCell ref="I2907:K2907"/>
    <mergeCell ref="A2896:B2896"/>
    <mergeCell ref="A2897:B2897"/>
    <mergeCell ref="A2898:F2898"/>
    <mergeCell ref="A2899:K2899"/>
    <mergeCell ref="A2901:I2901"/>
    <mergeCell ref="A2902:C2902"/>
    <mergeCell ref="F2902:H2902"/>
    <mergeCell ref="A2922:K2923"/>
    <mergeCell ref="B2924:K2924"/>
    <mergeCell ref="A2925:B2925"/>
    <mergeCell ref="C2925:F2925"/>
    <mergeCell ref="G2925:H2925"/>
    <mergeCell ref="I2925:K2925"/>
    <mergeCell ref="A2917:K2917"/>
    <mergeCell ref="A2919:I2919"/>
    <mergeCell ref="A2920:C2920"/>
    <mergeCell ref="F2920:H2920"/>
    <mergeCell ref="A2921:C2921"/>
    <mergeCell ref="F2921:H2921"/>
    <mergeCell ref="A2911:B2911"/>
    <mergeCell ref="A2912:B2912"/>
    <mergeCell ref="A2913:B2913"/>
    <mergeCell ref="A2914:B2914"/>
    <mergeCell ref="A2915:B2915"/>
    <mergeCell ref="A2916:F2916"/>
    <mergeCell ref="A2935:B2935"/>
    <mergeCell ref="A2936:B2936"/>
    <mergeCell ref="A2937:F2937"/>
    <mergeCell ref="A2938:K2938"/>
    <mergeCell ref="A2940:I2940"/>
    <mergeCell ref="A2941:C2941"/>
    <mergeCell ref="F2941:H2941"/>
    <mergeCell ref="A2929:B2929"/>
    <mergeCell ref="A2930:B2930"/>
    <mergeCell ref="A2931:B2931"/>
    <mergeCell ref="A2932:B2932"/>
    <mergeCell ref="A2933:B2933"/>
    <mergeCell ref="A2934:B2934"/>
    <mergeCell ref="B2926:C2926"/>
    <mergeCell ref="D2926:F2926"/>
    <mergeCell ref="G2926:I2926"/>
    <mergeCell ref="A2927:B2928"/>
    <mergeCell ref="C2927:C2928"/>
    <mergeCell ref="D2927:F2927"/>
    <mergeCell ref="G2927:G2928"/>
    <mergeCell ref="H2927:K2928"/>
    <mergeCell ref="A2950:B2950"/>
    <mergeCell ref="A2951:B2951"/>
    <mergeCell ref="A2952:B2952"/>
    <mergeCell ref="A2953:B2953"/>
    <mergeCell ref="A2954:B2954"/>
    <mergeCell ref="A2955:F2955"/>
    <mergeCell ref="B2947:C2947"/>
    <mergeCell ref="D2947:F2947"/>
    <mergeCell ref="G2947:I2947"/>
    <mergeCell ref="A2948:B2949"/>
    <mergeCell ref="C2948:C2949"/>
    <mergeCell ref="D2948:F2948"/>
    <mergeCell ref="G2948:G2949"/>
    <mergeCell ref="H2948:K2949"/>
    <mergeCell ref="A2942:C2942"/>
    <mergeCell ref="F2942:H2942"/>
    <mergeCell ref="A2943:K2944"/>
    <mergeCell ref="B2945:K2945"/>
    <mergeCell ref="A2946:B2946"/>
    <mergeCell ref="C2946:F2946"/>
    <mergeCell ref="G2946:H2946"/>
    <mergeCell ref="I2946:K2946"/>
    <mergeCell ref="B2965:C2965"/>
    <mergeCell ref="D2965:F2965"/>
    <mergeCell ref="G2965:I2965"/>
    <mergeCell ref="A2966:B2967"/>
    <mergeCell ref="C2966:C2967"/>
    <mergeCell ref="D2966:F2966"/>
    <mergeCell ref="G2966:G2967"/>
    <mergeCell ref="H2966:K2967"/>
    <mergeCell ref="A2961:K2962"/>
    <mergeCell ref="B2963:K2963"/>
    <mergeCell ref="A2964:B2964"/>
    <mergeCell ref="C2964:F2964"/>
    <mergeCell ref="G2964:H2964"/>
    <mergeCell ref="I2964:K2964"/>
    <mergeCell ref="A2956:K2956"/>
    <mergeCell ref="A2958:I2958"/>
    <mergeCell ref="A2959:C2959"/>
    <mergeCell ref="F2959:H2959"/>
    <mergeCell ref="A2960:C2960"/>
    <mergeCell ref="F2960:H2960"/>
    <mergeCell ref="A2979:K2980"/>
    <mergeCell ref="B2981:K2981"/>
    <mergeCell ref="A2982:B2982"/>
    <mergeCell ref="C2982:F2982"/>
    <mergeCell ref="G2982:H2982"/>
    <mergeCell ref="I2982:K2982"/>
    <mergeCell ref="A2974:K2974"/>
    <mergeCell ref="A2976:I2976"/>
    <mergeCell ref="A2977:C2977"/>
    <mergeCell ref="F2977:H2977"/>
    <mergeCell ref="A2978:C2978"/>
    <mergeCell ref="F2978:H2978"/>
    <mergeCell ref="A2968:B2968"/>
    <mergeCell ref="A2969:B2969"/>
    <mergeCell ref="A2970:B2970"/>
    <mergeCell ref="A2971:B2971"/>
    <mergeCell ref="A2972:B2972"/>
    <mergeCell ref="A2973:F2973"/>
    <mergeCell ref="A2992:K2992"/>
    <mergeCell ref="A2994:I2994"/>
    <mergeCell ref="A2995:C2995"/>
    <mergeCell ref="F2995:H2995"/>
    <mergeCell ref="A2996:C2996"/>
    <mergeCell ref="F2996:H2996"/>
    <mergeCell ref="A2986:B2986"/>
    <mergeCell ref="A2987:B2987"/>
    <mergeCell ref="A2988:B2988"/>
    <mergeCell ref="A2989:B2989"/>
    <mergeCell ref="A2990:B2990"/>
    <mergeCell ref="A2991:F2991"/>
    <mergeCell ref="B2983:C2983"/>
    <mergeCell ref="D2983:F2983"/>
    <mergeCell ref="G2983:I2983"/>
    <mergeCell ref="A2984:B2985"/>
    <mergeCell ref="C2984:C2985"/>
    <mergeCell ref="D2984:F2984"/>
    <mergeCell ref="G2984:G2985"/>
    <mergeCell ref="H2984:K2985"/>
    <mergeCell ref="A3004:B3004"/>
    <mergeCell ref="A3005:B3005"/>
    <mergeCell ref="A3006:B3006"/>
    <mergeCell ref="A3007:B3007"/>
    <mergeCell ref="A3008:B3008"/>
    <mergeCell ref="A3009:B3009"/>
    <mergeCell ref="B3001:C3001"/>
    <mergeCell ref="D3001:F3001"/>
    <mergeCell ref="G3001:I3001"/>
    <mergeCell ref="A3002:B3003"/>
    <mergeCell ref="C3002:C3003"/>
    <mergeCell ref="D3002:F3002"/>
    <mergeCell ref="G3002:G3003"/>
    <mergeCell ref="H3002:K3003"/>
    <mergeCell ref="A2997:K2998"/>
    <mergeCell ref="B2999:K2999"/>
    <mergeCell ref="A3000:B3000"/>
    <mergeCell ref="C3000:F3000"/>
    <mergeCell ref="G3000:H3000"/>
    <mergeCell ref="I3000:K3000"/>
    <mergeCell ref="A3022:C3022"/>
    <mergeCell ref="F3022:H3022"/>
    <mergeCell ref="A3023:K3024"/>
    <mergeCell ref="B3025:K3025"/>
    <mergeCell ref="A3026:B3026"/>
    <mergeCell ref="C3026:F3026"/>
    <mergeCell ref="G3026:H3026"/>
    <mergeCell ref="I3026:K3026"/>
    <mergeCell ref="A3016:B3016"/>
    <mergeCell ref="A3017:F3017"/>
    <mergeCell ref="A3018:K3018"/>
    <mergeCell ref="A3020:I3020"/>
    <mergeCell ref="A3021:C3021"/>
    <mergeCell ref="F3021:H3021"/>
    <mergeCell ref="A3010:B3010"/>
    <mergeCell ref="A3011:B3011"/>
    <mergeCell ref="A3012:B3012"/>
    <mergeCell ref="A3013:B3013"/>
    <mergeCell ref="A3014:B3014"/>
    <mergeCell ref="A3015:B3015"/>
    <mergeCell ref="A3036:K3036"/>
    <mergeCell ref="A3038:I3038"/>
    <mergeCell ref="A3039:C3039"/>
    <mergeCell ref="F3039:H3039"/>
    <mergeCell ref="A3040:C3040"/>
    <mergeCell ref="F3040:H3040"/>
    <mergeCell ref="A3030:B3030"/>
    <mergeCell ref="A3031:B3031"/>
    <mergeCell ref="A3032:B3032"/>
    <mergeCell ref="A3033:B3033"/>
    <mergeCell ref="A3034:B3034"/>
    <mergeCell ref="A3035:F3035"/>
    <mergeCell ref="B3027:C3027"/>
    <mergeCell ref="D3027:F3027"/>
    <mergeCell ref="G3027:I3027"/>
    <mergeCell ref="A3028:B3029"/>
    <mergeCell ref="C3028:C3029"/>
    <mergeCell ref="D3028:F3028"/>
    <mergeCell ref="G3028:G3029"/>
    <mergeCell ref="H3028:K3029"/>
    <mergeCell ref="A3048:B3048"/>
    <mergeCell ref="A3049:B3049"/>
    <mergeCell ref="A3050:B3050"/>
    <mergeCell ref="A3051:B3051"/>
    <mergeCell ref="A3052:B3052"/>
    <mergeCell ref="A3053:B3053"/>
    <mergeCell ref="B3045:C3045"/>
    <mergeCell ref="D3045:F3045"/>
    <mergeCell ref="G3045:I3045"/>
    <mergeCell ref="A3046:B3047"/>
    <mergeCell ref="C3046:C3047"/>
    <mergeCell ref="D3046:F3046"/>
    <mergeCell ref="G3046:G3047"/>
    <mergeCell ref="H3046:K3047"/>
    <mergeCell ref="A3041:K3042"/>
    <mergeCell ref="B3043:K3043"/>
    <mergeCell ref="A3044:B3044"/>
    <mergeCell ref="C3044:F3044"/>
    <mergeCell ref="G3044:H3044"/>
    <mergeCell ref="I3044:K3044"/>
    <mergeCell ref="A3066:B3066"/>
    <mergeCell ref="A3067:B3067"/>
    <mergeCell ref="A3068:B3068"/>
    <mergeCell ref="A3069:B3069"/>
    <mergeCell ref="A3070:B3070"/>
    <mergeCell ref="A3071:F3071"/>
    <mergeCell ref="A3060:B3060"/>
    <mergeCell ref="A3061:B3061"/>
    <mergeCell ref="A3062:B3062"/>
    <mergeCell ref="A3063:B3063"/>
    <mergeCell ref="A3064:B3064"/>
    <mergeCell ref="A3065:B3065"/>
    <mergeCell ref="A3054:B3054"/>
    <mergeCell ref="A3055:B3055"/>
    <mergeCell ref="A3056:B3056"/>
    <mergeCell ref="A3057:B3057"/>
    <mergeCell ref="A3058:B3058"/>
    <mergeCell ref="A3059:B3059"/>
    <mergeCell ref="B3081:C3081"/>
    <mergeCell ref="D3081:F3081"/>
    <mergeCell ref="G3081:I3081"/>
    <mergeCell ref="A3082:B3083"/>
    <mergeCell ref="C3082:C3083"/>
    <mergeCell ref="D3082:F3082"/>
    <mergeCell ref="G3082:G3083"/>
    <mergeCell ref="H3082:K3083"/>
    <mergeCell ref="A3077:K3078"/>
    <mergeCell ref="B3079:K3079"/>
    <mergeCell ref="A3080:B3080"/>
    <mergeCell ref="C3080:F3080"/>
    <mergeCell ref="G3080:H3080"/>
    <mergeCell ref="I3080:K3080"/>
    <mergeCell ref="A3072:K3072"/>
    <mergeCell ref="A3074:I3074"/>
    <mergeCell ref="A3075:C3075"/>
    <mergeCell ref="F3075:H3075"/>
    <mergeCell ref="A3076:C3076"/>
    <mergeCell ref="F3076:H3076"/>
    <mergeCell ref="A3095:K3096"/>
    <mergeCell ref="B3097:K3097"/>
    <mergeCell ref="A3098:B3098"/>
    <mergeCell ref="C3098:F3098"/>
    <mergeCell ref="G3098:H3098"/>
    <mergeCell ref="I3098:K3098"/>
    <mergeCell ref="A3090:K3090"/>
    <mergeCell ref="A3092:I3092"/>
    <mergeCell ref="A3093:C3093"/>
    <mergeCell ref="F3093:H3093"/>
    <mergeCell ref="A3094:C3094"/>
    <mergeCell ref="F3094:H3094"/>
    <mergeCell ref="A3084:B3084"/>
    <mergeCell ref="A3085:B3085"/>
    <mergeCell ref="A3086:B3086"/>
    <mergeCell ref="A3087:B3087"/>
    <mergeCell ref="A3088:B3088"/>
    <mergeCell ref="A3089:F3089"/>
    <mergeCell ref="A3108:B3108"/>
    <mergeCell ref="A3109:B3109"/>
    <mergeCell ref="A3110:B3110"/>
    <mergeCell ref="A3111:B3111"/>
    <mergeCell ref="A3112:B3112"/>
    <mergeCell ref="A3113:B3113"/>
    <mergeCell ref="A3102:B3102"/>
    <mergeCell ref="A3103:B3103"/>
    <mergeCell ref="A3104:B3104"/>
    <mergeCell ref="A3105:B3105"/>
    <mergeCell ref="A3106:B3106"/>
    <mergeCell ref="A3107:B3107"/>
    <mergeCell ref="B3099:C3099"/>
    <mergeCell ref="D3099:F3099"/>
    <mergeCell ref="G3099:I3099"/>
    <mergeCell ref="A3100:B3101"/>
    <mergeCell ref="C3100:C3101"/>
    <mergeCell ref="D3100:F3100"/>
    <mergeCell ref="G3100:G3101"/>
    <mergeCell ref="H3100:K3101"/>
    <mergeCell ref="A3127:C3127"/>
    <mergeCell ref="F3127:H3127"/>
    <mergeCell ref="A3128:K3129"/>
    <mergeCell ref="B3130:K3130"/>
    <mergeCell ref="A3131:B3131"/>
    <mergeCell ref="C3131:F3131"/>
    <mergeCell ref="G3131:H3131"/>
    <mergeCell ref="I3131:K3131"/>
    <mergeCell ref="A3120:B3120"/>
    <mergeCell ref="A3121:B3121"/>
    <mergeCell ref="A3122:F3122"/>
    <mergeCell ref="A3123:K3123"/>
    <mergeCell ref="A3125:I3125"/>
    <mergeCell ref="A3126:C3126"/>
    <mergeCell ref="F3126:H3126"/>
    <mergeCell ref="A3114:B3114"/>
    <mergeCell ref="A3115:B3115"/>
    <mergeCell ref="A3116:B3116"/>
    <mergeCell ref="A3117:B3117"/>
    <mergeCell ref="A3118:B3118"/>
    <mergeCell ref="A3119:B3119"/>
    <mergeCell ref="A3141:B3141"/>
    <mergeCell ref="A3142:B3142"/>
    <mergeCell ref="A3143:B3143"/>
    <mergeCell ref="A3144:B3144"/>
    <mergeCell ref="A3145:B3145"/>
    <mergeCell ref="A3146:B3146"/>
    <mergeCell ref="A3135:B3135"/>
    <mergeCell ref="A3136:B3136"/>
    <mergeCell ref="A3137:B3137"/>
    <mergeCell ref="A3138:B3138"/>
    <mergeCell ref="A3139:B3139"/>
    <mergeCell ref="A3140:B3140"/>
    <mergeCell ref="B3132:C3132"/>
    <mergeCell ref="D3132:F3132"/>
    <mergeCell ref="G3132:I3132"/>
    <mergeCell ref="A3133:B3134"/>
    <mergeCell ref="C3133:C3134"/>
    <mergeCell ref="D3133:F3133"/>
    <mergeCell ref="G3133:G3134"/>
    <mergeCell ref="H3133:K3134"/>
    <mergeCell ref="A3160:C3160"/>
    <mergeCell ref="F3160:H3160"/>
    <mergeCell ref="A3161:K3162"/>
    <mergeCell ref="B3163:K3163"/>
    <mergeCell ref="A3164:B3164"/>
    <mergeCell ref="C3164:F3164"/>
    <mergeCell ref="G3164:H3164"/>
    <mergeCell ref="I3164:K3164"/>
    <mergeCell ref="A3153:B3153"/>
    <mergeCell ref="A3154:B3154"/>
    <mergeCell ref="A3155:F3155"/>
    <mergeCell ref="A3156:K3156"/>
    <mergeCell ref="A3158:I3158"/>
    <mergeCell ref="A3159:C3159"/>
    <mergeCell ref="F3159:H3159"/>
    <mergeCell ref="A3147:B3147"/>
    <mergeCell ref="A3148:B3148"/>
    <mergeCell ref="A3149:B3149"/>
    <mergeCell ref="A3150:B3150"/>
    <mergeCell ref="A3151:B3151"/>
    <mergeCell ref="A3152:B3152"/>
    <mergeCell ref="A3175:C3175"/>
    <mergeCell ref="F3175:H3175"/>
    <mergeCell ref="A3176:K3177"/>
    <mergeCell ref="B3178:K3178"/>
    <mergeCell ref="A3179:B3179"/>
    <mergeCell ref="C3179:F3179"/>
    <mergeCell ref="G3179:H3179"/>
    <mergeCell ref="I3179:K3179"/>
    <mergeCell ref="A3168:B3168"/>
    <mergeCell ref="A3169:B3169"/>
    <mergeCell ref="A3170:F3170"/>
    <mergeCell ref="A3171:K3171"/>
    <mergeCell ref="A3173:I3173"/>
    <mergeCell ref="A3174:C3174"/>
    <mergeCell ref="F3174:H3174"/>
    <mergeCell ref="B3165:C3165"/>
    <mergeCell ref="D3165:F3165"/>
    <mergeCell ref="G3165:I3165"/>
    <mergeCell ref="A3166:B3167"/>
    <mergeCell ref="C3166:C3167"/>
    <mergeCell ref="D3166:F3166"/>
    <mergeCell ref="G3166:G3167"/>
    <mergeCell ref="H3166:K3167"/>
    <mergeCell ref="A3190:C3190"/>
    <mergeCell ref="F3190:H3190"/>
    <mergeCell ref="A3191:K3192"/>
    <mergeCell ref="B3193:K3193"/>
    <mergeCell ref="A3194:B3194"/>
    <mergeCell ref="C3194:F3194"/>
    <mergeCell ref="G3194:H3194"/>
    <mergeCell ref="I3194:K3194"/>
    <mergeCell ref="A3183:B3183"/>
    <mergeCell ref="A3184:B3184"/>
    <mergeCell ref="A3185:F3185"/>
    <mergeCell ref="A3186:K3186"/>
    <mergeCell ref="A3188:I3188"/>
    <mergeCell ref="A3189:C3189"/>
    <mergeCell ref="F3189:H3189"/>
    <mergeCell ref="B3180:C3180"/>
    <mergeCell ref="D3180:F3180"/>
    <mergeCell ref="G3180:I3180"/>
    <mergeCell ref="A3181:B3182"/>
    <mergeCell ref="C3181:C3182"/>
    <mergeCell ref="D3181:F3181"/>
    <mergeCell ref="G3181:G3182"/>
    <mergeCell ref="H3181:K3182"/>
    <mergeCell ref="A3204:B3204"/>
    <mergeCell ref="A3205:B3205"/>
    <mergeCell ref="A3206:B3206"/>
    <mergeCell ref="A3207:B3207"/>
    <mergeCell ref="A3208:B3208"/>
    <mergeCell ref="A3209:B3209"/>
    <mergeCell ref="A3198:B3198"/>
    <mergeCell ref="A3199:B3199"/>
    <mergeCell ref="A3200:B3200"/>
    <mergeCell ref="A3201:B3201"/>
    <mergeCell ref="A3202:B3202"/>
    <mergeCell ref="A3203:B3203"/>
    <mergeCell ref="B3195:C3195"/>
    <mergeCell ref="D3195:F3195"/>
    <mergeCell ref="G3195:I3195"/>
    <mergeCell ref="A3196:B3197"/>
    <mergeCell ref="C3196:C3197"/>
    <mergeCell ref="D3196:F3196"/>
    <mergeCell ref="G3196:G3197"/>
    <mergeCell ref="H3196:K3197"/>
    <mergeCell ref="A3223:C3223"/>
    <mergeCell ref="F3223:H3223"/>
    <mergeCell ref="A3224:K3225"/>
    <mergeCell ref="B3226:K3226"/>
    <mergeCell ref="A3227:B3227"/>
    <mergeCell ref="C3227:F3227"/>
    <mergeCell ref="G3227:H3227"/>
    <mergeCell ref="I3227:K3227"/>
    <mergeCell ref="A3216:B3216"/>
    <mergeCell ref="A3217:B3217"/>
    <mergeCell ref="A3218:F3218"/>
    <mergeCell ref="A3219:K3219"/>
    <mergeCell ref="A3221:I3221"/>
    <mergeCell ref="A3222:C3222"/>
    <mergeCell ref="F3222:H3222"/>
    <mergeCell ref="A3210:B3210"/>
    <mergeCell ref="A3211:B3211"/>
    <mergeCell ref="A3212:B3212"/>
    <mergeCell ref="A3213:B3213"/>
    <mergeCell ref="A3214:B3214"/>
    <mergeCell ref="A3215:B3215"/>
    <mergeCell ref="A3237:B3237"/>
    <mergeCell ref="A3238:B3238"/>
    <mergeCell ref="A3239:F3239"/>
    <mergeCell ref="A3240:K3240"/>
    <mergeCell ref="A3242:I3242"/>
    <mergeCell ref="A3243:C3243"/>
    <mergeCell ref="F3243:H3243"/>
    <mergeCell ref="A3231:B3231"/>
    <mergeCell ref="A3232:B3232"/>
    <mergeCell ref="A3233:B3233"/>
    <mergeCell ref="A3234:B3234"/>
    <mergeCell ref="A3235:B3235"/>
    <mergeCell ref="A3236:B3236"/>
    <mergeCell ref="B3228:C3228"/>
    <mergeCell ref="D3228:F3228"/>
    <mergeCell ref="G3228:I3228"/>
    <mergeCell ref="A3229:B3230"/>
    <mergeCell ref="C3229:C3230"/>
    <mergeCell ref="D3229:F3229"/>
    <mergeCell ref="G3229:G3230"/>
    <mergeCell ref="H3229:K3230"/>
    <mergeCell ref="A3252:B3252"/>
    <mergeCell ref="A3253:B3253"/>
    <mergeCell ref="A3254:B3254"/>
    <mergeCell ref="A3255:B3255"/>
    <mergeCell ref="A3256:B3256"/>
    <mergeCell ref="A3257:B3257"/>
    <mergeCell ref="B3249:C3249"/>
    <mergeCell ref="D3249:F3249"/>
    <mergeCell ref="G3249:I3249"/>
    <mergeCell ref="A3250:B3251"/>
    <mergeCell ref="C3250:C3251"/>
    <mergeCell ref="D3250:F3250"/>
    <mergeCell ref="G3250:G3251"/>
    <mergeCell ref="H3250:K3251"/>
    <mergeCell ref="A3244:C3244"/>
    <mergeCell ref="F3244:H3244"/>
    <mergeCell ref="A3245:K3246"/>
    <mergeCell ref="B3247:K3247"/>
    <mergeCell ref="A3248:B3248"/>
    <mergeCell ref="C3248:F3248"/>
    <mergeCell ref="G3248:H3248"/>
    <mergeCell ref="I3248:K3248"/>
    <mergeCell ref="A3269:K3270"/>
    <mergeCell ref="B3271:K3271"/>
    <mergeCell ref="A3272:B3272"/>
    <mergeCell ref="C3272:F3272"/>
    <mergeCell ref="G3272:H3272"/>
    <mergeCell ref="I3272:K3272"/>
    <mergeCell ref="A3264:K3264"/>
    <mergeCell ref="A3266:I3266"/>
    <mergeCell ref="A3267:C3267"/>
    <mergeCell ref="F3267:H3267"/>
    <mergeCell ref="A3268:C3268"/>
    <mergeCell ref="F3268:H3268"/>
    <mergeCell ref="A3258:B3258"/>
    <mergeCell ref="A3259:B3259"/>
    <mergeCell ref="A3260:B3260"/>
    <mergeCell ref="A3261:B3261"/>
    <mergeCell ref="A3262:B3262"/>
    <mergeCell ref="A3263:F3263"/>
    <mergeCell ref="A3283:C3283"/>
    <mergeCell ref="F3283:H3283"/>
    <mergeCell ref="A3284:K3285"/>
    <mergeCell ref="B3286:K3286"/>
    <mergeCell ref="A3287:B3287"/>
    <mergeCell ref="C3287:F3287"/>
    <mergeCell ref="G3287:H3287"/>
    <mergeCell ref="I3287:K3287"/>
    <mergeCell ref="A3276:B3276"/>
    <mergeCell ref="A3277:B3277"/>
    <mergeCell ref="A3278:F3278"/>
    <mergeCell ref="A3279:K3279"/>
    <mergeCell ref="A3281:I3281"/>
    <mergeCell ref="A3282:C3282"/>
    <mergeCell ref="F3282:H3282"/>
    <mergeCell ref="B3273:C3273"/>
    <mergeCell ref="D3273:F3273"/>
    <mergeCell ref="G3273:I3273"/>
    <mergeCell ref="A3274:B3275"/>
    <mergeCell ref="C3274:C3275"/>
    <mergeCell ref="D3274:F3274"/>
    <mergeCell ref="G3274:G3275"/>
    <mergeCell ref="H3274:K3275"/>
    <mergeCell ref="A3298:C3298"/>
    <mergeCell ref="F3298:H3298"/>
    <mergeCell ref="A3299:K3300"/>
    <mergeCell ref="B3301:K3301"/>
    <mergeCell ref="A3302:B3302"/>
    <mergeCell ref="C3302:F3302"/>
    <mergeCell ref="G3302:H3302"/>
    <mergeCell ref="I3302:K3302"/>
    <mergeCell ref="A3291:B3291"/>
    <mergeCell ref="A3292:B3292"/>
    <mergeCell ref="A3293:B3293"/>
    <mergeCell ref="A3294:F3294"/>
    <mergeCell ref="A3296:I3296"/>
    <mergeCell ref="A3297:C3297"/>
    <mergeCell ref="F3297:H3297"/>
    <mergeCell ref="B3288:C3288"/>
    <mergeCell ref="D3288:F3288"/>
    <mergeCell ref="G3288:I3288"/>
    <mergeCell ref="A3289:B3290"/>
    <mergeCell ref="C3289:C3290"/>
    <mergeCell ref="D3289:F3289"/>
    <mergeCell ref="G3289:G3290"/>
    <mergeCell ref="H3289:K3290"/>
    <mergeCell ref="A3318:C3318"/>
    <mergeCell ref="F3318:H3318"/>
    <mergeCell ref="A3312:B3312"/>
    <mergeCell ref="A3313:B3313"/>
    <mergeCell ref="A3314:F3314"/>
    <mergeCell ref="A3316:I3316"/>
    <mergeCell ref="A3317:C3317"/>
    <mergeCell ref="F3317:H3317"/>
    <mergeCell ref="A3306:B3306"/>
    <mergeCell ref="A3307:B3307"/>
    <mergeCell ref="A3308:B3308"/>
    <mergeCell ref="A3309:B3309"/>
    <mergeCell ref="A3310:B3310"/>
    <mergeCell ref="A3311:B3311"/>
    <mergeCell ref="B3303:C3303"/>
    <mergeCell ref="D3303:F3303"/>
    <mergeCell ref="G3303:I3303"/>
    <mergeCell ref="A3304:B3305"/>
    <mergeCell ref="C3304:C3305"/>
    <mergeCell ref="D3304:F3304"/>
    <mergeCell ref="G3304:G3305"/>
    <mergeCell ref="H3304:K3305"/>
  </mergeCells>
  <printOptions horizontalCentered="1"/>
  <pageMargins left="0.70866141732283472" right="0.70866141732283472" top="0.74803149606299213" bottom="0.74803149606299213" header="0" footer="0"/>
  <pageSetup orientation="landscape" r:id="rId1"/>
  <rowBreaks count="9" manualBreakCount="9">
    <brk id="115" man="1"/>
    <brk id="83" man="1"/>
    <brk id="149" man="1"/>
    <brk id="107" man="1"/>
    <brk id="141" man="1"/>
    <brk id="22" man="1"/>
    <brk id="88" man="1"/>
    <brk id="120" man="1"/>
    <brk id="56" man="1"/>
  </rowBreaks>
  <colBreaks count="1" manualBreakCount="1">
    <brk id="11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32"/>
  <sheetViews>
    <sheetView zoomScale="70" zoomScaleNormal="70" workbookViewId="0">
      <selection activeCell="B8" sqref="B8:L32"/>
    </sheetView>
  </sheetViews>
  <sheetFormatPr baseColWidth="10" defaultColWidth="11.5703125" defaultRowHeight="15"/>
  <cols>
    <col min="1" max="2" width="11.5703125" style="45"/>
    <col min="3" max="3" width="60.7109375" style="45" customWidth="1"/>
    <col min="4" max="4" width="11.5703125" style="45"/>
    <col min="5" max="5" width="18.28515625" style="45" bestFit="1" customWidth="1"/>
    <col min="6" max="6" width="11.5703125" style="45"/>
    <col min="7" max="9" width="20.7109375" style="45" bestFit="1" customWidth="1"/>
    <col min="10" max="10" width="27.140625" style="45" bestFit="1" customWidth="1"/>
    <col min="11" max="11" width="11.5703125" style="45"/>
    <col min="12" max="12" width="21.7109375" style="45" bestFit="1" customWidth="1"/>
    <col min="13" max="16384" width="11.5703125" style="45"/>
  </cols>
  <sheetData>
    <row r="2" spans="2:12" ht="23.25">
      <c r="B2" s="546" t="s">
        <v>456</v>
      </c>
      <c r="C2" s="546"/>
      <c r="D2" s="546"/>
      <c r="E2" s="546"/>
      <c r="F2" s="546"/>
      <c r="G2" s="546"/>
      <c r="H2" s="546"/>
      <c r="I2" s="546"/>
      <c r="J2" s="546"/>
      <c r="K2" s="546"/>
      <c r="L2" s="546"/>
    </row>
    <row r="3" spans="2:12" ht="17.25" thickBot="1">
      <c r="B3" s="46"/>
      <c r="C3" s="47"/>
      <c r="D3" s="48"/>
      <c r="E3" s="48"/>
      <c r="F3" s="40"/>
      <c r="G3" s="49"/>
      <c r="H3" s="49"/>
      <c r="I3" s="49"/>
      <c r="J3" s="49"/>
      <c r="K3" s="49"/>
      <c r="L3" s="50"/>
    </row>
    <row r="4" spans="2:12">
      <c r="B4" s="547"/>
      <c r="C4" s="548"/>
      <c r="D4" s="548"/>
      <c r="E4" s="548"/>
      <c r="F4" s="548"/>
      <c r="G4" s="548"/>
      <c r="H4" s="548"/>
      <c r="I4" s="548"/>
      <c r="J4" s="548"/>
      <c r="K4" s="548"/>
      <c r="L4" s="549"/>
    </row>
    <row r="5" spans="2:12">
      <c r="B5" s="550"/>
      <c r="C5" s="551"/>
      <c r="D5" s="551"/>
      <c r="E5" s="551"/>
      <c r="F5" s="551"/>
      <c r="G5" s="551"/>
      <c r="H5" s="551"/>
      <c r="I5" s="551"/>
      <c r="J5" s="551"/>
      <c r="K5" s="551"/>
      <c r="L5" s="552"/>
    </row>
    <row r="6" spans="2:12" ht="16.5">
      <c r="B6" s="51"/>
      <c r="C6" s="51"/>
      <c r="D6" s="51"/>
      <c r="E6" s="51"/>
      <c r="F6" s="51"/>
      <c r="G6" s="52"/>
      <c r="H6" s="52"/>
      <c r="I6" s="52"/>
      <c r="J6" s="52"/>
      <c r="K6" s="52"/>
      <c r="L6" s="51"/>
    </row>
    <row r="7" spans="2:12" ht="17.25" thickBot="1">
      <c r="B7" s="53"/>
      <c r="C7" s="54"/>
      <c r="D7" s="55"/>
      <c r="E7" s="55"/>
      <c r="F7" s="56"/>
      <c r="G7" s="57"/>
      <c r="H7" s="57"/>
      <c r="I7" s="57"/>
      <c r="J7" s="57"/>
      <c r="K7" s="57"/>
      <c r="L7" s="58"/>
    </row>
    <row r="8" spans="2:12" ht="48" thickBot="1">
      <c r="B8" s="59" t="s">
        <v>8</v>
      </c>
      <c r="C8" s="60" t="s">
        <v>10</v>
      </c>
      <c r="D8" s="60" t="s">
        <v>9</v>
      </c>
      <c r="E8" s="60" t="s">
        <v>160</v>
      </c>
      <c r="F8" s="60" t="s">
        <v>161</v>
      </c>
      <c r="G8" s="61" t="s">
        <v>162</v>
      </c>
      <c r="H8" s="61" t="s">
        <v>163</v>
      </c>
      <c r="I8" s="61" t="s">
        <v>164</v>
      </c>
      <c r="J8" s="61" t="s">
        <v>165</v>
      </c>
      <c r="K8" s="62" t="s">
        <v>166</v>
      </c>
      <c r="L8" s="63" t="s">
        <v>167</v>
      </c>
    </row>
    <row r="9" spans="2:12" ht="17.25" thickBot="1">
      <c r="B9" s="64"/>
      <c r="C9" s="65"/>
      <c r="D9" s="66"/>
      <c r="E9" s="66"/>
      <c r="F9" s="67"/>
      <c r="G9" s="68"/>
      <c r="H9" s="68"/>
      <c r="I9" s="68"/>
      <c r="J9" s="68"/>
      <c r="K9" s="68"/>
      <c r="L9" s="69"/>
    </row>
    <row r="10" spans="2:12" ht="17.25" thickBot="1">
      <c r="B10" s="70"/>
      <c r="C10" s="71" t="s">
        <v>168</v>
      </c>
      <c r="D10" s="72"/>
      <c r="E10" s="72"/>
      <c r="F10" s="72"/>
      <c r="G10" s="73"/>
      <c r="H10" s="73"/>
      <c r="I10" s="73"/>
      <c r="J10" s="73"/>
      <c r="K10" s="73"/>
      <c r="L10" s="74"/>
    </row>
    <row r="11" spans="2:12" ht="16.5">
      <c r="B11" s="70">
        <v>1</v>
      </c>
      <c r="C11" s="71" t="s">
        <v>169</v>
      </c>
      <c r="D11" s="72"/>
      <c r="E11" s="72"/>
      <c r="F11" s="72"/>
      <c r="G11" s="73"/>
      <c r="H11" s="73"/>
      <c r="I11" s="73"/>
      <c r="J11" s="73"/>
      <c r="K11" s="73"/>
      <c r="L11" s="74"/>
    </row>
    <row r="12" spans="2:12" ht="16.5">
      <c r="B12" s="75">
        <v>1.1000000000000001</v>
      </c>
      <c r="C12" s="76" t="s">
        <v>170</v>
      </c>
      <c r="D12" s="77"/>
      <c r="E12" s="77"/>
      <c r="F12" s="78"/>
      <c r="G12" s="79"/>
      <c r="H12" s="79"/>
      <c r="I12" s="79"/>
      <c r="J12" s="79"/>
      <c r="K12" s="80"/>
      <c r="L12" s="81"/>
    </row>
    <row r="13" spans="2:12" ht="16.5">
      <c r="B13" s="82" t="s">
        <v>171</v>
      </c>
      <c r="C13" s="83" t="s">
        <v>172</v>
      </c>
      <c r="D13" s="84" t="s">
        <v>173</v>
      </c>
      <c r="E13" s="41">
        <v>0.8</v>
      </c>
      <c r="F13" s="85">
        <v>2</v>
      </c>
      <c r="G13" s="86"/>
      <c r="H13" s="86"/>
      <c r="I13" s="86"/>
      <c r="J13" s="86">
        <v>2309486.4</v>
      </c>
      <c r="K13" s="87"/>
      <c r="L13" s="88">
        <f>+E13*F13*J13</f>
        <v>3695178.24</v>
      </c>
    </row>
    <row r="14" spans="2:12" ht="38.25">
      <c r="B14" s="89" t="s">
        <v>174</v>
      </c>
      <c r="C14" s="380" t="s">
        <v>557</v>
      </c>
      <c r="D14" s="84" t="s">
        <v>173</v>
      </c>
      <c r="E14" s="91">
        <v>0.3</v>
      </c>
      <c r="F14" s="85">
        <v>5</v>
      </c>
      <c r="G14" s="92"/>
      <c r="H14" s="92"/>
      <c r="I14" s="92"/>
      <c r="J14" s="92">
        <v>6269511.2000000002</v>
      </c>
      <c r="K14" s="93"/>
      <c r="L14" s="88">
        <f>+E14*F14*J14</f>
        <v>9404266.8000000007</v>
      </c>
    </row>
    <row r="15" spans="2:12" ht="17.25" thickBot="1">
      <c r="B15" s="94"/>
      <c r="C15" s="95" t="s">
        <v>175</v>
      </c>
      <c r="D15" s="96"/>
      <c r="E15" s="96"/>
      <c r="F15" s="97"/>
      <c r="G15" s="98"/>
      <c r="H15" s="98"/>
      <c r="I15" s="98"/>
      <c r="J15" s="98"/>
      <c r="K15" s="98"/>
      <c r="L15" s="99">
        <f>+L14+L13</f>
        <v>13099445.040000001</v>
      </c>
    </row>
    <row r="16" spans="2:12" ht="17.25" thickBot="1">
      <c r="B16" s="89"/>
      <c r="C16" s="90"/>
      <c r="D16" s="84"/>
      <c r="E16" s="84"/>
      <c r="F16" s="100"/>
      <c r="G16" s="92"/>
      <c r="H16" s="92"/>
      <c r="I16" s="92"/>
      <c r="J16" s="92"/>
      <c r="K16" s="93"/>
      <c r="L16" s="88"/>
    </row>
    <row r="17" spans="2:12" ht="16.5">
      <c r="B17" s="70">
        <v>2</v>
      </c>
      <c r="C17" s="71" t="s">
        <v>176</v>
      </c>
      <c r="D17" s="72"/>
      <c r="E17" s="72"/>
      <c r="F17" s="72"/>
      <c r="G17" s="73"/>
      <c r="H17" s="73"/>
      <c r="I17" s="73"/>
      <c r="J17" s="73"/>
      <c r="K17" s="73"/>
      <c r="L17" s="74"/>
    </row>
    <row r="18" spans="2:12" ht="16.5">
      <c r="B18" s="89"/>
      <c r="C18" s="90"/>
      <c r="D18" s="84"/>
      <c r="E18" s="84"/>
      <c r="F18" s="100"/>
      <c r="G18" s="92"/>
      <c r="H18" s="92"/>
      <c r="I18" s="92"/>
      <c r="J18" s="92"/>
      <c r="K18" s="93"/>
      <c r="L18" s="88"/>
    </row>
    <row r="19" spans="2:12" ht="16.5">
      <c r="B19" s="75">
        <v>2.1</v>
      </c>
      <c r="C19" s="76" t="s">
        <v>177</v>
      </c>
      <c r="D19" s="77"/>
      <c r="E19" s="77"/>
      <c r="F19" s="78"/>
      <c r="G19" s="79"/>
      <c r="H19" s="79"/>
      <c r="I19" s="79"/>
      <c r="J19" s="79"/>
      <c r="K19" s="80"/>
      <c r="L19" s="81"/>
    </row>
    <row r="20" spans="2:12" ht="16.5">
      <c r="B20" s="101" t="s">
        <v>178</v>
      </c>
      <c r="C20" s="102" t="s">
        <v>179</v>
      </c>
      <c r="D20" s="103" t="s">
        <v>9</v>
      </c>
      <c r="E20" s="104"/>
      <c r="F20" s="85">
        <v>11</v>
      </c>
      <c r="G20" s="86">
        <v>490000</v>
      </c>
      <c r="H20" s="86">
        <v>590000</v>
      </c>
      <c r="I20" s="86">
        <v>588900</v>
      </c>
      <c r="J20" s="86">
        <f>AVERAGE(G20:I20)</f>
        <v>556300</v>
      </c>
      <c r="K20" s="42">
        <v>0.5</v>
      </c>
      <c r="L20" s="88">
        <f>+J20*F20*K20</f>
        <v>3059650</v>
      </c>
    </row>
    <row r="21" spans="2:12" ht="16.5">
      <c r="B21" s="101" t="s">
        <v>180</v>
      </c>
      <c r="C21" s="102" t="s">
        <v>181</v>
      </c>
      <c r="D21" s="103" t="s">
        <v>9</v>
      </c>
      <c r="E21" s="104"/>
      <c r="F21" s="85">
        <v>11</v>
      </c>
      <c r="G21" s="86">
        <v>84900</v>
      </c>
      <c r="H21" s="86">
        <v>38080</v>
      </c>
      <c r="I21" s="86">
        <v>64300</v>
      </c>
      <c r="J21" s="86">
        <f>AVERAGE(G21:I21)</f>
        <v>62426.666666666664</v>
      </c>
      <c r="K21" s="42">
        <v>0.5</v>
      </c>
      <c r="L21" s="88">
        <f>+J21*F21*K21</f>
        <v>343346.66666666663</v>
      </c>
    </row>
    <row r="22" spans="2:12" ht="16.5">
      <c r="B22" s="101" t="s">
        <v>182</v>
      </c>
      <c r="C22" s="102" t="s">
        <v>183</v>
      </c>
      <c r="D22" s="103" t="s">
        <v>184</v>
      </c>
      <c r="E22" s="104"/>
      <c r="F22" s="85">
        <v>3</v>
      </c>
      <c r="G22" s="86">
        <v>34900</v>
      </c>
      <c r="H22" s="86">
        <v>48900</v>
      </c>
      <c r="I22" s="86">
        <v>59900</v>
      </c>
      <c r="J22" s="86">
        <f>AVERAGE(G22:I22)</f>
        <v>47900</v>
      </c>
      <c r="K22" s="42">
        <v>0.8</v>
      </c>
      <c r="L22" s="88">
        <f>+J22*F22*K22</f>
        <v>114960</v>
      </c>
    </row>
    <row r="23" spans="2:12" ht="16.5">
      <c r="B23" s="75">
        <v>2.2000000000000002</v>
      </c>
      <c r="C23" s="76" t="s">
        <v>185</v>
      </c>
      <c r="D23" s="77"/>
      <c r="E23" s="77"/>
      <c r="F23" s="105"/>
      <c r="G23" s="105"/>
      <c r="H23" s="105"/>
      <c r="I23" s="105"/>
      <c r="J23" s="79"/>
      <c r="K23" s="80"/>
      <c r="L23" s="81"/>
    </row>
    <row r="24" spans="2:12" ht="49.5">
      <c r="B24" s="101" t="s">
        <v>186</v>
      </c>
      <c r="C24" s="102" t="s">
        <v>558</v>
      </c>
      <c r="D24" s="103" t="s">
        <v>9</v>
      </c>
      <c r="E24" s="104"/>
      <c r="F24" s="85">
        <v>9</v>
      </c>
      <c r="G24" s="86"/>
      <c r="H24" s="86"/>
      <c r="I24" s="86"/>
      <c r="J24" s="86">
        <v>468679.69</v>
      </c>
      <c r="K24" s="42">
        <v>0.1</v>
      </c>
      <c r="L24" s="88">
        <f>+J24*F24*K24</f>
        <v>421811.72100000002</v>
      </c>
    </row>
    <row r="25" spans="2:12" ht="33">
      <c r="B25" s="101" t="s">
        <v>187</v>
      </c>
      <c r="C25" s="102" t="s">
        <v>559</v>
      </c>
      <c r="D25" s="103" t="s">
        <v>9</v>
      </c>
      <c r="E25" s="104"/>
      <c r="F25" s="85">
        <v>11</v>
      </c>
      <c r="G25" s="86"/>
      <c r="H25" s="86"/>
      <c r="I25" s="86"/>
      <c r="J25" s="86">
        <v>468679.69</v>
      </c>
      <c r="K25" s="42">
        <v>0.1</v>
      </c>
      <c r="L25" s="88">
        <f>+J25*F25*K25</f>
        <v>515547.65899999999</v>
      </c>
    </row>
    <row r="26" spans="2:12" ht="30" customHeight="1" thickBot="1">
      <c r="B26" s="94"/>
      <c r="C26" s="95" t="s">
        <v>188</v>
      </c>
      <c r="D26" s="96"/>
      <c r="E26" s="96"/>
      <c r="F26" s="97"/>
      <c r="G26" s="98"/>
      <c r="H26" s="98"/>
      <c r="I26" s="98"/>
      <c r="J26" s="98"/>
      <c r="K26" s="98"/>
      <c r="L26" s="99">
        <f>ROUND(SUM(L20:L25),0)</f>
        <v>4455316</v>
      </c>
    </row>
    <row r="27" spans="2:12" ht="17.25" thickBot="1">
      <c r="B27" s="94"/>
      <c r="C27" s="95" t="s">
        <v>189</v>
      </c>
      <c r="D27" s="96"/>
      <c r="E27" s="96"/>
      <c r="F27" s="97"/>
      <c r="G27" s="98"/>
      <c r="H27" s="98"/>
      <c r="I27" s="98"/>
      <c r="J27" s="98"/>
      <c r="K27" s="98"/>
      <c r="L27" s="99">
        <f>+L26*0.19</f>
        <v>846510.04</v>
      </c>
    </row>
    <row r="28" spans="2:12" ht="32.450000000000003" customHeight="1" thickBot="1">
      <c r="B28" s="94"/>
      <c r="C28" s="95" t="s">
        <v>190</v>
      </c>
      <c r="D28" s="96"/>
      <c r="E28" s="96"/>
      <c r="F28" s="97"/>
      <c r="G28" s="98"/>
      <c r="H28" s="98"/>
      <c r="I28" s="98"/>
      <c r="J28" s="98"/>
      <c r="K28" s="98"/>
      <c r="L28" s="99">
        <f>+L26+L27</f>
        <v>5301826.04</v>
      </c>
    </row>
    <row r="29" spans="2:12" ht="17.25" thickBot="1">
      <c r="B29" s="64"/>
      <c r="C29" s="65"/>
      <c r="D29" s="66"/>
      <c r="E29" s="66"/>
      <c r="F29" s="67"/>
      <c r="G29" s="68"/>
      <c r="H29" s="68"/>
      <c r="I29" s="68"/>
      <c r="J29" s="68"/>
      <c r="K29" s="68"/>
      <c r="L29" s="106"/>
    </row>
    <row r="30" spans="2:12" ht="18.75" thickBot="1">
      <c r="B30" s="107"/>
      <c r="C30" s="108" t="s">
        <v>191</v>
      </c>
      <c r="D30" s="109"/>
      <c r="E30" s="109"/>
      <c r="F30" s="110"/>
      <c r="G30" s="111"/>
      <c r="H30" s="111"/>
      <c r="I30" s="111"/>
      <c r="J30" s="111"/>
      <c r="K30" s="111"/>
      <c r="L30" s="112">
        <f>+L28+L15</f>
        <v>18401271.080000002</v>
      </c>
    </row>
    <row r="31" spans="2:12" ht="16.5">
      <c r="B31" s="113"/>
      <c r="C31" s="114"/>
      <c r="D31" s="115"/>
      <c r="E31" s="115"/>
      <c r="F31" s="116"/>
      <c r="G31" s="117"/>
      <c r="H31" s="117"/>
      <c r="I31" s="117"/>
      <c r="J31" s="117"/>
      <c r="K31" s="117"/>
      <c r="L31" s="118"/>
    </row>
    <row r="32" spans="2:12" ht="31.15" customHeight="1">
      <c r="B32" s="119" t="s">
        <v>192</v>
      </c>
      <c r="C32" s="43"/>
      <c r="D32" s="43"/>
      <c r="E32" s="43"/>
      <c r="F32" s="43"/>
      <c r="G32" s="44"/>
      <c r="H32" s="44"/>
      <c r="I32" s="44"/>
      <c r="J32" s="44"/>
      <c r="K32" s="44"/>
      <c r="L32" s="43"/>
    </row>
  </sheetData>
  <mergeCells count="2">
    <mergeCell ref="B2:L2"/>
    <mergeCell ref="B4:L5"/>
  </mergeCells>
  <conditionalFormatting sqref="B10:C11">
    <cfRule type="cellIs" dxfId="2" priority="7" operator="equal">
      <formula>"ESCRIBA AQUÍ EL NOMBRE DEL CAPITULO"</formula>
    </cfRule>
  </conditionalFormatting>
  <conditionalFormatting sqref="B17:C17">
    <cfRule type="cellIs" dxfId="1" priority="8" operator="equal">
      <formula>"ESCRIBA AQUÍ EL NOMBRE DEL CAPITULO"</formula>
    </cfRule>
  </conditionalFormatting>
  <conditionalFormatting sqref="L3">
    <cfRule type="cellIs" dxfId="0" priority="9" stopIfTrue="1" operator="equal">
      <formula>"CHEQ. INSUMOS"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23"/>
  <sheetViews>
    <sheetView zoomScale="85" zoomScaleNormal="85" workbookViewId="0">
      <selection activeCell="F29" sqref="F29"/>
    </sheetView>
  </sheetViews>
  <sheetFormatPr baseColWidth="10" defaultRowHeight="12.75"/>
  <cols>
    <col min="4" max="4" width="19.28515625" style="131" customWidth="1"/>
    <col min="5" max="5" width="16.42578125" style="131" bestFit="1" customWidth="1"/>
    <col min="6" max="6" width="16.42578125" bestFit="1" customWidth="1"/>
  </cols>
  <sheetData>
    <row r="3" spans="2:6" ht="13.5" thickBot="1"/>
    <row r="4" spans="2:6">
      <c r="D4" s="553" t="s">
        <v>234</v>
      </c>
      <c r="E4" s="554"/>
    </row>
    <row r="5" spans="2:6">
      <c r="D5" s="365" t="s">
        <v>235</v>
      </c>
      <c r="E5" s="132">
        <f>11000000*1.19</f>
        <v>13090000</v>
      </c>
    </row>
    <row r="6" spans="2:6">
      <c r="D6" s="366" t="s">
        <v>298</v>
      </c>
      <c r="E6" s="132">
        <f>D23</f>
        <v>12500000</v>
      </c>
    </row>
    <row r="7" spans="2:6">
      <c r="D7" s="366" t="s">
        <v>443</v>
      </c>
      <c r="E7" s="132">
        <f>6000000*1.19</f>
        <v>7140000</v>
      </c>
    </row>
    <row r="8" spans="2:6" ht="13.5" thickBot="1">
      <c r="D8" s="367" t="s">
        <v>236</v>
      </c>
      <c r="E8" s="133">
        <f>ROUND(AVERAGE(E5:E7),2)</f>
        <v>10910000</v>
      </c>
    </row>
    <row r="9" spans="2:6" ht="13.5" thickBot="1"/>
    <row r="10" spans="2:6">
      <c r="B10" s="555" t="s">
        <v>444</v>
      </c>
      <c r="C10" s="557" t="s">
        <v>445</v>
      </c>
      <c r="D10" s="558"/>
      <c r="E10" s="558"/>
      <c r="F10" s="559"/>
    </row>
    <row r="11" spans="2:6" ht="13.5" thickBot="1">
      <c r="B11" s="556"/>
      <c r="C11" s="560"/>
      <c r="D11" s="560"/>
      <c r="E11" s="560"/>
      <c r="F11" s="561"/>
    </row>
    <row r="12" spans="2:6" ht="13.5" thickBot="1"/>
    <row r="13" spans="2:6">
      <c r="B13" s="574" t="s">
        <v>446</v>
      </c>
      <c r="C13" s="575"/>
      <c r="D13" s="575"/>
      <c r="E13" s="576"/>
      <c r="F13" s="382"/>
    </row>
    <row r="14" spans="2:6" ht="13.15" customHeight="1">
      <c r="B14" s="564" t="s">
        <v>448</v>
      </c>
      <c r="C14" s="565"/>
      <c r="D14" s="566" t="s">
        <v>556</v>
      </c>
      <c r="E14" s="567"/>
      <c r="F14" s="382"/>
    </row>
    <row r="15" spans="2:6" ht="41.45" customHeight="1">
      <c r="B15" s="562" t="s">
        <v>447</v>
      </c>
      <c r="C15" s="563"/>
      <c r="D15" s="568">
        <v>1500000</v>
      </c>
      <c r="E15" s="569"/>
      <c r="F15" s="131"/>
    </row>
    <row r="16" spans="2:6" ht="94.15" customHeight="1">
      <c r="B16" s="562" t="s">
        <v>449</v>
      </c>
      <c r="C16" s="563"/>
      <c r="D16" s="568">
        <v>4500000</v>
      </c>
      <c r="E16" s="569"/>
      <c r="F16" s="131"/>
    </row>
    <row r="17" spans="2:6" ht="28.15" customHeight="1">
      <c r="B17" s="562" t="s">
        <v>450</v>
      </c>
      <c r="C17" s="563"/>
      <c r="D17" s="568">
        <v>1500000</v>
      </c>
      <c r="E17" s="569"/>
      <c r="F17" s="131"/>
    </row>
    <row r="18" spans="2:6" ht="27.6" customHeight="1">
      <c r="B18" s="562" t="s">
        <v>451</v>
      </c>
      <c r="C18" s="563"/>
      <c r="D18" s="568">
        <v>1000000</v>
      </c>
      <c r="E18" s="569"/>
      <c r="F18" s="131"/>
    </row>
    <row r="19" spans="2:6" ht="27.6" customHeight="1">
      <c r="B19" s="562" t="s">
        <v>452</v>
      </c>
      <c r="C19" s="563"/>
      <c r="D19" s="568">
        <v>1000000</v>
      </c>
      <c r="E19" s="569"/>
      <c r="F19" s="131"/>
    </row>
    <row r="20" spans="2:6" ht="52.9" customHeight="1">
      <c r="B20" s="562" t="s">
        <v>453</v>
      </c>
      <c r="C20" s="563"/>
      <c r="D20" s="568">
        <v>1000000</v>
      </c>
      <c r="E20" s="569"/>
      <c r="F20" s="131"/>
    </row>
    <row r="21" spans="2:6" ht="43.9" customHeight="1">
      <c r="B21" s="562" t="s">
        <v>454</v>
      </c>
      <c r="C21" s="563"/>
      <c r="D21" s="568">
        <v>1000000</v>
      </c>
      <c r="E21" s="569"/>
      <c r="F21" s="131"/>
    </row>
    <row r="22" spans="2:6" ht="27.6" customHeight="1" thickBot="1">
      <c r="B22" s="577" t="s">
        <v>455</v>
      </c>
      <c r="C22" s="578"/>
      <c r="D22" s="572">
        <v>1000000</v>
      </c>
      <c r="E22" s="573"/>
      <c r="F22" s="131"/>
    </row>
    <row r="23" spans="2:6" ht="13.5" thickBot="1">
      <c r="C23" s="383" t="s">
        <v>13</v>
      </c>
      <c r="D23" s="570">
        <f>SUM(D15:E22)</f>
        <v>12500000</v>
      </c>
      <c r="E23" s="571"/>
    </row>
  </sheetData>
  <mergeCells count="23">
    <mergeCell ref="D23:E23"/>
    <mergeCell ref="D20:E20"/>
    <mergeCell ref="D21:E21"/>
    <mergeCell ref="D22:E22"/>
    <mergeCell ref="B13:E13"/>
    <mergeCell ref="D16:E16"/>
    <mergeCell ref="D17:E17"/>
    <mergeCell ref="D18:E18"/>
    <mergeCell ref="D19:E19"/>
    <mergeCell ref="B20:C20"/>
    <mergeCell ref="B21:C21"/>
    <mergeCell ref="B22:C22"/>
    <mergeCell ref="B16:C16"/>
    <mergeCell ref="B17:C17"/>
    <mergeCell ref="B18:C18"/>
    <mergeCell ref="B19:C19"/>
    <mergeCell ref="D4:E4"/>
    <mergeCell ref="B10:B11"/>
    <mergeCell ref="C10:F11"/>
    <mergeCell ref="B15:C15"/>
    <mergeCell ref="B14:C14"/>
    <mergeCell ref="D14:E14"/>
    <mergeCell ref="D15:E1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1"/>
  <sheetViews>
    <sheetView view="pageBreakPreview" topLeftCell="A19" zoomScale="85" zoomScaleNormal="55" zoomScaleSheetLayoutView="85" workbookViewId="0">
      <selection activeCell="B42" sqref="B42:N44"/>
    </sheetView>
  </sheetViews>
  <sheetFormatPr baseColWidth="10" defaultColWidth="11.42578125" defaultRowHeight="15"/>
  <cols>
    <col min="1" max="1" width="11.42578125" style="135"/>
    <col min="2" max="2" width="43.140625" style="135" bestFit="1" customWidth="1"/>
    <col min="3" max="8" width="11.42578125" style="135"/>
    <col min="9" max="9" width="12.5703125" style="135" bestFit="1" customWidth="1"/>
    <col min="10" max="10" width="11.42578125" style="135"/>
    <col min="11" max="11" width="15.140625" style="135" bestFit="1" customWidth="1"/>
    <col min="12" max="13" width="11.42578125" style="135"/>
    <col min="14" max="14" width="16.85546875" style="135" bestFit="1" customWidth="1"/>
    <col min="15" max="15" width="11.42578125" style="135"/>
    <col min="16" max="16" width="24.28515625" style="135" customWidth="1"/>
    <col min="17" max="17" width="11.42578125" style="135"/>
    <col min="18" max="18" width="17.42578125" style="135" bestFit="1" customWidth="1"/>
    <col min="19" max="19" width="13.7109375" style="135" bestFit="1" customWidth="1"/>
    <col min="20" max="20" width="11.42578125" style="135"/>
    <col min="21" max="21" width="28.5703125" style="135" customWidth="1"/>
    <col min="22" max="22" width="18.85546875" style="135" customWidth="1"/>
    <col min="23" max="26" width="11.42578125" style="135"/>
    <col min="27" max="27" width="13.140625" style="135" bestFit="1" customWidth="1"/>
    <col min="28" max="28" width="16" style="135" bestFit="1" customWidth="1"/>
    <col min="29" max="16384" width="11.42578125" style="135"/>
  </cols>
  <sheetData>
    <row r="1" spans="1:22" ht="15.75" thickBot="1">
      <c r="A1" s="134"/>
    </row>
    <row r="2" spans="1:22" ht="15.75" thickTop="1">
      <c r="A2" s="136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8"/>
    </row>
    <row r="3" spans="1:22">
      <c r="A3" s="139"/>
      <c r="B3" s="687" t="s">
        <v>237</v>
      </c>
      <c r="C3" s="687"/>
      <c r="D3" s="687"/>
      <c r="E3" s="687"/>
      <c r="F3" s="140"/>
      <c r="G3" s="140"/>
      <c r="H3" s="140"/>
      <c r="I3" s="140"/>
      <c r="J3" s="140"/>
      <c r="K3" s="140"/>
      <c r="L3" s="140"/>
      <c r="M3" s="140"/>
      <c r="N3" s="140"/>
      <c r="O3" s="141"/>
    </row>
    <row r="4" spans="1:22">
      <c r="A4" s="139"/>
      <c r="B4" s="142" t="s">
        <v>0</v>
      </c>
      <c r="C4" s="143" t="s">
        <v>1</v>
      </c>
      <c r="D4" s="142" t="s">
        <v>238</v>
      </c>
      <c r="E4" s="143">
        <v>1</v>
      </c>
      <c r="F4" s="140"/>
      <c r="G4" s="140"/>
      <c r="H4" s="140"/>
      <c r="I4" s="140"/>
      <c r="J4" s="140"/>
      <c r="K4" s="140"/>
      <c r="L4" s="140"/>
      <c r="M4" s="140"/>
      <c r="N4" s="140"/>
      <c r="O4" s="141"/>
    </row>
    <row r="5" spans="1:22">
      <c r="A5" s="139"/>
      <c r="B5" s="144"/>
      <c r="C5" s="145"/>
      <c r="D5" s="144"/>
      <c r="E5" s="145"/>
      <c r="F5" s="140"/>
      <c r="G5" s="140"/>
      <c r="H5" s="140"/>
      <c r="I5" s="140"/>
      <c r="J5" s="140"/>
      <c r="K5" s="140"/>
      <c r="L5" s="140"/>
      <c r="M5" s="140"/>
      <c r="N5" s="140"/>
      <c r="O5" s="141"/>
    </row>
    <row r="6" spans="1:22" ht="36" customHeight="1">
      <c r="A6" s="139"/>
      <c r="B6" s="688" t="s">
        <v>239</v>
      </c>
      <c r="C6" s="688"/>
      <c r="D6" s="688"/>
      <c r="E6" s="688"/>
      <c r="F6" s="688"/>
      <c r="G6" s="688"/>
      <c r="H6" s="688"/>
      <c r="I6" s="688"/>
      <c r="J6" s="688"/>
      <c r="K6" s="688"/>
      <c r="L6" s="688"/>
      <c r="M6" s="688"/>
      <c r="N6" s="688"/>
      <c r="O6" s="146"/>
    </row>
    <row r="7" spans="1:22" ht="15.75" thickBot="1">
      <c r="A7" s="139"/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1"/>
    </row>
    <row r="8" spans="1:22">
      <c r="A8" s="139"/>
      <c r="B8" s="689"/>
      <c r="C8" s="691"/>
      <c r="D8" s="692"/>
      <c r="E8" s="692"/>
      <c r="F8" s="692"/>
      <c r="G8" s="692"/>
      <c r="H8" s="692"/>
      <c r="I8" s="692"/>
      <c r="J8" s="693"/>
      <c r="K8" s="694"/>
      <c r="L8" s="695"/>
      <c r="M8" s="695"/>
      <c r="N8" s="696"/>
      <c r="O8" s="149"/>
    </row>
    <row r="9" spans="1:22">
      <c r="A9" s="139"/>
      <c r="B9" s="690"/>
      <c r="C9" s="684" t="s">
        <v>240</v>
      </c>
      <c r="D9" s="685"/>
      <c r="E9" s="685"/>
      <c r="F9" s="685"/>
      <c r="G9" s="685"/>
      <c r="H9" s="685"/>
      <c r="I9" s="685"/>
      <c r="J9" s="686"/>
      <c r="K9" s="697"/>
      <c r="L9" s="698"/>
      <c r="M9" s="698"/>
      <c r="N9" s="699"/>
      <c r="O9" s="149"/>
    </row>
    <row r="10" spans="1:22">
      <c r="A10" s="139"/>
      <c r="B10" s="690"/>
      <c r="C10" s="684"/>
      <c r="D10" s="685"/>
      <c r="E10" s="685"/>
      <c r="F10" s="685"/>
      <c r="G10" s="685"/>
      <c r="H10" s="685"/>
      <c r="I10" s="685"/>
      <c r="J10" s="686"/>
      <c r="K10" s="680" t="s">
        <v>241</v>
      </c>
      <c r="L10" s="701"/>
      <c r="M10" s="702"/>
      <c r="N10" s="703"/>
      <c r="O10" s="149"/>
    </row>
    <row r="11" spans="1:22">
      <c r="A11" s="139"/>
      <c r="B11" s="690"/>
      <c r="C11" s="684" t="s">
        <v>242</v>
      </c>
      <c r="D11" s="685"/>
      <c r="E11" s="685"/>
      <c r="F11" s="685"/>
      <c r="G11" s="685"/>
      <c r="H11" s="685"/>
      <c r="I11" s="685"/>
      <c r="J11" s="686"/>
      <c r="K11" s="700"/>
      <c r="L11" s="704"/>
      <c r="M11" s="705"/>
      <c r="N11" s="706"/>
      <c r="O11" s="151"/>
    </row>
    <row r="12" spans="1:22">
      <c r="A12" s="139"/>
      <c r="B12" s="690"/>
      <c r="C12" s="677"/>
      <c r="D12" s="678"/>
      <c r="E12" s="678"/>
      <c r="F12" s="678"/>
      <c r="G12" s="678"/>
      <c r="H12" s="678"/>
      <c r="I12" s="678"/>
      <c r="J12" s="679"/>
      <c r="K12" s="680" t="s">
        <v>243</v>
      </c>
      <c r="L12" s="680">
        <v>1</v>
      </c>
      <c r="M12" s="680" t="s">
        <v>244</v>
      </c>
      <c r="N12" s="682">
        <v>1</v>
      </c>
      <c r="O12" s="149"/>
    </row>
    <row r="13" spans="1:22">
      <c r="A13" s="139"/>
      <c r="B13" s="690"/>
      <c r="C13" s="677"/>
      <c r="D13" s="678"/>
      <c r="E13" s="678"/>
      <c r="F13" s="678"/>
      <c r="G13" s="678"/>
      <c r="H13" s="678"/>
      <c r="I13" s="678"/>
      <c r="J13" s="679"/>
      <c r="K13" s="681"/>
      <c r="L13" s="681"/>
      <c r="M13" s="681"/>
      <c r="N13" s="683"/>
      <c r="O13" s="149"/>
    </row>
    <row r="14" spans="1:22">
      <c r="A14" s="139"/>
      <c r="B14" s="690"/>
      <c r="C14" s="684" t="s">
        <v>245</v>
      </c>
      <c r="D14" s="685"/>
      <c r="E14" s="685"/>
      <c r="F14" s="685"/>
      <c r="G14" s="685"/>
      <c r="H14" s="685"/>
      <c r="I14" s="685"/>
      <c r="J14" s="686"/>
      <c r="K14" s="681"/>
      <c r="L14" s="681"/>
      <c r="M14" s="681"/>
      <c r="N14" s="683"/>
      <c r="O14" s="149"/>
    </row>
    <row r="15" spans="1:22" ht="15.75" thickBot="1">
      <c r="A15" s="139"/>
      <c r="B15" s="152"/>
      <c r="C15" s="153"/>
      <c r="D15" s="153"/>
      <c r="E15" s="153"/>
      <c r="F15" s="153"/>
      <c r="G15" s="153"/>
      <c r="H15" s="153"/>
      <c r="I15" s="153"/>
      <c r="J15" s="153"/>
      <c r="K15" s="153"/>
      <c r="L15" s="154"/>
      <c r="M15" s="154"/>
      <c r="N15" s="155"/>
      <c r="O15" s="156"/>
      <c r="U15" s="666"/>
      <c r="V15" s="666"/>
    </row>
    <row r="16" spans="1:22">
      <c r="A16" s="139"/>
      <c r="B16" s="157"/>
      <c r="C16" s="148"/>
      <c r="D16" s="148"/>
      <c r="E16" s="148"/>
      <c r="F16" s="148"/>
      <c r="G16" s="148"/>
      <c r="H16" s="148"/>
      <c r="I16" s="148"/>
      <c r="J16" s="148"/>
      <c r="K16" s="158" t="s">
        <v>247</v>
      </c>
      <c r="L16" s="159" t="s">
        <v>248</v>
      </c>
      <c r="M16" s="159" t="s">
        <v>249</v>
      </c>
      <c r="N16" s="160" t="s">
        <v>250</v>
      </c>
      <c r="O16" s="151"/>
      <c r="R16" s="666"/>
      <c r="S16" s="666"/>
      <c r="U16" s="229"/>
      <c r="V16" s="258"/>
    </row>
    <row r="17" spans="1:22">
      <c r="A17" s="139"/>
      <c r="B17" s="162"/>
      <c r="C17" s="150"/>
      <c r="D17" s="150"/>
      <c r="E17" s="150"/>
      <c r="F17" s="150"/>
      <c r="G17" s="150"/>
      <c r="H17" s="150"/>
      <c r="I17" s="150"/>
      <c r="J17" s="150"/>
      <c r="K17" s="163"/>
      <c r="L17" s="164"/>
      <c r="M17" s="164"/>
      <c r="N17" s="165"/>
      <c r="O17" s="166"/>
      <c r="R17" s="229"/>
      <c r="S17" s="258"/>
      <c r="U17" s="229"/>
      <c r="V17" s="258"/>
    </row>
    <row r="18" spans="1:22">
      <c r="A18" s="139"/>
      <c r="B18" s="667" t="s">
        <v>251</v>
      </c>
      <c r="C18" s="668"/>
      <c r="D18" s="668"/>
      <c r="E18" s="668"/>
      <c r="F18" s="150"/>
      <c r="G18" s="150"/>
      <c r="H18" s="150"/>
      <c r="I18" s="147"/>
      <c r="J18" s="150"/>
      <c r="K18" s="163"/>
      <c r="L18" s="147"/>
      <c r="M18" s="147"/>
      <c r="N18" s="167"/>
      <c r="O18" s="166"/>
      <c r="R18" s="229"/>
      <c r="S18" s="258"/>
      <c r="U18" s="229"/>
      <c r="V18" s="258"/>
    </row>
    <row r="19" spans="1:22">
      <c r="A19" s="139"/>
      <c r="B19" s="168"/>
      <c r="C19" s="169"/>
      <c r="D19" s="169"/>
      <c r="E19" s="169"/>
      <c r="F19" s="169"/>
      <c r="G19" s="169"/>
      <c r="H19" s="169"/>
      <c r="I19" s="169"/>
      <c r="J19" s="169"/>
      <c r="K19" s="169"/>
      <c r="L19" s="169"/>
      <c r="M19" s="169"/>
      <c r="N19" s="170"/>
      <c r="O19" s="171"/>
      <c r="R19" s="229"/>
      <c r="S19" s="258"/>
      <c r="U19" s="176"/>
      <c r="V19" s="259"/>
    </row>
    <row r="20" spans="1:22" ht="15.75" thickBot="1">
      <c r="A20" s="139"/>
      <c r="B20" s="173"/>
      <c r="C20" s="174"/>
      <c r="D20" s="174"/>
      <c r="E20" s="174"/>
      <c r="F20" s="174"/>
      <c r="G20" s="174"/>
      <c r="H20" s="174"/>
      <c r="I20" s="174"/>
      <c r="J20" s="174"/>
      <c r="K20" s="174"/>
      <c r="L20" s="174"/>
      <c r="M20" s="174"/>
      <c r="N20" s="175"/>
      <c r="O20" s="141"/>
      <c r="R20" s="176"/>
      <c r="S20" s="259"/>
      <c r="U20" s="176"/>
      <c r="V20" s="176"/>
    </row>
    <row r="21" spans="1:22" ht="15.75" thickBot="1">
      <c r="A21" s="139"/>
      <c r="B21" s="177"/>
      <c r="C21" s="178"/>
      <c r="D21" s="178"/>
      <c r="E21" s="178"/>
      <c r="F21" s="178"/>
      <c r="G21" s="178"/>
      <c r="H21" s="147"/>
      <c r="I21" s="147"/>
      <c r="J21" s="178"/>
      <c r="K21" s="178"/>
      <c r="L21" s="178"/>
      <c r="M21" s="178"/>
      <c r="N21" s="179"/>
      <c r="O21" s="141"/>
      <c r="U21" s="176"/>
      <c r="V21" s="176"/>
    </row>
    <row r="22" spans="1:22">
      <c r="A22" s="139"/>
      <c r="B22" s="669" t="s">
        <v>253</v>
      </c>
      <c r="C22" s="670"/>
      <c r="D22" s="670"/>
      <c r="E22" s="670"/>
      <c r="F22" s="670"/>
      <c r="G22" s="670"/>
      <c r="H22" s="670"/>
      <c r="I22" s="670"/>
      <c r="J22" s="670"/>
      <c r="K22" s="670"/>
      <c r="L22" s="670"/>
      <c r="M22" s="670"/>
      <c r="N22" s="671"/>
      <c r="O22" s="180"/>
      <c r="U22" s="666"/>
      <c r="V22" s="666"/>
    </row>
    <row r="23" spans="1:22" ht="15.75" thickBot="1">
      <c r="A23" s="139"/>
      <c r="B23" s="181"/>
      <c r="C23" s="147"/>
      <c r="D23" s="147"/>
      <c r="E23" s="147"/>
      <c r="F23" s="147"/>
      <c r="G23" s="147"/>
      <c r="H23" s="147"/>
      <c r="I23" s="147"/>
      <c r="J23" s="147"/>
      <c r="K23" s="147"/>
      <c r="L23" s="147"/>
      <c r="M23" s="147"/>
      <c r="N23" s="182"/>
      <c r="O23" s="141"/>
      <c r="U23" s="229"/>
      <c r="V23" s="258"/>
    </row>
    <row r="24" spans="1:22">
      <c r="A24" s="139"/>
      <c r="B24" s="183" t="s">
        <v>255</v>
      </c>
      <c r="C24" s="672" t="s">
        <v>3</v>
      </c>
      <c r="D24" s="673"/>
      <c r="E24" s="673"/>
      <c r="F24" s="673"/>
      <c r="G24" s="673"/>
      <c r="H24" s="673"/>
      <c r="I24" s="673"/>
      <c r="J24" s="673"/>
      <c r="K24" s="674"/>
      <c r="L24" s="675" t="s">
        <v>256</v>
      </c>
      <c r="M24" s="676"/>
      <c r="N24" s="183" t="s">
        <v>5</v>
      </c>
      <c r="O24" s="184"/>
      <c r="U24" s="229"/>
      <c r="V24" s="258"/>
    </row>
    <row r="25" spans="1:22" ht="33" customHeight="1" thickBot="1">
      <c r="A25" s="139"/>
      <c r="B25" s="185" t="str">
        <f>'PRESUPUESTO OFICIAL'!B13</f>
        <v>APU 1.4 REF 2.02.16</v>
      </c>
      <c r="C25" s="658" t="str">
        <f>'PRESUPUESTO OFICIAL'!C13</f>
        <v>EXCAVACIÓNES MECANICAS Y CORTES EN MATERIAL CONGLOMERADO SIN EXPLOSIVOS, (INCLUYE CARGUE Y ACARREO LIBRE HASTA 5 KM.)</v>
      </c>
      <c r="D25" s="659"/>
      <c r="E25" s="659"/>
      <c r="F25" s="659"/>
      <c r="G25" s="659"/>
      <c r="H25" s="659"/>
      <c r="I25" s="659"/>
      <c r="J25" s="659"/>
      <c r="K25" s="660"/>
      <c r="L25" s="661" t="s">
        <v>14</v>
      </c>
      <c r="M25" s="660"/>
      <c r="N25" s="186"/>
      <c r="O25" s="187"/>
      <c r="U25" s="229"/>
      <c r="V25" s="258"/>
    </row>
    <row r="26" spans="1:22">
      <c r="A26" s="139"/>
      <c r="B26" s="610" t="s">
        <v>257</v>
      </c>
      <c r="C26" s="611"/>
      <c r="D26" s="611"/>
      <c r="E26" s="611"/>
      <c r="F26" s="611"/>
      <c r="G26" s="611"/>
      <c r="H26" s="611"/>
      <c r="I26" s="611"/>
      <c r="J26" s="611"/>
      <c r="K26" s="611"/>
      <c r="L26" s="611"/>
      <c r="M26" s="611"/>
      <c r="N26" s="612"/>
      <c r="O26" s="188"/>
      <c r="U26" s="176"/>
      <c r="V26" s="259"/>
    </row>
    <row r="27" spans="1:22">
      <c r="A27" s="139"/>
      <c r="B27" s="613"/>
      <c r="C27" s="614"/>
      <c r="D27" s="614"/>
      <c r="E27" s="614"/>
      <c r="F27" s="614"/>
      <c r="G27" s="614"/>
      <c r="H27" s="614"/>
      <c r="I27" s="614"/>
      <c r="J27" s="614"/>
      <c r="K27" s="614"/>
      <c r="L27" s="614"/>
      <c r="M27" s="614"/>
      <c r="N27" s="615"/>
      <c r="O27" s="188"/>
      <c r="U27" s="176"/>
      <c r="V27" s="176"/>
    </row>
    <row r="28" spans="1:22" ht="15.75" thickBot="1">
      <c r="A28" s="139"/>
      <c r="B28" s="616"/>
      <c r="C28" s="617"/>
      <c r="D28" s="617"/>
      <c r="E28" s="617"/>
      <c r="F28" s="617"/>
      <c r="G28" s="617"/>
      <c r="H28" s="617"/>
      <c r="I28" s="617"/>
      <c r="J28" s="617"/>
      <c r="K28" s="617"/>
      <c r="L28" s="617"/>
      <c r="M28" s="617"/>
      <c r="N28" s="618"/>
      <c r="O28" s="188"/>
    </row>
    <row r="29" spans="1:22">
      <c r="A29" s="139"/>
      <c r="B29" s="619" t="s">
        <v>3</v>
      </c>
      <c r="C29" s="662"/>
      <c r="D29" s="662"/>
      <c r="E29" s="662"/>
      <c r="F29" s="663"/>
      <c r="G29" s="637" t="s">
        <v>258</v>
      </c>
      <c r="H29" s="662"/>
      <c r="I29" s="664" t="s">
        <v>259</v>
      </c>
      <c r="J29" s="665"/>
      <c r="K29" s="189" t="s">
        <v>260</v>
      </c>
      <c r="L29" s="637" t="s">
        <v>261</v>
      </c>
      <c r="M29" s="638"/>
      <c r="N29" s="190" t="s">
        <v>262</v>
      </c>
      <c r="O29" s="191"/>
    </row>
    <row r="30" spans="1:22">
      <c r="A30" s="139"/>
      <c r="B30" s="596" t="s">
        <v>465</v>
      </c>
      <c r="C30" s="597"/>
      <c r="D30" s="597"/>
      <c r="E30" s="597"/>
      <c r="F30" s="651"/>
      <c r="G30" s="652"/>
      <c r="H30" s="651"/>
      <c r="I30" s="652"/>
      <c r="J30" s="651"/>
      <c r="K30" s="192">
        <v>204.57</v>
      </c>
      <c r="L30" s="653">
        <v>0.05</v>
      </c>
      <c r="M30" s="654"/>
      <c r="N30" s="193">
        <f>K30*L30</f>
        <v>10.2285</v>
      </c>
      <c r="O30" s="194"/>
      <c r="P30" s="135" t="s">
        <v>263</v>
      </c>
    </row>
    <row r="31" spans="1:22">
      <c r="A31" s="139"/>
      <c r="B31" s="600" t="s">
        <v>466</v>
      </c>
      <c r="C31" s="601"/>
      <c r="D31" s="601"/>
      <c r="E31" s="601"/>
      <c r="F31" s="602"/>
      <c r="G31" s="195"/>
      <c r="H31" s="196"/>
      <c r="I31" s="195"/>
      <c r="J31" s="196"/>
      <c r="K31" s="192">
        <v>221627</v>
      </c>
      <c r="L31" s="653">
        <v>0.12</v>
      </c>
      <c r="M31" s="654"/>
      <c r="N31" s="193">
        <f>K31*L31</f>
        <v>26595.239999999998</v>
      </c>
      <c r="O31" s="194"/>
    </row>
    <row r="32" spans="1:22" ht="15.75" thickBot="1">
      <c r="A32" s="139"/>
      <c r="B32" s="605"/>
      <c r="C32" s="606"/>
      <c r="D32" s="606"/>
      <c r="E32" s="606"/>
      <c r="F32" s="607"/>
      <c r="G32" s="655"/>
      <c r="H32" s="607"/>
      <c r="I32" s="655"/>
      <c r="J32" s="607"/>
      <c r="K32" s="197"/>
      <c r="L32" s="656"/>
      <c r="M32" s="657"/>
      <c r="N32" s="193"/>
      <c r="O32" s="194"/>
    </row>
    <row r="33" spans="1:15" ht="15.75" thickBot="1">
      <c r="A33" s="139"/>
      <c r="B33" s="589" t="s">
        <v>264</v>
      </c>
      <c r="C33" s="590"/>
      <c r="D33" s="590"/>
      <c r="E33" s="590"/>
      <c r="F33" s="590"/>
      <c r="G33" s="590"/>
      <c r="H33" s="590"/>
      <c r="I33" s="590"/>
      <c r="J33" s="590"/>
      <c r="K33" s="590"/>
      <c r="L33" s="590"/>
      <c r="M33" s="591"/>
      <c r="N33" s="198">
        <f>ROUND(SUM(N30:N32),2)</f>
        <v>26605.47</v>
      </c>
      <c r="O33" s="199"/>
    </row>
    <row r="34" spans="1:15">
      <c r="A34" s="139"/>
      <c r="B34" s="610" t="s">
        <v>265</v>
      </c>
      <c r="C34" s="611"/>
      <c r="D34" s="611"/>
      <c r="E34" s="611"/>
      <c r="F34" s="611"/>
      <c r="G34" s="611"/>
      <c r="H34" s="611"/>
      <c r="I34" s="611"/>
      <c r="J34" s="611"/>
      <c r="K34" s="611"/>
      <c r="L34" s="611"/>
      <c r="M34" s="611"/>
      <c r="N34" s="612"/>
      <c r="O34" s="188"/>
    </row>
    <row r="35" spans="1:15">
      <c r="A35" s="139"/>
      <c r="B35" s="613"/>
      <c r="C35" s="614"/>
      <c r="D35" s="614"/>
      <c r="E35" s="614"/>
      <c r="F35" s="614"/>
      <c r="G35" s="614"/>
      <c r="H35" s="614"/>
      <c r="I35" s="614"/>
      <c r="J35" s="614"/>
      <c r="K35" s="614"/>
      <c r="L35" s="614"/>
      <c r="M35" s="614"/>
      <c r="N35" s="615"/>
      <c r="O35" s="188"/>
    </row>
    <row r="36" spans="1:15" ht="15.75" thickBot="1">
      <c r="A36" s="139"/>
      <c r="B36" s="616"/>
      <c r="C36" s="617"/>
      <c r="D36" s="617"/>
      <c r="E36" s="617"/>
      <c r="F36" s="617"/>
      <c r="G36" s="617"/>
      <c r="H36" s="617"/>
      <c r="I36" s="617"/>
      <c r="J36" s="617"/>
      <c r="K36" s="617"/>
      <c r="L36" s="617"/>
      <c r="M36" s="617"/>
      <c r="N36" s="618"/>
      <c r="O36" s="188"/>
    </row>
    <row r="37" spans="1:15" ht="15.75" thickBot="1">
      <c r="A37" s="139"/>
      <c r="B37" s="642" t="s">
        <v>3</v>
      </c>
      <c r="C37" s="643"/>
      <c r="D37" s="643"/>
      <c r="E37" s="643"/>
      <c r="F37" s="643"/>
      <c r="G37" s="643"/>
      <c r="H37" s="643"/>
      <c r="I37" s="644"/>
      <c r="J37" s="200" t="s">
        <v>256</v>
      </c>
      <c r="K37" s="201" t="s">
        <v>5</v>
      </c>
      <c r="L37" s="645" t="s">
        <v>266</v>
      </c>
      <c r="M37" s="644"/>
      <c r="N37" s="202" t="s">
        <v>262</v>
      </c>
      <c r="O37" s="191"/>
    </row>
    <row r="38" spans="1:15" ht="15.75" thickBot="1">
      <c r="A38" s="139"/>
      <c r="B38" s="646"/>
      <c r="C38" s="647"/>
      <c r="D38" s="647"/>
      <c r="E38" s="647"/>
      <c r="F38" s="647"/>
      <c r="G38" s="647"/>
      <c r="H38" s="647"/>
      <c r="I38" s="648"/>
      <c r="J38" s="203" t="s">
        <v>14</v>
      </c>
      <c r="K38" s="204"/>
      <c r="L38" s="649"/>
      <c r="M38" s="650"/>
      <c r="N38" s="205"/>
      <c r="O38" s="194"/>
    </row>
    <row r="39" spans="1:15" ht="15.75" thickBot="1">
      <c r="A39" s="139"/>
      <c r="B39" s="596"/>
      <c r="C39" s="597"/>
      <c r="D39" s="597"/>
      <c r="E39" s="597"/>
      <c r="F39" s="597"/>
      <c r="G39" s="597"/>
      <c r="H39" s="597"/>
      <c r="I39" s="651"/>
      <c r="J39" s="206"/>
      <c r="K39" s="207"/>
      <c r="L39" s="633"/>
      <c r="M39" s="634"/>
      <c r="N39" s="205"/>
      <c r="O39" s="194"/>
    </row>
    <row r="40" spans="1:15" ht="15.75" thickBot="1">
      <c r="A40" s="139"/>
      <c r="B40" s="630"/>
      <c r="C40" s="631"/>
      <c r="D40" s="631"/>
      <c r="E40" s="631"/>
      <c r="F40" s="631"/>
      <c r="G40" s="631"/>
      <c r="H40" s="631"/>
      <c r="I40" s="632"/>
      <c r="J40" s="206"/>
      <c r="K40" s="207"/>
      <c r="L40" s="633"/>
      <c r="M40" s="634"/>
      <c r="N40" s="205"/>
      <c r="O40" s="194"/>
    </row>
    <row r="41" spans="1:15" ht="15.75" thickBot="1">
      <c r="A41" s="139"/>
      <c r="B41" s="635" t="s">
        <v>264</v>
      </c>
      <c r="C41" s="636"/>
      <c r="D41" s="636"/>
      <c r="E41" s="636"/>
      <c r="F41" s="636"/>
      <c r="G41" s="636"/>
      <c r="H41" s="636"/>
      <c r="I41" s="636"/>
      <c r="J41" s="590"/>
      <c r="K41" s="590"/>
      <c r="L41" s="590"/>
      <c r="M41" s="591"/>
      <c r="N41" s="208">
        <f>ROUND(SUM(N38:N40),2)</f>
        <v>0</v>
      </c>
      <c r="O41" s="194"/>
    </row>
    <row r="42" spans="1:15">
      <c r="A42" s="139"/>
      <c r="B42" s="610" t="s">
        <v>267</v>
      </c>
      <c r="C42" s="611"/>
      <c r="D42" s="611"/>
      <c r="E42" s="611"/>
      <c r="F42" s="611"/>
      <c r="G42" s="611"/>
      <c r="H42" s="611"/>
      <c r="I42" s="611"/>
      <c r="J42" s="611"/>
      <c r="K42" s="611"/>
      <c r="L42" s="611"/>
      <c r="M42" s="611"/>
      <c r="N42" s="612"/>
      <c r="O42" s="188"/>
    </row>
    <row r="43" spans="1:15">
      <c r="A43" s="139"/>
      <c r="B43" s="613"/>
      <c r="C43" s="614"/>
      <c r="D43" s="614"/>
      <c r="E43" s="614"/>
      <c r="F43" s="614"/>
      <c r="G43" s="614"/>
      <c r="H43" s="614"/>
      <c r="I43" s="614"/>
      <c r="J43" s="614"/>
      <c r="K43" s="614"/>
      <c r="L43" s="614"/>
      <c r="M43" s="614"/>
      <c r="N43" s="615"/>
      <c r="O43" s="188"/>
    </row>
    <row r="44" spans="1:15" ht="15.75" thickBot="1">
      <c r="A44" s="139"/>
      <c r="B44" s="616"/>
      <c r="C44" s="617"/>
      <c r="D44" s="617"/>
      <c r="E44" s="617"/>
      <c r="F44" s="617"/>
      <c r="G44" s="617"/>
      <c r="H44" s="617"/>
      <c r="I44" s="617"/>
      <c r="J44" s="617"/>
      <c r="K44" s="617"/>
      <c r="L44" s="617"/>
      <c r="M44" s="617"/>
      <c r="N44" s="618"/>
      <c r="O44" s="188"/>
    </row>
    <row r="45" spans="1:15" ht="17.25">
      <c r="A45" s="139"/>
      <c r="B45" s="619" t="s">
        <v>268</v>
      </c>
      <c r="C45" s="620"/>
      <c r="D45" s="620"/>
      <c r="E45" s="620"/>
      <c r="F45" s="620"/>
      <c r="G45" s="620"/>
      <c r="H45" s="620"/>
      <c r="I45" s="189" t="s">
        <v>269</v>
      </c>
      <c r="J45" s="209" t="s">
        <v>270</v>
      </c>
      <c r="K45" s="210" t="s">
        <v>271</v>
      </c>
      <c r="L45" s="637" t="s">
        <v>272</v>
      </c>
      <c r="M45" s="638"/>
      <c r="N45" s="190" t="s">
        <v>262</v>
      </c>
      <c r="O45" s="191"/>
    </row>
    <row r="46" spans="1:15">
      <c r="A46" s="139"/>
      <c r="B46" s="639" t="s">
        <v>470</v>
      </c>
      <c r="C46" s="640"/>
      <c r="D46" s="640"/>
      <c r="E46" s="640"/>
      <c r="F46" s="640"/>
      <c r="G46" s="640"/>
      <c r="H46" s="641"/>
      <c r="I46" s="211" t="s">
        <v>14</v>
      </c>
      <c r="J46" s="212" t="s">
        <v>273</v>
      </c>
      <c r="K46" s="211">
        <v>1.3</v>
      </c>
      <c r="L46" s="603">
        <v>10464</v>
      </c>
      <c r="M46" s="604"/>
      <c r="N46" s="193">
        <f>K46*L46</f>
        <v>13603.2</v>
      </c>
      <c r="O46" s="194"/>
    </row>
    <row r="47" spans="1:15" ht="15.75" thickBot="1">
      <c r="A47" s="139"/>
      <c r="B47" s="605"/>
      <c r="C47" s="606"/>
      <c r="D47" s="606"/>
      <c r="E47" s="606"/>
      <c r="F47" s="606"/>
      <c r="G47" s="606"/>
      <c r="H47" s="606"/>
      <c r="I47" s="213"/>
      <c r="J47" s="214"/>
      <c r="K47" s="213"/>
      <c r="L47" s="608"/>
      <c r="M47" s="609"/>
      <c r="N47" s="215"/>
      <c r="O47" s="194"/>
    </row>
    <row r="48" spans="1:15" ht="15.75" thickBot="1">
      <c r="A48" s="139"/>
      <c r="B48" s="589" t="s">
        <v>264</v>
      </c>
      <c r="C48" s="590"/>
      <c r="D48" s="590"/>
      <c r="E48" s="590"/>
      <c r="F48" s="590"/>
      <c r="G48" s="590"/>
      <c r="H48" s="590"/>
      <c r="I48" s="590"/>
      <c r="J48" s="590"/>
      <c r="K48" s="590"/>
      <c r="L48" s="590"/>
      <c r="M48" s="591"/>
      <c r="N48" s="198">
        <f>SUM(N46:N47)</f>
        <v>13603.2</v>
      </c>
      <c r="O48" s="199"/>
    </row>
    <row r="49" spans="1:28">
      <c r="A49" s="139"/>
      <c r="B49" s="610" t="s">
        <v>274</v>
      </c>
      <c r="C49" s="611"/>
      <c r="D49" s="611"/>
      <c r="E49" s="611"/>
      <c r="F49" s="611"/>
      <c r="G49" s="611"/>
      <c r="H49" s="611"/>
      <c r="I49" s="611"/>
      <c r="J49" s="611"/>
      <c r="K49" s="611"/>
      <c r="L49" s="611"/>
      <c r="M49" s="611"/>
      <c r="N49" s="612"/>
      <c r="O49" s="188"/>
    </row>
    <row r="50" spans="1:28">
      <c r="A50" s="139"/>
      <c r="B50" s="613"/>
      <c r="C50" s="614"/>
      <c r="D50" s="614"/>
      <c r="E50" s="614"/>
      <c r="F50" s="614"/>
      <c r="G50" s="614"/>
      <c r="H50" s="614"/>
      <c r="I50" s="614"/>
      <c r="J50" s="614"/>
      <c r="K50" s="614"/>
      <c r="L50" s="614"/>
      <c r="M50" s="614"/>
      <c r="N50" s="615"/>
      <c r="O50" s="188"/>
    </row>
    <row r="51" spans="1:28" ht="15.75" thickBot="1">
      <c r="A51" s="139"/>
      <c r="B51" s="616"/>
      <c r="C51" s="617"/>
      <c r="D51" s="617"/>
      <c r="E51" s="617"/>
      <c r="F51" s="617"/>
      <c r="G51" s="617"/>
      <c r="H51" s="617"/>
      <c r="I51" s="617"/>
      <c r="J51" s="617"/>
      <c r="K51" s="617"/>
      <c r="L51" s="617"/>
      <c r="M51" s="617"/>
      <c r="N51" s="618"/>
      <c r="O51" s="188"/>
      <c r="T51" s="216"/>
    </row>
    <row r="52" spans="1:28" ht="27.6" customHeight="1">
      <c r="A52" s="139"/>
      <c r="B52" s="619" t="s">
        <v>275</v>
      </c>
      <c r="C52" s="620"/>
      <c r="D52" s="620"/>
      <c r="E52" s="620"/>
      <c r="F52" s="620"/>
      <c r="G52" s="620"/>
      <c r="H52" s="620"/>
      <c r="I52" s="189"/>
      <c r="J52" s="217" t="s">
        <v>256</v>
      </c>
      <c r="K52" s="218" t="s">
        <v>468</v>
      </c>
      <c r="L52" s="621" t="s">
        <v>5</v>
      </c>
      <c r="M52" s="622"/>
      <c r="N52" s="220" t="s">
        <v>262</v>
      </c>
      <c r="O52" s="221"/>
    </row>
    <row r="53" spans="1:28">
      <c r="A53" s="139"/>
      <c r="B53" s="600" t="s">
        <v>467</v>
      </c>
      <c r="C53" s="601"/>
      <c r="D53" s="601"/>
      <c r="E53" s="601"/>
      <c r="F53" s="601"/>
      <c r="G53" s="601"/>
      <c r="H53" s="602"/>
      <c r="I53" s="222"/>
      <c r="J53" s="223" t="s">
        <v>469</v>
      </c>
      <c r="K53" s="224">
        <v>29224.69</v>
      </c>
      <c r="L53" s="623">
        <f>0.007</f>
        <v>7.0000000000000001E-3</v>
      </c>
      <c r="M53" s="624"/>
      <c r="N53" s="225">
        <f>K53*L53</f>
        <v>204.57282999999998</v>
      </c>
      <c r="O53" s="226"/>
      <c r="R53" s="227"/>
    </row>
    <row r="54" spans="1:28">
      <c r="A54" s="139"/>
      <c r="B54" s="625"/>
      <c r="C54" s="626"/>
      <c r="D54" s="626"/>
      <c r="E54" s="626"/>
      <c r="F54" s="626"/>
      <c r="G54" s="626"/>
      <c r="H54" s="627"/>
      <c r="I54" s="222"/>
      <c r="J54" s="228"/>
      <c r="K54" s="224"/>
      <c r="L54" s="628"/>
      <c r="M54" s="629"/>
      <c r="N54" s="225"/>
      <c r="O54" s="226"/>
      <c r="Y54" s="598"/>
      <c r="Z54" s="229"/>
      <c r="AA54" s="230"/>
      <c r="AB54" s="599"/>
    </row>
    <row r="55" spans="1:28">
      <c r="A55" s="139"/>
      <c r="B55" s="600"/>
      <c r="C55" s="601"/>
      <c r="D55" s="601"/>
      <c r="E55" s="601"/>
      <c r="F55" s="601"/>
      <c r="G55" s="601"/>
      <c r="H55" s="602"/>
      <c r="I55" s="222"/>
      <c r="J55" s="228"/>
      <c r="K55" s="224"/>
      <c r="L55" s="603"/>
      <c r="M55" s="604"/>
      <c r="N55" s="225"/>
      <c r="O55" s="226"/>
      <c r="Y55" s="598"/>
      <c r="Z55" s="229"/>
      <c r="AA55" s="230"/>
      <c r="AB55" s="599"/>
    </row>
    <row r="56" spans="1:28" ht="15.75" thickBot="1">
      <c r="A56" s="139"/>
      <c r="B56" s="605"/>
      <c r="C56" s="606"/>
      <c r="D56" s="606"/>
      <c r="E56" s="606"/>
      <c r="F56" s="606"/>
      <c r="G56" s="606"/>
      <c r="H56" s="607"/>
      <c r="I56" s="213"/>
      <c r="J56" s="214"/>
      <c r="K56" s="213"/>
      <c r="L56" s="608"/>
      <c r="M56" s="609"/>
      <c r="N56" s="215"/>
      <c r="O56" s="194"/>
      <c r="Y56" s="598"/>
      <c r="Z56" s="229"/>
      <c r="AA56" s="230"/>
      <c r="AB56" s="599"/>
    </row>
    <row r="57" spans="1:28" ht="15.75" thickBot="1">
      <c r="A57" s="139"/>
      <c r="B57" s="589" t="s">
        <v>264</v>
      </c>
      <c r="C57" s="590"/>
      <c r="D57" s="590"/>
      <c r="E57" s="590"/>
      <c r="F57" s="590"/>
      <c r="G57" s="590"/>
      <c r="H57" s="590"/>
      <c r="I57" s="590"/>
      <c r="J57" s="590"/>
      <c r="K57" s="590"/>
      <c r="L57" s="590"/>
      <c r="M57" s="591"/>
      <c r="N57" s="198">
        <f>ROUND(SUM(N53:N56),2)</f>
        <v>204.57</v>
      </c>
      <c r="O57" s="194"/>
    </row>
    <row r="58" spans="1:28" ht="15.75" thickBot="1">
      <c r="A58" s="139"/>
      <c r="B58" s="181"/>
      <c r="C58" s="147"/>
      <c r="D58" s="147"/>
      <c r="E58" s="147"/>
      <c r="F58" s="147"/>
      <c r="G58" s="147"/>
      <c r="H58" s="147"/>
      <c r="I58" s="147"/>
      <c r="J58" s="147"/>
      <c r="K58" s="147"/>
      <c r="L58" s="147"/>
      <c r="M58" s="147"/>
      <c r="N58" s="182"/>
      <c r="O58" s="141"/>
    </row>
    <row r="59" spans="1:28" ht="15.75" thickBot="1">
      <c r="A59" s="139"/>
      <c r="B59" s="592" t="s">
        <v>279</v>
      </c>
      <c r="C59" s="593"/>
      <c r="D59" s="593"/>
      <c r="E59" s="593"/>
      <c r="F59" s="593"/>
      <c r="G59" s="593"/>
      <c r="H59" s="593"/>
      <c r="I59" s="593"/>
      <c r="J59" s="593"/>
      <c r="K59" s="593"/>
      <c r="L59" s="593"/>
      <c r="M59" s="594"/>
      <c r="N59" s="231">
        <f>ROUND(N33+N41+N48+N57,2)</f>
        <v>40413.24</v>
      </c>
      <c r="O59" s="232"/>
      <c r="P59" s="364"/>
      <c r="S59" s="227"/>
    </row>
    <row r="60" spans="1:28">
      <c r="A60" s="139"/>
      <c r="B60" s="610" t="s">
        <v>280</v>
      </c>
      <c r="C60" s="611"/>
      <c r="D60" s="611"/>
      <c r="E60" s="611"/>
      <c r="F60" s="611"/>
      <c r="G60" s="611"/>
      <c r="H60" s="611"/>
      <c r="I60" s="611"/>
      <c r="J60" s="611"/>
      <c r="K60" s="611"/>
      <c r="L60" s="611"/>
      <c r="M60" s="611"/>
      <c r="N60" s="612"/>
      <c r="O60" s="188"/>
    </row>
    <row r="61" spans="1:28">
      <c r="A61" s="139"/>
      <c r="B61" s="613"/>
      <c r="C61" s="614"/>
      <c r="D61" s="614"/>
      <c r="E61" s="614"/>
      <c r="F61" s="614"/>
      <c r="G61" s="614"/>
      <c r="H61" s="614"/>
      <c r="I61" s="614"/>
      <c r="J61" s="614"/>
      <c r="K61" s="614"/>
      <c r="L61" s="614"/>
      <c r="M61" s="614"/>
      <c r="N61" s="615"/>
      <c r="O61" s="188"/>
    </row>
    <row r="62" spans="1:28" ht="15.75" thickBot="1">
      <c r="A62" s="139"/>
      <c r="B62" s="616"/>
      <c r="C62" s="617"/>
      <c r="D62" s="617"/>
      <c r="E62" s="617"/>
      <c r="F62" s="617"/>
      <c r="G62" s="617"/>
      <c r="H62" s="617"/>
      <c r="I62" s="617"/>
      <c r="J62" s="617"/>
      <c r="K62" s="617"/>
      <c r="L62" s="617"/>
      <c r="M62" s="617"/>
      <c r="N62" s="618"/>
      <c r="O62" s="188"/>
    </row>
    <row r="63" spans="1:28" ht="15.75" thickBot="1">
      <c r="A63" s="139"/>
      <c r="B63" s="619" t="s">
        <v>281</v>
      </c>
      <c r="C63" s="620"/>
      <c r="D63" s="620"/>
      <c r="E63" s="620"/>
      <c r="F63" s="620"/>
      <c r="G63" s="620"/>
      <c r="H63" s="620"/>
      <c r="I63" s="209"/>
      <c r="J63" s="219"/>
      <c r="K63" s="218" t="s">
        <v>282</v>
      </c>
      <c r="L63" s="621" t="s">
        <v>283</v>
      </c>
      <c r="M63" s="622"/>
      <c r="N63" s="220"/>
      <c r="O63" s="221"/>
    </row>
    <row r="64" spans="1:28" ht="15.75" thickBot="1">
      <c r="A64" s="139"/>
      <c r="B64" s="596" t="s">
        <v>284</v>
      </c>
      <c r="C64" s="597"/>
      <c r="D64" s="597"/>
      <c r="E64" s="597"/>
      <c r="F64" s="597"/>
      <c r="G64" s="597"/>
      <c r="H64" s="597"/>
      <c r="I64" s="233"/>
      <c r="J64" s="234"/>
      <c r="K64" s="235">
        <v>0.23</v>
      </c>
      <c r="L64" s="585"/>
      <c r="M64" s="586"/>
      <c r="N64" s="236">
        <f>$N$59*K64</f>
        <v>9295.0452000000005</v>
      </c>
      <c r="O64" s="237"/>
    </row>
    <row r="65" spans="1:19" ht="15.75" thickBot="1">
      <c r="A65" s="139"/>
      <c r="B65" s="238" t="s">
        <v>285</v>
      </c>
      <c r="C65" s="239"/>
      <c r="D65" s="239"/>
      <c r="E65" s="239"/>
      <c r="F65" s="239"/>
      <c r="G65" s="239"/>
      <c r="H65" s="239"/>
      <c r="I65" s="233"/>
      <c r="J65" s="234"/>
      <c r="K65" s="235">
        <v>0.02</v>
      </c>
      <c r="L65" s="585"/>
      <c r="M65" s="586"/>
      <c r="N65" s="236">
        <f>$N$59*K65</f>
        <v>808.26479999999992</v>
      </c>
      <c r="O65" s="237"/>
    </row>
    <row r="66" spans="1:19" ht="15.75" thickBot="1">
      <c r="A66" s="139"/>
      <c r="B66" s="173" t="s">
        <v>286</v>
      </c>
      <c r="C66" s="174"/>
      <c r="D66" s="174"/>
      <c r="E66" s="174"/>
      <c r="F66" s="174"/>
      <c r="G66" s="174"/>
      <c r="H66" s="174"/>
      <c r="I66" s="240"/>
      <c r="J66" s="241"/>
      <c r="K66" s="235">
        <v>0.05</v>
      </c>
      <c r="L66" s="587"/>
      <c r="M66" s="588"/>
      <c r="N66" s="236">
        <f>$N$59*K66</f>
        <v>2020.662</v>
      </c>
      <c r="O66" s="237"/>
    </row>
    <row r="67" spans="1:19" ht="15.75" thickBot="1">
      <c r="A67" s="139"/>
      <c r="B67" s="589" t="s">
        <v>264</v>
      </c>
      <c r="C67" s="590"/>
      <c r="D67" s="590"/>
      <c r="E67" s="590"/>
      <c r="F67" s="590"/>
      <c r="G67" s="590"/>
      <c r="H67" s="590"/>
      <c r="I67" s="590"/>
      <c r="J67" s="590"/>
      <c r="K67" s="590"/>
      <c r="L67" s="590"/>
      <c r="M67" s="591"/>
      <c r="N67" s="236">
        <f>ROUND(SUM(N64:N66),2)</f>
        <v>12123.97</v>
      </c>
      <c r="O67" s="242"/>
    </row>
    <row r="68" spans="1:19" ht="15.75" thickBot="1">
      <c r="A68" s="139"/>
      <c r="B68" s="181"/>
      <c r="C68" s="147"/>
      <c r="D68" s="147"/>
      <c r="E68" s="147"/>
      <c r="F68" s="147"/>
      <c r="G68" s="147"/>
      <c r="H68" s="147"/>
      <c r="I68" s="147"/>
      <c r="J68" s="147"/>
      <c r="K68" s="147"/>
      <c r="L68" s="147"/>
      <c r="M68" s="147"/>
      <c r="N68" s="182"/>
      <c r="O68" s="141"/>
    </row>
    <row r="69" spans="1:19" ht="15.75" thickBot="1">
      <c r="A69" s="139"/>
      <c r="B69" s="592" t="s">
        <v>287</v>
      </c>
      <c r="C69" s="593"/>
      <c r="D69" s="593"/>
      <c r="E69" s="593"/>
      <c r="F69" s="593"/>
      <c r="G69" s="593"/>
      <c r="H69" s="593"/>
      <c r="I69" s="593"/>
      <c r="J69" s="593"/>
      <c r="K69" s="593"/>
      <c r="L69" s="593"/>
      <c r="M69" s="594"/>
      <c r="N69" s="243">
        <f>ROUND(N59+N67,2)</f>
        <v>52537.21</v>
      </c>
      <c r="O69" s="242"/>
      <c r="S69" s="227"/>
    </row>
    <row r="70" spans="1:19">
      <c r="A70" s="139"/>
      <c r="B70" s="177"/>
      <c r="C70" s="178"/>
      <c r="D70" s="178"/>
      <c r="E70" s="178"/>
      <c r="F70" s="178"/>
      <c r="G70" s="178"/>
      <c r="H70" s="178"/>
      <c r="I70" s="178"/>
      <c r="J70" s="178"/>
      <c r="K70" s="178"/>
      <c r="L70" s="178"/>
      <c r="M70" s="178"/>
      <c r="N70" s="179"/>
      <c r="O70" s="141"/>
    </row>
    <row r="71" spans="1:19">
      <c r="A71" s="139"/>
      <c r="B71" s="181"/>
      <c r="C71" s="147"/>
      <c r="D71" s="147"/>
      <c r="E71" s="147"/>
      <c r="F71" s="147"/>
      <c r="G71" s="147"/>
      <c r="H71" s="147"/>
      <c r="I71" s="147"/>
      <c r="J71" s="147"/>
      <c r="K71" s="147"/>
      <c r="L71" s="147"/>
      <c r="M71" s="147"/>
      <c r="N71" s="182"/>
      <c r="O71" s="141"/>
    </row>
    <row r="72" spans="1:19">
      <c r="A72" s="139"/>
      <c r="B72" s="181"/>
      <c r="C72" s="147"/>
      <c r="D72" s="147"/>
      <c r="E72" s="147"/>
      <c r="F72" s="147"/>
      <c r="G72" s="147"/>
      <c r="H72" s="147"/>
      <c r="I72" s="147"/>
      <c r="J72" s="147"/>
      <c r="K72" s="147"/>
      <c r="L72" s="147"/>
      <c r="M72" s="147"/>
      <c r="N72" s="182"/>
      <c r="O72" s="141"/>
    </row>
    <row r="73" spans="1:19">
      <c r="A73" s="139"/>
      <c r="B73" s="181"/>
      <c r="C73" s="147"/>
      <c r="D73" s="147"/>
      <c r="E73" s="147"/>
      <c r="F73" s="147"/>
      <c r="G73" s="244" t="s">
        <v>288</v>
      </c>
      <c r="H73" s="244"/>
      <c r="I73" s="244"/>
      <c r="J73" s="244"/>
      <c r="K73" s="147"/>
      <c r="L73" s="147"/>
      <c r="M73" s="147"/>
      <c r="N73" s="182"/>
      <c r="O73" s="141"/>
    </row>
    <row r="74" spans="1:19">
      <c r="A74" s="139"/>
      <c r="B74" s="181"/>
      <c r="C74" s="147"/>
      <c r="D74" s="147"/>
      <c r="E74" s="147"/>
      <c r="F74" s="147"/>
      <c r="G74" s="244" t="s">
        <v>289</v>
      </c>
      <c r="H74" s="595" t="s">
        <v>442</v>
      </c>
      <c r="I74" s="595"/>
      <c r="J74" s="595"/>
      <c r="K74" s="147"/>
      <c r="L74" s="147"/>
      <c r="M74" s="147"/>
      <c r="N74" s="182"/>
      <c r="O74" s="245"/>
    </row>
    <row r="75" spans="1:19">
      <c r="A75" s="139"/>
      <c r="B75" s="181"/>
      <c r="C75" s="147"/>
      <c r="D75" s="147"/>
      <c r="E75" s="147"/>
      <c r="F75" s="147"/>
      <c r="G75" s="244" t="s">
        <v>458</v>
      </c>
      <c r="H75" s="147"/>
      <c r="I75" s="147"/>
      <c r="J75" s="147"/>
      <c r="K75" s="147"/>
      <c r="L75" s="147"/>
      <c r="M75" s="147"/>
      <c r="N75" s="182"/>
      <c r="O75" s="245"/>
    </row>
    <row r="76" spans="1:19">
      <c r="A76" s="139"/>
      <c r="B76" s="162"/>
      <c r="C76" s="246"/>
      <c r="D76" s="246"/>
      <c r="E76" s="246"/>
      <c r="F76" s="246"/>
      <c r="G76" s="244" t="s">
        <v>290</v>
      </c>
      <c r="H76" s="246"/>
      <c r="I76" s="246"/>
      <c r="J76" s="246"/>
      <c r="K76" s="246"/>
      <c r="L76" s="246"/>
      <c r="M76" s="246"/>
      <c r="N76" s="247"/>
      <c r="O76" s="248"/>
    </row>
    <row r="77" spans="1:19">
      <c r="A77" s="139"/>
      <c r="B77" s="181"/>
      <c r="C77" s="147"/>
      <c r="D77" s="147"/>
      <c r="E77" s="147"/>
      <c r="F77" s="147"/>
      <c r="G77" s="147" t="s">
        <v>291</v>
      </c>
      <c r="H77" s="147"/>
      <c r="I77" s="147"/>
      <c r="J77" s="147"/>
      <c r="K77" s="147"/>
      <c r="L77" s="147"/>
      <c r="M77" s="147"/>
      <c r="N77" s="182"/>
      <c r="O77" s="141"/>
    </row>
    <row r="78" spans="1:19" ht="15.75">
      <c r="A78" s="139"/>
      <c r="B78" s="250"/>
      <c r="C78" s="249"/>
      <c r="D78" s="249"/>
      <c r="E78" s="147"/>
      <c r="F78" s="147"/>
      <c r="G78" s="147"/>
      <c r="H78" s="147"/>
      <c r="I78" s="147"/>
      <c r="J78" s="579"/>
      <c r="K78" s="579"/>
      <c r="L78" s="579"/>
      <c r="M78" s="579"/>
      <c r="N78" s="580"/>
      <c r="O78" s="251"/>
    </row>
    <row r="79" spans="1:19" ht="16.5" thickBot="1">
      <c r="A79" s="139"/>
      <c r="B79" s="583"/>
      <c r="C79" s="584"/>
      <c r="D79" s="584"/>
      <c r="E79" s="214"/>
      <c r="F79" s="214"/>
      <c r="G79" s="214"/>
      <c r="H79" s="214"/>
      <c r="I79" s="214"/>
      <c r="J79" s="581"/>
      <c r="K79" s="581"/>
      <c r="L79" s="581"/>
      <c r="M79" s="581"/>
      <c r="N79" s="582"/>
      <c r="O79" s="251"/>
    </row>
    <row r="80" spans="1:19" ht="15.75" thickBot="1">
      <c r="A80" s="252"/>
      <c r="B80" s="253"/>
      <c r="C80" s="253"/>
      <c r="D80" s="253"/>
      <c r="E80" s="253"/>
      <c r="F80" s="253"/>
      <c r="G80" s="253"/>
      <c r="H80" s="253"/>
      <c r="I80" s="253"/>
      <c r="J80" s="253"/>
      <c r="K80" s="253"/>
      <c r="L80" s="253"/>
      <c r="M80" s="253"/>
      <c r="N80" s="253"/>
      <c r="O80" s="254"/>
    </row>
    <row r="81" ht="15.75" thickTop="1"/>
  </sheetData>
  <mergeCells count="86">
    <mergeCell ref="N12:N14"/>
    <mergeCell ref="C14:J14"/>
    <mergeCell ref="B3:E3"/>
    <mergeCell ref="B6:N6"/>
    <mergeCell ref="B8:B14"/>
    <mergeCell ref="C8:J8"/>
    <mergeCell ref="K8:N9"/>
    <mergeCell ref="C9:J9"/>
    <mergeCell ref="C10:J10"/>
    <mergeCell ref="K10:K11"/>
    <mergeCell ref="L10:N11"/>
    <mergeCell ref="C11:J11"/>
    <mergeCell ref="C24:K24"/>
    <mergeCell ref="L24:M24"/>
    <mergeCell ref="C12:J13"/>
    <mergeCell ref="K12:K14"/>
    <mergeCell ref="L12:L14"/>
    <mergeCell ref="M12:M14"/>
    <mergeCell ref="U15:V15"/>
    <mergeCell ref="R16:S16"/>
    <mergeCell ref="B18:E18"/>
    <mergeCell ref="B22:N22"/>
    <mergeCell ref="U22:V22"/>
    <mergeCell ref="C25:K25"/>
    <mergeCell ref="L25:M25"/>
    <mergeCell ref="B26:N28"/>
    <mergeCell ref="B29:F29"/>
    <mergeCell ref="G29:H29"/>
    <mergeCell ref="I29:J29"/>
    <mergeCell ref="L29:M29"/>
    <mergeCell ref="B34:N36"/>
    <mergeCell ref="B30:F30"/>
    <mergeCell ref="G30:H30"/>
    <mergeCell ref="I30:J30"/>
    <mergeCell ref="L30:M30"/>
    <mergeCell ref="B31:F31"/>
    <mergeCell ref="L31:M31"/>
    <mergeCell ref="B32:F32"/>
    <mergeCell ref="G32:H32"/>
    <mergeCell ref="I32:J32"/>
    <mergeCell ref="L32:M32"/>
    <mergeCell ref="B33:M33"/>
    <mergeCell ref="B37:I37"/>
    <mergeCell ref="L37:M37"/>
    <mergeCell ref="B38:I38"/>
    <mergeCell ref="L38:M38"/>
    <mergeCell ref="B39:I39"/>
    <mergeCell ref="L39:M39"/>
    <mergeCell ref="B49:N51"/>
    <mergeCell ref="B40:I40"/>
    <mergeCell ref="L40:M40"/>
    <mergeCell ref="B41:M41"/>
    <mergeCell ref="B42:N44"/>
    <mergeCell ref="B45:H45"/>
    <mergeCell ref="L45:M45"/>
    <mergeCell ref="B46:H46"/>
    <mergeCell ref="L46:M46"/>
    <mergeCell ref="B47:H47"/>
    <mergeCell ref="L47:M47"/>
    <mergeCell ref="B48:M48"/>
    <mergeCell ref="B52:H52"/>
    <mergeCell ref="L52:M52"/>
    <mergeCell ref="B53:H53"/>
    <mergeCell ref="L53:M53"/>
    <mergeCell ref="B54:H54"/>
    <mergeCell ref="L54:M54"/>
    <mergeCell ref="B64:H64"/>
    <mergeCell ref="L64:M64"/>
    <mergeCell ref="Y54:Y56"/>
    <mergeCell ref="AB54:AB56"/>
    <mergeCell ref="B55:H55"/>
    <mergeCell ref="L55:M55"/>
    <mergeCell ref="B56:H56"/>
    <mergeCell ref="L56:M56"/>
    <mergeCell ref="B57:M57"/>
    <mergeCell ref="B59:M59"/>
    <mergeCell ref="B60:N62"/>
    <mergeCell ref="B63:H63"/>
    <mergeCell ref="L63:M63"/>
    <mergeCell ref="J78:N79"/>
    <mergeCell ref="B79:D79"/>
    <mergeCell ref="L65:M65"/>
    <mergeCell ref="L66:M66"/>
    <mergeCell ref="B67:M67"/>
    <mergeCell ref="B69:M69"/>
    <mergeCell ref="H74:J74"/>
  </mergeCells>
  <pageMargins left="0.7" right="0.7" top="0.75" bottom="0.75" header="0.3" footer="0.3"/>
  <pageSetup scale="43" orientation="portrait" r:id="rId1"/>
  <colBreaks count="1" manualBreakCount="1">
    <brk id="1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3"/>
  <sheetViews>
    <sheetView view="pageBreakPreview" topLeftCell="A33" zoomScale="85" zoomScaleNormal="55" zoomScaleSheetLayoutView="85" workbookViewId="0">
      <selection activeCell="N43" sqref="N43"/>
    </sheetView>
  </sheetViews>
  <sheetFormatPr baseColWidth="10" defaultColWidth="11.42578125" defaultRowHeight="15"/>
  <cols>
    <col min="1" max="1" width="11.42578125" style="135"/>
    <col min="2" max="2" width="43.140625" style="135" bestFit="1" customWidth="1"/>
    <col min="3" max="8" width="11.42578125" style="135"/>
    <col min="9" max="9" width="12.5703125" style="135" bestFit="1" customWidth="1"/>
    <col min="10" max="10" width="11.42578125" style="135"/>
    <col min="11" max="11" width="15.140625" style="135" bestFit="1" customWidth="1"/>
    <col min="12" max="13" width="11.42578125" style="135"/>
    <col min="14" max="14" width="29" style="135" customWidth="1"/>
    <col min="15" max="16" width="11.42578125" style="135"/>
    <col min="17" max="17" width="13.7109375" style="135" bestFit="1" customWidth="1"/>
    <col min="18" max="18" width="17.42578125" style="135" bestFit="1" customWidth="1"/>
    <col min="19" max="19" width="19.85546875" style="135" customWidth="1"/>
    <col min="20" max="26" width="11.42578125" style="135"/>
    <col min="27" max="27" width="13.140625" style="135" bestFit="1" customWidth="1"/>
    <col min="28" max="28" width="16" style="135" bestFit="1" customWidth="1"/>
    <col min="29" max="44" width="11.42578125" style="135"/>
    <col min="45" max="45" width="15.7109375" style="135" bestFit="1" customWidth="1"/>
    <col min="46" max="46" width="13.42578125" style="135" bestFit="1" customWidth="1"/>
    <col min="47" max="16384" width="11.42578125" style="135"/>
  </cols>
  <sheetData>
    <row r="1" spans="1:19" ht="15.75" thickBot="1">
      <c r="A1" s="134"/>
    </row>
    <row r="2" spans="1:19" ht="15.75" thickTop="1">
      <c r="A2" s="136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8"/>
    </row>
    <row r="3" spans="1:19">
      <c r="A3" s="139"/>
      <c r="B3" s="687" t="s">
        <v>237</v>
      </c>
      <c r="C3" s="687"/>
      <c r="D3" s="687"/>
      <c r="E3" s="687"/>
      <c r="F3" s="140"/>
      <c r="G3" s="140"/>
      <c r="H3" s="140"/>
      <c r="I3" s="140"/>
      <c r="J3" s="140"/>
      <c r="K3" s="140"/>
      <c r="L3" s="140"/>
      <c r="M3" s="140"/>
      <c r="N3" s="140"/>
      <c r="O3" s="141"/>
    </row>
    <row r="4" spans="1:19">
      <c r="A4" s="139"/>
      <c r="B4" s="142" t="s">
        <v>0</v>
      </c>
      <c r="C4" s="143" t="s">
        <v>1</v>
      </c>
      <c r="D4" s="142" t="s">
        <v>238</v>
      </c>
      <c r="E4" s="143">
        <v>1</v>
      </c>
      <c r="F4" s="140"/>
      <c r="G4" s="140"/>
      <c r="H4" s="140"/>
      <c r="I4" s="140"/>
      <c r="J4" s="140"/>
      <c r="K4" s="140"/>
      <c r="L4" s="140"/>
      <c r="M4" s="140"/>
      <c r="N4" s="140"/>
      <c r="O4" s="141"/>
    </row>
    <row r="5" spans="1:19">
      <c r="A5" s="139"/>
      <c r="B5" s="144"/>
      <c r="C5" s="145"/>
      <c r="D5" s="144"/>
      <c r="E5" s="145"/>
      <c r="F5" s="140"/>
      <c r="G5" s="140"/>
      <c r="H5" s="140"/>
      <c r="I5" s="140"/>
      <c r="J5" s="140"/>
      <c r="K5" s="140"/>
      <c r="L5" s="140"/>
      <c r="M5" s="140"/>
      <c r="N5" s="140"/>
      <c r="O5" s="141"/>
    </row>
    <row r="6" spans="1:19" ht="36" customHeight="1">
      <c r="A6" s="139"/>
      <c r="B6" s="688" t="s">
        <v>239</v>
      </c>
      <c r="C6" s="688"/>
      <c r="D6" s="688"/>
      <c r="E6" s="688"/>
      <c r="F6" s="688"/>
      <c r="G6" s="688"/>
      <c r="H6" s="688"/>
      <c r="I6" s="688"/>
      <c r="J6" s="688"/>
      <c r="K6" s="688"/>
      <c r="L6" s="688"/>
      <c r="M6" s="688"/>
      <c r="N6" s="688"/>
      <c r="O6" s="146"/>
    </row>
    <row r="7" spans="1:19" ht="15.75" thickBot="1">
      <c r="A7" s="139"/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1"/>
    </row>
    <row r="8" spans="1:19">
      <c r="A8" s="139"/>
      <c r="B8" s="689"/>
      <c r="C8" s="691"/>
      <c r="D8" s="692"/>
      <c r="E8" s="692"/>
      <c r="F8" s="692"/>
      <c r="G8" s="692"/>
      <c r="H8" s="692"/>
      <c r="I8" s="692"/>
      <c r="J8" s="693"/>
      <c r="K8" s="694"/>
      <c r="L8" s="695"/>
      <c r="M8" s="695"/>
      <c r="N8" s="696"/>
      <c r="O8" s="149"/>
    </row>
    <row r="9" spans="1:19">
      <c r="A9" s="139"/>
      <c r="B9" s="690"/>
      <c r="C9" s="684" t="s">
        <v>240</v>
      </c>
      <c r="D9" s="685"/>
      <c r="E9" s="685"/>
      <c r="F9" s="685"/>
      <c r="G9" s="685"/>
      <c r="H9" s="685"/>
      <c r="I9" s="685"/>
      <c r="J9" s="686"/>
      <c r="K9" s="697"/>
      <c r="L9" s="698"/>
      <c r="M9" s="698"/>
      <c r="N9" s="699"/>
      <c r="O9" s="149"/>
    </row>
    <row r="10" spans="1:19">
      <c r="A10" s="139"/>
      <c r="B10" s="690"/>
      <c r="C10" s="684"/>
      <c r="D10" s="685"/>
      <c r="E10" s="685"/>
      <c r="F10" s="685"/>
      <c r="G10" s="685"/>
      <c r="H10" s="685"/>
      <c r="I10" s="685"/>
      <c r="J10" s="686"/>
      <c r="K10" s="680" t="s">
        <v>241</v>
      </c>
      <c r="L10" s="701"/>
      <c r="M10" s="702"/>
      <c r="N10" s="703"/>
      <c r="O10" s="149"/>
    </row>
    <row r="11" spans="1:19">
      <c r="A11" s="139"/>
      <c r="B11" s="690"/>
      <c r="C11" s="684" t="s">
        <v>242</v>
      </c>
      <c r="D11" s="685"/>
      <c r="E11" s="685"/>
      <c r="F11" s="685"/>
      <c r="G11" s="685"/>
      <c r="H11" s="685"/>
      <c r="I11" s="685"/>
      <c r="J11" s="686"/>
      <c r="K11" s="700"/>
      <c r="L11" s="704"/>
      <c r="M11" s="705"/>
      <c r="N11" s="706"/>
      <c r="O11" s="151"/>
    </row>
    <row r="12" spans="1:19">
      <c r="A12" s="139"/>
      <c r="B12" s="690"/>
      <c r="C12" s="677"/>
      <c r="D12" s="678"/>
      <c r="E12" s="678"/>
      <c r="F12" s="678"/>
      <c r="G12" s="678"/>
      <c r="H12" s="678"/>
      <c r="I12" s="678"/>
      <c r="J12" s="679"/>
      <c r="K12" s="680" t="s">
        <v>243</v>
      </c>
      <c r="L12" s="680">
        <v>1</v>
      </c>
      <c r="M12" s="680" t="s">
        <v>244</v>
      </c>
      <c r="N12" s="682">
        <v>1</v>
      </c>
      <c r="O12" s="149"/>
    </row>
    <row r="13" spans="1:19">
      <c r="A13" s="139"/>
      <c r="B13" s="690"/>
      <c r="C13" s="677"/>
      <c r="D13" s="678"/>
      <c r="E13" s="678"/>
      <c r="F13" s="678"/>
      <c r="G13" s="678"/>
      <c r="H13" s="678"/>
      <c r="I13" s="678"/>
      <c r="J13" s="679"/>
      <c r="K13" s="681"/>
      <c r="L13" s="681"/>
      <c r="M13" s="681"/>
      <c r="N13" s="683"/>
      <c r="O13" s="149"/>
    </row>
    <row r="14" spans="1:19">
      <c r="A14" s="139"/>
      <c r="B14" s="690"/>
      <c r="C14" s="684" t="s">
        <v>245</v>
      </c>
      <c r="D14" s="685"/>
      <c r="E14" s="685"/>
      <c r="F14" s="685"/>
      <c r="G14" s="685"/>
      <c r="H14" s="685"/>
      <c r="I14" s="685"/>
      <c r="J14" s="686"/>
      <c r="K14" s="681"/>
      <c r="L14" s="681"/>
      <c r="M14" s="681"/>
      <c r="N14" s="683"/>
      <c r="O14" s="149"/>
    </row>
    <row r="15" spans="1:19" ht="15.75" thickBot="1">
      <c r="A15" s="139"/>
      <c r="B15" s="152"/>
      <c r="C15" s="153"/>
      <c r="D15" s="153"/>
      <c r="E15" s="153"/>
      <c r="F15" s="153"/>
      <c r="G15" s="153"/>
      <c r="H15" s="153"/>
      <c r="I15" s="153"/>
      <c r="J15" s="153"/>
      <c r="K15" s="153"/>
      <c r="L15" s="154"/>
      <c r="M15" s="154"/>
      <c r="N15" s="155"/>
      <c r="O15" s="156"/>
    </row>
    <row r="16" spans="1:19">
      <c r="A16" s="139"/>
      <c r="B16" s="157"/>
      <c r="C16" s="148"/>
      <c r="D16" s="148"/>
      <c r="E16" s="148"/>
      <c r="F16" s="148"/>
      <c r="G16" s="148"/>
      <c r="H16" s="148"/>
      <c r="I16" s="148"/>
      <c r="J16" s="148"/>
      <c r="K16" s="158" t="s">
        <v>247</v>
      </c>
      <c r="L16" s="159" t="s">
        <v>248</v>
      </c>
      <c r="M16" s="159" t="s">
        <v>249</v>
      </c>
      <c r="N16" s="160" t="s">
        <v>250</v>
      </c>
      <c r="O16" s="151"/>
      <c r="R16" s="666"/>
      <c r="S16" s="666"/>
    </row>
    <row r="17" spans="1:46">
      <c r="A17" s="139"/>
      <c r="B17" s="162"/>
      <c r="C17" s="150"/>
      <c r="D17" s="150"/>
      <c r="E17" s="150"/>
      <c r="F17" s="150"/>
      <c r="G17" s="150"/>
      <c r="H17" s="150"/>
      <c r="I17" s="150"/>
      <c r="J17" s="150"/>
      <c r="K17" s="163"/>
      <c r="L17" s="164"/>
      <c r="M17" s="164"/>
      <c r="N17" s="165"/>
      <c r="O17" s="166"/>
      <c r="R17" s="229"/>
      <c r="S17" s="258"/>
    </row>
    <row r="18" spans="1:46">
      <c r="A18" s="139"/>
      <c r="B18" s="667" t="s">
        <v>251</v>
      </c>
      <c r="C18" s="668"/>
      <c r="D18" s="668"/>
      <c r="E18" s="668"/>
      <c r="F18" s="150"/>
      <c r="G18" s="150"/>
      <c r="H18" s="150"/>
      <c r="I18" s="147"/>
      <c r="J18" s="150"/>
      <c r="K18" s="163"/>
      <c r="L18" s="147"/>
      <c r="M18" s="147"/>
      <c r="N18" s="167"/>
      <c r="O18" s="166"/>
      <c r="R18" s="229"/>
      <c r="S18" s="258"/>
    </row>
    <row r="19" spans="1:46">
      <c r="A19" s="139"/>
      <c r="B19" s="168"/>
      <c r="C19" s="169"/>
      <c r="D19" s="169"/>
      <c r="E19" s="169"/>
      <c r="F19" s="169"/>
      <c r="G19" s="169"/>
      <c r="H19" s="169"/>
      <c r="I19" s="169"/>
      <c r="J19" s="169"/>
      <c r="K19" s="169"/>
      <c r="L19" s="169"/>
      <c r="M19" s="169"/>
      <c r="N19" s="170"/>
      <c r="O19" s="171"/>
      <c r="R19" s="229"/>
      <c r="S19" s="258"/>
    </row>
    <row r="20" spans="1:46" ht="15.75" thickBot="1">
      <c r="A20" s="139"/>
      <c r="B20" s="173"/>
      <c r="C20" s="174"/>
      <c r="D20" s="174"/>
      <c r="E20" s="174"/>
      <c r="F20" s="174"/>
      <c r="G20" s="174"/>
      <c r="H20" s="174"/>
      <c r="I20" s="174"/>
      <c r="J20" s="174"/>
      <c r="K20" s="174"/>
      <c r="L20" s="174"/>
      <c r="M20" s="174"/>
      <c r="N20" s="175"/>
      <c r="O20" s="141"/>
      <c r="R20" s="176"/>
      <c r="S20" s="259"/>
    </row>
    <row r="21" spans="1:46" ht="15.75" thickBot="1">
      <c r="A21" s="139"/>
      <c r="B21" s="177"/>
      <c r="C21" s="178"/>
      <c r="D21" s="178"/>
      <c r="E21" s="178"/>
      <c r="F21" s="178"/>
      <c r="G21" s="178"/>
      <c r="H21" s="147"/>
      <c r="I21" s="147"/>
      <c r="J21" s="178"/>
      <c r="K21" s="178"/>
      <c r="L21" s="178"/>
      <c r="M21" s="178"/>
      <c r="N21" s="179"/>
      <c r="O21" s="141"/>
    </row>
    <row r="22" spans="1:46">
      <c r="A22" s="139"/>
      <c r="B22" s="669" t="s">
        <v>253</v>
      </c>
      <c r="C22" s="670"/>
      <c r="D22" s="670"/>
      <c r="E22" s="670"/>
      <c r="F22" s="670"/>
      <c r="G22" s="670"/>
      <c r="H22" s="670"/>
      <c r="I22" s="670"/>
      <c r="J22" s="670"/>
      <c r="K22" s="670"/>
      <c r="L22" s="670"/>
      <c r="M22" s="670"/>
      <c r="N22" s="671"/>
      <c r="O22" s="180"/>
    </row>
    <row r="23" spans="1:46" ht="15.75" thickBot="1">
      <c r="A23" s="139"/>
      <c r="B23" s="181"/>
      <c r="C23" s="147"/>
      <c r="D23" s="147"/>
      <c r="E23" s="147"/>
      <c r="F23" s="147"/>
      <c r="G23" s="147"/>
      <c r="H23" s="147"/>
      <c r="I23" s="147"/>
      <c r="J23" s="147"/>
      <c r="K23" s="147"/>
      <c r="L23" s="147"/>
      <c r="M23" s="147"/>
      <c r="N23" s="182"/>
      <c r="O23" s="141"/>
    </row>
    <row r="24" spans="1:46">
      <c r="A24" s="139"/>
      <c r="B24" s="183" t="s">
        <v>255</v>
      </c>
      <c r="C24" s="672" t="s">
        <v>3</v>
      </c>
      <c r="D24" s="673"/>
      <c r="E24" s="673"/>
      <c r="F24" s="673"/>
      <c r="G24" s="673"/>
      <c r="H24" s="673"/>
      <c r="I24" s="673"/>
      <c r="J24" s="673"/>
      <c r="K24" s="674"/>
      <c r="L24" s="675" t="s">
        <v>256</v>
      </c>
      <c r="M24" s="676"/>
      <c r="N24" s="183" t="s">
        <v>5</v>
      </c>
      <c r="O24" s="184"/>
    </row>
    <row r="25" spans="1:46" ht="33" customHeight="1" thickBot="1">
      <c r="A25" s="139"/>
      <c r="B25" s="185" t="s">
        <v>548</v>
      </c>
      <c r="C25" s="658" t="s">
        <v>492</v>
      </c>
      <c r="D25" s="659"/>
      <c r="E25" s="659"/>
      <c r="F25" s="659"/>
      <c r="G25" s="659"/>
      <c r="H25" s="659"/>
      <c r="I25" s="659"/>
      <c r="J25" s="659"/>
      <c r="K25" s="660"/>
      <c r="L25" s="661" t="s">
        <v>9</v>
      </c>
      <c r="M25" s="660"/>
      <c r="N25" s="186"/>
      <c r="O25" s="187"/>
      <c r="P25" s="370" t="s">
        <v>516</v>
      </c>
    </row>
    <row r="26" spans="1:46">
      <c r="A26" s="139"/>
      <c r="B26" s="610" t="s">
        <v>257</v>
      </c>
      <c r="C26" s="611"/>
      <c r="D26" s="611"/>
      <c r="E26" s="611"/>
      <c r="F26" s="611"/>
      <c r="G26" s="611"/>
      <c r="H26" s="611"/>
      <c r="I26" s="611"/>
      <c r="J26" s="611"/>
      <c r="K26" s="611"/>
      <c r="L26" s="611"/>
      <c r="M26" s="611"/>
      <c r="N26" s="612"/>
      <c r="O26" s="188"/>
    </row>
    <row r="27" spans="1:46">
      <c r="A27" s="139"/>
      <c r="B27" s="613"/>
      <c r="C27" s="614"/>
      <c r="D27" s="614"/>
      <c r="E27" s="614"/>
      <c r="F27" s="614"/>
      <c r="G27" s="614"/>
      <c r="H27" s="614"/>
      <c r="I27" s="614"/>
      <c r="J27" s="614"/>
      <c r="K27" s="614"/>
      <c r="L27" s="614"/>
      <c r="M27" s="614"/>
      <c r="N27" s="615"/>
      <c r="O27" s="188"/>
    </row>
    <row r="28" spans="1:46" ht="15.75" thickBot="1">
      <c r="A28" s="139"/>
      <c r="B28" s="616"/>
      <c r="C28" s="617"/>
      <c r="D28" s="617"/>
      <c r="E28" s="617"/>
      <c r="F28" s="617"/>
      <c r="G28" s="617"/>
      <c r="H28" s="617"/>
      <c r="I28" s="617"/>
      <c r="J28" s="617"/>
      <c r="K28" s="617"/>
      <c r="L28" s="617"/>
      <c r="M28" s="617"/>
      <c r="N28" s="618"/>
      <c r="O28" s="188"/>
    </row>
    <row r="29" spans="1:46">
      <c r="A29" s="139"/>
      <c r="B29" s="619" t="s">
        <v>3</v>
      </c>
      <c r="C29" s="662"/>
      <c r="D29" s="662"/>
      <c r="E29" s="662"/>
      <c r="F29" s="663"/>
      <c r="G29" s="637" t="s">
        <v>258</v>
      </c>
      <c r="H29" s="662"/>
      <c r="I29" s="664" t="s">
        <v>259</v>
      </c>
      <c r="J29" s="665"/>
      <c r="K29" s="189" t="s">
        <v>260</v>
      </c>
      <c r="L29" s="637" t="s">
        <v>261</v>
      </c>
      <c r="M29" s="638"/>
      <c r="N29" s="190" t="s">
        <v>262</v>
      </c>
      <c r="O29" s="191"/>
      <c r="AS29" s="255"/>
      <c r="AT29" s="255"/>
    </row>
    <row r="30" spans="1:46">
      <c r="A30" s="139"/>
      <c r="B30" s="596" t="s">
        <v>292</v>
      </c>
      <c r="C30" s="597"/>
      <c r="D30" s="597"/>
      <c r="E30" s="597"/>
      <c r="F30" s="651"/>
      <c r="G30" s="652"/>
      <c r="H30" s="651"/>
      <c r="I30" s="652"/>
      <c r="J30" s="651"/>
      <c r="K30" s="192">
        <v>642943.22</v>
      </c>
      <c r="L30" s="653">
        <v>0.05</v>
      </c>
      <c r="M30" s="654"/>
      <c r="N30" s="193">
        <f>K30*L30</f>
        <v>32147.161</v>
      </c>
      <c r="O30" s="194"/>
      <c r="AS30" s="256"/>
    </row>
    <row r="31" spans="1:46">
      <c r="A31" s="139"/>
      <c r="B31" s="600"/>
      <c r="C31" s="601"/>
      <c r="D31" s="601"/>
      <c r="E31" s="601"/>
      <c r="F31" s="602"/>
      <c r="G31" s="195"/>
      <c r="H31" s="196"/>
      <c r="I31" s="195"/>
      <c r="J31" s="196"/>
      <c r="K31" s="192"/>
      <c r="L31" s="713"/>
      <c r="M31" s="627"/>
      <c r="N31" s="193"/>
      <c r="O31" s="194"/>
      <c r="AS31" s="255"/>
    </row>
    <row r="32" spans="1:46" ht="15.75" thickBot="1">
      <c r="A32" s="139"/>
      <c r="B32" s="605"/>
      <c r="C32" s="606"/>
      <c r="D32" s="606"/>
      <c r="E32" s="606"/>
      <c r="F32" s="607"/>
      <c r="G32" s="655"/>
      <c r="H32" s="607"/>
      <c r="I32" s="655"/>
      <c r="J32" s="607"/>
      <c r="K32" s="197"/>
      <c r="L32" s="656"/>
      <c r="M32" s="657"/>
      <c r="N32" s="193"/>
      <c r="O32" s="194"/>
    </row>
    <row r="33" spans="1:17" ht="15.75" thickBot="1">
      <c r="A33" s="139"/>
      <c r="B33" s="589" t="s">
        <v>264</v>
      </c>
      <c r="C33" s="590"/>
      <c r="D33" s="590"/>
      <c r="E33" s="590"/>
      <c r="F33" s="590"/>
      <c r="G33" s="590"/>
      <c r="H33" s="590"/>
      <c r="I33" s="590"/>
      <c r="J33" s="590"/>
      <c r="K33" s="590"/>
      <c r="L33" s="590"/>
      <c r="M33" s="591"/>
      <c r="N33" s="198">
        <f>ROUND(SUM(N30:N32),2)</f>
        <v>32147.16</v>
      </c>
      <c r="O33" s="199"/>
    </row>
    <row r="34" spans="1:17">
      <c r="A34" s="139"/>
      <c r="B34" s="610" t="s">
        <v>265</v>
      </c>
      <c r="C34" s="611"/>
      <c r="D34" s="611"/>
      <c r="E34" s="611"/>
      <c r="F34" s="611"/>
      <c r="G34" s="611"/>
      <c r="H34" s="611"/>
      <c r="I34" s="611"/>
      <c r="J34" s="611"/>
      <c r="K34" s="611"/>
      <c r="L34" s="611"/>
      <c r="M34" s="611"/>
      <c r="N34" s="612"/>
      <c r="O34" s="188"/>
    </row>
    <row r="35" spans="1:17">
      <c r="A35" s="139"/>
      <c r="B35" s="613"/>
      <c r="C35" s="614"/>
      <c r="D35" s="614"/>
      <c r="E35" s="614"/>
      <c r="F35" s="614"/>
      <c r="G35" s="614"/>
      <c r="H35" s="614"/>
      <c r="I35" s="614"/>
      <c r="J35" s="614"/>
      <c r="K35" s="614"/>
      <c r="L35" s="614"/>
      <c r="M35" s="614"/>
      <c r="N35" s="615"/>
      <c r="O35" s="188"/>
    </row>
    <row r="36" spans="1:17" ht="15.75" thickBot="1">
      <c r="A36" s="139"/>
      <c r="B36" s="616"/>
      <c r="C36" s="617"/>
      <c r="D36" s="617"/>
      <c r="E36" s="617"/>
      <c r="F36" s="617"/>
      <c r="G36" s="617"/>
      <c r="H36" s="617"/>
      <c r="I36" s="617"/>
      <c r="J36" s="617"/>
      <c r="K36" s="617"/>
      <c r="L36" s="617"/>
      <c r="M36" s="617"/>
      <c r="N36" s="618"/>
      <c r="O36" s="188"/>
    </row>
    <row r="37" spans="1:17" ht="15.75" thickBot="1">
      <c r="A37" s="139"/>
      <c r="B37" s="642" t="s">
        <v>3</v>
      </c>
      <c r="C37" s="643"/>
      <c r="D37" s="643"/>
      <c r="E37" s="643"/>
      <c r="F37" s="643"/>
      <c r="G37" s="643"/>
      <c r="H37" s="643"/>
      <c r="I37" s="644"/>
      <c r="J37" s="200" t="s">
        <v>256</v>
      </c>
      <c r="K37" s="201" t="s">
        <v>5</v>
      </c>
      <c r="L37" s="645" t="s">
        <v>266</v>
      </c>
      <c r="M37" s="644"/>
      <c r="N37" s="202" t="s">
        <v>262</v>
      </c>
      <c r="O37" s="191"/>
    </row>
    <row r="38" spans="1:17" ht="15.75" thickBot="1">
      <c r="A38" s="139"/>
      <c r="B38" s="646" t="s">
        <v>293</v>
      </c>
      <c r="C38" s="708"/>
      <c r="D38" s="708"/>
      <c r="E38" s="708"/>
      <c r="F38" s="708"/>
      <c r="G38" s="708"/>
      <c r="H38" s="708"/>
      <c r="I38" s="709"/>
      <c r="J38" s="203" t="s">
        <v>14</v>
      </c>
      <c r="K38" s="371">
        <f>11.4*0.02</f>
        <v>0.22800000000000001</v>
      </c>
      <c r="L38" s="649">
        <v>713708.61</v>
      </c>
      <c r="M38" s="650"/>
      <c r="N38" s="205">
        <f>ROUND(K38*L38,2)</f>
        <v>162725.56</v>
      </c>
      <c r="O38" s="194"/>
      <c r="P38" s="377" t="s">
        <v>541</v>
      </c>
    </row>
    <row r="39" spans="1:17" ht="15.75" thickBot="1">
      <c r="A39" s="139"/>
      <c r="B39" s="646" t="s">
        <v>544</v>
      </c>
      <c r="C39" s="708"/>
      <c r="D39" s="708"/>
      <c r="E39" s="708"/>
      <c r="F39" s="708"/>
      <c r="G39" s="708"/>
      <c r="H39" s="708"/>
      <c r="I39" s="709"/>
      <c r="J39" s="203" t="s">
        <v>9</v>
      </c>
      <c r="K39" s="204">
        <v>1</v>
      </c>
      <c r="L39" s="649">
        <v>701654.46</v>
      </c>
      <c r="M39" s="650"/>
      <c r="N39" s="205">
        <f>ROUND(K39*L39,2)</f>
        <v>701654.46</v>
      </c>
      <c r="O39" s="194"/>
      <c r="P39" s="377" t="s">
        <v>545</v>
      </c>
    </row>
    <row r="40" spans="1:17" ht="15.75" thickBot="1">
      <c r="A40" s="139"/>
      <c r="B40" s="710" t="s">
        <v>488</v>
      </c>
      <c r="C40" s="711"/>
      <c r="D40" s="711"/>
      <c r="E40" s="711"/>
      <c r="F40" s="711"/>
      <c r="G40" s="711"/>
      <c r="H40" s="711"/>
      <c r="I40" s="712"/>
      <c r="J40" s="206" t="s">
        <v>9</v>
      </c>
      <c r="K40" s="207">
        <v>985</v>
      </c>
      <c r="L40" s="633">
        <v>743.33</v>
      </c>
      <c r="M40" s="634"/>
      <c r="N40" s="205">
        <f>ROUND(K40*L40,2)</f>
        <v>732180.05</v>
      </c>
      <c r="O40" s="194"/>
    </row>
    <row r="41" spans="1:17" ht="15.75" thickBot="1">
      <c r="A41" s="139"/>
      <c r="B41" s="630" t="s">
        <v>489</v>
      </c>
      <c r="C41" s="631"/>
      <c r="D41" s="631"/>
      <c r="E41" s="631"/>
      <c r="F41" s="631"/>
      <c r="G41" s="631"/>
      <c r="H41" s="631"/>
      <c r="I41" s="632"/>
      <c r="J41" s="206" t="s">
        <v>14</v>
      </c>
      <c r="K41" s="368">
        <v>0.97</v>
      </c>
      <c r="L41" s="633">
        <v>551162.35</v>
      </c>
      <c r="M41" s="634"/>
      <c r="N41" s="205">
        <f>ROUND(K41*L41,2)</f>
        <v>534627.48</v>
      </c>
      <c r="O41" s="194"/>
    </row>
    <row r="42" spans="1:17" ht="15.75" thickBot="1">
      <c r="A42" s="139"/>
      <c r="B42" s="630" t="s">
        <v>490</v>
      </c>
      <c r="C42" s="631"/>
      <c r="D42" s="631"/>
      <c r="E42" s="631"/>
      <c r="F42" s="631"/>
      <c r="G42" s="631"/>
      <c r="H42" s="631"/>
      <c r="I42" s="632"/>
      <c r="J42" s="206" t="s">
        <v>491</v>
      </c>
      <c r="K42" s="368">
        <v>0.02</v>
      </c>
      <c r="L42" s="633">
        <v>137419.5</v>
      </c>
      <c r="M42" s="634"/>
      <c r="N42" s="205">
        <f>ROUND(K42*L42,2)</f>
        <v>2748.39</v>
      </c>
      <c r="O42" s="194"/>
      <c r="Q42" s="384"/>
    </row>
    <row r="43" spans="1:17" ht="15.75" thickBot="1">
      <c r="A43" s="139"/>
      <c r="B43" s="635" t="s">
        <v>264</v>
      </c>
      <c r="C43" s="636"/>
      <c r="D43" s="636"/>
      <c r="E43" s="636"/>
      <c r="F43" s="636"/>
      <c r="G43" s="636"/>
      <c r="H43" s="636"/>
      <c r="I43" s="636"/>
      <c r="J43" s="590"/>
      <c r="K43" s="590"/>
      <c r="L43" s="590"/>
      <c r="M43" s="591"/>
      <c r="N43" s="208">
        <f>ROUND(SUM(N38:N42),2)</f>
        <v>2133935.94</v>
      </c>
      <c r="O43" s="194"/>
      <c r="Q43" s="384"/>
    </row>
    <row r="44" spans="1:17">
      <c r="A44" s="139"/>
      <c r="B44" s="610" t="s">
        <v>267</v>
      </c>
      <c r="C44" s="611"/>
      <c r="D44" s="611"/>
      <c r="E44" s="611"/>
      <c r="F44" s="611"/>
      <c r="G44" s="611"/>
      <c r="H44" s="611"/>
      <c r="I44" s="611"/>
      <c r="J44" s="611"/>
      <c r="K44" s="611"/>
      <c r="L44" s="611"/>
      <c r="M44" s="611"/>
      <c r="N44" s="612"/>
      <c r="O44" s="188"/>
    </row>
    <row r="45" spans="1:17">
      <c r="A45" s="139"/>
      <c r="B45" s="613"/>
      <c r="C45" s="614"/>
      <c r="D45" s="614"/>
      <c r="E45" s="614"/>
      <c r="F45" s="614"/>
      <c r="G45" s="614"/>
      <c r="H45" s="614"/>
      <c r="I45" s="614"/>
      <c r="J45" s="614"/>
      <c r="K45" s="614"/>
      <c r="L45" s="614"/>
      <c r="M45" s="614"/>
      <c r="N45" s="615"/>
      <c r="O45" s="188"/>
    </row>
    <row r="46" spans="1:17" ht="15.75" thickBot="1">
      <c r="A46" s="139"/>
      <c r="B46" s="616"/>
      <c r="C46" s="617"/>
      <c r="D46" s="617"/>
      <c r="E46" s="617"/>
      <c r="F46" s="617"/>
      <c r="G46" s="617"/>
      <c r="H46" s="617"/>
      <c r="I46" s="617"/>
      <c r="J46" s="617"/>
      <c r="K46" s="617"/>
      <c r="L46" s="617"/>
      <c r="M46" s="617"/>
      <c r="N46" s="618"/>
      <c r="O46" s="188"/>
    </row>
    <row r="47" spans="1:17" ht="17.25">
      <c r="A47" s="139"/>
      <c r="B47" s="619" t="s">
        <v>268</v>
      </c>
      <c r="C47" s="620"/>
      <c r="D47" s="620"/>
      <c r="E47" s="620"/>
      <c r="F47" s="620"/>
      <c r="G47" s="620"/>
      <c r="H47" s="620"/>
      <c r="I47" s="189" t="s">
        <v>269</v>
      </c>
      <c r="J47" s="209" t="s">
        <v>270</v>
      </c>
      <c r="K47" s="210" t="s">
        <v>271</v>
      </c>
      <c r="L47" s="637" t="s">
        <v>272</v>
      </c>
      <c r="M47" s="638"/>
      <c r="N47" s="190" t="s">
        <v>262</v>
      </c>
      <c r="O47" s="191"/>
    </row>
    <row r="48" spans="1:17">
      <c r="A48" s="139"/>
      <c r="B48" s="639"/>
      <c r="C48" s="597"/>
      <c r="D48" s="597"/>
      <c r="E48" s="597"/>
      <c r="F48" s="597"/>
      <c r="G48" s="597"/>
      <c r="H48" s="597"/>
      <c r="I48" s="211"/>
      <c r="J48" s="212"/>
      <c r="K48" s="211"/>
      <c r="L48" s="603"/>
      <c r="M48" s="604"/>
      <c r="N48" s="193"/>
      <c r="O48" s="194"/>
    </row>
    <row r="49" spans="1:28" ht="15.75" thickBot="1">
      <c r="A49" s="139"/>
      <c r="B49" s="605"/>
      <c r="C49" s="606"/>
      <c r="D49" s="606"/>
      <c r="E49" s="606"/>
      <c r="F49" s="606"/>
      <c r="G49" s="606"/>
      <c r="H49" s="606"/>
      <c r="I49" s="213"/>
      <c r="J49" s="214"/>
      <c r="K49" s="213"/>
      <c r="L49" s="608"/>
      <c r="M49" s="609"/>
      <c r="N49" s="215"/>
      <c r="O49" s="194"/>
    </row>
    <row r="50" spans="1:28" ht="15.75" thickBot="1">
      <c r="A50" s="139"/>
      <c r="B50" s="589" t="s">
        <v>264</v>
      </c>
      <c r="C50" s="590"/>
      <c r="D50" s="590"/>
      <c r="E50" s="590"/>
      <c r="F50" s="590"/>
      <c r="G50" s="590"/>
      <c r="H50" s="590"/>
      <c r="I50" s="590"/>
      <c r="J50" s="590"/>
      <c r="K50" s="590"/>
      <c r="L50" s="590"/>
      <c r="M50" s="591"/>
      <c r="N50" s="198">
        <f>SUM(N48:N49)</f>
        <v>0</v>
      </c>
      <c r="O50" s="199"/>
    </row>
    <row r="51" spans="1:28">
      <c r="A51" s="139"/>
      <c r="B51" s="610" t="s">
        <v>274</v>
      </c>
      <c r="C51" s="611"/>
      <c r="D51" s="611"/>
      <c r="E51" s="611"/>
      <c r="F51" s="611"/>
      <c r="G51" s="611"/>
      <c r="H51" s="611"/>
      <c r="I51" s="611"/>
      <c r="J51" s="611"/>
      <c r="K51" s="611"/>
      <c r="L51" s="611"/>
      <c r="M51" s="611"/>
      <c r="N51" s="612"/>
      <c r="O51" s="188"/>
    </row>
    <row r="52" spans="1:28">
      <c r="A52" s="139"/>
      <c r="B52" s="613"/>
      <c r="C52" s="614"/>
      <c r="D52" s="614"/>
      <c r="E52" s="614"/>
      <c r="F52" s="614"/>
      <c r="G52" s="614"/>
      <c r="H52" s="614"/>
      <c r="I52" s="614"/>
      <c r="J52" s="614"/>
      <c r="K52" s="614"/>
      <c r="L52" s="614"/>
      <c r="M52" s="614"/>
      <c r="N52" s="615"/>
      <c r="O52" s="188"/>
    </row>
    <row r="53" spans="1:28" ht="15.75" thickBot="1">
      <c r="A53" s="139"/>
      <c r="B53" s="616"/>
      <c r="C53" s="617"/>
      <c r="D53" s="617"/>
      <c r="E53" s="617"/>
      <c r="F53" s="617"/>
      <c r="G53" s="617"/>
      <c r="H53" s="617"/>
      <c r="I53" s="617"/>
      <c r="J53" s="617"/>
      <c r="K53" s="617"/>
      <c r="L53" s="617"/>
      <c r="M53" s="617"/>
      <c r="N53" s="618"/>
      <c r="O53" s="188"/>
      <c r="T53" s="216"/>
    </row>
    <row r="54" spans="1:28">
      <c r="A54" s="139"/>
      <c r="B54" s="619" t="s">
        <v>275</v>
      </c>
      <c r="C54" s="620"/>
      <c r="D54" s="620"/>
      <c r="E54" s="620"/>
      <c r="F54" s="620"/>
      <c r="G54" s="620"/>
      <c r="H54" s="620"/>
      <c r="I54" s="189"/>
      <c r="J54" s="217" t="s">
        <v>256</v>
      </c>
      <c r="K54" s="218" t="s">
        <v>468</v>
      </c>
      <c r="L54" s="621" t="s">
        <v>5</v>
      </c>
      <c r="M54" s="622"/>
      <c r="N54" s="220" t="s">
        <v>262</v>
      </c>
      <c r="O54" s="221"/>
    </row>
    <row r="55" spans="1:28">
      <c r="A55" s="139"/>
      <c r="B55" s="707" t="s">
        <v>467</v>
      </c>
      <c r="C55" s="626"/>
      <c r="D55" s="626"/>
      <c r="E55" s="626"/>
      <c r="F55" s="626"/>
      <c r="G55" s="626"/>
      <c r="H55" s="627"/>
      <c r="I55" s="222"/>
      <c r="J55" s="228" t="s">
        <v>469</v>
      </c>
      <c r="K55" s="224">
        <v>29224.69</v>
      </c>
      <c r="L55" s="628">
        <v>22</v>
      </c>
      <c r="M55" s="629"/>
      <c r="N55" s="225">
        <f>L55*K55</f>
        <v>642943.17999999993</v>
      </c>
      <c r="O55" s="226"/>
      <c r="R55" s="227"/>
    </row>
    <row r="56" spans="1:28">
      <c r="A56" s="139"/>
      <c r="B56" s="625"/>
      <c r="C56" s="626"/>
      <c r="D56" s="626"/>
      <c r="E56" s="626"/>
      <c r="F56" s="626"/>
      <c r="G56" s="626"/>
      <c r="H56" s="627"/>
      <c r="I56" s="222"/>
      <c r="J56" s="228"/>
      <c r="K56" s="224">
        <f>(I56*J56)+I56</f>
        <v>0</v>
      </c>
      <c r="L56" s="628"/>
      <c r="M56" s="629"/>
      <c r="N56" s="225">
        <f>L56*K56</f>
        <v>0</v>
      </c>
      <c r="O56" s="226"/>
      <c r="Y56" s="598"/>
      <c r="Z56" s="229"/>
      <c r="AA56" s="230"/>
      <c r="AB56" s="599"/>
    </row>
    <row r="57" spans="1:28">
      <c r="A57" s="139"/>
      <c r="B57" s="600"/>
      <c r="C57" s="601"/>
      <c r="D57" s="601"/>
      <c r="E57" s="601"/>
      <c r="F57" s="601"/>
      <c r="G57" s="601"/>
      <c r="H57" s="602"/>
      <c r="I57" s="222"/>
      <c r="J57" s="228"/>
      <c r="K57" s="224"/>
      <c r="L57" s="603"/>
      <c r="M57" s="604"/>
      <c r="N57" s="225"/>
      <c r="O57" s="226"/>
      <c r="Y57" s="598"/>
      <c r="Z57" s="229"/>
      <c r="AA57" s="230"/>
      <c r="AB57" s="599"/>
    </row>
    <row r="58" spans="1:28" ht="15.75" thickBot="1">
      <c r="A58" s="139"/>
      <c r="B58" s="605"/>
      <c r="C58" s="606"/>
      <c r="D58" s="606"/>
      <c r="E58" s="606"/>
      <c r="F58" s="606"/>
      <c r="G58" s="606"/>
      <c r="H58" s="607"/>
      <c r="I58" s="213"/>
      <c r="J58" s="214"/>
      <c r="K58" s="213"/>
      <c r="L58" s="608"/>
      <c r="M58" s="609"/>
      <c r="N58" s="215"/>
      <c r="O58" s="194"/>
      <c r="Y58" s="598"/>
      <c r="Z58" s="229"/>
      <c r="AA58" s="230"/>
      <c r="AB58" s="599"/>
    </row>
    <row r="59" spans="1:28" ht="15.75" thickBot="1">
      <c r="A59" s="139"/>
      <c r="B59" s="589" t="s">
        <v>264</v>
      </c>
      <c r="C59" s="590"/>
      <c r="D59" s="590"/>
      <c r="E59" s="590"/>
      <c r="F59" s="590"/>
      <c r="G59" s="590"/>
      <c r="H59" s="590"/>
      <c r="I59" s="590"/>
      <c r="J59" s="590"/>
      <c r="K59" s="590"/>
      <c r="L59" s="590"/>
      <c r="M59" s="591"/>
      <c r="N59" s="198">
        <f>ROUND(SUM(N55:N58),2)</f>
        <v>642943.18000000005</v>
      </c>
      <c r="O59" s="194"/>
    </row>
    <row r="60" spans="1:28" ht="15.75" thickBot="1">
      <c r="A60" s="139"/>
      <c r="B60" s="181"/>
      <c r="C60" s="147"/>
      <c r="D60" s="147"/>
      <c r="E60" s="147"/>
      <c r="F60" s="147"/>
      <c r="G60" s="147"/>
      <c r="H60" s="147"/>
      <c r="I60" s="147"/>
      <c r="J60" s="147"/>
      <c r="K60" s="147"/>
      <c r="L60" s="147"/>
      <c r="M60" s="147"/>
      <c r="N60" s="182"/>
      <c r="O60" s="141"/>
    </row>
    <row r="61" spans="1:28" ht="15.75" thickBot="1">
      <c r="A61" s="139"/>
      <c r="B61" s="592" t="s">
        <v>279</v>
      </c>
      <c r="C61" s="593"/>
      <c r="D61" s="593"/>
      <c r="E61" s="593"/>
      <c r="F61" s="593"/>
      <c r="G61" s="593"/>
      <c r="H61" s="593"/>
      <c r="I61" s="593"/>
      <c r="J61" s="593"/>
      <c r="K61" s="593"/>
      <c r="L61" s="593"/>
      <c r="M61" s="594"/>
      <c r="N61" s="231">
        <f>ROUND(N33+N43+N50+N59,2)</f>
        <v>2809026.28</v>
      </c>
      <c r="O61" s="232"/>
      <c r="S61" s="227"/>
    </row>
    <row r="62" spans="1:28">
      <c r="A62" s="139"/>
      <c r="B62" s="610" t="s">
        <v>280</v>
      </c>
      <c r="C62" s="611"/>
      <c r="D62" s="611"/>
      <c r="E62" s="611"/>
      <c r="F62" s="611"/>
      <c r="G62" s="611"/>
      <c r="H62" s="611"/>
      <c r="I62" s="611"/>
      <c r="J62" s="611"/>
      <c r="K62" s="611"/>
      <c r="L62" s="611"/>
      <c r="M62" s="611"/>
      <c r="N62" s="612"/>
      <c r="O62" s="188"/>
    </row>
    <row r="63" spans="1:28">
      <c r="A63" s="139"/>
      <c r="B63" s="613"/>
      <c r="C63" s="614"/>
      <c r="D63" s="614"/>
      <c r="E63" s="614"/>
      <c r="F63" s="614"/>
      <c r="G63" s="614"/>
      <c r="H63" s="614"/>
      <c r="I63" s="614"/>
      <c r="J63" s="614"/>
      <c r="K63" s="614"/>
      <c r="L63" s="614"/>
      <c r="M63" s="614"/>
      <c r="N63" s="615"/>
      <c r="O63" s="188"/>
    </row>
    <row r="64" spans="1:28" ht="15.75" thickBot="1">
      <c r="A64" s="139"/>
      <c r="B64" s="616"/>
      <c r="C64" s="617"/>
      <c r="D64" s="617"/>
      <c r="E64" s="617"/>
      <c r="F64" s="617"/>
      <c r="G64" s="617"/>
      <c r="H64" s="617"/>
      <c r="I64" s="617"/>
      <c r="J64" s="617"/>
      <c r="K64" s="617"/>
      <c r="L64" s="617"/>
      <c r="M64" s="617"/>
      <c r="N64" s="618"/>
      <c r="O64" s="188"/>
    </row>
    <row r="65" spans="1:19" ht="15.75" thickBot="1">
      <c r="A65" s="139"/>
      <c r="B65" s="619" t="s">
        <v>281</v>
      </c>
      <c r="C65" s="620"/>
      <c r="D65" s="620"/>
      <c r="E65" s="620"/>
      <c r="F65" s="620"/>
      <c r="G65" s="620"/>
      <c r="H65" s="620"/>
      <c r="I65" s="209"/>
      <c r="J65" s="219"/>
      <c r="K65" s="218" t="s">
        <v>282</v>
      </c>
      <c r="L65" s="621" t="s">
        <v>283</v>
      </c>
      <c r="M65" s="622"/>
      <c r="N65" s="220"/>
      <c r="O65" s="221"/>
    </row>
    <row r="66" spans="1:19" ht="15.75" thickBot="1">
      <c r="A66" s="139"/>
      <c r="B66" s="596" t="s">
        <v>284</v>
      </c>
      <c r="C66" s="597"/>
      <c r="D66" s="597"/>
      <c r="E66" s="597"/>
      <c r="F66" s="597"/>
      <c r="G66" s="597"/>
      <c r="H66" s="597"/>
      <c r="I66" s="233"/>
      <c r="J66" s="234"/>
      <c r="K66" s="235">
        <v>0.23</v>
      </c>
      <c r="L66" s="585"/>
      <c r="M66" s="586"/>
      <c r="N66" s="236">
        <f>$N$61*K66</f>
        <v>646076.04440000001</v>
      </c>
      <c r="O66" s="237"/>
    </row>
    <row r="67" spans="1:19" ht="15.75" thickBot="1">
      <c r="A67" s="139"/>
      <c r="B67" s="238" t="s">
        <v>285</v>
      </c>
      <c r="C67" s="239"/>
      <c r="D67" s="239"/>
      <c r="E67" s="239"/>
      <c r="F67" s="239"/>
      <c r="G67" s="239"/>
      <c r="H67" s="239"/>
      <c r="I67" s="233"/>
      <c r="J67" s="234"/>
      <c r="K67" s="235">
        <v>0.02</v>
      </c>
      <c r="L67" s="585"/>
      <c r="M67" s="586"/>
      <c r="N67" s="236">
        <f>$N$61*K67</f>
        <v>56180.525599999994</v>
      </c>
      <c r="O67" s="237"/>
    </row>
    <row r="68" spans="1:19" ht="15.75" thickBot="1">
      <c r="A68" s="139"/>
      <c r="B68" s="173" t="s">
        <v>286</v>
      </c>
      <c r="C68" s="174"/>
      <c r="D68" s="174"/>
      <c r="E68" s="174"/>
      <c r="F68" s="174"/>
      <c r="G68" s="174"/>
      <c r="H68" s="174"/>
      <c r="I68" s="240"/>
      <c r="J68" s="241"/>
      <c r="K68" s="235">
        <v>0.05</v>
      </c>
      <c r="L68" s="587"/>
      <c r="M68" s="588"/>
      <c r="N68" s="236">
        <f>$N$61*K68</f>
        <v>140451.31399999998</v>
      </c>
      <c r="O68" s="237"/>
    </row>
    <row r="69" spans="1:19" ht="15.75" thickBot="1">
      <c r="A69" s="139"/>
      <c r="B69" s="589" t="s">
        <v>264</v>
      </c>
      <c r="C69" s="590"/>
      <c r="D69" s="590"/>
      <c r="E69" s="590"/>
      <c r="F69" s="590"/>
      <c r="G69" s="590"/>
      <c r="H69" s="590"/>
      <c r="I69" s="590"/>
      <c r="J69" s="590"/>
      <c r="K69" s="590"/>
      <c r="L69" s="590"/>
      <c r="M69" s="591"/>
      <c r="N69" s="236">
        <f>ROUND(SUM(N66:N68),2)</f>
        <v>842707.88</v>
      </c>
      <c r="O69" s="242"/>
    </row>
    <row r="70" spans="1:19" ht="15.75" thickBot="1">
      <c r="A70" s="139"/>
      <c r="B70" s="181"/>
      <c r="C70" s="147"/>
      <c r="D70" s="147"/>
      <c r="E70" s="147"/>
      <c r="F70" s="147"/>
      <c r="G70" s="147"/>
      <c r="H70" s="147"/>
      <c r="I70" s="147"/>
      <c r="J70" s="147"/>
      <c r="K70" s="147"/>
      <c r="L70" s="147"/>
      <c r="M70" s="147"/>
      <c r="N70" s="182"/>
      <c r="O70" s="141"/>
    </row>
    <row r="71" spans="1:19" ht="15.75" thickBot="1">
      <c r="A71" s="139"/>
      <c r="B71" s="592" t="s">
        <v>287</v>
      </c>
      <c r="C71" s="593"/>
      <c r="D71" s="593"/>
      <c r="E71" s="593"/>
      <c r="F71" s="593"/>
      <c r="G71" s="593"/>
      <c r="H71" s="593"/>
      <c r="I71" s="593"/>
      <c r="J71" s="593"/>
      <c r="K71" s="593"/>
      <c r="L71" s="593"/>
      <c r="M71" s="594"/>
      <c r="N71" s="243">
        <f>ROUND(N61+N69,2)</f>
        <v>3651734.16</v>
      </c>
      <c r="O71" s="242"/>
      <c r="S71" s="227"/>
    </row>
    <row r="72" spans="1:19">
      <c r="A72" s="139"/>
      <c r="B72" s="177"/>
      <c r="C72" s="178"/>
      <c r="D72" s="178"/>
      <c r="E72" s="178"/>
      <c r="F72" s="178"/>
      <c r="G72" s="178"/>
      <c r="H72" s="178"/>
      <c r="I72" s="178"/>
      <c r="J72" s="178"/>
      <c r="K72" s="178"/>
      <c r="L72" s="178"/>
      <c r="M72" s="178"/>
      <c r="N72" s="179"/>
      <c r="O72" s="141"/>
    </row>
    <row r="73" spans="1:19">
      <c r="A73" s="139"/>
      <c r="B73" s="181"/>
      <c r="C73" s="147"/>
      <c r="D73" s="147"/>
      <c r="E73" s="147"/>
      <c r="F73" s="147"/>
      <c r="G73" s="147"/>
      <c r="H73" s="147"/>
      <c r="I73" s="147"/>
      <c r="J73" s="147"/>
      <c r="K73" s="147"/>
      <c r="L73" s="147"/>
      <c r="M73" s="147"/>
      <c r="N73" s="182"/>
      <c r="O73" s="141"/>
    </row>
    <row r="74" spans="1:19">
      <c r="A74" s="139"/>
      <c r="B74" s="181"/>
      <c r="C74" s="147"/>
      <c r="D74" s="147"/>
      <c r="E74" s="147"/>
      <c r="F74" s="147"/>
      <c r="G74" s="147"/>
      <c r="H74" s="147"/>
      <c r="I74" s="147"/>
      <c r="J74" s="147"/>
      <c r="K74" s="147"/>
      <c r="L74" s="147"/>
      <c r="M74" s="147"/>
      <c r="N74" s="182"/>
      <c r="O74" s="141"/>
    </row>
    <row r="75" spans="1:19">
      <c r="A75" s="139"/>
      <c r="B75" s="181"/>
      <c r="C75" s="147"/>
      <c r="D75" s="147"/>
      <c r="E75" s="147"/>
      <c r="F75" s="147"/>
      <c r="G75" s="244" t="s">
        <v>288</v>
      </c>
      <c r="H75" s="244"/>
      <c r="I75" s="244"/>
      <c r="J75" s="244"/>
      <c r="K75" s="147"/>
      <c r="L75" s="147"/>
      <c r="M75" s="147"/>
      <c r="N75" s="182"/>
      <c r="O75" s="141"/>
    </row>
    <row r="76" spans="1:19">
      <c r="A76" s="139"/>
      <c r="B76" s="181"/>
      <c r="C76" s="147"/>
      <c r="D76" s="147"/>
      <c r="E76" s="147"/>
      <c r="F76" s="147"/>
      <c r="G76" s="244" t="s">
        <v>289</v>
      </c>
      <c r="H76" s="257" t="s">
        <v>442</v>
      </c>
      <c r="I76" s="147"/>
      <c r="J76" s="147"/>
      <c r="K76" s="147"/>
      <c r="L76" s="147"/>
      <c r="M76" s="147"/>
      <c r="N76" s="182"/>
      <c r="O76" s="245"/>
    </row>
    <row r="77" spans="1:19">
      <c r="A77" s="139"/>
      <c r="B77" s="181"/>
      <c r="C77" s="147"/>
      <c r="D77" s="147"/>
      <c r="E77" s="147"/>
      <c r="F77" s="147"/>
      <c r="G77" s="244" t="s">
        <v>458</v>
      </c>
      <c r="H77" s="147"/>
      <c r="I77" s="147"/>
      <c r="J77" s="147"/>
      <c r="K77" s="147"/>
      <c r="L77" s="147"/>
      <c r="M77" s="147"/>
      <c r="N77" s="182"/>
      <c r="O77" s="245"/>
    </row>
    <row r="78" spans="1:19">
      <c r="A78" s="139"/>
      <c r="B78" s="162"/>
      <c r="C78" s="246"/>
      <c r="D78" s="246"/>
      <c r="E78" s="246"/>
      <c r="F78" s="246"/>
      <c r="G78" s="244" t="s">
        <v>290</v>
      </c>
      <c r="H78" s="246"/>
      <c r="I78" s="246"/>
      <c r="J78" s="246"/>
      <c r="K78" s="246"/>
      <c r="L78" s="246"/>
      <c r="M78" s="246"/>
      <c r="N78" s="247"/>
      <c r="O78" s="248"/>
    </row>
    <row r="79" spans="1:19">
      <c r="A79" s="139"/>
      <c r="B79" s="181"/>
      <c r="C79" s="147"/>
      <c r="D79" s="147"/>
      <c r="E79" s="147"/>
      <c r="F79" s="147"/>
      <c r="G79" s="147" t="s">
        <v>291</v>
      </c>
      <c r="H79" s="147"/>
      <c r="I79" s="147"/>
      <c r="J79" s="147"/>
      <c r="K79" s="147"/>
      <c r="L79" s="147"/>
      <c r="M79" s="147"/>
      <c r="N79" s="182"/>
      <c r="O79" s="141"/>
    </row>
    <row r="80" spans="1:19" ht="15.75">
      <c r="A80" s="139"/>
      <c r="B80" s="250"/>
      <c r="C80" s="249"/>
      <c r="D80" s="249"/>
      <c r="E80" s="147"/>
      <c r="F80" s="147"/>
      <c r="G80" s="147"/>
      <c r="H80" s="147"/>
      <c r="I80" s="147"/>
      <c r="J80" s="579"/>
      <c r="K80" s="579"/>
      <c r="L80" s="579"/>
      <c r="M80" s="579"/>
      <c r="N80" s="580"/>
      <c r="O80" s="251"/>
    </row>
    <row r="81" spans="1:15" ht="16.5" thickBot="1">
      <c r="A81" s="139"/>
      <c r="B81" s="583"/>
      <c r="C81" s="584"/>
      <c r="D81" s="584"/>
      <c r="E81" s="214"/>
      <c r="F81" s="214"/>
      <c r="G81" s="214"/>
      <c r="H81" s="214"/>
      <c r="I81" s="214"/>
      <c r="J81" s="581"/>
      <c r="K81" s="581"/>
      <c r="L81" s="581"/>
      <c r="M81" s="581"/>
      <c r="N81" s="582"/>
      <c r="O81" s="251"/>
    </row>
    <row r="82" spans="1:15" ht="15.75" thickBot="1">
      <c r="A82" s="252"/>
      <c r="B82" s="253"/>
      <c r="C82" s="253"/>
      <c r="D82" s="253"/>
      <c r="E82" s="253"/>
      <c r="F82" s="253"/>
      <c r="G82" s="253"/>
      <c r="H82" s="253"/>
      <c r="I82" s="253"/>
      <c r="J82" s="253"/>
      <c r="K82" s="253"/>
      <c r="L82" s="253"/>
      <c r="M82" s="253"/>
      <c r="N82" s="253"/>
      <c r="O82" s="254"/>
    </row>
    <row r="83" spans="1:15" ht="15.75" thickTop="1"/>
  </sheetData>
  <mergeCells count="87">
    <mergeCell ref="B3:E3"/>
    <mergeCell ref="B6:N6"/>
    <mergeCell ref="B8:B14"/>
    <mergeCell ref="C8:J8"/>
    <mergeCell ref="K8:N9"/>
    <mergeCell ref="C9:J9"/>
    <mergeCell ref="C10:J10"/>
    <mergeCell ref="K10:K11"/>
    <mergeCell ref="L10:N11"/>
    <mergeCell ref="C11:J11"/>
    <mergeCell ref="C12:J13"/>
    <mergeCell ref="K12:K14"/>
    <mergeCell ref="L12:L14"/>
    <mergeCell ref="M12:M14"/>
    <mergeCell ref="N12:N14"/>
    <mergeCell ref="C14:J14"/>
    <mergeCell ref="B30:F30"/>
    <mergeCell ref="G30:H30"/>
    <mergeCell ref="I30:J30"/>
    <mergeCell ref="L30:M30"/>
    <mergeCell ref="R16:S16"/>
    <mergeCell ref="B18:E18"/>
    <mergeCell ref="B22:N22"/>
    <mergeCell ref="C24:K24"/>
    <mergeCell ref="L24:M24"/>
    <mergeCell ref="C25:K25"/>
    <mergeCell ref="L25:M25"/>
    <mergeCell ref="B26:N28"/>
    <mergeCell ref="B29:F29"/>
    <mergeCell ref="G29:H29"/>
    <mergeCell ref="I29:J29"/>
    <mergeCell ref="L29:M29"/>
    <mergeCell ref="B31:F31"/>
    <mergeCell ref="L31:M31"/>
    <mergeCell ref="B32:F32"/>
    <mergeCell ref="G32:H32"/>
    <mergeCell ref="I32:J32"/>
    <mergeCell ref="L32:M32"/>
    <mergeCell ref="B44:N46"/>
    <mergeCell ref="B33:M33"/>
    <mergeCell ref="B34:N36"/>
    <mergeCell ref="B37:I37"/>
    <mergeCell ref="L37:M37"/>
    <mergeCell ref="B39:I39"/>
    <mergeCell ref="L39:M39"/>
    <mergeCell ref="B40:I40"/>
    <mergeCell ref="L40:M40"/>
    <mergeCell ref="B42:I42"/>
    <mergeCell ref="L42:M42"/>
    <mergeCell ref="B43:M43"/>
    <mergeCell ref="B41:I41"/>
    <mergeCell ref="L41:M41"/>
    <mergeCell ref="B38:I38"/>
    <mergeCell ref="L38:M38"/>
    <mergeCell ref="B47:H47"/>
    <mergeCell ref="L47:M47"/>
    <mergeCell ref="B48:H48"/>
    <mergeCell ref="L48:M48"/>
    <mergeCell ref="B49:H49"/>
    <mergeCell ref="L49:M49"/>
    <mergeCell ref="B50:M50"/>
    <mergeCell ref="B51:N53"/>
    <mergeCell ref="B54:H54"/>
    <mergeCell ref="L54:M54"/>
    <mergeCell ref="B55:H55"/>
    <mergeCell ref="L55:M55"/>
    <mergeCell ref="AB56:AB58"/>
    <mergeCell ref="B57:H57"/>
    <mergeCell ref="L57:M57"/>
    <mergeCell ref="B58:H58"/>
    <mergeCell ref="L58:M58"/>
    <mergeCell ref="B66:H66"/>
    <mergeCell ref="L66:M66"/>
    <mergeCell ref="B56:H56"/>
    <mergeCell ref="L56:M56"/>
    <mergeCell ref="Y56:Y58"/>
    <mergeCell ref="B59:M59"/>
    <mergeCell ref="B61:M61"/>
    <mergeCell ref="B62:N64"/>
    <mergeCell ref="B65:H65"/>
    <mergeCell ref="L65:M65"/>
    <mergeCell ref="J80:N81"/>
    <mergeCell ref="B81:D81"/>
    <mergeCell ref="L67:M67"/>
    <mergeCell ref="L68:M68"/>
    <mergeCell ref="B69:M69"/>
    <mergeCell ref="B71:M71"/>
  </mergeCells>
  <phoneticPr fontId="101" type="noConversion"/>
  <pageMargins left="0.7" right="0.7" top="0.75" bottom="0.75" header="0.3" footer="0.3"/>
  <pageSetup scale="39" orientation="portrait" r:id="rId1"/>
  <colBreaks count="1" manualBreakCount="1">
    <brk id="1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1"/>
  <sheetViews>
    <sheetView view="pageBreakPreview" topLeftCell="A38" zoomScale="85" zoomScaleNormal="25" zoomScaleSheetLayoutView="85" workbookViewId="0">
      <selection activeCell="B42" sqref="B42:N44"/>
    </sheetView>
  </sheetViews>
  <sheetFormatPr baseColWidth="10" defaultColWidth="11.42578125" defaultRowHeight="15"/>
  <cols>
    <col min="1" max="1" width="11.42578125" style="135"/>
    <col min="2" max="2" width="13.28515625" style="135" customWidth="1"/>
    <col min="3" max="8" width="11.42578125" style="135"/>
    <col min="9" max="9" width="12.5703125" style="135" bestFit="1" customWidth="1"/>
    <col min="10" max="10" width="11.42578125" style="135"/>
    <col min="11" max="11" width="15.140625" style="135" bestFit="1" customWidth="1"/>
    <col min="12" max="13" width="11.42578125" style="135"/>
    <col min="14" max="14" width="23.140625" style="135" customWidth="1"/>
    <col min="15" max="17" width="11.42578125" style="135"/>
    <col min="18" max="18" width="17.42578125" style="135" bestFit="1" customWidth="1"/>
    <col min="19" max="19" width="13.7109375" style="135" bestFit="1" customWidth="1"/>
    <col min="20" max="20" width="11.42578125" style="135"/>
    <col min="21" max="21" width="31.28515625" style="135" customWidth="1"/>
    <col min="22" max="22" width="29.28515625" style="135" customWidth="1"/>
    <col min="23" max="26" width="11.42578125" style="135"/>
    <col min="27" max="27" width="13.140625" style="135" bestFit="1" customWidth="1"/>
    <col min="28" max="28" width="16" style="135" bestFit="1" customWidth="1"/>
    <col min="29" max="16384" width="11.42578125" style="135"/>
  </cols>
  <sheetData>
    <row r="1" spans="1:22" ht="15.75" thickBot="1">
      <c r="A1" s="134"/>
    </row>
    <row r="2" spans="1:22" ht="15.75" thickTop="1">
      <c r="A2" s="136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8"/>
    </row>
    <row r="3" spans="1:22">
      <c r="A3" s="139"/>
      <c r="B3" s="687" t="s">
        <v>237</v>
      </c>
      <c r="C3" s="687"/>
      <c r="D3" s="687"/>
      <c r="E3" s="687"/>
      <c r="F3" s="140"/>
      <c r="G3" s="140"/>
      <c r="H3" s="140"/>
      <c r="I3" s="140"/>
      <c r="J3" s="140"/>
      <c r="K3" s="140"/>
      <c r="L3" s="140"/>
      <c r="M3" s="140"/>
      <c r="N3" s="140"/>
      <c r="O3" s="141"/>
    </row>
    <row r="4" spans="1:22">
      <c r="A4" s="139"/>
      <c r="B4" s="142" t="s">
        <v>0</v>
      </c>
      <c r="C4" s="143" t="s">
        <v>1</v>
      </c>
      <c r="D4" s="142" t="s">
        <v>238</v>
      </c>
      <c r="E4" s="143">
        <v>1</v>
      </c>
      <c r="F4" s="140"/>
      <c r="G4" s="140"/>
      <c r="H4" s="140"/>
      <c r="I4" s="140"/>
      <c r="J4" s="140"/>
      <c r="K4" s="140"/>
      <c r="L4" s="140"/>
      <c r="M4" s="140"/>
      <c r="N4" s="140"/>
      <c r="O4" s="141"/>
    </row>
    <row r="5" spans="1:22">
      <c r="A5" s="139"/>
      <c r="B5" s="144"/>
      <c r="C5" s="145"/>
      <c r="D5" s="144"/>
      <c r="E5" s="145"/>
      <c r="F5" s="140"/>
      <c r="G5" s="140"/>
      <c r="H5" s="140"/>
      <c r="I5" s="140"/>
      <c r="J5" s="140"/>
      <c r="K5" s="140"/>
      <c r="L5" s="140"/>
      <c r="M5" s="140"/>
      <c r="N5" s="140"/>
      <c r="O5" s="141"/>
    </row>
    <row r="6" spans="1:22" ht="36" customHeight="1">
      <c r="A6" s="139"/>
      <c r="B6" s="688" t="s">
        <v>239</v>
      </c>
      <c r="C6" s="688"/>
      <c r="D6" s="688"/>
      <c r="E6" s="688"/>
      <c r="F6" s="688"/>
      <c r="G6" s="688"/>
      <c r="H6" s="688"/>
      <c r="I6" s="688"/>
      <c r="J6" s="688"/>
      <c r="K6" s="688"/>
      <c r="L6" s="688"/>
      <c r="M6" s="688"/>
      <c r="N6" s="688"/>
      <c r="O6" s="146"/>
    </row>
    <row r="7" spans="1:22" ht="15.75" thickBot="1">
      <c r="A7" s="139"/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1"/>
    </row>
    <row r="8" spans="1:22">
      <c r="A8" s="139"/>
      <c r="B8" s="689"/>
      <c r="C8" s="691"/>
      <c r="D8" s="692"/>
      <c r="E8" s="692"/>
      <c r="F8" s="692"/>
      <c r="G8" s="692"/>
      <c r="H8" s="692"/>
      <c r="I8" s="692"/>
      <c r="J8" s="693"/>
      <c r="K8" s="694"/>
      <c r="L8" s="695"/>
      <c r="M8" s="695"/>
      <c r="N8" s="696"/>
      <c r="O8" s="149"/>
    </row>
    <row r="9" spans="1:22">
      <c r="A9" s="139"/>
      <c r="B9" s="690"/>
      <c r="C9" s="684" t="s">
        <v>240</v>
      </c>
      <c r="D9" s="685"/>
      <c r="E9" s="685"/>
      <c r="F9" s="685"/>
      <c r="G9" s="685"/>
      <c r="H9" s="685"/>
      <c r="I9" s="685"/>
      <c r="J9" s="686"/>
      <c r="K9" s="697"/>
      <c r="L9" s="698"/>
      <c r="M9" s="698"/>
      <c r="N9" s="699"/>
      <c r="O9" s="149"/>
    </row>
    <row r="10" spans="1:22">
      <c r="A10" s="139"/>
      <c r="B10" s="690"/>
      <c r="C10" s="684"/>
      <c r="D10" s="685"/>
      <c r="E10" s="685"/>
      <c r="F10" s="685"/>
      <c r="G10" s="685"/>
      <c r="H10" s="685"/>
      <c r="I10" s="685"/>
      <c r="J10" s="686"/>
      <c r="K10" s="680" t="s">
        <v>241</v>
      </c>
      <c r="L10" s="701"/>
      <c r="M10" s="702"/>
      <c r="N10" s="703"/>
      <c r="O10" s="149"/>
    </row>
    <row r="11" spans="1:22">
      <c r="A11" s="139"/>
      <c r="B11" s="690"/>
      <c r="C11" s="684" t="s">
        <v>242</v>
      </c>
      <c r="D11" s="685"/>
      <c r="E11" s="685"/>
      <c r="F11" s="685"/>
      <c r="G11" s="685"/>
      <c r="H11" s="685"/>
      <c r="I11" s="685"/>
      <c r="J11" s="686"/>
      <c r="K11" s="700"/>
      <c r="L11" s="704"/>
      <c r="M11" s="705"/>
      <c r="N11" s="706"/>
      <c r="O11" s="151"/>
    </row>
    <row r="12" spans="1:22">
      <c r="A12" s="139"/>
      <c r="B12" s="690"/>
      <c r="C12" s="677"/>
      <c r="D12" s="678"/>
      <c r="E12" s="678"/>
      <c r="F12" s="678"/>
      <c r="G12" s="678"/>
      <c r="H12" s="678"/>
      <c r="I12" s="678"/>
      <c r="J12" s="679"/>
      <c r="K12" s="680" t="s">
        <v>243</v>
      </c>
      <c r="L12" s="680">
        <v>1</v>
      </c>
      <c r="M12" s="680" t="s">
        <v>244</v>
      </c>
      <c r="N12" s="682">
        <v>1</v>
      </c>
      <c r="O12" s="149"/>
    </row>
    <row r="13" spans="1:22">
      <c r="A13" s="139"/>
      <c r="B13" s="690"/>
      <c r="C13" s="677"/>
      <c r="D13" s="678"/>
      <c r="E13" s="678"/>
      <c r="F13" s="678"/>
      <c r="G13" s="678"/>
      <c r="H13" s="678"/>
      <c r="I13" s="678"/>
      <c r="J13" s="679"/>
      <c r="K13" s="681"/>
      <c r="L13" s="681"/>
      <c r="M13" s="681"/>
      <c r="N13" s="683"/>
      <c r="O13" s="149"/>
    </row>
    <row r="14" spans="1:22">
      <c r="A14" s="139"/>
      <c r="B14" s="690"/>
      <c r="C14" s="684" t="s">
        <v>245</v>
      </c>
      <c r="D14" s="685"/>
      <c r="E14" s="685"/>
      <c r="F14" s="685"/>
      <c r="G14" s="685"/>
      <c r="H14" s="685"/>
      <c r="I14" s="685"/>
      <c r="J14" s="686"/>
      <c r="K14" s="681"/>
      <c r="L14" s="681"/>
      <c r="M14" s="681"/>
      <c r="N14" s="683"/>
      <c r="O14" s="149"/>
    </row>
    <row r="15" spans="1:22" ht="15.75" thickBot="1">
      <c r="A15" s="139"/>
      <c r="B15" s="152"/>
      <c r="C15" s="153"/>
      <c r="D15" s="153"/>
      <c r="E15" s="153"/>
      <c r="F15" s="153"/>
      <c r="G15" s="153"/>
      <c r="H15" s="153"/>
      <c r="I15" s="153"/>
      <c r="J15" s="153"/>
      <c r="K15" s="153"/>
      <c r="L15" s="154"/>
      <c r="M15" s="154"/>
      <c r="N15" s="155"/>
      <c r="O15" s="156"/>
      <c r="U15" s="714" t="s">
        <v>246</v>
      </c>
      <c r="V15" s="714"/>
    </row>
    <row r="16" spans="1:22">
      <c r="A16" s="139"/>
      <c r="B16" s="157"/>
      <c r="C16" s="148"/>
      <c r="D16" s="148"/>
      <c r="E16" s="148"/>
      <c r="F16" s="148"/>
      <c r="G16" s="148"/>
      <c r="H16" s="148"/>
      <c r="I16" s="148"/>
      <c r="J16" s="148"/>
      <c r="K16" s="158" t="s">
        <v>247</v>
      </c>
      <c r="L16" s="159" t="s">
        <v>248</v>
      </c>
      <c r="M16" s="159" t="s">
        <v>249</v>
      </c>
      <c r="N16" s="160" t="s">
        <v>250</v>
      </c>
      <c r="O16" s="151"/>
      <c r="R16" s="176"/>
      <c r="S16" s="176"/>
      <c r="U16" s="387" t="s">
        <v>562</v>
      </c>
      <c r="V16" s="161">
        <v>12495</v>
      </c>
    </row>
    <row r="17" spans="1:22">
      <c r="A17" s="139"/>
      <c r="B17" s="162"/>
      <c r="C17" s="150"/>
      <c r="D17" s="150"/>
      <c r="E17" s="150"/>
      <c r="F17" s="150"/>
      <c r="G17" s="150"/>
      <c r="H17" s="150"/>
      <c r="I17" s="150"/>
      <c r="J17" s="150"/>
      <c r="K17" s="163"/>
      <c r="L17" s="164"/>
      <c r="M17" s="164"/>
      <c r="N17" s="165"/>
      <c r="O17" s="166"/>
      <c r="R17" s="229"/>
      <c r="S17" s="258"/>
      <c r="U17" s="387" t="s">
        <v>563</v>
      </c>
      <c r="V17" s="161">
        <v>13796</v>
      </c>
    </row>
    <row r="18" spans="1:22">
      <c r="A18" s="139"/>
      <c r="B18" s="667" t="s">
        <v>251</v>
      </c>
      <c r="C18" s="668"/>
      <c r="D18" s="668"/>
      <c r="E18" s="668"/>
      <c r="F18" s="150"/>
      <c r="G18" s="150"/>
      <c r="H18" s="150"/>
      <c r="I18" s="147"/>
      <c r="J18" s="150"/>
      <c r="K18" s="163"/>
      <c r="L18" s="147"/>
      <c r="M18" s="147"/>
      <c r="N18" s="167"/>
      <c r="O18" s="166"/>
      <c r="R18" s="229"/>
      <c r="S18" s="258"/>
      <c r="U18" s="387" t="s">
        <v>561</v>
      </c>
      <c r="V18" s="161">
        <f>13300*1.19</f>
        <v>15827</v>
      </c>
    </row>
    <row r="19" spans="1:22">
      <c r="A19" s="139"/>
      <c r="B19" s="168"/>
      <c r="C19" s="169"/>
      <c r="D19" s="169"/>
      <c r="E19" s="169"/>
      <c r="F19" s="169"/>
      <c r="G19" s="169"/>
      <c r="H19" s="169"/>
      <c r="I19" s="169"/>
      <c r="J19" s="169"/>
      <c r="K19" s="169"/>
      <c r="L19" s="169"/>
      <c r="M19" s="169"/>
      <c r="N19" s="170"/>
      <c r="O19" s="171"/>
      <c r="R19" s="229"/>
      <c r="S19" s="258"/>
      <c r="U19" s="172" t="s">
        <v>252</v>
      </c>
      <c r="V19" s="385">
        <f>AVERAGE(V16:V18)</f>
        <v>14039.333333333334</v>
      </c>
    </row>
    <row r="20" spans="1:22" ht="15.75" thickBot="1">
      <c r="A20" s="139"/>
      <c r="B20" s="173"/>
      <c r="C20" s="174"/>
      <c r="D20" s="174"/>
      <c r="E20" s="174"/>
      <c r="F20" s="174"/>
      <c r="G20" s="174"/>
      <c r="H20" s="174"/>
      <c r="I20" s="174"/>
      <c r="J20" s="174"/>
      <c r="K20" s="174"/>
      <c r="L20" s="174"/>
      <c r="M20" s="174"/>
      <c r="N20" s="175"/>
      <c r="O20" s="141"/>
      <c r="R20" s="176"/>
      <c r="S20" s="259"/>
      <c r="U20" s="176"/>
      <c r="V20" s="176"/>
    </row>
    <row r="21" spans="1:22" ht="15.75" thickBot="1">
      <c r="A21" s="139"/>
      <c r="B21" s="177"/>
      <c r="C21" s="178"/>
      <c r="D21" s="178"/>
      <c r="E21" s="178"/>
      <c r="F21" s="178"/>
      <c r="G21" s="178"/>
      <c r="H21" s="147"/>
      <c r="I21" s="147"/>
      <c r="J21" s="178"/>
      <c r="K21" s="178"/>
      <c r="L21" s="178"/>
      <c r="M21" s="178"/>
      <c r="N21" s="179"/>
      <c r="O21" s="141"/>
      <c r="U21" s="176"/>
      <c r="V21" s="176"/>
    </row>
    <row r="22" spans="1:22">
      <c r="A22" s="139"/>
      <c r="B22" s="669" t="s">
        <v>253</v>
      </c>
      <c r="C22" s="670"/>
      <c r="D22" s="670"/>
      <c r="E22" s="670"/>
      <c r="F22" s="670"/>
      <c r="G22" s="670"/>
      <c r="H22" s="670"/>
      <c r="I22" s="670"/>
      <c r="J22" s="670"/>
      <c r="K22" s="670"/>
      <c r="L22" s="670"/>
      <c r="M22" s="670"/>
      <c r="N22" s="671"/>
      <c r="O22" s="180"/>
      <c r="U22" s="714" t="s">
        <v>254</v>
      </c>
      <c r="V22" s="714"/>
    </row>
    <row r="23" spans="1:22" ht="15.75" thickBot="1">
      <c r="A23" s="139"/>
      <c r="B23" s="181"/>
      <c r="C23" s="147"/>
      <c r="D23" s="147"/>
      <c r="E23" s="147"/>
      <c r="F23" s="147"/>
      <c r="G23" s="147"/>
      <c r="H23" s="147"/>
      <c r="I23" s="147"/>
      <c r="J23" s="147"/>
      <c r="K23" s="147"/>
      <c r="L23" s="147"/>
      <c r="M23" s="147"/>
      <c r="N23" s="182"/>
      <c r="O23" s="141"/>
      <c r="U23" s="387" t="s">
        <v>563</v>
      </c>
      <c r="V23" s="161">
        <v>353334</v>
      </c>
    </row>
    <row r="24" spans="1:22">
      <c r="A24" s="139"/>
      <c r="B24" s="183" t="s">
        <v>255</v>
      </c>
      <c r="C24" s="672" t="s">
        <v>3</v>
      </c>
      <c r="D24" s="673"/>
      <c r="E24" s="673"/>
      <c r="F24" s="673"/>
      <c r="G24" s="673"/>
      <c r="H24" s="673"/>
      <c r="I24" s="673"/>
      <c r="J24" s="673"/>
      <c r="K24" s="674"/>
      <c r="L24" s="675" t="s">
        <v>256</v>
      </c>
      <c r="M24" s="676"/>
      <c r="N24" s="183" t="s">
        <v>5</v>
      </c>
      <c r="O24" s="184"/>
      <c r="U24" s="387" t="s">
        <v>560</v>
      </c>
      <c r="V24" s="161">
        <v>320000</v>
      </c>
    </row>
    <row r="25" spans="1:22" ht="33" customHeight="1" thickBot="1">
      <c r="A25" s="139"/>
      <c r="B25" s="185" t="str">
        <f>'PRESUPUESTO OFICIAL'!B37</f>
        <v>APU 6,1 COT</v>
      </c>
      <c r="C25" s="658" t="s">
        <v>538</v>
      </c>
      <c r="D25" s="659"/>
      <c r="E25" s="659"/>
      <c r="F25" s="659"/>
      <c r="G25" s="659"/>
      <c r="H25" s="659"/>
      <c r="I25" s="659"/>
      <c r="J25" s="659"/>
      <c r="K25" s="660"/>
      <c r="L25" s="661" t="s">
        <v>9</v>
      </c>
      <c r="M25" s="660"/>
      <c r="N25" s="186"/>
      <c r="O25" s="187"/>
      <c r="U25" s="387" t="s">
        <v>561</v>
      </c>
      <c r="V25" s="161">
        <f>326250*1.19</f>
        <v>388237.5</v>
      </c>
    </row>
    <row r="26" spans="1:22">
      <c r="A26" s="139"/>
      <c r="B26" s="610" t="s">
        <v>257</v>
      </c>
      <c r="C26" s="611"/>
      <c r="D26" s="611"/>
      <c r="E26" s="611"/>
      <c r="F26" s="611"/>
      <c r="G26" s="611"/>
      <c r="H26" s="611"/>
      <c r="I26" s="611"/>
      <c r="J26" s="611"/>
      <c r="K26" s="611"/>
      <c r="L26" s="611"/>
      <c r="M26" s="611"/>
      <c r="N26" s="612"/>
      <c r="O26" s="188"/>
      <c r="U26" s="172" t="s">
        <v>252</v>
      </c>
      <c r="V26" s="385">
        <f>AVERAGE(V23:V25)</f>
        <v>353857.16666666669</v>
      </c>
    </row>
    <row r="27" spans="1:22">
      <c r="A27" s="139"/>
      <c r="B27" s="613"/>
      <c r="C27" s="614"/>
      <c r="D27" s="614"/>
      <c r="E27" s="614"/>
      <c r="F27" s="614"/>
      <c r="G27" s="614"/>
      <c r="H27" s="614"/>
      <c r="I27" s="614"/>
      <c r="J27" s="614"/>
      <c r="K27" s="614"/>
      <c r="L27" s="614"/>
      <c r="M27" s="614"/>
      <c r="N27" s="615"/>
      <c r="O27" s="188"/>
      <c r="U27" s="176"/>
      <c r="V27" s="176"/>
    </row>
    <row r="28" spans="1:22" ht="15.75" thickBot="1">
      <c r="A28" s="139"/>
      <c r="B28" s="616"/>
      <c r="C28" s="617"/>
      <c r="D28" s="617"/>
      <c r="E28" s="617"/>
      <c r="F28" s="617"/>
      <c r="G28" s="617"/>
      <c r="H28" s="617"/>
      <c r="I28" s="617"/>
      <c r="J28" s="617"/>
      <c r="K28" s="617"/>
      <c r="L28" s="617"/>
      <c r="M28" s="617"/>
      <c r="N28" s="618"/>
      <c r="O28" s="188"/>
    </row>
    <row r="29" spans="1:22">
      <c r="A29" s="139"/>
      <c r="B29" s="619" t="s">
        <v>3</v>
      </c>
      <c r="C29" s="662"/>
      <c r="D29" s="662"/>
      <c r="E29" s="662"/>
      <c r="F29" s="663"/>
      <c r="G29" s="637" t="s">
        <v>258</v>
      </c>
      <c r="H29" s="662"/>
      <c r="I29" s="664" t="s">
        <v>259</v>
      </c>
      <c r="J29" s="665"/>
      <c r="K29" s="189" t="s">
        <v>260</v>
      </c>
      <c r="L29" s="637" t="s">
        <v>261</v>
      </c>
      <c r="M29" s="638"/>
      <c r="N29" s="190" t="s">
        <v>262</v>
      </c>
      <c r="O29" s="191"/>
    </row>
    <row r="30" spans="1:22">
      <c r="A30" s="139"/>
      <c r="B30" s="596"/>
      <c r="C30" s="597"/>
      <c r="D30" s="597"/>
      <c r="E30" s="597"/>
      <c r="F30" s="651"/>
      <c r="G30" s="652"/>
      <c r="H30" s="651"/>
      <c r="I30" s="652"/>
      <c r="J30" s="651"/>
      <c r="K30" s="192"/>
      <c r="L30" s="653"/>
      <c r="M30" s="654"/>
      <c r="N30" s="193">
        <f>K30*L30</f>
        <v>0</v>
      </c>
      <c r="O30" s="194"/>
    </row>
    <row r="31" spans="1:22">
      <c r="A31" s="139"/>
      <c r="B31" s="600"/>
      <c r="C31" s="601"/>
      <c r="D31" s="601"/>
      <c r="E31" s="601"/>
      <c r="F31" s="602"/>
      <c r="G31" s="195"/>
      <c r="H31" s="196"/>
      <c r="I31" s="195"/>
      <c r="J31" s="196"/>
      <c r="K31" s="192"/>
      <c r="L31" s="713"/>
      <c r="M31" s="627"/>
      <c r="N31" s="193"/>
      <c r="O31" s="194"/>
    </row>
    <row r="32" spans="1:22" ht="15.75" thickBot="1">
      <c r="A32" s="139"/>
      <c r="B32" s="605"/>
      <c r="C32" s="606"/>
      <c r="D32" s="606"/>
      <c r="E32" s="606"/>
      <c r="F32" s="607"/>
      <c r="G32" s="655"/>
      <c r="H32" s="607"/>
      <c r="I32" s="655"/>
      <c r="J32" s="607"/>
      <c r="K32" s="197"/>
      <c r="L32" s="656"/>
      <c r="M32" s="657"/>
      <c r="N32" s="193"/>
      <c r="O32" s="194"/>
    </row>
    <row r="33" spans="1:15" ht="15.75" thickBot="1">
      <c r="A33" s="139"/>
      <c r="B33" s="589" t="s">
        <v>264</v>
      </c>
      <c r="C33" s="590"/>
      <c r="D33" s="590"/>
      <c r="E33" s="590"/>
      <c r="F33" s="590"/>
      <c r="G33" s="590"/>
      <c r="H33" s="590"/>
      <c r="I33" s="590"/>
      <c r="J33" s="590"/>
      <c r="K33" s="590"/>
      <c r="L33" s="590"/>
      <c r="M33" s="591"/>
      <c r="N33" s="198">
        <f>ROUND(SUM(N30:N32),2)</f>
        <v>0</v>
      </c>
      <c r="O33" s="199"/>
    </row>
    <row r="34" spans="1:15">
      <c r="A34" s="139"/>
      <c r="B34" s="610" t="s">
        <v>265</v>
      </c>
      <c r="C34" s="611"/>
      <c r="D34" s="611"/>
      <c r="E34" s="611"/>
      <c r="F34" s="611"/>
      <c r="G34" s="611"/>
      <c r="H34" s="611"/>
      <c r="I34" s="611"/>
      <c r="J34" s="611"/>
      <c r="K34" s="611"/>
      <c r="L34" s="611"/>
      <c r="M34" s="611"/>
      <c r="N34" s="612"/>
      <c r="O34" s="188"/>
    </row>
    <row r="35" spans="1:15">
      <c r="A35" s="139"/>
      <c r="B35" s="613"/>
      <c r="C35" s="614"/>
      <c r="D35" s="614"/>
      <c r="E35" s="614"/>
      <c r="F35" s="614"/>
      <c r="G35" s="614"/>
      <c r="H35" s="614"/>
      <c r="I35" s="614"/>
      <c r="J35" s="614"/>
      <c r="K35" s="614"/>
      <c r="L35" s="614"/>
      <c r="M35" s="614"/>
      <c r="N35" s="615"/>
      <c r="O35" s="188"/>
    </row>
    <row r="36" spans="1:15" ht="15.75" thickBot="1">
      <c r="A36" s="139"/>
      <c r="B36" s="616"/>
      <c r="C36" s="617"/>
      <c r="D36" s="617"/>
      <c r="E36" s="617"/>
      <c r="F36" s="617"/>
      <c r="G36" s="617"/>
      <c r="H36" s="617"/>
      <c r="I36" s="617"/>
      <c r="J36" s="617"/>
      <c r="K36" s="617"/>
      <c r="L36" s="617"/>
      <c r="M36" s="617"/>
      <c r="N36" s="618"/>
      <c r="O36" s="188"/>
    </row>
    <row r="37" spans="1:15" ht="15.75" thickBot="1">
      <c r="A37" s="139"/>
      <c r="B37" s="642" t="s">
        <v>3</v>
      </c>
      <c r="C37" s="643"/>
      <c r="D37" s="643"/>
      <c r="E37" s="643"/>
      <c r="F37" s="643"/>
      <c r="G37" s="643"/>
      <c r="H37" s="643"/>
      <c r="I37" s="644"/>
      <c r="J37" s="200" t="s">
        <v>256</v>
      </c>
      <c r="K37" s="201" t="s">
        <v>5</v>
      </c>
      <c r="L37" s="645" t="s">
        <v>266</v>
      </c>
      <c r="M37" s="644"/>
      <c r="N37" s="202" t="s">
        <v>262</v>
      </c>
      <c r="O37" s="191"/>
    </row>
    <row r="38" spans="1:15" ht="15.75" thickBot="1">
      <c r="A38" s="139"/>
      <c r="B38" s="646" t="s">
        <v>294</v>
      </c>
      <c r="C38" s="647"/>
      <c r="D38" s="647"/>
      <c r="E38" s="647"/>
      <c r="F38" s="647"/>
      <c r="G38" s="647"/>
      <c r="H38" s="647"/>
      <c r="I38" s="648"/>
      <c r="J38" s="203" t="s">
        <v>295</v>
      </c>
      <c r="K38" s="204">
        <f>0.1166</f>
        <v>0.1166</v>
      </c>
      <c r="L38" s="649">
        <f>V26</f>
        <v>353857.16666666669</v>
      </c>
      <c r="M38" s="650"/>
      <c r="N38" s="205">
        <f>ROUND(K38*L38,2)</f>
        <v>41259.75</v>
      </c>
      <c r="O38" s="194"/>
    </row>
    <row r="39" spans="1:15" ht="15.75" thickBot="1">
      <c r="A39" s="139"/>
      <c r="B39" s="596" t="s">
        <v>296</v>
      </c>
      <c r="C39" s="597"/>
      <c r="D39" s="597"/>
      <c r="E39" s="597"/>
      <c r="F39" s="597"/>
      <c r="G39" s="597"/>
      <c r="H39" s="597"/>
      <c r="I39" s="651"/>
      <c r="J39" s="206" t="s">
        <v>12</v>
      </c>
      <c r="K39" s="207">
        <v>1</v>
      </c>
      <c r="L39" s="633">
        <f>V19</f>
        <v>14039.333333333334</v>
      </c>
      <c r="M39" s="634"/>
      <c r="N39" s="205">
        <f>ROUND(K39*L39,2)</f>
        <v>14039.33</v>
      </c>
      <c r="O39" s="194"/>
    </row>
    <row r="40" spans="1:15" ht="15.75" thickBot="1">
      <c r="A40" s="139"/>
      <c r="B40" s="630"/>
      <c r="C40" s="631"/>
      <c r="D40" s="631"/>
      <c r="E40" s="631"/>
      <c r="F40" s="631"/>
      <c r="G40" s="631"/>
      <c r="H40" s="631"/>
      <c r="I40" s="632"/>
      <c r="J40" s="206"/>
      <c r="K40" s="207"/>
      <c r="L40" s="633"/>
      <c r="M40" s="634"/>
      <c r="N40" s="205">
        <f>ROUND(K40*L40,2)</f>
        <v>0</v>
      </c>
      <c r="O40" s="194"/>
    </row>
    <row r="41" spans="1:15" ht="15.75" thickBot="1">
      <c r="A41" s="139"/>
      <c r="B41" s="635" t="s">
        <v>264</v>
      </c>
      <c r="C41" s="636"/>
      <c r="D41" s="636"/>
      <c r="E41" s="636"/>
      <c r="F41" s="636"/>
      <c r="G41" s="636"/>
      <c r="H41" s="636"/>
      <c r="I41" s="636"/>
      <c r="J41" s="590"/>
      <c r="K41" s="590"/>
      <c r="L41" s="590"/>
      <c r="M41" s="591"/>
      <c r="N41" s="208">
        <f>ROUND(SUM(N38:N40),2)</f>
        <v>55299.08</v>
      </c>
      <c r="O41" s="194"/>
    </row>
    <row r="42" spans="1:15">
      <c r="A42" s="139"/>
      <c r="B42" s="610" t="s">
        <v>267</v>
      </c>
      <c r="C42" s="611"/>
      <c r="D42" s="611"/>
      <c r="E42" s="611"/>
      <c r="F42" s="611"/>
      <c r="G42" s="611"/>
      <c r="H42" s="611"/>
      <c r="I42" s="611"/>
      <c r="J42" s="611"/>
      <c r="K42" s="611"/>
      <c r="L42" s="611"/>
      <c r="M42" s="611"/>
      <c r="N42" s="612"/>
      <c r="O42" s="188"/>
    </row>
    <row r="43" spans="1:15">
      <c r="A43" s="139"/>
      <c r="B43" s="613"/>
      <c r="C43" s="614"/>
      <c r="D43" s="614"/>
      <c r="E43" s="614"/>
      <c r="F43" s="614"/>
      <c r="G43" s="614"/>
      <c r="H43" s="614"/>
      <c r="I43" s="614"/>
      <c r="J43" s="614"/>
      <c r="K43" s="614"/>
      <c r="L43" s="614"/>
      <c r="M43" s="614"/>
      <c r="N43" s="615"/>
      <c r="O43" s="188"/>
    </row>
    <row r="44" spans="1:15" ht="15.75" thickBot="1">
      <c r="A44" s="139"/>
      <c r="B44" s="616"/>
      <c r="C44" s="617"/>
      <c r="D44" s="617"/>
      <c r="E44" s="617"/>
      <c r="F44" s="617"/>
      <c r="G44" s="617"/>
      <c r="H44" s="617"/>
      <c r="I44" s="617"/>
      <c r="J44" s="617"/>
      <c r="K44" s="617"/>
      <c r="L44" s="617"/>
      <c r="M44" s="617"/>
      <c r="N44" s="618"/>
      <c r="O44" s="188"/>
    </row>
    <row r="45" spans="1:15" ht="17.25">
      <c r="A45" s="139"/>
      <c r="B45" s="619" t="s">
        <v>268</v>
      </c>
      <c r="C45" s="620"/>
      <c r="D45" s="620"/>
      <c r="E45" s="620"/>
      <c r="F45" s="620"/>
      <c r="G45" s="620"/>
      <c r="H45" s="620"/>
      <c r="I45" s="189" t="s">
        <v>269</v>
      </c>
      <c r="J45" s="209" t="s">
        <v>270</v>
      </c>
      <c r="K45" s="210" t="s">
        <v>271</v>
      </c>
      <c r="L45" s="637" t="s">
        <v>272</v>
      </c>
      <c r="M45" s="638"/>
      <c r="N45" s="190" t="s">
        <v>262</v>
      </c>
      <c r="O45" s="191"/>
    </row>
    <row r="46" spans="1:15">
      <c r="A46" s="139"/>
      <c r="B46" s="639"/>
      <c r="C46" s="597"/>
      <c r="D46" s="597"/>
      <c r="E46" s="597"/>
      <c r="F46" s="597"/>
      <c r="G46" s="597"/>
      <c r="H46" s="597"/>
      <c r="I46" s="211"/>
      <c r="J46" s="212"/>
      <c r="K46" s="211"/>
      <c r="L46" s="603"/>
      <c r="M46" s="604"/>
      <c r="N46" s="193"/>
      <c r="O46" s="194"/>
    </row>
    <row r="47" spans="1:15" ht="15.75" thickBot="1">
      <c r="A47" s="139"/>
      <c r="B47" s="605"/>
      <c r="C47" s="606"/>
      <c r="D47" s="606"/>
      <c r="E47" s="606"/>
      <c r="F47" s="606"/>
      <c r="G47" s="606"/>
      <c r="H47" s="606"/>
      <c r="I47" s="213"/>
      <c r="J47" s="214"/>
      <c r="K47" s="213"/>
      <c r="L47" s="608"/>
      <c r="M47" s="609"/>
      <c r="N47" s="215"/>
      <c r="O47" s="194"/>
    </row>
    <row r="48" spans="1:15" ht="15.75" thickBot="1">
      <c r="A48" s="139"/>
      <c r="B48" s="589" t="s">
        <v>264</v>
      </c>
      <c r="C48" s="590"/>
      <c r="D48" s="590"/>
      <c r="E48" s="590"/>
      <c r="F48" s="590"/>
      <c r="G48" s="590"/>
      <c r="H48" s="590"/>
      <c r="I48" s="590"/>
      <c r="J48" s="590"/>
      <c r="K48" s="590"/>
      <c r="L48" s="590"/>
      <c r="M48" s="591"/>
      <c r="N48" s="198">
        <f>SUM(N46:N47)</f>
        <v>0</v>
      </c>
      <c r="O48" s="199"/>
    </row>
    <row r="49" spans="1:28">
      <c r="A49" s="139"/>
      <c r="B49" s="610" t="s">
        <v>274</v>
      </c>
      <c r="C49" s="611"/>
      <c r="D49" s="611"/>
      <c r="E49" s="611"/>
      <c r="F49" s="611"/>
      <c r="G49" s="611"/>
      <c r="H49" s="611"/>
      <c r="I49" s="611"/>
      <c r="J49" s="611"/>
      <c r="K49" s="611"/>
      <c r="L49" s="611"/>
      <c r="M49" s="611"/>
      <c r="N49" s="612"/>
      <c r="O49" s="188"/>
    </row>
    <row r="50" spans="1:28">
      <c r="A50" s="139"/>
      <c r="B50" s="613"/>
      <c r="C50" s="614"/>
      <c r="D50" s="614"/>
      <c r="E50" s="614"/>
      <c r="F50" s="614"/>
      <c r="G50" s="614"/>
      <c r="H50" s="614"/>
      <c r="I50" s="614"/>
      <c r="J50" s="614"/>
      <c r="K50" s="614"/>
      <c r="L50" s="614"/>
      <c r="M50" s="614"/>
      <c r="N50" s="615"/>
      <c r="O50" s="188"/>
    </row>
    <row r="51" spans="1:28" ht="15.75" thickBot="1">
      <c r="A51" s="139"/>
      <c r="B51" s="616"/>
      <c r="C51" s="617"/>
      <c r="D51" s="617"/>
      <c r="E51" s="617"/>
      <c r="F51" s="617"/>
      <c r="G51" s="617"/>
      <c r="H51" s="617"/>
      <c r="I51" s="617"/>
      <c r="J51" s="617"/>
      <c r="K51" s="617"/>
      <c r="L51" s="617"/>
      <c r="M51" s="617"/>
      <c r="N51" s="618"/>
      <c r="O51" s="188"/>
      <c r="T51" s="216"/>
    </row>
    <row r="52" spans="1:28" ht="30">
      <c r="A52" s="139"/>
      <c r="B52" s="619" t="s">
        <v>275</v>
      </c>
      <c r="C52" s="620"/>
      <c r="D52" s="620"/>
      <c r="E52" s="620"/>
      <c r="F52" s="620"/>
      <c r="G52" s="620"/>
      <c r="H52" s="620"/>
      <c r="I52" s="189" t="s">
        <v>276</v>
      </c>
      <c r="J52" s="217" t="s">
        <v>277</v>
      </c>
      <c r="K52" s="218" t="s">
        <v>278</v>
      </c>
      <c r="L52" s="621" t="s">
        <v>261</v>
      </c>
      <c r="M52" s="622"/>
      <c r="N52" s="220" t="s">
        <v>262</v>
      </c>
      <c r="O52" s="221"/>
    </row>
    <row r="53" spans="1:28">
      <c r="A53" s="139"/>
      <c r="B53" s="707"/>
      <c r="C53" s="626"/>
      <c r="D53" s="626"/>
      <c r="E53" s="626"/>
      <c r="F53" s="626"/>
      <c r="G53" s="626"/>
      <c r="H53" s="627"/>
      <c r="I53" s="222"/>
      <c r="J53" s="228"/>
      <c r="K53" s="224"/>
      <c r="L53" s="628"/>
      <c r="M53" s="629"/>
      <c r="N53" s="225"/>
      <c r="O53" s="226"/>
      <c r="R53" s="227"/>
    </row>
    <row r="54" spans="1:28">
      <c r="A54" s="139"/>
      <c r="B54" s="625"/>
      <c r="C54" s="626"/>
      <c r="D54" s="626"/>
      <c r="E54" s="626"/>
      <c r="F54" s="626"/>
      <c r="G54" s="626"/>
      <c r="H54" s="627"/>
      <c r="I54" s="222"/>
      <c r="J54" s="228"/>
      <c r="K54" s="224"/>
      <c r="L54" s="628"/>
      <c r="M54" s="629"/>
      <c r="N54" s="225"/>
      <c r="O54" s="226"/>
      <c r="Y54" s="598"/>
      <c r="Z54" s="229"/>
      <c r="AA54" s="230"/>
      <c r="AB54" s="599"/>
    </row>
    <row r="55" spans="1:28">
      <c r="A55" s="139"/>
      <c r="B55" s="600"/>
      <c r="C55" s="601"/>
      <c r="D55" s="601"/>
      <c r="E55" s="601"/>
      <c r="F55" s="601"/>
      <c r="G55" s="601"/>
      <c r="H55" s="602"/>
      <c r="I55" s="222"/>
      <c r="J55" s="228"/>
      <c r="K55" s="224"/>
      <c r="L55" s="603"/>
      <c r="M55" s="604"/>
      <c r="N55" s="225"/>
      <c r="O55" s="226"/>
      <c r="Y55" s="598"/>
      <c r="Z55" s="229"/>
      <c r="AA55" s="230"/>
      <c r="AB55" s="599"/>
    </row>
    <row r="56" spans="1:28" ht="15.75" thickBot="1">
      <c r="A56" s="139"/>
      <c r="B56" s="605"/>
      <c r="C56" s="606"/>
      <c r="D56" s="606"/>
      <c r="E56" s="606"/>
      <c r="F56" s="606"/>
      <c r="G56" s="606"/>
      <c r="H56" s="607"/>
      <c r="I56" s="213"/>
      <c r="J56" s="214"/>
      <c r="K56" s="213"/>
      <c r="L56" s="608"/>
      <c r="M56" s="609"/>
      <c r="N56" s="215"/>
      <c r="O56" s="194"/>
      <c r="Y56" s="598"/>
      <c r="Z56" s="229"/>
      <c r="AA56" s="230"/>
      <c r="AB56" s="599"/>
    </row>
    <row r="57" spans="1:28" ht="15.75" thickBot="1">
      <c r="A57" s="139"/>
      <c r="B57" s="589" t="s">
        <v>264</v>
      </c>
      <c r="C57" s="590"/>
      <c r="D57" s="590"/>
      <c r="E57" s="590"/>
      <c r="F57" s="590"/>
      <c r="G57" s="590"/>
      <c r="H57" s="590"/>
      <c r="I57" s="590"/>
      <c r="J57" s="590"/>
      <c r="K57" s="590"/>
      <c r="L57" s="590"/>
      <c r="M57" s="591"/>
      <c r="N57" s="198">
        <f>ROUND(SUM(N53:N56),2)</f>
        <v>0</v>
      </c>
      <c r="O57" s="194"/>
    </row>
    <row r="58" spans="1:28" ht="15.75" thickBot="1">
      <c r="A58" s="139"/>
      <c r="B58" s="181"/>
      <c r="C58" s="147"/>
      <c r="D58" s="147"/>
      <c r="E58" s="147"/>
      <c r="F58" s="147"/>
      <c r="G58" s="147"/>
      <c r="H58" s="147"/>
      <c r="I58" s="147"/>
      <c r="J58" s="147"/>
      <c r="K58" s="147"/>
      <c r="L58" s="147"/>
      <c r="M58" s="147"/>
      <c r="N58" s="182"/>
      <c r="O58" s="141"/>
    </row>
    <row r="59" spans="1:28" ht="15.75" thickBot="1">
      <c r="A59" s="139"/>
      <c r="B59" s="592" t="s">
        <v>279</v>
      </c>
      <c r="C59" s="593"/>
      <c r="D59" s="593"/>
      <c r="E59" s="593"/>
      <c r="F59" s="593"/>
      <c r="G59" s="593"/>
      <c r="H59" s="593"/>
      <c r="I59" s="593"/>
      <c r="J59" s="593"/>
      <c r="K59" s="593"/>
      <c r="L59" s="593"/>
      <c r="M59" s="594"/>
      <c r="N59" s="231">
        <f>ROUND(N33+N41+N48+N57,2)</f>
        <v>55299.08</v>
      </c>
      <c r="O59" s="232"/>
      <c r="S59" s="227"/>
    </row>
    <row r="60" spans="1:28">
      <c r="A60" s="139"/>
      <c r="B60" s="610" t="s">
        <v>280</v>
      </c>
      <c r="C60" s="611"/>
      <c r="D60" s="611"/>
      <c r="E60" s="611"/>
      <c r="F60" s="611"/>
      <c r="G60" s="611"/>
      <c r="H60" s="611"/>
      <c r="I60" s="611"/>
      <c r="J60" s="611"/>
      <c r="K60" s="611"/>
      <c r="L60" s="611"/>
      <c r="M60" s="611"/>
      <c r="N60" s="612"/>
      <c r="O60" s="188"/>
    </row>
    <row r="61" spans="1:28">
      <c r="A61" s="139"/>
      <c r="B61" s="613"/>
      <c r="C61" s="614"/>
      <c r="D61" s="614"/>
      <c r="E61" s="614"/>
      <c r="F61" s="614"/>
      <c r="G61" s="614"/>
      <c r="H61" s="614"/>
      <c r="I61" s="614"/>
      <c r="J61" s="614"/>
      <c r="K61" s="614"/>
      <c r="L61" s="614"/>
      <c r="M61" s="614"/>
      <c r="N61" s="615"/>
      <c r="O61" s="188"/>
    </row>
    <row r="62" spans="1:28" ht="15.75" thickBot="1">
      <c r="A62" s="139"/>
      <c r="B62" s="616"/>
      <c r="C62" s="617"/>
      <c r="D62" s="617"/>
      <c r="E62" s="617"/>
      <c r="F62" s="617"/>
      <c r="G62" s="617"/>
      <c r="H62" s="617"/>
      <c r="I62" s="617"/>
      <c r="J62" s="617"/>
      <c r="K62" s="617"/>
      <c r="L62" s="617"/>
      <c r="M62" s="617"/>
      <c r="N62" s="618"/>
      <c r="O62" s="188"/>
    </row>
    <row r="63" spans="1:28" ht="15.75" thickBot="1">
      <c r="A63" s="139"/>
      <c r="B63" s="619" t="s">
        <v>281</v>
      </c>
      <c r="C63" s="620"/>
      <c r="D63" s="620"/>
      <c r="E63" s="620"/>
      <c r="F63" s="620"/>
      <c r="G63" s="620"/>
      <c r="H63" s="620"/>
      <c r="I63" s="209"/>
      <c r="J63" s="219"/>
      <c r="K63" s="218" t="s">
        <v>282</v>
      </c>
      <c r="L63" s="621" t="s">
        <v>283</v>
      </c>
      <c r="M63" s="622"/>
      <c r="N63" s="220"/>
      <c r="O63" s="221"/>
    </row>
    <row r="64" spans="1:28" ht="15.75" thickBot="1">
      <c r="A64" s="139"/>
      <c r="B64" s="596" t="s">
        <v>284</v>
      </c>
      <c r="C64" s="597"/>
      <c r="D64" s="597"/>
      <c r="E64" s="597"/>
      <c r="F64" s="597"/>
      <c r="G64" s="597"/>
      <c r="H64" s="597"/>
      <c r="I64" s="233"/>
      <c r="J64" s="234"/>
      <c r="K64" s="235">
        <v>0.23</v>
      </c>
      <c r="L64" s="585"/>
      <c r="M64" s="586"/>
      <c r="N64" s="236">
        <f>$N$59*K64</f>
        <v>12718.788400000001</v>
      </c>
      <c r="O64" s="237"/>
    </row>
    <row r="65" spans="1:19" ht="15.75" thickBot="1">
      <c r="A65" s="139"/>
      <c r="B65" s="238" t="s">
        <v>285</v>
      </c>
      <c r="C65" s="239"/>
      <c r="D65" s="239"/>
      <c r="E65" s="239"/>
      <c r="F65" s="239"/>
      <c r="G65" s="239"/>
      <c r="H65" s="239"/>
      <c r="I65" s="233"/>
      <c r="J65" s="234"/>
      <c r="K65" s="235">
        <v>0.02</v>
      </c>
      <c r="L65" s="585"/>
      <c r="M65" s="586"/>
      <c r="N65" s="236">
        <f>$N$59*K65</f>
        <v>1105.9816000000001</v>
      </c>
      <c r="O65" s="237"/>
    </row>
    <row r="66" spans="1:19" ht="15.75" thickBot="1">
      <c r="A66" s="139"/>
      <c r="B66" s="173" t="s">
        <v>286</v>
      </c>
      <c r="C66" s="174"/>
      <c r="D66" s="174"/>
      <c r="E66" s="174"/>
      <c r="F66" s="174"/>
      <c r="G66" s="174"/>
      <c r="H66" s="174"/>
      <c r="I66" s="240"/>
      <c r="J66" s="241"/>
      <c r="K66" s="235">
        <v>0.05</v>
      </c>
      <c r="L66" s="587"/>
      <c r="M66" s="588"/>
      <c r="N66" s="236">
        <f>$N$59*K66</f>
        <v>2764.9540000000002</v>
      </c>
      <c r="O66" s="237"/>
    </row>
    <row r="67" spans="1:19" ht="15.75" thickBot="1">
      <c r="A67" s="139"/>
      <c r="B67" s="589" t="s">
        <v>264</v>
      </c>
      <c r="C67" s="590"/>
      <c r="D67" s="590"/>
      <c r="E67" s="590"/>
      <c r="F67" s="590"/>
      <c r="G67" s="590"/>
      <c r="H67" s="590"/>
      <c r="I67" s="590"/>
      <c r="J67" s="590"/>
      <c r="K67" s="590"/>
      <c r="L67" s="590"/>
      <c r="M67" s="591"/>
      <c r="N67" s="236">
        <f>ROUND(SUM(N64:N66),2)</f>
        <v>16589.72</v>
      </c>
      <c r="O67" s="242"/>
    </row>
    <row r="68" spans="1:19" ht="15.75" thickBot="1">
      <c r="A68" s="139"/>
      <c r="B68" s="181"/>
      <c r="C68" s="147"/>
      <c r="D68" s="147"/>
      <c r="E68" s="147"/>
      <c r="F68" s="147"/>
      <c r="G68" s="147"/>
      <c r="H68" s="147"/>
      <c r="I68" s="147"/>
      <c r="J68" s="147"/>
      <c r="K68" s="147"/>
      <c r="L68" s="147"/>
      <c r="M68" s="147"/>
      <c r="N68" s="182"/>
      <c r="O68" s="141"/>
    </row>
    <row r="69" spans="1:19" ht="15.75" thickBot="1">
      <c r="A69" s="139"/>
      <c r="B69" s="592" t="s">
        <v>287</v>
      </c>
      <c r="C69" s="593"/>
      <c r="D69" s="593"/>
      <c r="E69" s="593"/>
      <c r="F69" s="593"/>
      <c r="G69" s="593"/>
      <c r="H69" s="593"/>
      <c r="I69" s="593"/>
      <c r="J69" s="593"/>
      <c r="K69" s="593"/>
      <c r="L69" s="593"/>
      <c r="M69" s="594"/>
      <c r="N69" s="243">
        <f>ROUND(N59+N67,2)</f>
        <v>71888.800000000003</v>
      </c>
      <c r="O69" s="242"/>
      <c r="S69" s="227"/>
    </row>
    <row r="70" spans="1:19">
      <c r="A70" s="139"/>
      <c r="B70" s="177"/>
      <c r="C70" s="178"/>
      <c r="D70" s="178"/>
      <c r="E70" s="178"/>
      <c r="F70" s="178"/>
      <c r="G70" s="178"/>
      <c r="H70" s="178"/>
      <c r="I70" s="178"/>
      <c r="J70" s="178"/>
      <c r="K70" s="178"/>
      <c r="L70" s="178"/>
      <c r="M70" s="178"/>
      <c r="N70" s="179"/>
      <c r="O70" s="141"/>
    </row>
    <row r="71" spans="1:19">
      <c r="A71" s="139"/>
      <c r="B71" s="181"/>
      <c r="C71" s="147"/>
      <c r="D71" s="147"/>
      <c r="E71" s="147"/>
      <c r="F71" s="147"/>
      <c r="G71" s="147"/>
      <c r="H71" s="147"/>
      <c r="I71" s="147"/>
      <c r="J71" s="147"/>
      <c r="K71" s="147"/>
      <c r="L71" s="147"/>
      <c r="M71" s="147"/>
      <c r="N71" s="182"/>
      <c r="O71" s="141"/>
    </row>
    <row r="72" spans="1:19">
      <c r="A72" s="139"/>
      <c r="B72" s="181"/>
      <c r="C72" s="147"/>
      <c r="D72" s="147"/>
      <c r="E72" s="147"/>
      <c r="F72" s="147"/>
      <c r="G72" s="147"/>
      <c r="H72" s="147"/>
      <c r="I72" s="147"/>
      <c r="J72" s="147"/>
      <c r="K72" s="147"/>
      <c r="L72" s="147"/>
      <c r="M72" s="147"/>
      <c r="N72" s="182"/>
      <c r="O72" s="141"/>
    </row>
    <row r="73" spans="1:19">
      <c r="A73" s="139"/>
      <c r="B73" s="181"/>
      <c r="C73" s="147"/>
      <c r="D73" s="147"/>
      <c r="E73" s="147"/>
      <c r="F73" s="147"/>
      <c r="G73" s="244" t="s">
        <v>288</v>
      </c>
      <c r="H73" s="244"/>
      <c r="I73" s="244"/>
      <c r="J73" s="244"/>
      <c r="K73" s="147"/>
      <c r="L73" s="147"/>
      <c r="M73" s="147"/>
      <c r="N73" s="182"/>
      <c r="O73" s="141"/>
    </row>
    <row r="74" spans="1:19">
      <c r="A74" s="139"/>
      <c r="B74" s="181"/>
      <c r="C74" s="147"/>
      <c r="D74" s="147"/>
      <c r="E74" s="147"/>
      <c r="F74" s="147"/>
      <c r="G74" s="244" t="s">
        <v>289</v>
      </c>
      <c r="H74" s="257" t="s">
        <v>442</v>
      </c>
      <c r="I74" s="147"/>
      <c r="J74" s="147"/>
      <c r="K74" s="147"/>
      <c r="L74" s="147"/>
      <c r="M74" s="147"/>
      <c r="N74" s="182"/>
      <c r="O74" s="245"/>
    </row>
    <row r="75" spans="1:19">
      <c r="A75" s="139"/>
      <c r="B75" s="181"/>
      <c r="C75" s="147"/>
      <c r="D75" s="147"/>
      <c r="E75" s="147"/>
      <c r="F75" s="147"/>
      <c r="G75" s="244" t="s">
        <v>458</v>
      </c>
      <c r="H75" s="147"/>
      <c r="I75" s="147"/>
      <c r="J75" s="147"/>
      <c r="K75" s="147"/>
      <c r="L75" s="147"/>
      <c r="M75" s="147"/>
      <c r="N75" s="182"/>
      <c r="O75" s="245"/>
    </row>
    <row r="76" spans="1:19">
      <c r="A76" s="139"/>
      <c r="B76" s="162"/>
      <c r="C76" s="246"/>
      <c r="D76" s="246"/>
      <c r="E76" s="246"/>
      <c r="F76" s="246"/>
      <c r="G76" s="244" t="s">
        <v>290</v>
      </c>
      <c r="H76" s="246"/>
      <c r="I76" s="246"/>
      <c r="J76" s="246"/>
      <c r="K76" s="246"/>
      <c r="L76" s="246"/>
      <c r="M76" s="246"/>
      <c r="N76" s="247"/>
      <c r="O76" s="248"/>
    </row>
    <row r="77" spans="1:19">
      <c r="A77" s="139"/>
      <c r="B77" s="181"/>
      <c r="C77" s="147"/>
      <c r="D77" s="147"/>
      <c r="E77" s="147"/>
      <c r="F77" s="147"/>
      <c r="G77" s="147" t="s">
        <v>291</v>
      </c>
      <c r="H77" s="147"/>
      <c r="I77" s="147"/>
      <c r="J77" s="147"/>
      <c r="K77" s="147"/>
      <c r="L77" s="147"/>
      <c r="M77" s="147"/>
      <c r="N77" s="182"/>
      <c r="O77" s="141"/>
    </row>
    <row r="78" spans="1:19" ht="15.75">
      <c r="A78" s="139"/>
      <c r="B78" s="250"/>
      <c r="C78" s="249"/>
      <c r="D78" s="249"/>
      <c r="E78" s="147"/>
      <c r="F78" s="147"/>
      <c r="G78" s="147"/>
      <c r="H78" s="147"/>
      <c r="I78" s="147"/>
      <c r="J78" s="579"/>
      <c r="K78" s="579"/>
      <c r="L78" s="579"/>
      <c r="M78" s="579"/>
      <c r="N78" s="580"/>
      <c r="O78" s="251"/>
    </row>
    <row r="79" spans="1:19" ht="16.5" thickBot="1">
      <c r="A79" s="139"/>
      <c r="B79" s="583"/>
      <c r="C79" s="584"/>
      <c r="D79" s="584"/>
      <c r="E79" s="214"/>
      <c r="F79" s="214"/>
      <c r="G79" s="214"/>
      <c r="H79" s="214"/>
      <c r="I79" s="214"/>
      <c r="J79" s="581"/>
      <c r="K79" s="581"/>
      <c r="L79" s="581"/>
      <c r="M79" s="581"/>
      <c r="N79" s="582"/>
      <c r="O79" s="251"/>
    </row>
    <row r="80" spans="1:19" ht="15.75" thickBot="1">
      <c r="A80" s="252"/>
      <c r="B80" s="253"/>
      <c r="C80" s="253"/>
      <c r="D80" s="253"/>
      <c r="E80" s="253"/>
      <c r="F80" s="253"/>
      <c r="G80" s="253"/>
      <c r="H80" s="253"/>
      <c r="I80" s="253"/>
      <c r="J80" s="253"/>
      <c r="K80" s="253"/>
      <c r="L80" s="253"/>
      <c r="M80" s="253"/>
      <c r="N80" s="253"/>
      <c r="O80" s="254"/>
    </row>
    <row r="81" ht="15.75" thickTop="1"/>
  </sheetData>
  <mergeCells count="84">
    <mergeCell ref="B3:E3"/>
    <mergeCell ref="B6:N6"/>
    <mergeCell ref="B8:B14"/>
    <mergeCell ref="C8:J8"/>
    <mergeCell ref="K8:N9"/>
    <mergeCell ref="C9:J9"/>
    <mergeCell ref="C10:J10"/>
    <mergeCell ref="K10:K11"/>
    <mergeCell ref="L10:N11"/>
    <mergeCell ref="C11:J11"/>
    <mergeCell ref="C12:J13"/>
    <mergeCell ref="K12:K14"/>
    <mergeCell ref="L12:L14"/>
    <mergeCell ref="M12:M14"/>
    <mergeCell ref="N12:N14"/>
    <mergeCell ref="C14:J14"/>
    <mergeCell ref="U15:V15"/>
    <mergeCell ref="B18:E18"/>
    <mergeCell ref="B22:N22"/>
    <mergeCell ref="U22:V22"/>
    <mergeCell ref="C24:K24"/>
    <mergeCell ref="L24:M24"/>
    <mergeCell ref="C25:K25"/>
    <mergeCell ref="L25:M25"/>
    <mergeCell ref="B26:N28"/>
    <mergeCell ref="B29:F29"/>
    <mergeCell ref="G29:H29"/>
    <mergeCell ref="I29:J29"/>
    <mergeCell ref="L29:M29"/>
    <mergeCell ref="B34:N36"/>
    <mergeCell ref="B30:F30"/>
    <mergeCell ref="G30:H30"/>
    <mergeCell ref="I30:J30"/>
    <mergeCell ref="L30:M30"/>
    <mergeCell ref="B31:F31"/>
    <mergeCell ref="L31:M31"/>
    <mergeCell ref="B32:F32"/>
    <mergeCell ref="G32:H32"/>
    <mergeCell ref="I32:J32"/>
    <mergeCell ref="L32:M32"/>
    <mergeCell ref="B33:M33"/>
    <mergeCell ref="B37:I37"/>
    <mergeCell ref="L37:M37"/>
    <mergeCell ref="B38:I38"/>
    <mergeCell ref="L38:M38"/>
    <mergeCell ref="B39:I39"/>
    <mergeCell ref="L39:M39"/>
    <mergeCell ref="B49:N51"/>
    <mergeCell ref="B40:I40"/>
    <mergeCell ref="L40:M40"/>
    <mergeCell ref="B41:M41"/>
    <mergeCell ref="B42:N44"/>
    <mergeCell ref="B45:H45"/>
    <mergeCell ref="L45:M45"/>
    <mergeCell ref="B46:H46"/>
    <mergeCell ref="L46:M46"/>
    <mergeCell ref="B47:H47"/>
    <mergeCell ref="L47:M47"/>
    <mergeCell ref="B48:M48"/>
    <mergeCell ref="B52:H52"/>
    <mergeCell ref="L52:M52"/>
    <mergeCell ref="B53:H53"/>
    <mergeCell ref="L53:M53"/>
    <mergeCell ref="B54:H54"/>
    <mergeCell ref="L54:M54"/>
    <mergeCell ref="B64:H64"/>
    <mergeCell ref="L64:M64"/>
    <mergeCell ref="Y54:Y56"/>
    <mergeCell ref="AB54:AB56"/>
    <mergeCell ref="B55:H55"/>
    <mergeCell ref="L55:M55"/>
    <mergeCell ref="B56:H56"/>
    <mergeCell ref="L56:M56"/>
    <mergeCell ref="B57:M57"/>
    <mergeCell ref="B59:M59"/>
    <mergeCell ref="B60:N62"/>
    <mergeCell ref="B63:H63"/>
    <mergeCell ref="L63:M63"/>
    <mergeCell ref="J78:N79"/>
    <mergeCell ref="B79:D79"/>
    <mergeCell ref="L65:M65"/>
    <mergeCell ref="L66:M66"/>
    <mergeCell ref="B67:M67"/>
    <mergeCell ref="B69:M69"/>
  </mergeCells>
  <pageMargins left="0.7" right="0.7" top="0.75" bottom="0.75" header="0.3" footer="0.3"/>
  <pageSetup scale="48" orientation="portrait" r:id="rId1"/>
  <colBreaks count="1" manualBreakCount="1">
    <brk id="15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3"/>
  <sheetViews>
    <sheetView view="pageBreakPreview" topLeftCell="A39" zoomScale="85" zoomScaleNormal="70" zoomScaleSheetLayoutView="85" workbookViewId="0">
      <selection activeCell="B44" sqref="B44:N46"/>
    </sheetView>
  </sheetViews>
  <sheetFormatPr baseColWidth="10" defaultColWidth="11.42578125" defaultRowHeight="15"/>
  <cols>
    <col min="1" max="1" width="11.42578125" style="135"/>
    <col min="2" max="2" width="43.140625" style="135" bestFit="1" customWidth="1"/>
    <col min="3" max="8" width="11.42578125" style="135"/>
    <col min="9" max="9" width="12.5703125" style="135" bestFit="1" customWidth="1"/>
    <col min="10" max="10" width="11.42578125" style="135"/>
    <col min="11" max="11" width="15.140625" style="135" bestFit="1" customWidth="1"/>
    <col min="12" max="13" width="11.42578125" style="135"/>
    <col min="14" max="14" width="29" style="135" customWidth="1"/>
    <col min="15" max="17" width="11.42578125" style="135"/>
    <col min="18" max="18" width="17.42578125" style="135" bestFit="1" customWidth="1"/>
    <col min="19" max="19" width="19.85546875" style="135" customWidth="1"/>
    <col min="20" max="26" width="11.42578125" style="135"/>
    <col min="27" max="27" width="13.140625" style="135" bestFit="1" customWidth="1"/>
    <col min="28" max="28" width="16" style="135" bestFit="1" customWidth="1"/>
    <col min="29" max="44" width="11.42578125" style="135"/>
    <col min="45" max="45" width="15.7109375" style="135" bestFit="1" customWidth="1"/>
    <col min="46" max="46" width="13.42578125" style="135" bestFit="1" customWidth="1"/>
    <col min="47" max="16384" width="11.42578125" style="135"/>
  </cols>
  <sheetData>
    <row r="1" spans="1:19" ht="15.75" thickBot="1">
      <c r="A1" s="134"/>
    </row>
    <row r="2" spans="1:19" ht="15.75" thickTop="1">
      <c r="A2" s="136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8"/>
    </row>
    <row r="3" spans="1:19">
      <c r="A3" s="139"/>
      <c r="B3" s="687" t="s">
        <v>237</v>
      </c>
      <c r="C3" s="687"/>
      <c r="D3" s="687"/>
      <c r="E3" s="687"/>
      <c r="F3" s="140"/>
      <c r="G3" s="140"/>
      <c r="H3" s="140"/>
      <c r="I3" s="140"/>
      <c r="J3" s="140"/>
      <c r="K3" s="140"/>
      <c r="L3" s="140"/>
      <c r="M3" s="140"/>
      <c r="N3" s="140"/>
      <c r="O3" s="141"/>
    </row>
    <row r="4" spans="1:19">
      <c r="A4" s="139"/>
      <c r="B4" s="142" t="s">
        <v>0</v>
      </c>
      <c r="C4" s="143" t="s">
        <v>1</v>
      </c>
      <c r="D4" s="142" t="s">
        <v>238</v>
      </c>
      <c r="E4" s="143">
        <v>1</v>
      </c>
      <c r="F4" s="140"/>
      <c r="G4" s="140"/>
      <c r="H4" s="140"/>
      <c r="I4" s="140"/>
      <c r="J4" s="140"/>
      <c r="K4" s="140"/>
      <c r="L4" s="140"/>
      <c r="M4" s="140"/>
      <c r="N4" s="140"/>
      <c r="O4" s="141"/>
    </row>
    <row r="5" spans="1:19">
      <c r="A5" s="139"/>
      <c r="B5" s="144"/>
      <c r="C5" s="145"/>
      <c r="D5" s="144"/>
      <c r="E5" s="145"/>
      <c r="F5" s="140"/>
      <c r="G5" s="140"/>
      <c r="H5" s="140"/>
      <c r="I5" s="140"/>
      <c r="J5" s="140"/>
      <c r="K5" s="140"/>
      <c r="L5" s="140"/>
      <c r="M5" s="140"/>
      <c r="N5" s="140"/>
      <c r="O5" s="141"/>
    </row>
    <row r="6" spans="1:19" ht="36" customHeight="1">
      <c r="A6" s="139"/>
      <c r="B6" s="688" t="s">
        <v>239</v>
      </c>
      <c r="C6" s="688"/>
      <c r="D6" s="688"/>
      <c r="E6" s="688"/>
      <c r="F6" s="688"/>
      <c r="G6" s="688"/>
      <c r="H6" s="688"/>
      <c r="I6" s="688"/>
      <c r="J6" s="688"/>
      <c r="K6" s="688"/>
      <c r="L6" s="688"/>
      <c r="M6" s="688"/>
      <c r="N6" s="688"/>
      <c r="O6" s="146"/>
    </row>
    <row r="7" spans="1:19" ht="15.75" thickBot="1">
      <c r="A7" s="139"/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1"/>
    </row>
    <row r="8" spans="1:19">
      <c r="A8" s="139"/>
      <c r="B8" s="689"/>
      <c r="C8" s="691"/>
      <c r="D8" s="692"/>
      <c r="E8" s="692"/>
      <c r="F8" s="692"/>
      <c r="G8" s="692"/>
      <c r="H8" s="692"/>
      <c r="I8" s="692"/>
      <c r="J8" s="693"/>
      <c r="K8" s="694"/>
      <c r="L8" s="695"/>
      <c r="M8" s="695"/>
      <c r="N8" s="696"/>
      <c r="O8" s="149"/>
    </row>
    <row r="9" spans="1:19">
      <c r="A9" s="139"/>
      <c r="B9" s="690"/>
      <c r="C9" s="684" t="s">
        <v>240</v>
      </c>
      <c r="D9" s="685"/>
      <c r="E9" s="685"/>
      <c r="F9" s="685"/>
      <c r="G9" s="685"/>
      <c r="H9" s="685"/>
      <c r="I9" s="685"/>
      <c r="J9" s="686"/>
      <c r="K9" s="697"/>
      <c r="L9" s="698"/>
      <c r="M9" s="698"/>
      <c r="N9" s="699"/>
      <c r="O9" s="149"/>
    </row>
    <row r="10" spans="1:19">
      <c r="A10" s="139"/>
      <c r="B10" s="690"/>
      <c r="C10" s="684"/>
      <c r="D10" s="685"/>
      <c r="E10" s="685"/>
      <c r="F10" s="685"/>
      <c r="G10" s="685"/>
      <c r="H10" s="685"/>
      <c r="I10" s="685"/>
      <c r="J10" s="686"/>
      <c r="K10" s="680" t="s">
        <v>241</v>
      </c>
      <c r="L10" s="701"/>
      <c r="M10" s="702"/>
      <c r="N10" s="703"/>
      <c r="O10" s="149"/>
    </row>
    <row r="11" spans="1:19">
      <c r="A11" s="139"/>
      <c r="B11" s="690"/>
      <c r="C11" s="684" t="s">
        <v>242</v>
      </c>
      <c r="D11" s="685"/>
      <c r="E11" s="685"/>
      <c r="F11" s="685"/>
      <c r="G11" s="685"/>
      <c r="H11" s="685"/>
      <c r="I11" s="685"/>
      <c r="J11" s="686"/>
      <c r="K11" s="700"/>
      <c r="L11" s="704"/>
      <c r="M11" s="705"/>
      <c r="N11" s="706"/>
      <c r="O11" s="151"/>
    </row>
    <row r="12" spans="1:19">
      <c r="A12" s="139"/>
      <c r="B12" s="690"/>
      <c r="C12" s="677"/>
      <c r="D12" s="678"/>
      <c r="E12" s="678"/>
      <c r="F12" s="678"/>
      <c r="G12" s="678"/>
      <c r="H12" s="678"/>
      <c r="I12" s="678"/>
      <c r="J12" s="679"/>
      <c r="K12" s="680" t="s">
        <v>243</v>
      </c>
      <c r="L12" s="680">
        <v>1</v>
      </c>
      <c r="M12" s="680" t="s">
        <v>244</v>
      </c>
      <c r="N12" s="682">
        <v>1</v>
      </c>
      <c r="O12" s="149"/>
    </row>
    <row r="13" spans="1:19">
      <c r="A13" s="139"/>
      <c r="B13" s="690"/>
      <c r="C13" s="677"/>
      <c r="D13" s="678"/>
      <c r="E13" s="678"/>
      <c r="F13" s="678"/>
      <c r="G13" s="678"/>
      <c r="H13" s="678"/>
      <c r="I13" s="678"/>
      <c r="J13" s="679"/>
      <c r="K13" s="681"/>
      <c r="L13" s="681"/>
      <c r="M13" s="681"/>
      <c r="N13" s="683"/>
      <c r="O13" s="149"/>
    </row>
    <row r="14" spans="1:19">
      <c r="A14" s="139"/>
      <c r="B14" s="690"/>
      <c r="C14" s="684" t="s">
        <v>245</v>
      </c>
      <c r="D14" s="685"/>
      <c r="E14" s="685"/>
      <c r="F14" s="685"/>
      <c r="G14" s="685"/>
      <c r="H14" s="685"/>
      <c r="I14" s="685"/>
      <c r="J14" s="686"/>
      <c r="K14" s="681"/>
      <c r="L14" s="681"/>
      <c r="M14" s="681"/>
      <c r="N14" s="683"/>
      <c r="O14" s="149"/>
    </row>
    <row r="15" spans="1:19" ht="15.75" thickBot="1">
      <c r="A15" s="139"/>
      <c r="B15" s="152"/>
      <c r="C15" s="153"/>
      <c r="D15" s="153"/>
      <c r="E15" s="153"/>
      <c r="F15" s="153"/>
      <c r="G15" s="153"/>
      <c r="H15" s="153"/>
      <c r="I15" s="153"/>
      <c r="J15" s="153"/>
      <c r="K15" s="153"/>
      <c r="L15" s="154"/>
      <c r="M15" s="154"/>
      <c r="N15" s="155"/>
      <c r="O15" s="156"/>
    </row>
    <row r="16" spans="1:19">
      <c r="A16" s="139"/>
      <c r="B16" s="157"/>
      <c r="C16" s="148"/>
      <c r="D16" s="148"/>
      <c r="E16" s="148"/>
      <c r="F16" s="148"/>
      <c r="G16" s="148"/>
      <c r="H16" s="148"/>
      <c r="I16" s="148"/>
      <c r="J16" s="148"/>
      <c r="K16" s="158" t="s">
        <v>247</v>
      </c>
      <c r="L16" s="159" t="s">
        <v>248</v>
      </c>
      <c r="M16" s="159" t="s">
        <v>249</v>
      </c>
      <c r="N16" s="160" t="s">
        <v>250</v>
      </c>
      <c r="O16" s="151"/>
      <c r="R16" s="666"/>
      <c r="S16" s="666"/>
    </row>
    <row r="17" spans="1:46">
      <c r="A17" s="139"/>
      <c r="B17" s="162"/>
      <c r="C17" s="150"/>
      <c r="D17" s="150"/>
      <c r="E17" s="150"/>
      <c r="F17" s="150"/>
      <c r="G17" s="150"/>
      <c r="H17" s="150"/>
      <c r="I17" s="150"/>
      <c r="J17" s="150"/>
      <c r="K17" s="163"/>
      <c r="L17" s="164"/>
      <c r="M17" s="164"/>
      <c r="N17" s="165"/>
      <c r="O17" s="166"/>
      <c r="R17" s="229"/>
      <c r="S17" s="258"/>
    </row>
    <row r="18" spans="1:46">
      <c r="A18" s="139"/>
      <c r="B18" s="667" t="s">
        <v>251</v>
      </c>
      <c r="C18" s="668"/>
      <c r="D18" s="668"/>
      <c r="E18" s="668"/>
      <c r="F18" s="150"/>
      <c r="G18" s="150"/>
      <c r="H18" s="150"/>
      <c r="I18" s="147"/>
      <c r="J18" s="150"/>
      <c r="K18" s="163"/>
      <c r="L18" s="147"/>
      <c r="M18" s="147"/>
      <c r="N18" s="167"/>
      <c r="O18" s="166"/>
      <c r="R18" s="229"/>
      <c r="S18" s="258"/>
    </row>
    <row r="19" spans="1:46">
      <c r="A19" s="139"/>
      <c r="B19" s="168"/>
      <c r="C19" s="169"/>
      <c r="D19" s="169"/>
      <c r="E19" s="169"/>
      <c r="F19" s="169"/>
      <c r="G19" s="169"/>
      <c r="H19" s="169"/>
      <c r="I19" s="169"/>
      <c r="J19" s="169"/>
      <c r="K19" s="169"/>
      <c r="L19" s="169"/>
      <c r="M19" s="169"/>
      <c r="N19" s="170"/>
      <c r="O19" s="171"/>
      <c r="R19" s="229"/>
      <c r="S19" s="258"/>
    </row>
    <row r="20" spans="1:46" ht="15.75" thickBot="1">
      <c r="A20" s="139"/>
      <c r="B20" s="173"/>
      <c r="C20" s="174"/>
      <c r="D20" s="174"/>
      <c r="E20" s="174"/>
      <c r="F20" s="174"/>
      <c r="G20" s="174"/>
      <c r="H20" s="174"/>
      <c r="I20" s="174"/>
      <c r="J20" s="174"/>
      <c r="K20" s="174"/>
      <c r="L20" s="174"/>
      <c r="M20" s="174"/>
      <c r="N20" s="175"/>
      <c r="O20" s="141"/>
      <c r="R20" s="176"/>
      <c r="S20" s="259"/>
    </row>
    <row r="21" spans="1:46" ht="15.75" thickBot="1">
      <c r="A21" s="139"/>
      <c r="B21" s="177"/>
      <c r="C21" s="178"/>
      <c r="D21" s="178"/>
      <c r="E21" s="178"/>
      <c r="F21" s="178"/>
      <c r="G21" s="178"/>
      <c r="H21" s="147"/>
      <c r="I21" s="147"/>
      <c r="J21" s="178"/>
      <c r="K21" s="178"/>
      <c r="L21" s="178"/>
      <c r="M21" s="178"/>
      <c r="N21" s="179"/>
      <c r="O21" s="141"/>
    </row>
    <row r="22" spans="1:46">
      <c r="A22" s="139"/>
      <c r="B22" s="669" t="s">
        <v>253</v>
      </c>
      <c r="C22" s="670"/>
      <c r="D22" s="670"/>
      <c r="E22" s="670"/>
      <c r="F22" s="670"/>
      <c r="G22" s="670"/>
      <c r="H22" s="670"/>
      <c r="I22" s="670"/>
      <c r="J22" s="670"/>
      <c r="K22" s="670"/>
      <c r="L22" s="670"/>
      <c r="M22" s="670"/>
      <c r="N22" s="671"/>
      <c r="O22" s="180"/>
    </row>
    <row r="23" spans="1:46" ht="15.75" thickBot="1">
      <c r="A23" s="139"/>
      <c r="B23" s="181"/>
      <c r="C23" s="147"/>
      <c r="D23" s="147"/>
      <c r="E23" s="147"/>
      <c r="F23" s="147"/>
      <c r="G23" s="147"/>
      <c r="H23" s="147"/>
      <c r="I23" s="147"/>
      <c r="J23" s="147"/>
      <c r="K23" s="147"/>
      <c r="L23" s="147"/>
      <c r="M23" s="147"/>
      <c r="N23" s="182"/>
      <c r="O23" s="141"/>
    </row>
    <row r="24" spans="1:46">
      <c r="A24" s="139"/>
      <c r="B24" s="183" t="s">
        <v>255</v>
      </c>
      <c r="C24" s="672" t="s">
        <v>3</v>
      </c>
      <c r="D24" s="673"/>
      <c r="E24" s="673"/>
      <c r="F24" s="673"/>
      <c r="G24" s="673"/>
      <c r="H24" s="673"/>
      <c r="I24" s="673"/>
      <c r="J24" s="673"/>
      <c r="K24" s="674"/>
      <c r="L24" s="675" t="s">
        <v>256</v>
      </c>
      <c r="M24" s="676"/>
      <c r="N24" s="183" t="s">
        <v>5</v>
      </c>
      <c r="O24" s="184"/>
    </row>
    <row r="25" spans="1:46" ht="33" customHeight="1" thickBot="1">
      <c r="A25" s="139"/>
      <c r="B25" s="185" t="s">
        <v>549</v>
      </c>
      <c r="C25" s="658" t="s">
        <v>513</v>
      </c>
      <c r="D25" s="659"/>
      <c r="E25" s="659"/>
      <c r="F25" s="659"/>
      <c r="G25" s="659"/>
      <c r="H25" s="659"/>
      <c r="I25" s="659"/>
      <c r="J25" s="659"/>
      <c r="K25" s="660"/>
      <c r="L25" s="661" t="s">
        <v>9</v>
      </c>
      <c r="M25" s="660"/>
      <c r="N25" s="186"/>
      <c r="O25" s="187"/>
      <c r="P25" s="375" t="s">
        <v>542</v>
      </c>
    </row>
    <row r="26" spans="1:46">
      <c r="A26" s="139"/>
      <c r="B26" s="610" t="s">
        <v>257</v>
      </c>
      <c r="C26" s="611"/>
      <c r="D26" s="611"/>
      <c r="E26" s="611"/>
      <c r="F26" s="611"/>
      <c r="G26" s="611"/>
      <c r="H26" s="611"/>
      <c r="I26" s="611"/>
      <c r="J26" s="611"/>
      <c r="K26" s="611"/>
      <c r="L26" s="611"/>
      <c r="M26" s="611"/>
      <c r="N26" s="612"/>
      <c r="O26" s="188"/>
    </row>
    <row r="27" spans="1:46">
      <c r="A27" s="139"/>
      <c r="B27" s="613"/>
      <c r="C27" s="614"/>
      <c r="D27" s="614"/>
      <c r="E27" s="614"/>
      <c r="F27" s="614"/>
      <c r="G27" s="614"/>
      <c r="H27" s="614"/>
      <c r="I27" s="614"/>
      <c r="J27" s="614"/>
      <c r="K27" s="614"/>
      <c r="L27" s="614"/>
      <c r="M27" s="614"/>
      <c r="N27" s="615"/>
      <c r="O27" s="188"/>
    </row>
    <row r="28" spans="1:46" ht="15.75" thickBot="1">
      <c r="A28" s="139"/>
      <c r="B28" s="616"/>
      <c r="C28" s="617"/>
      <c r="D28" s="617"/>
      <c r="E28" s="617"/>
      <c r="F28" s="617"/>
      <c r="G28" s="617"/>
      <c r="H28" s="617"/>
      <c r="I28" s="617"/>
      <c r="J28" s="617"/>
      <c r="K28" s="617"/>
      <c r="L28" s="617"/>
      <c r="M28" s="617"/>
      <c r="N28" s="618"/>
      <c r="O28" s="188"/>
    </row>
    <row r="29" spans="1:46">
      <c r="A29" s="139"/>
      <c r="B29" s="619" t="s">
        <v>3</v>
      </c>
      <c r="C29" s="662"/>
      <c r="D29" s="662"/>
      <c r="E29" s="662"/>
      <c r="F29" s="663"/>
      <c r="G29" s="637" t="s">
        <v>258</v>
      </c>
      <c r="H29" s="662"/>
      <c r="I29" s="664" t="s">
        <v>259</v>
      </c>
      <c r="J29" s="665"/>
      <c r="K29" s="189" t="s">
        <v>260</v>
      </c>
      <c r="L29" s="637" t="s">
        <v>261</v>
      </c>
      <c r="M29" s="638"/>
      <c r="N29" s="190" t="s">
        <v>262</v>
      </c>
      <c r="O29" s="191"/>
      <c r="AS29" s="255"/>
      <c r="AT29" s="255"/>
    </row>
    <row r="30" spans="1:46">
      <c r="A30" s="139"/>
      <c r="B30" s="596" t="s">
        <v>292</v>
      </c>
      <c r="C30" s="597"/>
      <c r="D30" s="597"/>
      <c r="E30" s="597"/>
      <c r="F30" s="651"/>
      <c r="G30" s="652"/>
      <c r="H30" s="651"/>
      <c r="I30" s="652"/>
      <c r="J30" s="651"/>
      <c r="K30" s="192">
        <v>759841.99</v>
      </c>
      <c r="L30" s="653">
        <v>0.05</v>
      </c>
      <c r="M30" s="654"/>
      <c r="N30" s="193">
        <f>K30*L30</f>
        <v>37992.099500000004</v>
      </c>
      <c r="O30" s="194"/>
      <c r="AS30" s="256"/>
    </row>
    <row r="31" spans="1:46">
      <c r="A31" s="139"/>
      <c r="B31" s="600"/>
      <c r="C31" s="601"/>
      <c r="D31" s="601"/>
      <c r="E31" s="601"/>
      <c r="F31" s="602"/>
      <c r="G31" s="195"/>
      <c r="H31" s="196"/>
      <c r="I31" s="195"/>
      <c r="J31" s="196"/>
      <c r="K31" s="192"/>
      <c r="L31" s="713"/>
      <c r="M31" s="627"/>
      <c r="N31" s="193"/>
      <c r="O31" s="194"/>
      <c r="AS31" s="255"/>
    </row>
    <row r="32" spans="1:46" ht="15.75" thickBot="1">
      <c r="A32" s="139"/>
      <c r="B32" s="605"/>
      <c r="C32" s="606"/>
      <c r="D32" s="606"/>
      <c r="E32" s="606"/>
      <c r="F32" s="607"/>
      <c r="G32" s="655"/>
      <c r="H32" s="607"/>
      <c r="I32" s="655"/>
      <c r="J32" s="607"/>
      <c r="K32" s="197"/>
      <c r="L32" s="656"/>
      <c r="M32" s="657"/>
      <c r="N32" s="193"/>
      <c r="O32" s="194"/>
    </row>
    <row r="33" spans="1:16" ht="15.75" thickBot="1">
      <c r="A33" s="139"/>
      <c r="B33" s="589" t="s">
        <v>264</v>
      </c>
      <c r="C33" s="590"/>
      <c r="D33" s="590"/>
      <c r="E33" s="590"/>
      <c r="F33" s="590"/>
      <c r="G33" s="590"/>
      <c r="H33" s="590"/>
      <c r="I33" s="590"/>
      <c r="J33" s="590"/>
      <c r="K33" s="590"/>
      <c r="L33" s="590"/>
      <c r="M33" s="591"/>
      <c r="N33" s="198">
        <f>ROUND(SUM(N30:N32),2)</f>
        <v>37992.1</v>
      </c>
      <c r="O33" s="199"/>
    </row>
    <row r="34" spans="1:16">
      <c r="A34" s="139"/>
      <c r="B34" s="610" t="s">
        <v>265</v>
      </c>
      <c r="C34" s="611"/>
      <c r="D34" s="611"/>
      <c r="E34" s="611"/>
      <c r="F34" s="611"/>
      <c r="G34" s="611"/>
      <c r="H34" s="611"/>
      <c r="I34" s="611"/>
      <c r="J34" s="611"/>
      <c r="K34" s="611"/>
      <c r="L34" s="611"/>
      <c r="M34" s="611"/>
      <c r="N34" s="612"/>
      <c r="O34" s="188"/>
    </row>
    <row r="35" spans="1:16">
      <c r="A35" s="139"/>
      <c r="B35" s="613"/>
      <c r="C35" s="614"/>
      <c r="D35" s="614"/>
      <c r="E35" s="614"/>
      <c r="F35" s="614"/>
      <c r="G35" s="614"/>
      <c r="H35" s="614"/>
      <c r="I35" s="614"/>
      <c r="J35" s="614"/>
      <c r="K35" s="614"/>
      <c r="L35" s="614"/>
      <c r="M35" s="614"/>
      <c r="N35" s="615"/>
      <c r="O35" s="188"/>
    </row>
    <row r="36" spans="1:16" ht="15.75" thickBot="1">
      <c r="A36" s="139"/>
      <c r="B36" s="616"/>
      <c r="C36" s="617"/>
      <c r="D36" s="617"/>
      <c r="E36" s="617"/>
      <c r="F36" s="617"/>
      <c r="G36" s="617"/>
      <c r="H36" s="617"/>
      <c r="I36" s="617"/>
      <c r="J36" s="617"/>
      <c r="K36" s="617"/>
      <c r="L36" s="617"/>
      <c r="M36" s="617"/>
      <c r="N36" s="618"/>
      <c r="O36" s="188"/>
    </row>
    <row r="37" spans="1:16" ht="15.75" thickBot="1">
      <c r="A37" s="139"/>
      <c r="B37" s="642" t="s">
        <v>3</v>
      </c>
      <c r="C37" s="643"/>
      <c r="D37" s="643"/>
      <c r="E37" s="643"/>
      <c r="F37" s="643"/>
      <c r="G37" s="643"/>
      <c r="H37" s="643"/>
      <c r="I37" s="644"/>
      <c r="J37" s="200" t="s">
        <v>256</v>
      </c>
      <c r="K37" s="201" t="s">
        <v>5</v>
      </c>
      <c r="L37" s="645" t="s">
        <v>266</v>
      </c>
      <c r="M37" s="644"/>
      <c r="N37" s="202" t="s">
        <v>262</v>
      </c>
      <c r="O37" s="191"/>
    </row>
    <row r="38" spans="1:16" ht="15.75" thickBot="1">
      <c r="A38" s="139"/>
      <c r="B38" s="646" t="s">
        <v>293</v>
      </c>
      <c r="C38" s="708"/>
      <c r="D38" s="708"/>
      <c r="E38" s="708"/>
      <c r="F38" s="708"/>
      <c r="G38" s="708"/>
      <c r="H38" s="708"/>
      <c r="I38" s="709"/>
      <c r="J38" s="203" t="s">
        <v>14</v>
      </c>
      <c r="K38" s="371">
        <f>19*0.02</f>
        <v>0.38</v>
      </c>
      <c r="L38" s="649">
        <v>713708.61</v>
      </c>
      <c r="M38" s="650"/>
      <c r="N38" s="205">
        <f>ROUND(K38*L38,2)</f>
        <v>271209.27</v>
      </c>
      <c r="O38" s="194"/>
      <c r="P38" s="375" t="s">
        <v>541</v>
      </c>
    </row>
    <row r="39" spans="1:16" ht="15.75" thickBot="1">
      <c r="A39" s="139"/>
      <c r="B39" s="646" t="s">
        <v>544</v>
      </c>
      <c r="C39" s="708"/>
      <c r="D39" s="708"/>
      <c r="E39" s="708"/>
      <c r="F39" s="708"/>
      <c r="G39" s="708"/>
      <c r="H39" s="708"/>
      <c r="I39" s="709"/>
      <c r="J39" s="203" t="s">
        <v>9</v>
      </c>
      <c r="K39" s="204">
        <v>1</v>
      </c>
      <c r="L39" s="649">
        <v>701654.46</v>
      </c>
      <c r="M39" s="650"/>
      <c r="N39" s="205">
        <f>ROUND(K39*L39,2)</f>
        <v>701654.46</v>
      </c>
      <c r="O39" s="194"/>
      <c r="P39" s="377" t="s">
        <v>546</v>
      </c>
    </row>
    <row r="40" spans="1:16" ht="15.75" thickBot="1">
      <c r="A40" s="139"/>
      <c r="B40" s="710" t="s">
        <v>488</v>
      </c>
      <c r="C40" s="711"/>
      <c r="D40" s="711"/>
      <c r="E40" s="711"/>
      <c r="F40" s="711"/>
      <c r="G40" s="711"/>
      <c r="H40" s="711"/>
      <c r="I40" s="712"/>
      <c r="J40" s="206" t="s">
        <v>9</v>
      </c>
      <c r="K40" s="207">
        <v>1240</v>
      </c>
      <c r="L40" s="633">
        <v>743.33</v>
      </c>
      <c r="M40" s="634"/>
      <c r="N40" s="205">
        <f>ROUND(K40*L40,2)</f>
        <v>921729.2</v>
      </c>
      <c r="O40" s="194"/>
    </row>
    <row r="41" spans="1:16" ht="15.75" thickBot="1">
      <c r="A41" s="139"/>
      <c r="B41" s="630" t="s">
        <v>489</v>
      </c>
      <c r="C41" s="631"/>
      <c r="D41" s="631"/>
      <c r="E41" s="631"/>
      <c r="F41" s="631"/>
      <c r="G41" s="631"/>
      <c r="H41" s="631"/>
      <c r="I41" s="632"/>
      <c r="J41" s="206" t="s">
        <v>14</v>
      </c>
      <c r="K41" s="368">
        <v>1.22</v>
      </c>
      <c r="L41" s="633">
        <v>551162.35</v>
      </c>
      <c r="M41" s="634"/>
      <c r="N41" s="205">
        <f>ROUND(K41*L41,2)</f>
        <v>672418.07</v>
      </c>
      <c r="O41" s="194"/>
    </row>
    <row r="42" spans="1:16" ht="15.75" thickBot="1">
      <c r="A42" s="139"/>
      <c r="B42" s="630" t="s">
        <v>490</v>
      </c>
      <c r="C42" s="631"/>
      <c r="D42" s="631"/>
      <c r="E42" s="631"/>
      <c r="F42" s="631"/>
      <c r="G42" s="631"/>
      <c r="H42" s="631"/>
      <c r="I42" s="632"/>
      <c r="J42" s="206" t="s">
        <v>491</v>
      </c>
      <c r="K42" s="368">
        <v>0.02</v>
      </c>
      <c r="L42" s="633">
        <v>137419.5</v>
      </c>
      <c r="M42" s="634"/>
      <c r="N42" s="205">
        <f>ROUND(K42*L42,2)</f>
        <v>2748.39</v>
      </c>
      <c r="O42" s="194"/>
    </row>
    <row r="43" spans="1:16" ht="15.75" thickBot="1">
      <c r="A43" s="139"/>
      <c r="B43" s="635" t="s">
        <v>264</v>
      </c>
      <c r="C43" s="636"/>
      <c r="D43" s="636"/>
      <c r="E43" s="636"/>
      <c r="F43" s="636"/>
      <c r="G43" s="636"/>
      <c r="H43" s="636"/>
      <c r="I43" s="636"/>
      <c r="J43" s="590"/>
      <c r="K43" s="590"/>
      <c r="L43" s="590"/>
      <c r="M43" s="591"/>
      <c r="N43" s="208">
        <f>ROUND(SUM(N38:N42),2)</f>
        <v>2569759.39</v>
      </c>
      <c r="O43" s="194"/>
    </row>
    <row r="44" spans="1:16">
      <c r="A44" s="139"/>
      <c r="B44" s="610" t="s">
        <v>267</v>
      </c>
      <c r="C44" s="611"/>
      <c r="D44" s="611"/>
      <c r="E44" s="611"/>
      <c r="F44" s="611"/>
      <c r="G44" s="611"/>
      <c r="H44" s="611"/>
      <c r="I44" s="611"/>
      <c r="J44" s="611"/>
      <c r="K44" s="611"/>
      <c r="L44" s="611"/>
      <c r="M44" s="611"/>
      <c r="N44" s="612"/>
      <c r="O44" s="188"/>
    </row>
    <row r="45" spans="1:16">
      <c r="A45" s="139"/>
      <c r="B45" s="613"/>
      <c r="C45" s="614"/>
      <c r="D45" s="614"/>
      <c r="E45" s="614"/>
      <c r="F45" s="614"/>
      <c r="G45" s="614"/>
      <c r="H45" s="614"/>
      <c r="I45" s="614"/>
      <c r="J45" s="614"/>
      <c r="K45" s="614"/>
      <c r="L45" s="614"/>
      <c r="M45" s="614"/>
      <c r="N45" s="615"/>
      <c r="O45" s="188"/>
    </row>
    <row r="46" spans="1:16" ht="15.75" thickBot="1">
      <c r="A46" s="139"/>
      <c r="B46" s="616"/>
      <c r="C46" s="617"/>
      <c r="D46" s="617"/>
      <c r="E46" s="617"/>
      <c r="F46" s="617"/>
      <c r="G46" s="617"/>
      <c r="H46" s="617"/>
      <c r="I46" s="617"/>
      <c r="J46" s="617"/>
      <c r="K46" s="617"/>
      <c r="L46" s="617"/>
      <c r="M46" s="617"/>
      <c r="N46" s="618"/>
      <c r="O46" s="188"/>
    </row>
    <row r="47" spans="1:16" ht="17.25">
      <c r="A47" s="139"/>
      <c r="B47" s="619" t="s">
        <v>268</v>
      </c>
      <c r="C47" s="620"/>
      <c r="D47" s="620"/>
      <c r="E47" s="620"/>
      <c r="F47" s="620"/>
      <c r="G47" s="620"/>
      <c r="H47" s="620"/>
      <c r="I47" s="189" t="s">
        <v>269</v>
      </c>
      <c r="J47" s="209" t="s">
        <v>270</v>
      </c>
      <c r="K47" s="210" t="s">
        <v>271</v>
      </c>
      <c r="L47" s="637" t="s">
        <v>272</v>
      </c>
      <c r="M47" s="638"/>
      <c r="N47" s="190" t="s">
        <v>262</v>
      </c>
      <c r="O47" s="191"/>
    </row>
    <row r="48" spans="1:16">
      <c r="A48" s="139"/>
      <c r="B48" s="639"/>
      <c r="C48" s="597"/>
      <c r="D48" s="597"/>
      <c r="E48" s="597"/>
      <c r="F48" s="597"/>
      <c r="G48" s="597"/>
      <c r="H48" s="597"/>
      <c r="I48" s="211"/>
      <c r="J48" s="212"/>
      <c r="K48" s="211"/>
      <c r="L48" s="603"/>
      <c r="M48" s="604"/>
      <c r="N48" s="193"/>
      <c r="O48" s="194"/>
    </row>
    <row r="49" spans="1:28" ht="15.75" thickBot="1">
      <c r="A49" s="139"/>
      <c r="B49" s="605"/>
      <c r="C49" s="606"/>
      <c r="D49" s="606"/>
      <c r="E49" s="606"/>
      <c r="F49" s="606"/>
      <c r="G49" s="606"/>
      <c r="H49" s="606"/>
      <c r="I49" s="213"/>
      <c r="J49" s="214"/>
      <c r="K49" s="213"/>
      <c r="L49" s="608"/>
      <c r="M49" s="609"/>
      <c r="N49" s="215"/>
      <c r="O49" s="194"/>
    </row>
    <row r="50" spans="1:28" ht="15.75" thickBot="1">
      <c r="A50" s="139"/>
      <c r="B50" s="589" t="s">
        <v>264</v>
      </c>
      <c r="C50" s="590"/>
      <c r="D50" s="590"/>
      <c r="E50" s="590"/>
      <c r="F50" s="590"/>
      <c r="G50" s="590"/>
      <c r="H50" s="590"/>
      <c r="I50" s="590"/>
      <c r="J50" s="590"/>
      <c r="K50" s="590"/>
      <c r="L50" s="590"/>
      <c r="M50" s="591"/>
      <c r="N50" s="198">
        <f>SUM(N48:N49)</f>
        <v>0</v>
      </c>
      <c r="O50" s="199"/>
    </row>
    <row r="51" spans="1:28">
      <c r="A51" s="139"/>
      <c r="B51" s="610" t="s">
        <v>274</v>
      </c>
      <c r="C51" s="611"/>
      <c r="D51" s="611"/>
      <c r="E51" s="611"/>
      <c r="F51" s="611"/>
      <c r="G51" s="611"/>
      <c r="H51" s="611"/>
      <c r="I51" s="611"/>
      <c r="J51" s="611"/>
      <c r="K51" s="611"/>
      <c r="L51" s="611"/>
      <c r="M51" s="611"/>
      <c r="N51" s="612"/>
      <c r="O51" s="188"/>
    </row>
    <row r="52" spans="1:28">
      <c r="A52" s="139"/>
      <c r="B52" s="613"/>
      <c r="C52" s="614"/>
      <c r="D52" s="614"/>
      <c r="E52" s="614"/>
      <c r="F52" s="614"/>
      <c r="G52" s="614"/>
      <c r="H52" s="614"/>
      <c r="I52" s="614"/>
      <c r="J52" s="614"/>
      <c r="K52" s="614"/>
      <c r="L52" s="614"/>
      <c r="M52" s="614"/>
      <c r="N52" s="615"/>
      <c r="O52" s="188"/>
    </row>
    <row r="53" spans="1:28" ht="15.75" thickBot="1">
      <c r="A53" s="139"/>
      <c r="B53" s="616"/>
      <c r="C53" s="617"/>
      <c r="D53" s="617"/>
      <c r="E53" s="617"/>
      <c r="F53" s="617"/>
      <c r="G53" s="617"/>
      <c r="H53" s="617"/>
      <c r="I53" s="617"/>
      <c r="J53" s="617"/>
      <c r="K53" s="617"/>
      <c r="L53" s="617"/>
      <c r="M53" s="617"/>
      <c r="N53" s="618"/>
      <c r="O53" s="188"/>
      <c r="T53" s="216"/>
    </row>
    <row r="54" spans="1:28">
      <c r="A54" s="139"/>
      <c r="B54" s="619" t="s">
        <v>275</v>
      </c>
      <c r="C54" s="620"/>
      <c r="D54" s="620"/>
      <c r="E54" s="620"/>
      <c r="F54" s="620"/>
      <c r="G54" s="620"/>
      <c r="H54" s="620"/>
      <c r="I54" s="189"/>
      <c r="J54" s="217" t="s">
        <v>256</v>
      </c>
      <c r="K54" s="218" t="s">
        <v>468</v>
      </c>
      <c r="L54" s="621" t="s">
        <v>5</v>
      </c>
      <c r="M54" s="622"/>
      <c r="N54" s="220" t="s">
        <v>262</v>
      </c>
      <c r="O54" s="221"/>
    </row>
    <row r="55" spans="1:28">
      <c r="A55" s="139"/>
      <c r="B55" s="707" t="s">
        <v>467</v>
      </c>
      <c r="C55" s="626"/>
      <c r="D55" s="626"/>
      <c r="E55" s="626"/>
      <c r="F55" s="626"/>
      <c r="G55" s="626"/>
      <c r="H55" s="627"/>
      <c r="I55" s="222"/>
      <c r="J55" s="228" t="s">
        <v>469</v>
      </c>
      <c r="K55" s="224">
        <v>29224.69</v>
      </c>
      <c r="L55" s="628">
        <v>26</v>
      </c>
      <c r="M55" s="629"/>
      <c r="N55" s="225">
        <f>L55*K55</f>
        <v>759841.94</v>
      </c>
      <c r="O55" s="226"/>
      <c r="R55" s="227"/>
    </row>
    <row r="56" spans="1:28">
      <c r="A56" s="139"/>
      <c r="B56" s="625"/>
      <c r="C56" s="626"/>
      <c r="D56" s="626"/>
      <c r="E56" s="626"/>
      <c r="F56" s="626"/>
      <c r="G56" s="626"/>
      <c r="H56" s="627"/>
      <c r="I56" s="222"/>
      <c r="J56" s="228"/>
      <c r="K56" s="224">
        <f>(I56*J56)+I56</f>
        <v>0</v>
      </c>
      <c r="L56" s="628"/>
      <c r="M56" s="629"/>
      <c r="N56" s="225">
        <f>L56*K56</f>
        <v>0</v>
      </c>
      <c r="O56" s="226"/>
      <c r="Y56" s="598"/>
      <c r="Z56" s="229"/>
      <c r="AA56" s="230"/>
      <c r="AB56" s="599"/>
    </row>
    <row r="57" spans="1:28">
      <c r="A57" s="139"/>
      <c r="B57" s="600"/>
      <c r="C57" s="601"/>
      <c r="D57" s="601"/>
      <c r="E57" s="601"/>
      <c r="F57" s="601"/>
      <c r="G57" s="601"/>
      <c r="H57" s="602"/>
      <c r="I57" s="222"/>
      <c r="J57" s="228"/>
      <c r="K57" s="224"/>
      <c r="L57" s="603"/>
      <c r="M57" s="604"/>
      <c r="N57" s="225"/>
      <c r="O57" s="226"/>
      <c r="Y57" s="598"/>
      <c r="Z57" s="229"/>
      <c r="AA57" s="230"/>
      <c r="AB57" s="599"/>
    </row>
    <row r="58" spans="1:28" ht="15.75" thickBot="1">
      <c r="A58" s="139"/>
      <c r="B58" s="605"/>
      <c r="C58" s="606"/>
      <c r="D58" s="606"/>
      <c r="E58" s="606"/>
      <c r="F58" s="606"/>
      <c r="G58" s="606"/>
      <c r="H58" s="607"/>
      <c r="I58" s="213"/>
      <c r="J58" s="214"/>
      <c r="K58" s="213"/>
      <c r="L58" s="608"/>
      <c r="M58" s="609"/>
      <c r="N58" s="215"/>
      <c r="O58" s="194"/>
      <c r="Y58" s="598"/>
      <c r="Z58" s="229"/>
      <c r="AA58" s="230"/>
      <c r="AB58" s="599"/>
    </row>
    <row r="59" spans="1:28" ht="15.75" thickBot="1">
      <c r="A59" s="139"/>
      <c r="B59" s="589" t="s">
        <v>264</v>
      </c>
      <c r="C59" s="590"/>
      <c r="D59" s="590"/>
      <c r="E59" s="590"/>
      <c r="F59" s="590"/>
      <c r="G59" s="590"/>
      <c r="H59" s="590"/>
      <c r="I59" s="590"/>
      <c r="J59" s="590"/>
      <c r="K59" s="590"/>
      <c r="L59" s="590"/>
      <c r="M59" s="591"/>
      <c r="N59" s="198">
        <f>ROUND(SUM(N55:N58),2)</f>
        <v>759841.94</v>
      </c>
      <c r="O59" s="194"/>
    </row>
    <row r="60" spans="1:28" ht="15.75" thickBot="1">
      <c r="A60" s="139"/>
      <c r="B60" s="181"/>
      <c r="C60" s="147"/>
      <c r="D60" s="147"/>
      <c r="E60" s="147"/>
      <c r="F60" s="147"/>
      <c r="G60" s="147"/>
      <c r="H60" s="147"/>
      <c r="I60" s="147"/>
      <c r="J60" s="147"/>
      <c r="K60" s="147"/>
      <c r="L60" s="147"/>
      <c r="M60" s="147"/>
      <c r="N60" s="182"/>
      <c r="O60" s="141"/>
    </row>
    <row r="61" spans="1:28" ht="15.75" thickBot="1">
      <c r="A61" s="139"/>
      <c r="B61" s="592" t="s">
        <v>279</v>
      </c>
      <c r="C61" s="593"/>
      <c r="D61" s="593"/>
      <c r="E61" s="593"/>
      <c r="F61" s="593"/>
      <c r="G61" s="593"/>
      <c r="H61" s="593"/>
      <c r="I61" s="593"/>
      <c r="J61" s="593"/>
      <c r="K61" s="593"/>
      <c r="L61" s="593"/>
      <c r="M61" s="594"/>
      <c r="N61" s="231">
        <f>ROUND(N33+N43+N50+N59,2)</f>
        <v>3367593.43</v>
      </c>
      <c r="O61" s="232"/>
      <c r="S61" s="227"/>
    </row>
    <row r="62" spans="1:28">
      <c r="A62" s="139"/>
      <c r="B62" s="610" t="s">
        <v>280</v>
      </c>
      <c r="C62" s="611"/>
      <c r="D62" s="611"/>
      <c r="E62" s="611"/>
      <c r="F62" s="611"/>
      <c r="G62" s="611"/>
      <c r="H62" s="611"/>
      <c r="I62" s="611"/>
      <c r="J62" s="611"/>
      <c r="K62" s="611"/>
      <c r="L62" s="611"/>
      <c r="M62" s="611"/>
      <c r="N62" s="612"/>
      <c r="O62" s="188"/>
    </row>
    <row r="63" spans="1:28">
      <c r="A63" s="139"/>
      <c r="B63" s="613"/>
      <c r="C63" s="614"/>
      <c r="D63" s="614"/>
      <c r="E63" s="614"/>
      <c r="F63" s="614"/>
      <c r="G63" s="614"/>
      <c r="H63" s="614"/>
      <c r="I63" s="614"/>
      <c r="J63" s="614"/>
      <c r="K63" s="614"/>
      <c r="L63" s="614"/>
      <c r="M63" s="614"/>
      <c r="N63" s="615"/>
      <c r="O63" s="188"/>
    </row>
    <row r="64" spans="1:28" ht="15.75" thickBot="1">
      <c r="A64" s="139"/>
      <c r="B64" s="616"/>
      <c r="C64" s="617"/>
      <c r="D64" s="617"/>
      <c r="E64" s="617"/>
      <c r="F64" s="617"/>
      <c r="G64" s="617"/>
      <c r="H64" s="617"/>
      <c r="I64" s="617"/>
      <c r="J64" s="617"/>
      <c r="K64" s="617"/>
      <c r="L64" s="617"/>
      <c r="M64" s="617"/>
      <c r="N64" s="618"/>
      <c r="O64" s="188"/>
    </row>
    <row r="65" spans="1:19" ht="15.75" thickBot="1">
      <c r="A65" s="139"/>
      <c r="B65" s="619" t="s">
        <v>281</v>
      </c>
      <c r="C65" s="620"/>
      <c r="D65" s="620"/>
      <c r="E65" s="620"/>
      <c r="F65" s="620"/>
      <c r="G65" s="620"/>
      <c r="H65" s="620"/>
      <c r="I65" s="209"/>
      <c r="J65" s="219"/>
      <c r="K65" s="218" t="s">
        <v>282</v>
      </c>
      <c r="L65" s="621" t="s">
        <v>283</v>
      </c>
      <c r="M65" s="622"/>
      <c r="N65" s="220"/>
      <c r="O65" s="221"/>
    </row>
    <row r="66" spans="1:19" ht="15.75" thickBot="1">
      <c r="A66" s="139"/>
      <c r="B66" s="596" t="s">
        <v>284</v>
      </c>
      <c r="C66" s="597"/>
      <c r="D66" s="597"/>
      <c r="E66" s="597"/>
      <c r="F66" s="597"/>
      <c r="G66" s="597"/>
      <c r="H66" s="597"/>
      <c r="I66" s="233"/>
      <c r="J66" s="234"/>
      <c r="K66" s="235">
        <v>0.23</v>
      </c>
      <c r="L66" s="585"/>
      <c r="M66" s="586"/>
      <c r="N66" s="236">
        <f>$N$61*K66</f>
        <v>774546.48890000011</v>
      </c>
      <c r="O66" s="237"/>
    </row>
    <row r="67" spans="1:19" ht="15.75" thickBot="1">
      <c r="A67" s="139"/>
      <c r="B67" s="238" t="s">
        <v>285</v>
      </c>
      <c r="C67" s="239"/>
      <c r="D67" s="239"/>
      <c r="E67" s="239"/>
      <c r="F67" s="239"/>
      <c r="G67" s="239"/>
      <c r="H67" s="239"/>
      <c r="I67" s="233"/>
      <c r="J67" s="234"/>
      <c r="K67" s="235">
        <v>0.02</v>
      </c>
      <c r="L67" s="585"/>
      <c r="M67" s="586"/>
      <c r="N67" s="236">
        <f>$N$61*K67</f>
        <v>67351.868600000002</v>
      </c>
      <c r="O67" s="237"/>
    </row>
    <row r="68" spans="1:19" ht="15.75" thickBot="1">
      <c r="A68" s="139"/>
      <c r="B68" s="173" t="s">
        <v>286</v>
      </c>
      <c r="C68" s="174"/>
      <c r="D68" s="174"/>
      <c r="E68" s="174"/>
      <c r="F68" s="174"/>
      <c r="G68" s="174"/>
      <c r="H68" s="174"/>
      <c r="I68" s="240"/>
      <c r="J68" s="241"/>
      <c r="K68" s="235">
        <v>0.05</v>
      </c>
      <c r="L68" s="587"/>
      <c r="M68" s="588"/>
      <c r="N68" s="236">
        <f>$N$61*K68</f>
        <v>168379.67150000003</v>
      </c>
      <c r="O68" s="237"/>
    </row>
    <row r="69" spans="1:19" ht="15.75" thickBot="1">
      <c r="A69" s="139"/>
      <c r="B69" s="589" t="s">
        <v>264</v>
      </c>
      <c r="C69" s="590"/>
      <c r="D69" s="590"/>
      <c r="E69" s="590"/>
      <c r="F69" s="590"/>
      <c r="G69" s="590"/>
      <c r="H69" s="590"/>
      <c r="I69" s="590"/>
      <c r="J69" s="590"/>
      <c r="K69" s="590"/>
      <c r="L69" s="590"/>
      <c r="M69" s="591"/>
      <c r="N69" s="236">
        <f>ROUND(SUM(N66:N68),2)</f>
        <v>1010278.03</v>
      </c>
      <c r="O69" s="242"/>
    </row>
    <row r="70" spans="1:19" ht="15.75" thickBot="1">
      <c r="A70" s="139"/>
      <c r="B70" s="181"/>
      <c r="C70" s="147"/>
      <c r="D70" s="147"/>
      <c r="E70" s="147"/>
      <c r="F70" s="147"/>
      <c r="G70" s="147"/>
      <c r="H70" s="147"/>
      <c r="I70" s="147"/>
      <c r="J70" s="147"/>
      <c r="K70" s="147"/>
      <c r="L70" s="147"/>
      <c r="M70" s="147"/>
      <c r="N70" s="182"/>
      <c r="O70" s="141"/>
    </row>
    <row r="71" spans="1:19" ht="15.75" thickBot="1">
      <c r="A71" s="139"/>
      <c r="B71" s="592" t="s">
        <v>287</v>
      </c>
      <c r="C71" s="593"/>
      <c r="D71" s="593"/>
      <c r="E71" s="593"/>
      <c r="F71" s="593"/>
      <c r="G71" s="593"/>
      <c r="H71" s="593"/>
      <c r="I71" s="593"/>
      <c r="J71" s="593"/>
      <c r="K71" s="593"/>
      <c r="L71" s="593"/>
      <c r="M71" s="594"/>
      <c r="N71" s="243">
        <f>ROUND(N61+N69,2)</f>
        <v>4377871.46</v>
      </c>
      <c r="O71" s="242"/>
      <c r="S71" s="227"/>
    </row>
    <row r="72" spans="1:19">
      <c r="A72" s="139"/>
      <c r="B72" s="177"/>
      <c r="C72" s="178"/>
      <c r="D72" s="178"/>
      <c r="E72" s="178"/>
      <c r="F72" s="178"/>
      <c r="G72" s="178"/>
      <c r="H72" s="178"/>
      <c r="I72" s="178"/>
      <c r="J72" s="178"/>
      <c r="K72" s="178"/>
      <c r="L72" s="178"/>
      <c r="M72" s="178"/>
      <c r="N72" s="179"/>
      <c r="O72" s="141"/>
    </row>
    <row r="73" spans="1:19">
      <c r="A73" s="139"/>
      <c r="B73" s="181"/>
      <c r="C73" s="147"/>
      <c r="D73" s="147"/>
      <c r="E73" s="147"/>
      <c r="F73" s="147"/>
      <c r="G73" s="147"/>
      <c r="H73" s="147"/>
      <c r="I73" s="147"/>
      <c r="J73" s="147"/>
      <c r="K73" s="147"/>
      <c r="L73" s="147"/>
      <c r="M73" s="147"/>
      <c r="N73" s="182"/>
      <c r="O73" s="141"/>
    </row>
    <row r="74" spans="1:19">
      <c r="A74" s="139"/>
      <c r="B74" s="181"/>
      <c r="C74" s="147"/>
      <c r="D74" s="147"/>
      <c r="E74" s="147"/>
      <c r="F74" s="147"/>
      <c r="G74" s="147"/>
      <c r="H74" s="147"/>
      <c r="I74" s="147"/>
      <c r="J74" s="147"/>
      <c r="K74" s="147"/>
      <c r="L74" s="147"/>
      <c r="M74" s="147"/>
      <c r="N74" s="182"/>
      <c r="O74" s="141"/>
    </row>
    <row r="75" spans="1:19">
      <c r="A75" s="139"/>
      <c r="B75" s="181"/>
      <c r="C75" s="147"/>
      <c r="D75" s="147"/>
      <c r="E75" s="147"/>
      <c r="F75" s="147"/>
      <c r="G75" s="244" t="s">
        <v>288</v>
      </c>
      <c r="H75" s="244"/>
      <c r="I75" s="244"/>
      <c r="J75" s="244"/>
      <c r="K75" s="147"/>
      <c r="L75" s="147"/>
      <c r="M75" s="147"/>
      <c r="N75" s="182"/>
      <c r="O75" s="141"/>
    </row>
    <row r="76" spans="1:19">
      <c r="A76" s="139"/>
      <c r="B76" s="181"/>
      <c r="C76" s="147"/>
      <c r="D76" s="147"/>
      <c r="E76" s="147"/>
      <c r="F76" s="147"/>
      <c r="G76" s="244" t="s">
        <v>289</v>
      </c>
      <c r="H76" s="257" t="s">
        <v>442</v>
      </c>
      <c r="I76" s="147"/>
      <c r="J76" s="147"/>
      <c r="K76" s="147"/>
      <c r="L76" s="147"/>
      <c r="M76" s="147"/>
      <c r="N76" s="182"/>
      <c r="O76" s="245"/>
    </row>
    <row r="77" spans="1:19">
      <c r="A77" s="139"/>
      <c r="B77" s="181"/>
      <c r="C77" s="147"/>
      <c r="D77" s="147"/>
      <c r="E77" s="147"/>
      <c r="F77" s="147"/>
      <c r="G77" s="244" t="s">
        <v>458</v>
      </c>
      <c r="H77" s="147"/>
      <c r="I77" s="147"/>
      <c r="J77" s="147"/>
      <c r="K77" s="147"/>
      <c r="L77" s="147"/>
      <c r="M77" s="147"/>
      <c r="N77" s="182"/>
      <c r="O77" s="245"/>
    </row>
    <row r="78" spans="1:19">
      <c r="A78" s="139"/>
      <c r="B78" s="162"/>
      <c r="C78" s="246"/>
      <c r="D78" s="246"/>
      <c r="E78" s="246"/>
      <c r="F78" s="246"/>
      <c r="G78" s="244" t="s">
        <v>290</v>
      </c>
      <c r="H78" s="246"/>
      <c r="I78" s="246"/>
      <c r="J78" s="246"/>
      <c r="K78" s="246"/>
      <c r="L78" s="246"/>
      <c r="M78" s="246"/>
      <c r="N78" s="247"/>
      <c r="O78" s="248"/>
    </row>
    <row r="79" spans="1:19">
      <c r="A79" s="139"/>
      <c r="B79" s="181"/>
      <c r="C79" s="147"/>
      <c r="D79" s="147"/>
      <c r="E79" s="147"/>
      <c r="F79" s="147"/>
      <c r="G79" s="147" t="s">
        <v>291</v>
      </c>
      <c r="H79" s="147"/>
      <c r="I79" s="147"/>
      <c r="J79" s="147"/>
      <c r="K79" s="147"/>
      <c r="L79" s="147"/>
      <c r="M79" s="147"/>
      <c r="N79" s="182"/>
      <c r="O79" s="141"/>
    </row>
    <row r="80" spans="1:19" ht="15.75">
      <c r="A80" s="139"/>
      <c r="B80" s="250"/>
      <c r="C80" s="249"/>
      <c r="D80" s="249"/>
      <c r="E80" s="147"/>
      <c r="F80" s="147"/>
      <c r="G80" s="147"/>
      <c r="H80" s="147"/>
      <c r="I80" s="147"/>
      <c r="J80" s="579"/>
      <c r="K80" s="579"/>
      <c r="L80" s="579"/>
      <c r="M80" s="579"/>
      <c r="N80" s="580"/>
      <c r="O80" s="251"/>
    </row>
    <row r="81" spans="1:15" ht="16.5" thickBot="1">
      <c r="A81" s="139"/>
      <c r="B81" s="583"/>
      <c r="C81" s="584"/>
      <c r="D81" s="584"/>
      <c r="E81" s="214"/>
      <c r="F81" s="214"/>
      <c r="G81" s="214"/>
      <c r="H81" s="214"/>
      <c r="I81" s="214"/>
      <c r="J81" s="581"/>
      <c r="K81" s="581"/>
      <c r="L81" s="581"/>
      <c r="M81" s="581"/>
      <c r="N81" s="582"/>
      <c r="O81" s="251"/>
    </row>
    <row r="82" spans="1:15" ht="15.75" thickBot="1">
      <c r="A82" s="252"/>
      <c r="B82" s="253"/>
      <c r="C82" s="253"/>
      <c r="D82" s="253"/>
      <c r="E82" s="253"/>
      <c r="F82" s="253"/>
      <c r="G82" s="253"/>
      <c r="H82" s="253"/>
      <c r="I82" s="253"/>
      <c r="J82" s="253"/>
      <c r="K82" s="253"/>
      <c r="L82" s="253"/>
      <c r="M82" s="253"/>
      <c r="N82" s="253"/>
      <c r="O82" s="254"/>
    </row>
    <row r="83" spans="1:15" ht="15.75" thickTop="1"/>
  </sheetData>
  <mergeCells count="87">
    <mergeCell ref="B3:E3"/>
    <mergeCell ref="B6:N6"/>
    <mergeCell ref="B8:B14"/>
    <mergeCell ref="C8:J8"/>
    <mergeCell ref="K8:N9"/>
    <mergeCell ref="C9:J9"/>
    <mergeCell ref="C10:J10"/>
    <mergeCell ref="K10:K11"/>
    <mergeCell ref="L10:N11"/>
    <mergeCell ref="C11:J11"/>
    <mergeCell ref="C12:J13"/>
    <mergeCell ref="K12:K14"/>
    <mergeCell ref="L12:L14"/>
    <mergeCell ref="M12:M14"/>
    <mergeCell ref="N12:N14"/>
    <mergeCell ref="C14:J14"/>
    <mergeCell ref="B30:F30"/>
    <mergeCell ref="G30:H30"/>
    <mergeCell ref="I30:J30"/>
    <mergeCell ref="L30:M30"/>
    <mergeCell ref="R16:S16"/>
    <mergeCell ref="B18:E18"/>
    <mergeCell ref="B22:N22"/>
    <mergeCell ref="C24:K24"/>
    <mergeCell ref="L24:M24"/>
    <mergeCell ref="C25:K25"/>
    <mergeCell ref="L25:M25"/>
    <mergeCell ref="B26:N28"/>
    <mergeCell ref="B29:F29"/>
    <mergeCell ref="G29:H29"/>
    <mergeCell ref="I29:J29"/>
    <mergeCell ref="L29:M29"/>
    <mergeCell ref="B31:F31"/>
    <mergeCell ref="L31:M31"/>
    <mergeCell ref="B32:F32"/>
    <mergeCell ref="G32:H32"/>
    <mergeCell ref="I32:J32"/>
    <mergeCell ref="L32:M32"/>
    <mergeCell ref="B33:M33"/>
    <mergeCell ref="B34:N36"/>
    <mergeCell ref="B37:I37"/>
    <mergeCell ref="L37:M37"/>
    <mergeCell ref="B38:I38"/>
    <mergeCell ref="L38:M38"/>
    <mergeCell ref="B39:I39"/>
    <mergeCell ref="L39:M39"/>
    <mergeCell ref="B40:I40"/>
    <mergeCell ref="L40:M40"/>
    <mergeCell ref="B41:I41"/>
    <mergeCell ref="L41:M41"/>
    <mergeCell ref="B51:N53"/>
    <mergeCell ref="B42:I42"/>
    <mergeCell ref="L42:M42"/>
    <mergeCell ref="B43:M43"/>
    <mergeCell ref="B44:N46"/>
    <mergeCell ref="B47:H47"/>
    <mergeCell ref="L47:M47"/>
    <mergeCell ref="B48:H48"/>
    <mergeCell ref="L48:M48"/>
    <mergeCell ref="B49:H49"/>
    <mergeCell ref="L49:M49"/>
    <mergeCell ref="B50:M50"/>
    <mergeCell ref="B54:H54"/>
    <mergeCell ref="L54:M54"/>
    <mergeCell ref="B55:H55"/>
    <mergeCell ref="L55:M55"/>
    <mergeCell ref="B56:H56"/>
    <mergeCell ref="L56:M56"/>
    <mergeCell ref="B66:H66"/>
    <mergeCell ref="L66:M66"/>
    <mergeCell ref="Y56:Y58"/>
    <mergeCell ref="AB56:AB58"/>
    <mergeCell ref="B57:H57"/>
    <mergeCell ref="L57:M57"/>
    <mergeCell ref="B58:H58"/>
    <mergeCell ref="L58:M58"/>
    <mergeCell ref="B59:M59"/>
    <mergeCell ref="B61:M61"/>
    <mergeCell ref="B62:N64"/>
    <mergeCell ref="B65:H65"/>
    <mergeCell ref="L65:M65"/>
    <mergeCell ref="J80:N81"/>
    <mergeCell ref="B81:D81"/>
    <mergeCell ref="L67:M67"/>
    <mergeCell ref="L68:M68"/>
    <mergeCell ref="B69:M69"/>
    <mergeCell ref="B71:M71"/>
  </mergeCells>
  <pageMargins left="0.7" right="0.7" top="0.75" bottom="0.75" header="0.3" footer="0.3"/>
  <pageSetup scale="40" orientation="portrait" r:id="rId1"/>
  <colBreaks count="1" manualBreakCount="1">
    <brk id="1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3"/>
  <sheetViews>
    <sheetView view="pageBreakPreview" topLeftCell="A27" zoomScale="85" zoomScaleNormal="55" zoomScaleSheetLayoutView="85" workbookViewId="0">
      <selection activeCell="L42" sqref="L42:M42"/>
    </sheetView>
  </sheetViews>
  <sheetFormatPr baseColWidth="10" defaultColWidth="11.42578125" defaultRowHeight="15"/>
  <cols>
    <col min="1" max="1" width="11.42578125" style="135"/>
    <col min="2" max="2" width="43.140625" style="135" bestFit="1" customWidth="1"/>
    <col min="3" max="8" width="11.42578125" style="135"/>
    <col min="9" max="9" width="12.5703125" style="135" bestFit="1" customWidth="1"/>
    <col min="10" max="10" width="11.42578125" style="135"/>
    <col min="11" max="11" width="15.140625" style="135" bestFit="1" customWidth="1"/>
    <col min="12" max="13" width="11.42578125" style="135"/>
    <col min="14" max="14" width="29" style="135" customWidth="1"/>
    <col min="15" max="17" width="11.42578125" style="135"/>
    <col min="18" max="18" width="17.42578125" style="135" bestFit="1" customWidth="1"/>
    <col min="19" max="19" width="19.85546875" style="135" customWidth="1"/>
    <col min="20" max="26" width="11.42578125" style="135"/>
    <col min="27" max="27" width="13.140625" style="135" bestFit="1" customWidth="1"/>
    <col min="28" max="28" width="16" style="135" bestFit="1" customWidth="1"/>
    <col min="29" max="44" width="11.42578125" style="135"/>
    <col min="45" max="45" width="15.7109375" style="135" bestFit="1" customWidth="1"/>
    <col min="46" max="46" width="13.42578125" style="135" bestFit="1" customWidth="1"/>
    <col min="47" max="16384" width="11.42578125" style="135"/>
  </cols>
  <sheetData>
    <row r="1" spans="1:19" ht="15.75" thickBot="1">
      <c r="A1" s="134"/>
    </row>
    <row r="2" spans="1:19" ht="15.75" thickTop="1">
      <c r="A2" s="136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8"/>
    </row>
    <row r="3" spans="1:19">
      <c r="A3" s="139"/>
      <c r="B3" s="687" t="s">
        <v>237</v>
      </c>
      <c r="C3" s="687"/>
      <c r="D3" s="687"/>
      <c r="E3" s="687"/>
      <c r="F3" s="140"/>
      <c r="G3" s="140"/>
      <c r="H3" s="140"/>
      <c r="I3" s="140"/>
      <c r="J3" s="140"/>
      <c r="K3" s="140"/>
      <c r="L3" s="140"/>
      <c r="M3" s="140"/>
      <c r="N3" s="140"/>
      <c r="O3" s="141"/>
    </row>
    <row r="4" spans="1:19">
      <c r="A4" s="139"/>
      <c r="B4" s="142" t="s">
        <v>0</v>
      </c>
      <c r="C4" s="143" t="s">
        <v>1</v>
      </c>
      <c r="D4" s="142" t="s">
        <v>238</v>
      </c>
      <c r="E4" s="143">
        <v>1</v>
      </c>
      <c r="F4" s="140"/>
      <c r="G4" s="140"/>
      <c r="H4" s="140"/>
      <c r="I4" s="140"/>
      <c r="J4" s="140"/>
      <c r="K4" s="140"/>
      <c r="L4" s="140"/>
      <c r="M4" s="140"/>
      <c r="N4" s="140"/>
      <c r="O4" s="141"/>
    </row>
    <row r="5" spans="1:19">
      <c r="A5" s="139"/>
      <c r="B5" s="144"/>
      <c r="C5" s="145"/>
      <c r="D5" s="144"/>
      <c r="E5" s="145"/>
      <c r="F5" s="140"/>
      <c r="G5" s="140"/>
      <c r="H5" s="140"/>
      <c r="I5" s="140"/>
      <c r="J5" s="140"/>
      <c r="K5" s="140"/>
      <c r="L5" s="140"/>
      <c r="M5" s="140"/>
      <c r="N5" s="140"/>
      <c r="O5" s="141"/>
    </row>
    <row r="6" spans="1:19" ht="36" customHeight="1">
      <c r="A6" s="139"/>
      <c r="B6" s="688" t="s">
        <v>239</v>
      </c>
      <c r="C6" s="688"/>
      <c r="D6" s="688"/>
      <c r="E6" s="688"/>
      <c r="F6" s="688"/>
      <c r="G6" s="688"/>
      <c r="H6" s="688"/>
      <c r="I6" s="688"/>
      <c r="J6" s="688"/>
      <c r="K6" s="688"/>
      <c r="L6" s="688"/>
      <c r="M6" s="688"/>
      <c r="N6" s="688"/>
      <c r="O6" s="146"/>
    </row>
    <row r="7" spans="1:19" ht="15.75" thickBot="1">
      <c r="A7" s="139"/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1"/>
    </row>
    <row r="8" spans="1:19">
      <c r="A8" s="139"/>
      <c r="B8" s="689"/>
      <c r="C8" s="691"/>
      <c r="D8" s="692"/>
      <c r="E8" s="692"/>
      <c r="F8" s="692"/>
      <c r="G8" s="692"/>
      <c r="H8" s="692"/>
      <c r="I8" s="692"/>
      <c r="J8" s="693"/>
      <c r="K8" s="694"/>
      <c r="L8" s="695"/>
      <c r="M8" s="695"/>
      <c r="N8" s="696"/>
      <c r="O8" s="149"/>
    </row>
    <row r="9" spans="1:19">
      <c r="A9" s="139"/>
      <c r="B9" s="690"/>
      <c r="C9" s="684" t="s">
        <v>240</v>
      </c>
      <c r="D9" s="685"/>
      <c r="E9" s="685"/>
      <c r="F9" s="685"/>
      <c r="G9" s="685"/>
      <c r="H9" s="685"/>
      <c r="I9" s="685"/>
      <c r="J9" s="686"/>
      <c r="K9" s="697"/>
      <c r="L9" s="698"/>
      <c r="M9" s="698"/>
      <c r="N9" s="699"/>
      <c r="O9" s="149"/>
    </row>
    <row r="10" spans="1:19">
      <c r="A10" s="139"/>
      <c r="B10" s="690"/>
      <c r="C10" s="684"/>
      <c r="D10" s="685"/>
      <c r="E10" s="685"/>
      <c r="F10" s="685"/>
      <c r="G10" s="685"/>
      <c r="H10" s="685"/>
      <c r="I10" s="685"/>
      <c r="J10" s="686"/>
      <c r="K10" s="680" t="s">
        <v>241</v>
      </c>
      <c r="L10" s="701"/>
      <c r="M10" s="702"/>
      <c r="N10" s="703"/>
      <c r="O10" s="149"/>
    </row>
    <row r="11" spans="1:19">
      <c r="A11" s="139"/>
      <c r="B11" s="690"/>
      <c r="C11" s="684" t="s">
        <v>242</v>
      </c>
      <c r="D11" s="685"/>
      <c r="E11" s="685"/>
      <c r="F11" s="685"/>
      <c r="G11" s="685"/>
      <c r="H11" s="685"/>
      <c r="I11" s="685"/>
      <c r="J11" s="686"/>
      <c r="K11" s="700"/>
      <c r="L11" s="704"/>
      <c r="M11" s="705"/>
      <c r="N11" s="706"/>
      <c r="O11" s="151"/>
    </row>
    <row r="12" spans="1:19">
      <c r="A12" s="139"/>
      <c r="B12" s="690"/>
      <c r="C12" s="677"/>
      <c r="D12" s="678"/>
      <c r="E12" s="678"/>
      <c r="F12" s="678"/>
      <c r="G12" s="678"/>
      <c r="H12" s="678"/>
      <c r="I12" s="678"/>
      <c r="J12" s="679"/>
      <c r="K12" s="680" t="s">
        <v>243</v>
      </c>
      <c r="L12" s="680">
        <v>1</v>
      </c>
      <c r="M12" s="680" t="s">
        <v>244</v>
      </c>
      <c r="N12" s="682">
        <v>1</v>
      </c>
      <c r="O12" s="149"/>
    </row>
    <row r="13" spans="1:19">
      <c r="A13" s="139"/>
      <c r="B13" s="690"/>
      <c r="C13" s="677"/>
      <c r="D13" s="678"/>
      <c r="E13" s="678"/>
      <c r="F13" s="678"/>
      <c r="G13" s="678"/>
      <c r="H13" s="678"/>
      <c r="I13" s="678"/>
      <c r="J13" s="679"/>
      <c r="K13" s="681"/>
      <c r="L13" s="681"/>
      <c r="M13" s="681"/>
      <c r="N13" s="683"/>
      <c r="O13" s="149"/>
    </row>
    <row r="14" spans="1:19">
      <c r="A14" s="139"/>
      <c r="B14" s="690"/>
      <c r="C14" s="684" t="s">
        <v>245</v>
      </c>
      <c r="D14" s="685"/>
      <c r="E14" s="685"/>
      <c r="F14" s="685"/>
      <c r="G14" s="685"/>
      <c r="H14" s="685"/>
      <c r="I14" s="685"/>
      <c r="J14" s="686"/>
      <c r="K14" s="681"/>
      <c r="L14" s="681"/>
      <c r="M14" s="681"/>
      <c r="N14" s="683"/>
      <c r="O14" s="149"/>
    </row>
    <row r="15" spans="1:19" ht="15.75" thickBot="1">
      <c r="A15" s="139"/>
      <c r="B15" s="152"/>
      <c r="C15" s="153"/>
      <c r="D15" s="153"/>
      <c r="E15" s="153"/>
      <c r="F15" s="153"/>
      <c r="G15" s="153"/>
      <c r="H15" s="153"/>
      <c r="I15" s="153"/>
      <c r="J15" s="153"/>
      <c r="K15" s="153"/>
      <c r="L15" s="154"/>
      <c r="M15" s="154"/>
      <c r="N15" s="155"/>
      <c r="O15" s="156"/>
    </row>
    <row r="16" spans="1:19">
      <c r="A16" s="139"/>
      <c r="B16" s="157"/>
      <c r="C16" s="148"/>
      <c r="D16" s="148"/>
      <c r="E16" s="148"/>
      <c r="F16" s="148"/>
      <c r="G16" s="148"/>
      <c r="H16" s="148"/>
      <c r="I16" s="148"/>
      <c r="J16" s="148"/>
      <c r="K16" s="158" t="s">
        <v>247</v>
      </c>
      <c r="L16" s="159" t="s">
        <v>248</v>
      </c>
      <c r="M16" s="159" t="s">
        <v>249</v>
      </c>
      <c r="N16" s="160" t="s">
        <v>250</v>
      </c>
      <c r="O16" s="151"/>
      <c r="R16" s="666"/>
      <c r="S16" s="666"/>
    </row>
    <row r="17" spans="1:46">
      <c r="A17" s="139"/>
      <c r="B17" s="162"/>
      <c r="C17" s="150"/>
      <c r="D17" s="150"/>
      <c r="E17" s="150"/>
      <c r="F17" s="150"/>
      <c r="G17" s="150"/>
      <c r="H17" s="150"/>
      <c r="I17" s="150"/>
      <c r="J17" s="150"/>
      <c r="K17" s="163"/>
      <c r="L17" s="164"/>
      <c r="M17" s="164"/>
      <c r="N17" s="165"/>
      <c r="O17" s="166"/>
      <c r="R17" s="229"/>
      <c r="S17" s="258"/>
    </row>
    <row r="18" spans="1:46">
      <c r="A18" s="139"/>
      <c r="B18" s="667" t="s">
        <v>251</v>
      </c>
      <c r="C18" s="668"/>
      <c r="D18" s="668"/>
      <c r="E18" s="668"/>
      <c r="F18" s="150"/>
      <c r="G18" s="150"/>
      <c r="H18" s="150"/>
      <c r="I18" s="147"/>
      <c r="J18" s="150"/>
      <c r="K18" s="163"/>
      <c r="L18" s="147"/>
      <c r="M18" s="147"/>
      <c r="N18" s="167"/>
      <c r="O18" s="166"/>
      <c r="R18" s="229"/>
      <c r="S18" s="258"/>
    </row>
    <row r="19" spans="1:46">
      <c r="A19" s="139"/>
      <c r="B19" s="168"/>
      <c r="C19" s="169"/>
      <c r="D19" s="169"/>
      <c r="E19" s="169"/>
      <c r="F19" s="169"/>
      <c r="G19" s="169"/>
      <c r="H19" s="169"/>
      <c r="I19" s="169"/>
      <c r="J19" s="169"/>
      <c r="K19" s="169"/>
      <c r="L19" s="169"/>
      <c r="M19" s="169"/>
      <c r="N19" s="170"/>
      <c r="O19" s="171"/>
      <c r="R19" s="229"/>
      <c r="S19" s="258"/>
    </row>
    <row r="20" spans="1:46" ht="15.75" thickBot="1">
      <c r="A20" s="139"/>
      <c r="B20" s="173"/>
      <c r="C20" s="174"/>
      <c r="D20" s="174"/>
      <c r="E20" s="174"/>
      <c r="F20" s="174"/>
      <c r="G20" s="174"/>
      <c r="H20" s="174"/>
      <c r="I20" s="174"/>
      <c r="J20" s="174"/>
      <c r="K20" s="174"/>
      <c r="L20" s="174"/>
      <c r="M20" s="174"/>
      <c r="N20" s="175"/>
      <c r="O20" s="141"/>
      <c r="R20" s="176"/>
      <c r="S20" s="259"/>
    </row>
    <row r="21" spans="1:46" ht="15.75" thickBot="1">
      <c r="A21" s="139"/>
      <c r="B21" s="177"/>
      <c r="C21" s="178"/>
      <c r="D21" s="178"/>
      <c r="E21" s="178"/>
      <c r="F21" s="178"/>
      <c r="G21" s="178"/>
      <c r="H21" s="147"/>
      <c r="I21" s="147"/>
      <c r="J21" s="178"/>
      <c r="K21" s="178"/>
      <c r="L21" s="178"/>
      <c r="M21" s="178"/>
      <c r="N21" s="179"/>
      <c r="O21" s="141"/>
    </row>
    <row r="22" spans="1:46">
      <c r="A22" s="139"/>
      <c r="B22" s="669" t="s">
        <v>253</v>
      </c>
      <c r="C22" s="670"/>
      <c r="D22" s="670"/>
      <c r="E22" s="670"/>
      <c r="F22" s="670"/>
      <c r="G22" s="670"/>
      <c r="H22" s="670"/>
      <c r="I22" s="670"/>
      <c r="J22" s="670"/>
      <c r="K22" s="670"/>
      <c r="L22" s="670"/>
      <c r="M22" s="670"/>
      <c r="N22" s="671"/>
      <c r="O22" s="180"/>
    </row>
    <row r="23" spans="1:46" ht="15.75" thickBot="1">
      <c r="A23" s="139"/>
      <c r="B23" s="181"/>
      <c r="C23" s="147"/>
      <c r="D23" s="147"/>
      <c r="E23" s="147"/>
      <c r="F23" s="147"/>
      <c r="G23" s="147"/>
      <c r="H23" s="147"/>
      <c r="I23" s="147"/>
      <c r="J23" s="147"/>
      <c r="K23" s="147"/>
      <c r="L23" s="147"/>
      <c r="M23" s="147"/>
      <c r="N23" s="182"/>
      <c r="O23" s="141"/>
    </row>
    <row r="24" spans="1:46">
      <c r="A24" s="139"/>
      <c r="B24" s="183" t="s">
        <v>255</v>
      </c>
      <c r="C24" s="672" t="s">
        <v>3</v>
      </c>
      <c r="D24" s="673"/>
      <c r="E24" s="673"/>
      <c r="F24" s="673"/>
      <c r="G24" s="673"/>
      <c r="H24" s="673"/>
      <c r="I24" s="673"/>
      <c r="J24" s="673"/>
      <c r="K24" s="674"/>
      <c r="L24" s="675" t="s">
        <v>256</v>
      </c>
      <c r="M24" s="676"/>
      <c r="N24" s="183" t="s">
        <v>5</v>
      </c>
      <c r="O24" s="184"/>
    </row>
    <row r="25" spans="1:46" ht="33" customHeight="1" thickBot="1">
      <c r="A25" s="139"/>
      <c r="B25" s="185" t="s">
        <v>550</v>
      </c>
      <c r="C25" s="658" t="s">
        <v>514</v>
      </c>
      <c r="D25" s="659"/>
      <c r="E25" s="659"/>
      <c r="F25" s="659"/>
      <c r="G25" s="659"/>
      <c r="H25" s="659"/>
      <c r="I25" s="659"/>
      <c r="J25" s="659"/>
      <c r="K25" s="660"/>
      <c r="L25" s="661" t="s">
        <v>9</v>
      </c>
      <c r="M25" s="660"/>
      <c r="N25" s="186"/>
      <c r="O25" s="187"/>
      <c r="P25" s="370" t="s">
        <v>516</v>
      </c>
    </row>
    <row r="26" spans="1:46">
      <c r="A26" s="139"/>
      <c r="B26" s="610" t="s">
        <v>257</v>
      </c>
      <c r="C26" s="611"/>
      <c r="D26" s="611"/>
      <c r="E26" s="611"/>
      <c r="F26" s="611"/>
      <c r="G26" s="611"/>
      <c r="H26" s="611"/>
      <c r="I26" s="611"/>
      <c r="J26" s="611"/>
      <c r="K26" s="611"/>
      <c r="L26" s="611"/>
      <c r="M26" s="611"/>
      <c r="N26" s="612"/>
      <c r="O26" s="188"/>
    </row>
    <row r="27" spans="1:46">
      <c r="A27" s="139"/>
      <c r="B27" s="613"/>
      <c r="C27" s="614"/>
      <c r="D27" s="614"/>
      <c r="E27" s="614"/>
      <c r="F27" s="614"/>
      <c r="G27" s="614"/>
      <c r="H27" s="614"/>
      <c r="I27" s="614"/>
      <c r="J27" s="614"/>
      <c r="K27" s="614"/>
      <c r="L27" s="614"/>
      <c r="M27" s="614"/>
      <c r="N27" s="615"/>
      <c r="O27" s="188"/>
    </row>
    <row r="28" spans="1:46" ht="15.75" thickBot="1">
      <c r="A28" s="139"/>
      <c r="B28" s="616"/>
      <c r="C28" s="617"/>
      <c r="D28" s="617"/>
      <c r="E28" s="617"/>
      <c r="F28" s="617"/>
      <c r="G28" s="617"/>
      <c r="H28" s="617"/>
      <c r="I28" s="617"/>
      <c r="J28" s="617"/>
      <c r="K28" s="617"/>
      <c r="L28" s="617"/>
      <c r="M28" s="617"/>
      <c r="N28" s="618"/>
      <c r="O28" s="188"/>
    </row>
    <row r="29" spans="1:46">
      <c r="A29" s="139"/>
      <c r="B29" s="619" t="s">
        <v>3</v>
      </c>
      <c r="C29" s="662"/>
      <c r="D29" s="662"/>
      <c r="E29" s="662"/>
      <c r="F29" s="663"/>
      <c r="G29" s="637" t="s">
        <v>258</v>
      </c>
      <c r="H29" s="662"/>
      <c r="I29" s="664" t="s">
        <v>259</v>
      </c>
      <c r="J29" s="665"/>
      <c r="K29" s="189" t="s">
        <v>260</v>
      </c>
      <c r="L29" s="637" t="s">
        <v>261</v>
      </c>
      <c r="M29" s="638"/>
      <c r="N29" s="190" t="s">
        <v>262</v>
      </c>
      <c r="O29" s="191"/>
      <c r="AS29" s="255"/>
      <c r="AT29" s="255"/>
    </row>
    <row r="30" spans="1:46">
      <c r="A30" s="139"/>
      <c r="B30" s="596" t="s">
        <v>292</v>
      </c>
      <c r="C30" s="597"/>
      <c r="D30" s="597"/>
      <c r="E30" s="597"/>
      <c r="F30" s="651"/>
      <c r="G30" s="652"/>
      <c r="H30" s="651"/>
      <c r="I30" s="652"/>
      <c r="J30" s="651"/>
      <c r="K30" s="192">
        <v>876740.76</v>
      </c>
      <c r="L30" s="653">
        <v>0.05</v>
      </c>
      <c r="M30" s="654"/>
      <c r="N30" s="193">
        <f>K30*L30</f>
        <v>43837.038</v>
      </c>
      <c r="O30" s="194"/>
      <c r="AS30" s="256"/>
    </row>
    <row r="31" spans="1:46">
      <c r="A31" s="139"/>
      <c r="B31" s="600"/>
      <c r="C31" s="601"/>
      <c r="D31" s="601"/>
      <c r="E31" s="601"/>
      <c r="F31" s="602"/>
      <c r="G31" s="195"/>
      <c r="H31" s="196"/>
      <c r="I31" s="195"/>
      <c r="J31" s="196"/>
      <c r="K31" s="192"/>
      <c r="L31" s="713"/>
      <c r="M31" s="627"/>
      <c r="N31" s="193"/>
      <c r="O31" s="194"/>
      <c r="AS31" s="255"/>
    </row>
    <row r="32" spans="1:46" ht="15.75" thickBot="1">
      <c r="A32" s="139"/>
      <c r="B32" s="605"/>
      <c r="C32" s="606"/>
      <c r="D32" s="606"/>
      <c r="E32" s="606"/>
      <c r="F32" s="607"/>
      <c r="G32" s="655"/>
      <c r="H32" s="607"/>
      <c r="I32" s="655"/>
      <c r="J32" s="607"/>
      <c r="K32" s="197"/>
      <c r="L32" s="656"/>
      <c r="M32" s="657"/>
      <c r="N32" s="193"/>
      <c r="O32" s="194"/>
    </row>
    <row r="33" spans="1:16" ht="15.75" thickBot="1">
      <c r="A33" s="139"/>
      <c r="B33" s="589" t="s">
        <v>264</v>
      </c>
      <c r="C33" s="590"/>
      <c r="D33" s="590"/>
      <c r="E33" s="590"/>
      <c r="F33" s="590"/>
      <c r="G33" s="590"/>
      <c r="H33" s="590"/>
      <c r="I33" s="590"/>
      <c r="J33" s="590"/>
      <c r="K33" s="590"/>
      <c r="L33" s="590"/>
      <c r="M33" s="591"/>
      <c r="N33" s="198">
        <f>ROUND(SUM(N30:N32),2)</f>
        <v>43837.04</v>
      </c>
      <c r="O33" s="199"/>
    </row>
    <row r="34" spans="1:16">
      <c r="A34" s="139"/>
      <c r="B34" s="610" t="s">
        <v>265</v>
      </c>
      <c r="C34" s="611"/>
      <c r="D34" s="611"/>
      <c r="E34" s="611"/>
      <c r="F34" s="611"/>
      <c r="G34" s="611"/>
      <c r="H34" s="611"/>
      <c r="I34" s="611"/>
      <c r="J34" s="611"/>
      <c r="K34" s="611"/>
      <c r="L34" s="611"/>
      <c r="M34" s="611"/>
      <c r="N34" s="612"/>
      <c r="O34" s="188"/>
    </row>
    <row r="35" spans="1:16">
      <c r="A35" s="139"/>
      <c r="B35" s="613"/>
      <c r="C35" s="614"/>
      <c r="D35" s="614"/>
      <c r="E35" s="614"/>
      <c r="F35" s="614"/>
      <c r="G35" s="614"/>
      <c r="H35" s="614"/>
      <c r="I35" s="614"/>
      <c r="J35" s="614"/>
      <c r="K35" s="614"/>
      <c r="L35" s="614"/>
      <c r="M35" s="614"/>
      <c r="N35" s="615"/>
      <c r="O35" s="188"/>
    </row>
    <row r="36" spans="1:16" ht="15.75" thickBot="1">
      <c r="A36" s="139"/>
      <c r="B36" s="616"/>
      <c r="C36" s="617"/>
      <c r="D36" s="617"/>
      <c r="E36" s="617"/>
      <c r="F36" s="617"/>
      <c r="G36" s="617"/>
      <c r="H36" s="617"/>
      <c r="I36" s="617"/>
      <c r="J36" s="617"/>
      <c r="K36" s="617"/>
      <c r="L36" s="617"/>
      <c r="M36" s="617"/>
      <c r="N36" s="618"/>
      <c r="O36" s="188"/>
    </row>
    <row r="37" spans="1:16" ht="15.75" thickBot="1">
      <c r="A37" s="139"/>
      <c r="B37" s="642" t="s">
        <v>3</v>
      </c>
      <c r="C37" s="643"/>
      <c r="D37" s="643"/>
      <c r="E37" s="643"/>
      <c r="F37" s="643"/>
      <c r="G37" s="643"/>
      <c r="H37" s="643"/>
      <c r="I37" s="644"/>
      <c r="J37" s="200" t="s">
        <v>256</v>
      </c>
      <c r="K37" s="201" t="s">
        <v>5</v>
      </c>
      <c r="L37" s="645" t="s">
        <v>266</v>
      </c>
      <c r="M37" s="644"/>
      <c r="N37" s="202" t="s">
        <v>262</v>
      </c>
      <c r="O37" s="191"/>
    </row>
    <row r="38" spans="1:16" ht="15.75" thickBot="1">
      <c r="A38" s="139"/>
      <c r="B38" s="646" t="s">
        <v>293</v>
      </c>
      <c r="C38" s="708"/>
      <c r="D38" s="708"/>
      <c r="E38" s="708"/>
      <c r="F38" s="708"/>
      <c r="G38" s="708"/>
      <c r="H38" s="708"/>
      <c r="I38" s="709"/>
      <c r="J38" s="203" t="s">
        <v>15</v>
      </c>
      <c r="K38" s="371">
        <f>33.8*0.02</f>
        <v>0.67599999999999993</v>
      </c>
      <c r="L38" s="649">
        <v>713708.61</v>
      </c>
      <c r="M38" s="650"/>
      <c r="N38" s="205">
        <f>ROUND(K38*L38,2)</f>
        <v>482467.02</v>
      </c>
      <c r="O38" s="194"/>
      <c r="P38" s="377" t="s">
        <v>541</v>
      </c>
    </row>
    <row r="39" spans="1:16" ht="15.75" thickBot="1">
      <c r="A39" s="139"/>
      <c r="B39" s="646" t="s">
        <v>544</v>
      </c>
      <c r="C39" s="708"/>
      <c r="D39" s="708"/>
      <c r="E39" s="708"/>
      <c r="F39" s="708"/>
      <c r="G39" s="708"/>
      <c r="H39" s="708"/>
      <c r="I39" s="709"/>
      <c r="J39" s="203" t="s">
        <v>9</v>
      </c>
      <c r="K39" s="204">
        <v>1</v>
      </c>
      <c r="L39" s="649">
        <v>701654.46</v>
      </c>
      <c r="M39" s="650"/>
      <c r="N39" s="205">
        <f>ROUND(K39*L39,2)</f>
        <v>701654.46</v>
      </c>
      <c r="O39" s="194"/>
      <c r="P39" s="377" t="s">
        <v>546</v>
      </c>
    </row>
    <row r="40" spans="1:16" ht="15.75" thickBot="1">
      <c r="A40" s="139"/>
      <c r="B40" s="710" t="s">
        <v>488</v>
      </c>
      <c r="C40" s="711"/>
      <c r="D40" s="711"/>
      <c r="E40" s="711"/>
      <c r="F40" s="711"/>
      <c r="G40" s="711"/>
      <c r="H40" s="711"/>
      <c r="I40" s="712"/>
      <c r="J40" s="206" t="s">
        <v>9</v>
      </c>
      <c r="K40" s="207">
        <v>2190</v>
      </c>
      <c r="L40" s="633">
        <v>743.33</v>
      </c>
      <c r="M40" s="634"/>
      <c r="N40" s="205">
        <f>ROUND(K40*L40,2)</f>
        <v>1627892.7</v>
      </c>
      <c r="O40" s="194"/>
    </row>
    <row r="41" spans="1:16" ht="15.75" thickBot="1">
      <c r="A41" s="139"/>
      <c r="B41" s="630" t="s">
        <v>489</v>
      </c>
      <c r="C41" s="631"/>
      <c r="D41" s="631"/>
      <c r="E41" s="631"/>
      <c r="F41" s="631"/>
      <c r="G41" s="631"/>
      <c r="H41" s="631"/>
      <c r="I41" s="632"/>
      <c r="J41" s="206" t="s">
        <v>14</v>
      </c>
      <c r="K41" s="368">
        <v>2.16</v>
      </c>
      <c r="L41" s="633">
        <v>551162.35</v>
      </c>
      <c r="M41" s="634"/>
      <c r="N41" s="205">
        <f>ROUND(K41*L41,2)</f>
        <v>1190510.68</v>
      </c>
      <c r="O41" s="194"/>
    </row>
    <row r="42" spans="1:16" ht="15.75" thickBot="1">
      <c r="A42" s="139"/>
      <c r="B42" s="630" t="s">
        <v>490</v>
      </c>
      <c r="C42" s="631"/>
      <c r="D42" s="631"/>
      <c r="E42" s="631"/>
      <c r="F42" s="631"/>
      <c r="G42" s="631"/>
      <c r="H42" s="631"/>
      <c r="I42" s="632"/>
      <c r="J42" s="206" t="s">
        <v>491</v>
      </c>
      <c r="K42" s="368">
        <v>0.03</v>
      </c>
      <c r="L42" s="633">
        <v>137419.5</v>
      </c>
      <c r="M42" s="634"/>
      <c r="N42" s="205">
        <f>ROUND(K42*L42,2)</f>
        <v>4122.59</v>
      </c>
      <c r="O42" s="194"/>
    </row>
    <row r="43" spans="1:16" ht="15.75" thickBot="1">
      <c r="A43" s="139"/>
      <c r="B43" s="635" t="s">
        <v>264</v>
      </c>
      <c r="C43" s="636"/>
      <c r="D43" s="636"/>
      <c r="E43" s="636"/>
      <c r="F43" s="636"/>
      <c r="G43" s="636"/>
      <c r="H43" s="636"/>
      <c r="I43" s="636"/>
      <c r="J43" s="590"/>
      <c r="K43" s="590"/>
      <c r="L43" s="590"/>
      <c r="M43" s="591"/>
      <c r="N43" s="208">
        <f>ROUND(SUM(N38:N42),2)</f>
        <v>4006647.45</v>
      </c>
      <c r="O43" s="194"/>
    </row>
    <row r="44" spans="1:16">
      <c r="A44" s="139"/>
      <c r="B44" s="610" t="s">
        <v>267</v>
      </c>
      <c r="C44" s="611"/>
      <c r="D44" s="611"/>
      <c r="E44" s="611"/>
      <c r="F44" s="611"/>
      <c r="G44" s="611"/>
      <c r="H44" s="611"/>
      <c r="I44" s="611"/>
      <c r="J44" s="611"/>
      <c r="K44" s="611"/>
      <c r="L44" s="611"/>
      <c r="M44" s="611"/>
      <c r="N44" s="612"/>
      <c r="O44" s="188"/>
    </row>
    <row r="45" spans="1:16">
      <c r="A45" s="139"/>
      <c r="B45" s="613"/>
      <c r="C45" s="614"/>
      <c r="D45" s="614"/>
      <c r="E45" s="614"/>
      <c r="F45" s="614"/>
      <c r="G45" s="614"/>
      <c r="H45" s="614"/>
      <c r="I45" s="614"/>
      <c r="J45" s="614"/>
      <c r="K45" s="614"/>
      <c r="L45" s="614"/>
      <c r="M45" s="614"/>
      <c r="N45" s="615"/>
      <c r="O45" s="188"/>
    </row>
    <row r="46" spans="1:16" ht="15.75" thickBot="1">
      <c r="A46" s="139"/>
      <c r="B46" s="616"/>
      <c r="C46" s="617"/>
      <c r="D46" s="617"/>
      <c r="E46" s="617"/>
      <c r="F46" s="617"/>
      <c r="G46" s="617"/>
      <c r="H46" s="617"/>
      <c r="I46" s="617"/>
      <c r="J46" s="617"/>
      <c r="K46" s="617"/>
      <c r="L46" s="617"/>
      <c r="M46" s="617"/>
      <c r="N46" s="618"/>
      <c r="O46" s="188"/>
    </row>
    <row r="47" spans="1:16" ht="17.25">
      <c r="A47" s="139"/>
      <c r="B47" s="619" t="s">
        <v>268</v>
      </c>
      <c r="C47" s="620"/>
      <c r="D47" s="620"/>
      <c r="E47" s="620"/>
      <c r="F47" s="620"/>
      <c r="G47" s="620"/>
      <c r="H47" s="620"/>
      <c r="I47" s="189" t="s">
        <v>269</v>
      </c>
      <c r="J47" s="209" t="s">
        <v>270</v>
      </c>
      <c r="K47" s="210" t="s">
        <v>271</v>
      </c>
      <c r="L47" s="637" t="s">
        <v>272</v>
      </c>
      <c r="M47" s="638"/>
      <c r="N47" s="190" t="s">
        <v>262</v>
      </c>
      <c r="O47" s="191"/>
    </row>
    <row r="48" spans="1:16">
      <c r="A48" s="139"/>
      <c r="B48" s="639"/>
      <c r="C48" s="597"/>
      <c r="D48" s="597"/>
      <c r="E48" s="597"/>
      <c r="F48" s="597"/>
      <c r="G48" s="597"/>
      <c r="H48" s="597"/>
      <c r="I48" s="211"/>
      <c r="J48" s="212"/>
      <c r="K48" s="211"/>
      <c r="L48" s="603"/>
      <c r="M48" s="604"/>
      <c r="N48" s="193"/>
      <c r="O48" s="194"/>
    </row>
    <row r="49" spans="1:28" ht="15.75" thickBot="1">
      <c r="A49" s="139"/>
      <c r="B49" s="605"/>
      <c r="C49" s="606"/>
      <c r="D49" s="606"/>
      <c r="E49" s="606"/>
      <c r="F49" s="606"/>
      <c r="G49" s="606"/>
      <c r="H49" s="606"/>
      <c r="I49" s="213"/>
      <c r="J49" s="214"/>
      <c r="K49" s="213"/>
      <c r="L49" s="608"/>
      <c r="M49" s="609"/>
      <c r="N49" s="215"/>
      <c r="O49" s="194"/>
    </row>
    <row r="50" spans="1:28" ht="15.75" thickBot="1">
      <c r="A50" s="139"/>
      <c r="B50" s="589" t="s">
        <v>264</v>
      </c>
      <c r="C50" s="590"/>
      <c r="D50" s="590"/>
      <c r="E50" s="590"/>
      <c r="F50" s="590"/>
      <c r="G50" s="590"/>
      <c r="H50" s="590"/>
      <c r="I50" s="590"/>
      <c r="J50" s="590"/>
      <c r="K50" s="590"/>
      <c r="L50" s="590"/>
      <c r="M50" s="591"/>
      <c r="N50" s="198">
        <f>SUM(N48:N49)</f>
        <v>0</v>
      </c>
      <c r="O50" s="199"/>
    </row>
    <row r="51" spans="1:28">
      <c r="A51" s="139"/>
      <c r="B51" s="610" t="s">
        <v>274</v>
      </c>
      <c r="C51" s="611"/>
      <c r="D51" s="611"/>
      <c r="E51" s="611"/>
      <c r="F51" s="611"/>
      <c r="G51" s="611"/>
      <c r="H51" s="611"/>
      <c r="I51" s="611"/>
      <c r="J51" s="611"/>
      <c r="K51" s="611"/>
      <c r="L51" s="611"/>
      <c r="M51" s="611"/>
      <c r="N51" s="612"/>
      <c r="O51" s="188"/>
    </row>
    <row r="52" spans="1:28">
      <c r="A52" s="139"/>
      <c r="B52" s="613"/>
      <c r="C52" s="614"/>
      <c r="D52" s="614"/>
      <c r="E52" s="614"/>
      <c r="F52" s="614"/>
      <c r="G52" s="614"/>
      <c r="H52" s="614"/>
      <c r="I52" s="614"/>
      <c r="J52" s="614"/>
      <c r="K52" s="614"/>
      <c r="L52" s="614"/>
      <c r="M52" s="614"/>
      <c r="N52" s="615"/>
      <c r="O52" s="188"/>
    </row>
    <row r="53" spans="1:28" ht="15.75" thickBot="1">
      <c r="A53" s="139"/>
      <c r="B53" s="616"/>
      <c r="C53" s="617"/>
      <c r="D53" s="617"/>
      <c r="E53" s="617"/>
      <c r="F53" s="617"/>
      <c r="G53" s="617"/>
      <c r="H53" s="617"/>
      <c r="I53" s="617"/>
      <c r="J53" s="617"/>
      <c r="K53" s="617"/>
      <c r="L53" s="617"/>
      <c r="M53" s="617"/>
      <c r="N53" s="618"/>
      <c r="O53" s="188"/>
      <c r="T53" s="216"/>
    </row>
    <row r="54" spans="1:28">
      <c r="A54" s="139"/>
      <c r="B54" s="619" t="s">
        <v>275</v>
      </c>
      <c r="C54" s="620"/>
      <c r="D54" s="620"/>
      <c r="E54" s="620"/>
      <c r="F54" s="620"/>
      <c r="G54" s="620"/>
      <c r="H54" s="620"/>
      <c r="I54" s="189"/>
      <c r="J54" s="217" t="s">
        <v>256</v>
      </c>
      <c r="K54" s="218" t="s">
        <v>468</v>
      </c>
      <c r="L54" s="621" t="s">
        <v>5</v>
      </c>
      <c r="M54" s="622"/>
      <c r="N54" s="220" t="s">
        <v>262</v>
      </c>
      <c r="O54" s="221"/>
    </row>
    <row r="55" spans="1:28">
      <c r="A55" s="139"/>
      <c r="B55" s="707" t="s">
        <v>467</v>
      </c>
      <c r="C55" s="626"/>
      <c r="D55" s="626"/>
      <c r="E55" s="626"/>
      <c r="F55" s="626"/>
      <c r="G55" s="626"/>
      <c r="H55" s="627"/>
      <c r="I55" s="222"/>
      <c r="J55" s="228" t="s">
        <v>469</v>
      </c>
      <c r="K55" s="224">
        <v>29224.69</v>
      </c>
      <c r="L55" s="628">
        <v>30.000002053058562</v>
      </c>
      <c r="M55" s="629"/>
      <c r="N55" s="225">
        <f>L55*K55</f>
        <v>876740.76</v>
      </c>
      <c r="O55" s="226"/>
      <c r="R55" s="227"/>
    </row>
    <row r="56" spans="1:28">
      <c r="A56" s="139"/>
      <c r="B56" s="625"/>
      <c r="C56" s="626"/>
      <c r="D56" s="626"/>
      <c r="E56" s="626"/>
      <c r="F56" s="626"/>
      <c r="G56" s="626"/>
      <c r="H56" s="627"/>
      <c r="I56" s="222"/>
      <c r="J56" s="228"/>
      <c r="K56" s="224">
        <f>(I56*J56)+I56</f>
        <v>0</v>
      </c>
      <c r="L56" s="628"/>
      <c r="M56" s="629"/>
      <c r="N56" s="225">
        <f>L56*K56</f>
        <v>0</v>
      </c>
      <c r="O56" s="226"/>
      <c r="Y56" s="598"/>
      <c r="Z56" s="229"/>
      <c r="AA56" s="230"/>
      <c r="AB56" s="599"/>
    </row>
    <row r="57" spans="1:28">
      <c r="A57" s="139"/>
      <c r="B57" s="600"/>
      <c r="C57" s="601"/>
      <c r="D57" s="601"/>
      <c r="E57" s="601"/>
      <c r="F57" s="601"/>
      <c r="G57" s="601"/>
      <c r="H57" s="602"/>
      <c r="I57" s="222"/>
      <c r="J57" s="228"/>
      <c r="K57" s="224"/>
      <c r="L57" s="603"/>
      <c r="M57" s="604"/>
      <c r="N57" s="225"/>
      <c r="O57" s="226"/>
      <c r="Y57" s="598"/>
      <c r="Z57" s="229"/>
      <c r="AA57" s="230"/>
      <c r="AB57" s="599"/>
    </row>
    <row r="58" spans="1:28" ht="15.75" thickBot="1">
      <c r="A58" s="139"/>
      <c r="B58" s="605"/>
      <c r="C58" s="606"/>
      <c r="D58" s="606"/>
      <c r="E58" s="606"/>
      <c r="F58" s="606"/>
      <c r="G58" s="606"/>
      <c r="H58" s="607"/>
      <c r="I58" s="213"/>
      <c r="J58" s="214"/>
      <c r="K58" s="213"/>
      <c r="L58" s="608"/>
      <c r="M58" s="609"/>
      <c r="N58" s="215"/>
      <c r="O58" s="194"/>
      <c r="Y58" s="598"/>
      <c r="Z58" s="229"/>
      <c r="AA58" s="230"/>
      <c r="AB58" s="599"/>
    </row>
    <row r="59" spans="1:28" ht="15.75" thickBot="1">
      <c r="A59" s="139"/>
      <c r="B59" s="589" t="s">
        <v>264</v>
      </c>
      <c r="C59" s="590"/>
      <c r="D59" s="590"/>
      <c r="E59" s="590"/>
      <c r="F59" s="590"/>
      <c r="G59" s="590"/>
      <c r="H59" s="590"/>
      <c r="I59" s="590"/>
      <c r="J59" s="590"/>
      <c r="K59" s="590"/>
      <c r="L59" s="590"/>
      <c r="M59" s="591"/>
      <c r="N59" s="198">
        <f>ROUND(SUM(N55:N58),2)</f>
        <v>876740.76</v>
      </c>
      <c r="O59" s="194"/>
    </row>
    <row r="60" spans="1:28" ht="15.75" thickBot="1">
      <c r="A60" s="139"/>
      <c r="B60" s="181"/>
      <c r="C60" s="147"/>
      <c r="D60" s="147"/>
      <c r="E60" s="147"/>
      <c r="F60" s="147"/>
      <c r="G60" s="147"/>
      <c r="H60" s="147"/>
      <c r="I60" s="147"/>
      <c r="J60" s="147"/>
      <c r="K60" s="147"/>
      <c r="L60" s="147"/>
      <c r="M60" s="147"/>
      <c r="N60" s="182"/>
      <c r="O60" s="141"/>
    </row>
    <row r="61" spans="1:28" ht="15.75" thickBot="1">
      <c r="A61" s="139"/>
      <c r="B61" s="592" t="s">
        <v>279</v>
      </c>
      <c r="C61" s="593"/>
      <c r="D61" s="593"/>
      <c r="E61" s="593"/>
      <c r="F61" s="593"/>
      <c r="G61" s="593"/>
      <c r="H61" s="593"/>
      <c r="I61" s="593"/>
      <c r="J61" s="593"/>
      <c r="K61" s="593"/>
      <c r="L61" s="593"/>
      <c r="M61" s="594"/>
      <c r="N61" s="231">
        <f>ROUND(N33+N43+N50+N59,2)</f>
        <v>4927225.25</v>
      </c>
      <c r="O61" s="232"/>
      <c r="S61" s="227"/>
    </row>
    <row r="62" spans="1:28">
      <c r="A62" s="139"/>
      <c r="B62" s="610" t="s">
        <v>280</v>
      </c>
      <c r="C62" s="611"/>
      <c r="D62" s="611"/>
      <c r="E62" s="611"/>
      <c r="F62" s="611"/>
      <c r="G62" s="611"/>
      <c r="H62" s="611"/>
      <c r="I62" s="611"/>
      <c r="J62" s="611"/>
      <c r="K62" s="611"/>
      <c r="L62" s="611"/>
      <c r="M62" s="611"/>
      <c r="N62" s="612"/>
      <c r="O62" s="188"/>
    </row>
    <row r="63" spans="1:28">
      <c r="A63" s="139"/>
      <c r="B63" s="613"/>
      <c r="C63" s="614"/>
      <c r="D63" s="614"/>
      <c r="E63" s="614"/>
      <c r="F63" s="614"/>
      <c r="G63" s="614"/>
      <c r="H63" s="614"/>
      <c r="I63" s="614"/>
      <c r="J63" s="614"/>
      <c r="K63" s="614"/>
      <c r="L63" s="614"/>
      <c r="M63" s="614"/>
      <c r="N63" s="615"/>
      <c r="O63" s="188"/>
    </row>
    <row r="64" spans="1:28" ht="15.75" thickBot="1">
      <c r="A64" s="139"/>
      <c r="B64" s="616"/>
      <c r="C64" s="617"/>
      <c r="D64" s="617"/>
      <c r="E64" s="617"/>
      <c r="F64" s="617"/>
      <c r="G64" s="617"/>
      <c r="H64" s="617"/>
      <c r="I64" s="617"/>
      <c r="J64" s="617"/>
      <c r="K64" s="617"/>
      <c r="L64" s="617"/>
      <c r="M64" s="617"/>
      <c r="N64" s="618"/>
      <c r="O64" s="188"/>
    </row>
    <row r="65" spans="1:19" ht="15.75" thickBot="1">
      <c r="A65" s="139"/>
      <c r="B65" s="619" t="s">
        <v>281</v>
      </c>
      <c r="C65" s="620"/>
      <c r="D65" s="620"/>
      <c r="E65" s="620"/>
      <c r="F65" s="620"/>
      <c r="G65" s="620"/>
      <c r="H65" s="620"/>
      <c r="I65" s="209"/>
      <c r="J65" s="219"/>
      <c r="K65" s="218" t="s">
        <v>282</v>
      </c>
      <c r="L65" s="621" t="s">
        <v>283</v>
      </c>
      <c r="M65" s="622"/>
      <c r="N65" s="220"/>
      <c r="O65" s="221"/>
    </row>
    <row r="66" spans="1:19" ht="15.75" thickBot="1">
      <c r="A66" s="139"/>
      <c r="B66" s="596" t="s">
        <v>284</v>
      </c>
      <c r="C66" s="597"/>
      <c r="D66" s="597"/>
      <c r="E66" s="597"/>
      <c r="F66" s="597"/>
      <c r="G66" s="597"/>
      <c r="H66" s="597"/>
      <c r="I66" s="233"/>
      <c r="J66" s="234"/>
      <c r="K66" s="235">
        <v>0.23</v>
      </c>
      <c r="L66" s="585"/>
      <c r="M66" s="586"/>
      <c r="N66" s="236">
        <f>$N$61*K66</f>
        <v>1133261.8075000001</v>
      </c>
      <c r="O66" s="237"/>
    </row>
    <row r="67" spans="1:19" ht="15.75" thickBot="1">
      <c r="A67" s="139"/>
      <c r="B67" s="238" t="s">
        <v>285</v>
      </c>
      <c r="C67" s="239"/>
      <c r="D67" s="239"/>
      <c r="E67" s="239"/>
      <c r="F67" s="239"/>
      <c r="G67" s="239"/>
      <c r="H67" s="239"/>
      <c r="I67" s="233"/>
      <c r="J67" s="234"/>
      <c r="K67" s="235">
        <v>0.02</v>
      </c>
      <c r="L67" s="585"/>
      <c r="M67" s="586"/>
      <c r="N67" s="236">
        <f>$N$61*K67</f>
        <v>98544.505000000005</v>
      </c>
      <c r="O67" s="237"/>
    </row>
    <row r="68" spans="1:19" ht="15.75" thickBot="1">
      <c r="A68" s="139"/>
      <c r="B68" s="173" t="s">
        <v>286</v>
      </c>
      <c r="C68" s="174"/>
      <c r="D68" s="174"/>
      <c r="E68" s="174"/>
      <c r="F68" s="174"/>
      <c r="G68" s="174"/>
      <c r="H68" s="174"/>
      <c r="I68" s="240"/>
      <c r="J68" s="241"/>
      <c r="K68" s="235">
        <v>0.05</v>
      </c>
      <c r="L68" s="587"/>
      <c r="M68" s="588"/>
      <c r="N68" s="236">
        <f>$N$61*K68</f>
        <v>246361.26250000001</v>
      </c>
      <c r="O68" s="237"/>
    </row>
    <row r="69" spans="1:19" ht="15.75" thickBot="1">
      <c r="A69" s="139"/>
      <c r="B69" s="589" t="s">
        <v>264</v>
      </c>
      <c r="C69" s="590"/>
      <c r="D69" s="590"/>
      <c r="E69" s="590"/>
      <c r="F69" s="590"/>
      <c r="G69" s="590"/>
      <c r="H69" s="590"/>
      <c r="I69" s="590"/>
      <c r="J69" s="590"/>
      <c r="K69" s="590"/>
      <c r="L69" s="590"/>
      <c r="M69" s="591"/>
      <c r="N69" s="236">
        <f>ROUND(SUM(N66:N68),2)</f>
        <v>1478167.58</v>
      </c>
      <c r="O69" s="242"/>
    </row>
    <row r="70" spans="1:19" ht="15.75" thickBot="1">
      <c r="A70" s="139"/>
      <c r="B70" s="181"/>
      <c r="C70" s="147"/>
      <c r="D70" s="147"/>
      <c r="E70" s="147"/>
      <c r="F70" s="147"/>
      <c r="G70" s="147"/>
      <c r="H70" s="147"/>
      <c r="I70" s="147"/>
      <c r="J70" s="147"/>
      <c r="K70" s="147"/>
      <c r="L70" s="147"/>
      <c r="M70" s="147"/>
      <c r="N70" s="182"/>
      <c r="O70" s="141"/>
    </row>
    <row r="71" spans="1:19" ht="15.75" thickBot="1">
      <c r="A71" s="139"/>
      <c r="B71" s="592" t="s">
        <v>287</v>
      </c>
      <c r="C71" s="593"/>
      <c r="D71" s="593"/>
      <c r="E71" s="593"/>
      <c r="F71" s="593"/>
      <c r="G71" s="593"/>
      <c r="H71" s="593"/>
      <c r="I71" s="593"/>
      <c r="J71" s="593"/>
      <c r="K71" s="593"/>
      <c r="L71" s="593"/>
      <c r="M71" s="594"/>
      <c r="N71" s="243">
        <f>ROUND(N61+N69,2)</f>
        <v>6405392.8300000001</v>
      </c>
      <c r="O71" s="242"/>
      <c r="S71" s="227"/>
    </row>
    <row r="72" spans="1:19">
      <c r="A72" s="139"/>
      <c r="B72" s="177"/>
      <c r="C72" s="178"/>
      <c r="D72" s="178"/>
      <c r="E72" s="178"/>
      <c r="F72" s="178"/>
      <c r="G72" s="178"/>
      <c r="H72" s="178"/>
      <c r="I72" s="178"/>
      <c r="J72" s="178"/>
      <c r="K72" s="178"/>
      <c r="L72" s="178"/>
      <c r="M72" s="178"/>
      <c r="N72" s="179"/>
      <c r="O72" s="141"/>
    </row>
    <row r="73" spans="1:19">
      <c r="A73" s="139"/>
      <c r="B73" s="181"/>
      <c r="C73" s="147"/>
      <c r="D73" s="147"/>
      <c r="E73" s="147"/>
      <c r="F73" s="147"/>
      <c r="G73" s="147"/>
      <c r="H73" s="147"/>
      <c r="I73" s="147"/>
      <c r="J73" s="147"/>
      <c r="K73" s="147"/>
      <c r="L73" s="147"/>
      <c r="M73" s="147"/>
      <c r="N73" s="182"/>
      <c r="O73" s="141"/>
    </row>
    <row r="74" spans="1:19">
      <c r="A74" s="139"/>
      <c r="B74" s="181"/>
      <c r="C74" s="147"/>
      <c r="D74" s="147"/>
      <c r="E74" s="147"/>
      <c r="F74" s="147"/>
      <c r="G74" s="147"/>
      <c r="H74" s="147"/>
      <c r="I74" s="147"/>
      <c r="J74" s="147"/>
      <c r="K74" s="147"/>
      <c r="L74" s="147"/>
      <c r="M74" s="147"/>
      <c r="N74" s="182"/>
      <c r="O74" s="141"/>
    </row>
    <row r="75" spans="1:19">
      <c r="A75" s="139"/>
      <c r="B75" s="181"/>
      <c r="C75" s="147"/>
      <c r="D75" s="147"/>
      <c r="E75" s="147"/>
      <c r="F75" s="147"/>
      <c r="G75" s="244" t="s">
        <v>288</v>
      </c>
      <c r="H75" s="244"/>
      <c r="I75" s="244"/>
      <c r="J75" s="244"/>
      <c r="K75" s="147"/>
      <c r="L75" s="147"/>
      <c r="M75" s="147"/>
      <c r="N75" s="182"/>
      <c r="O75" s="141"/>
    </row>
    <row r="76" spans="1:19">
      <c r="A76" s="139"/>
      <c r="B76" s="181"/>
      <c r="C76" s="147"/>
      <c r="D76" s="147"/>
      <c r="E76" s="147"/>
      <c r="F76" s="147"/>
      <c r="G76" s="244" t="s">
        <v>289</v>
      </c>
      <c r="H76" s="257" t="s">
        <v>442</v>
      </c>
      <c r="I76" s="147"/>
      <c r="J76" s="147"/>
      <c r="K76" s="147"/>
      <c r="L76" s="147"/>
      <c r="M76" s="147"/>
      <c r="N76" s="182"/>
      <c r="O76" s="245"/>
    </row>
    <row r="77" spans="1:19">
      <c r="A77" s="139"/>
      <c r="B77" s="181"/>
      <c r="C77" s="147"/>
      <c r="D77" s="147"/>
      <c r="E77" s="147"/>
      <c r="F77" s="147"/>
      <c r="G77" s="244" t="s">
        <v>458</v>
      </c>
      <c r="H77" s="147"/>
      <c r="I77" s="147"/>
      <c r="J77" s="147"/>
      <c r="K77" s="147"/>
      <c r="L77" s="147"/>
      <c r="M77" s="147"/>
      <c r="N77" s="182"/>
      <c r="O77" s="245"/>
    </row>
    <row r="78" spans="1:19">
      <c r="A78" s="139"/>
      <c r="B78" s="162"/>
      <c r="C78" s="246"/>
      <c r="D78" s="246"/>
      <c r="E78" s="246"/>
      <c r="F78" s="246"/>
      <c r="G78" s="244" t="s">
        <v>290</v>
      </c>
      <c r="H78" s="246"/>
      <c r="I78" s="246"/>
      <c r="J78" s="246"/>
      <c r="K78" s="246"/>
      <c r="L78" s="246"/>
      <c r="M78" s="246"/>
      <c r="N78" s="247"/>
      <c r="O78" s="248"/>
    </row>
    <row r="79" spans="1:19">
      <c r="A79" s="139"/>
      <c r="B79" s="181"/>
      <c r="C79" s="147"/>
      <c r="D79" s="147"/>
      <c r="E79" s="147"/>
      <c r="F79" s="147"/>
      <c r="G79" s="147" t="s">
        <v>291</v>
      </c>
      <c r="H79" s="147"/>
      <c r="I79" s="147"/>
      <c r="J79" s="147"/>
      <c r="K79" s="147"/>
      <c r="L79" s="147"/>
      <c r="M79" s="147"/>
      <c r="N79" s="182"/>
      <c r="O79" s="141"/>
    </row>
    <row r="80" spans="1:19" ht="15.75">
      <c r="A80" s="139"/>
      <c r="B80" s="250"/>
      <c r="C80" s="249"/>
      <c r="D80" s="249"/>
      <c r="E80" s="147"/>
      <c r="F80" s="147"/>
      <c r="G80" s="147"/>
      <c r="H80" s="147"/>
      <c r="I80" s="147"/>
      <c r="J80" s="579"/>
      <c r="K80" s="579"/>
      <c r="L80" s="579"/>
      <c r="M80" s="579"/>
      <c r="N80" s="580"/>
      <c r="O80" s="251"/>
    </row>
    <row r="81" spans="1:15" ht="16.5" thickBot="1">
      <c r="A81" s="139"/>
      <c r="B81" s="583"/>
      <c r="C81" s="584"/>
      <c r="D81" s="584"/>
      <c r="E81" s="214"/>
      <c r="F81" s="214"/>
      <c r="G81" s="214"/>
      <c r="H81" s="214"/>
      <c r="I81" s="214"/>
      <c r="J81" s="581"/>
      <c r="K81" s="581"/>
      <c r="L81" s="581"/>
      <c r="M81" s="581"/>
      <c r="N81" s="582"/>
      <c r="O81" s="251"/>
    </row>
    <row r="82" spans="1:15" ht="15.75" thickBot="1">
      <c r="A82" s="252"/>
      <c r="B82" s="253"/>
      <c r="C82" s="253"/>
      <c r="D82" s="253"/>
      <c r="E82" s="253"/>
      <c r="F82" s="253"/>
      <c r="G82" s="253"/>
      <c r="H82" s="253"/>
      <c r="I82" s="253"/>
      <c r="J82" s="253"/>
      <c r="K82" s="253"/>
      <c r="L82" s="253"/>
      <c r="M82" s="253"/>
      <c r="N82" s="253"/>
      <c r="O82" s="254"/>
    </row>
    <row r="83" spans="1:15" ht="15.75" thickTop="1"/>
  </sheetData>
  <mergeCells count="87">
    <mergeCell ref="B3:E3"/>
    <mergeCell ref="B6:N6"/>
    <mergeCell ref="B8:B14"/>
    <mergeCell ref="C8:J8"/>
    <mergeCell ref="K8:N9"/>
    <mergeCell ref="C9:J9"/>
    <mergeCell ref="C10:J10"/>
    <mergeCell ref="K10:K11"/>
    <mergeCell ref="L10:N11"/>
    <mergeCell ref="C11:J11"/>
    <mergeCell ref="C12:J13"/>
    <mergeCell ref="K12:K14"/>
    <mergeCell ref="L12:L14"/>
    <mergeCell ref="M12:M14"/>
    <mergeCell ref="N12:N14"/>
    <mergeCell ref="C14:J14"/>
    <mergeCell ref="B30:F30"/>
    <mergeCell ref="G30:H30"/>
    <mergeCell ref="I30:J30"/>
    <mergeCell ref="L30:M30"/>
    <mergeCell ref="R16:S16"/>
    <mergeCell ref="B18:E18"/>
    <mergeCell ref="B22:N22"/>
    <mergeCell ref="C24:K24"/>
    <mergeCell ref="L24:M24"/>
    <mergeCell ref="C25:K25"/>
    <mergeCell ref="L25:M25"/>
    <mergeCell ref="B26:N28"/>
    <mergeCell ref="B29:F29"/>
    <mergeCell ref="G29:H29"/>
    <mergeCell ref="I29:J29"/>
    <mergeCell ref="L29:M29"/>
    <mergeCell ref="B31:F31"/>
    <mergeCell ref="L31:M31"/>
    <mergeCell ref="B32:F32"/>
    <mergeCell ref="G32:H32"/>
    <mergeCell ref="I32:J32"/>
    <mergeCell ref="L32:M32"/>
    <mergeCell ref="B33:M33"/>
    <mergeCell ref="B34:N36"/>
    <mergeCell ref="B37:I37"/>
    <mergeCell ref="L37:M37"/>
    <mergeCell ref="B38:I38"/>
    <mergeCell ref="L38:M38"/>
    <mergeCell ref="B39:I39"/>
    <mergeCell ref="L39:M39"/>
    <mergeCell ref="B40:I40"/>
    <mergeCell ref="L40:M40"/>
    <mergeCell ref="B41:I41"/>
    <mergeCell ref="L41:M41"/>
    <mergeCell ref="B51:N53"/>
    <mergeCell ref="B42:I42"/>
    <mergeCell ref="L42:M42"/>
    <mergeCell ref="B43:M43"/>
    <mergeCell ref="B44:N46"/>
    <mergeCell ref="B47:H47"/>
    <mergeCell ref="L47:M47"/>
    <mergeCell ref="B48:H48"/>
    <mergeCell ref="L48:M48"/>
    <mergeCell ref="B49:H49"/>
    <mergeCell ref="L49:M49"/>
    <mergeCell ref="B50:M50"/>
    <mergeCell ref="B54:H54"/>
    <mergeCell ref="L54:M54"/>
    <mergeCell ref="B55:H55"/>
    <mergeCell ref="L55:M55"/>
    <mergeCell ref="B56:H56"/>
    <mergeCell ref="L56:M56"/>
    <mergeCell ref="B66:H66"/>
    <mergeCell ref="L66:M66"/>
    <mergeCell ref="Y56:Y58"/>
    <mergeCell ref="AB56:AB58"/>
    <mergeCell ref="B57:H57"/>
    <mergeCell ref="L57:M57"/>
    <mergeCell ref="B58:H58"/>
    <mergeCell ref="L58:M58"/>
    <mergeCell ref="B59:M59"/>
    <mergeCell ref="B61:M61"/>
    <mergeCell ref="B62:N64"/>
    <mergeCell ref="B65:H65"/>
    <mergeCell ref="L65:M65"/>
    <mergeCell ref="J80:N81"/>
    <mergeCell ref="B81:D81"/>
    <mergeCell ref="L67:M67"/>
    <mergeCell ref="L68:M68"/>
    <mergeCell ref="B69:M69"/>
    <mergeCell ref="B71:M71"/>
  </mergeCells>
  <pageMargins left="0.7" right="0.7" top="0.75" bottom="0.75" header="0.3" footer="0.3"/>
  <pageSetup scale="40" orientation="portrait" r:id="rId1"/>
  <colBreaks count="1" manualBreakCount="1">
    <brk id="1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3"/>
  <sheetViews>
    <sheetView view="pageBreakPreview" topLeftCell="D21" zoomScale="85" zoomScaleNormal="40" zoomScaleSheetLayoutView="85" workbookViewId="0">
      <selection activeCell="L42" sqref="L42:M42"/>
    </sheetView>
  </sheetViews>
  <sheetFormatPr baseColWidth="10" defaultColWidth="11.42578125" defaultRowHeight="15"/>
  <cols>
    <col min="1" max="1" width="11.42578125" style="135"/>
    <col min="2" max="2" width="43.140625" style="135" bestFit="1" customWidth="1"/>
    <col min="3" max="8" width="11.42578125" style="135"/>
    <col min="9" max="9" width="12.5703125" style="135" bestFit="1" customWidth="1"/>
    <col min="10" max="10" width="11.42578125" style="135"/>
    <col min="11" max="11" width="15.140625" style="135" bestFit="1" customWidth="1"/>
    <col min="12" max="13" width="11.42578125" style="135"/>
    <col min="14" max="14" width="29" style="135" customWidth="1"/>
    <col min="15" max="17" width="11.42578125" style="135"/>
    <col min="18" max="18" width="17.42578125" style="135" bestFit="1" customWidth="1"/>
    <col min="19" max="19" width="19.85546875" style="135" customWidth="1"/>
    <col min="20" max="26" width="11.42578125" style="135"/>
    <col min="27" max="27" width="13.140625" style="135" bestFit="1" customWidth="1"/>
    <col min="28" max="28" width="16" style="135" bestFit="1" customWidth="1"/>
    <col min="29" max="44" width="11.42578125" style="135"/>
    <col min="45" max="45" width="15.7109375" style="135" bestFit="1" customWidth="1"/>
    <col min="46" max="46" width="13.42578125" style="135" bestFit="1" customWidth="1"/>
    <col min="47" max="16384" width="11.42578125" style="135"/>
  </cols>
  <sheetData>
    <row r="1" spans="1:19" ht="15.75" thickBot="1">
      <c r="A1" s="134"/>
    </row>
    <row r="2" spans="1:19" ht="15.75" thickTop="1">
      <c r="A2" s="136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8"/>
    </row>
    <row r="3" spans="1:19">
      <c r="A3" s="139"/>
      <c r="B3" s="687" t="s">
        <v>237</v>
      </c>
      <c r="C3" s="687"/>
      <c r="D3" s="687"/>
      <c r="E3" s="687"/>
      <c r="F3" s="140"/>
      <c r="G3" s="140"/>
      <c r="H3" s="140"/>
      <c r="I3" s="140"/>
      <c r="J3" s="140"/>
      <c r="K3" s="140"/>
      <c r="L3" s="140"/>
      <c r="M3" s="140"/>
      <c r="N3" s="140"/>
      <c r="O3" s="141"/>
    </row>
    <row r="4" spans="1:19">
      <c r="A4" s="139"/>
      <c r="B4" s="142" t="s">
        <v>0</v>
      </c>
      <c r="C4" s="143" t="s">
        <v>1</v>
      </c>
      <c r="D4" s="142" t="s">
        <v>238</v>
      </c>
      <c r="E4" s="143">
        <v>1</v>
      </c>
      <c r="F4" s="140"/>
      <c r="G4" s="140"/>
      <c r="H4" s="140"/>
      <c r="I4" s="140"/>
      <c r="J4" s="140"/>
      <c r="K4" s="140"/>
      <c r="L4" s="140"/>
      <c r="M4" s="140"/>
      <c r="N4" s="140"/>
      <c r="O4" s="141"/>
    </row>
    <row r="5" spans="1:19">
      <c r="A5" s="139"/>
      <c r="B5" s="144"/>
      <c r="C5" s="145"/>
      <c r="D5" s="144"/>
      <c r="E5" s="145"/>
      <c r="F5" s="140"/>
      <c r="G5" s="140"/>
      <c r="H5" s="140"/>
      <c r="I5" s="140"/>
      <c r="J5" s="140"/>
      <c r="K5" s="140"/>
      <c r="L5" s="140"/>
      <c r="M5" s="140"/>
      <c r="N5" s="140"/>
      <c r="O5" s="141"/>
    </row>
    <row r="6" spans="1:19" ht="36" customHeight="1">
      <c r="A6" s="139"/>
      <c r="B6" s="688" t="s">
        <v>239</v>
      </c>
      <c r="C6" s="688"/>
      <c r="D6" s="688"/>
      <c r="E6" s="688"/>
      <c r="F6" s="688"/>
      <c r="G6" s="688"/>
      <c r="H6" s="688"/>
      <c r="I6" s="688"/>
      <c r="J6" s="688"/>
      <c r="K6" s="688"/>
      <c r="L6" s="688"/>
      <c r="M6" s="688"/>
      <c r="N6" s="688"/>
      <c r="O6" s="146"/>
    </row>
    <row r="7" spans="1:19" ht="15.75" thickBot="1">
      <c r="A7" s="139"/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1"/>
    </row>
    <row r="8" spans="1:19">
      <c r="A8" s="139"/>
      <c r="B8" s="689"/>
      <c r="C8" s="691"/>
      <c r="D8" s="692"/>
      <c r="E8" s="692"/>
      <c r="F8" s="692"/>
      <c r="G8" s="692"/>
      <c r="H8" s="692"/>
      <c r="I8" s="692"/>
      <c r="J8" s="693"/>
      <c r="K8" s="694"/>
      <c r="L8" s="695"/>
      <c r="M8" s="695"/>
      <c r="N8" s="696"/>
      <c r="O8" s="149"/>
    </row>
    <row r="9" spans="1:19">
      <c r="A9" s="139"/>
      <c r="B9" s="690"/>
      <c r="C9" s="684" t="s">
        <v>240</v>
      </c>
      <c r="D9" s="685"/>
      <c r="E9" s="685"/>
      <c r="F9" s="685"/>
      <c r="G9" s="685"/>
      <c r="H9" s="685"/>
      <c r="I9" s="685"/>
      <c r="J9" s="686"/>
      <c r="K9" s="697"/>
      <c r="L9" s="698"/>
      <c r="M9" s="698"/>
      <c r="N9" s="699"/>
      <c r="O9" s="149"/>
    </row>
    <row r="10" spans="1:19">
      <c r="A10" s="139"/>
      <c r="B10" s="690"/>
      <c r="C10" s="684"/>
      <c r="D10" s="685"/>
      <c r="E10" s="685"/>
      <c r="F10" s="685"/>
      <c r="G10" s="685"/>
      <c r="H10" s="685"/>
      <c r="I10" s="685"/>
      <c r="J10" s="686"/>
      <c r="K10" s="680" t="s">
        <v>241</v>
      </c>
      <c r="L10" s="701"/>
      <c r="M10" s="702"/>
      <c r="N10" s="703"/>
      <c r="O10" s="149"/>
    </row>
    <row r="11" spans="1:19">
      <c r="A11" s="139"/>
      <c r="B11" s="690"/>
      <c r="C11" s="684" t="s">
        <v>242</v>
      </c>
      <c r="D11" s="685"/>
      <c r="E11" s="685"/>
      <c r="F11" s="685"/>
      <c r="G11" s="685"/>
      <c r="H11" s="685"/>
      <c r="I11" s="685"/>
      <c r="J11" s="686"/>
      <c r="K11" s="700"/>
      <c r="L11" s="704"/>
      <c r="M11" s="705"/>
      <c r="N11" s="706"/>
      <c r="O11" s="151"/>
    </row>
    <row r="12" spans="1:19">
      <c r="A12" s="139"/>
      <c r="B12" s="690"/>
      <c r="C12" s="677"/>
      <c r="D12" s="678"/>
      <c r="E12" s="678"/>
      <c r="F12" s="678"/>
      <c r="G12" s="678"/>
      <c r="H12" s="678"/>
      <c r="I12" s="678"/>
      <c r="J12" s="679"/>
      <c r="K12" s="680" t="s">
        <v>243</v>
      </c>
      <c r="L12" s="680">
        <v>1</v>
      </c>
      <c r="M12" s="680" t="s">
        <v>244</v>
      </c>
      <c r="N12" s="682">
        <v>1</v>
      </c>
      <c r="O12" s="149"/>
    </row>
    <row r="13" spans="1:19">
      <c r="A13" s="139"/>
      <c r="B13" s="690"/>
      <c r="C13" s="677"/>
      <c r="D13" s="678"/>
      <c r="E13" s="678"/>
      <c r="F13" s="678"/>
      <c r="G13" s="678"/>
      <c r="H13" s="678"/>
      <c r="I13" s="678"/>
      <c r="J13" s="679"/>
      <c r="K13" s="681"/>
      <c r="L13" s="681"/>
      <c r="M13" s="681"/>
      <c r="N13" s="683"/>
      <c r="O13" s="149"/>
    </row>
    <row r="14" spans="1:19">
      <c r="A14" s="139"/>
      <c r="B14" s="690"/>
      <c r="C14" s="684" t="s">
        <v>245</v>
      </c>
      <c r="D14" s="685"/>
      <c r="E14" s="685"/>
      <c r="F14" s="685"/>
      <c r="G14" s="685"/>
      <c r="H14" s="685"/>
      <c r="I14" s="685"/>
      <c r="J14" s="686"/>
      <c r="K14" s="681"/>
      <c r="L14" s="681"/>
      <c r="M14" s="681"/>
      <c r="N14" s="683"/>
      <c r="O14" s="149"/>
    </row>
    <row r="15" spans="1:19" ht="15.75" thickBot="1">
      <c r="A15" s="139"/>
      <c r="B15" s="152"/>
      <c r="C15" s="153"/>
      <c r="D15" s="153"/>
      <c r="E15" s="153"/>
      <c r="F15" s="153"/>
      <c r="G15" s="153"/>
      <c r="H15" s="153"/>
      <c r="I15" s="153"/>
      <c r="J15" s="153"/>
      <c r="K15" s="153"/>
      <c r="L15" s="154"/>
      <c r="M15" s="154"/>
      <c r="N15" s="155"/>
      <c r="O15" s="156"/>
    </row>
    <row r="16" spans="1:19">
      <c r="A16" s="139"/>
      <c r="B16" s="157"/>
      <c r="C16" s="148"/>
      <c r="D16" s="148"/>
      <c r="E16" s="148"/>
      <c r="F16" s="148"/>
      <c r="G16" s="148"/>
      <c r="H16" s="148"/>
      <c r="I16" s="148"/>
      <c r="J16" s="148"/>
      <c r="K16" s="158" t="s">
        <v>247</v>
      </c>
      <c r="L16" s="159" t="s">
        <v>248</v>
      </c>
      <c r="M16" s="159" t="s">
        <v>249</v>
      </c>
      <c r="N16" s="160" t="s">
        <v>250</v>
      </c>
      <c r="O16" s="151"/>
      <c r="R16" s="666"/>
      <c r="S16" s="666"/>
    </row>
    <row r="17" spans="1:46">
      <c r="A17" s="139"/>
      <c r="B17" s="162"/>
      <c r="C17" s="150"/>
      <c r="D17" s="150"/>
      <c r="E17" s="150"/>
      <c r="F17" s="150"/>
      <c r="G17" s="150"/>
      <c r="H17" s="150"/>
      <c r="I17" s="150"/>
      <c r="J17" s="150"/>
      <c r="K17" s="163"/>
      <c r="L17" s="164"/>
      <c r="M17" s="164"/>
      <c r="N17" s="165"/>
      <c r="O17" s="166"/>
      <c r="R17" s="229"/>
      <c r="S17" s="258"/>
    </row>
    <row r="18" spans="1:46">
      <c r="A18" s="139"/>
      <c r="B18" s="667" t="s">
        <v>251</v>
      </c>
      <c r="C18" s="668"/>
      <c r="D18" s="668"/>
      <c r="E18" s="668"/>
      <c r="F18" s="150"/>
      <c r="G18" s="150"/>
      <c r="H18" s="150"/>
      <c r="I18" s="147"/>
      <c r="J18" s="150"/>
      <c r="K18" s="163"/>
      <c r="L18" s="147"/>
      <c r="M18" s="147"/>
      <c r="N18" s="167"/>
      <c r="O18" s="166"/>
      <c r="R18" s="229"/>
      <c r="S18" s="258"/>
    </row>
    <row r="19" spans="1:46">
      <c r="A19" s="139"/>
      <c r="B19" s="168"/>
      <c r="C19" s="169"/>
      <c r="D19" s="169"/>
      <c r="E19" s="169"/>
      <c r="F19" s="169"/>
      <c r="G19" s="169"/>
      <c r="H19" s="169"/>
      <c r="I19" s="169"/>
      <c r="J19" s="169"/>
      <c r="K19" s="169"/>
      <c r="L19" s="169"/>
      <c r="M19" s="169"/>
      <c r="N19" s="170"/>
      <c r="O19" s="171"/>
      <c r="R19" s="229"/>
      <c r="S19" s="258"/>
    </row>
    <row r="20" spans="1:46" ht="15.75" thickBot="1">
      <c r="A20" s="139"/>
      <c r="B20" s="173"/>
      <c r="C20" s="174"/>
      <c r="D20" s="174"/>
      <c r="E20" s="174"/>
      <c r="F20" s="174"/>
      <c r="G20" s="174"/>
      <c r="H20" s="174"/>
      <c r="I20" s="174"/>
      <c r="J20" s="174"/>
      <c r="K20" s="174"/>
      <c r="L20" s="174"/>
      <c r="M20" s="174"/>
      <c r="N20" s="175"/>
      <c r="O20" s="141"/>
      <c r="R20" s="176"/>
      <c r="S20" s="259"/>
    </row>
    <row r="21" spans="1:46" ht="15.75" thickBot="1">
      <c r="A21" s="139"/>
      <c r="B21" s="177"/>
      <c r="C21" s="178"/>
      <c r="D21" s="178"/>
      <c r="E21" s="178"/>
      <c r="F21" s="178"/>
      <c r="G21" s="178"/>
      <c r="H21" s="147"/>
      <c r="I21" s="147"/>
      <c r="J21" s="178"/>
      <c r="K21" s="178"/>
      <c r="L21" s="178"/>
      <c r="M21" s="178"/>
      <c r="N21" s="179"/>
      <c r="O21" s="141"/>
    </row>
    <row r="22" spans="1:46">
      <c r="A22" s="139"/>
      <c r="B22" s="669" t="s">
        <v>253</v>
      </c>
      <c r="C22" s="670"/>
      <c r="D22" s="670"/>
      <c r="E22" s="670"/>
      <c r="F22" s="670"/>
      <c r="G22" s="670"/>
      <c r="H22" s="670"/>
      <c r="I22" s="670"/>
      <c r="J22" s="670"/>
      <c r="K22" s="670"/>
      <c r="L22" s="670"/>
      <c r="M22" s="670"/>
      <c r="N22" s="671"/>
      <c r="O22" s="180"/>
    </row>
    <row r="23" spans="1:46" ht="15.75" thickBot="1">
      <c r="A23" s="139"/>
      <c r="B23" s="181"/>
      <c r="C23" s="147"/>
      <c r="D23" s="147"/>
      <c r="E23" s="147"/>
      <c r="F23" s="147"/>
      <c r="G23" s="147"/>
      <c r="H23" s="147"/>
      <c r="I23" s="147"/>
      <c r="J23" s="147"/>
      <c r="K23" s="147"/>
      <c r="L23" s="147"/>
      <c r="M23" s="147"/>
      <c r="N23" s="182"/>
      <c r="O23" s="141"/>
    </row>
    <row r="24" spans="1:46">
      <c r="A24" s="139"/>
      <c r="B24" s="183" t="s">
        <v>255</v>
      </c>
      <c r="C24" s="672" t="s">
        <v>3</v>
      </c>
      <c r="D24" s="673"/>
      <c r="E24" s="673"/>
      <c r="F24" s="673"/>
      <c r="G24" s="673"/>
      <c r="H24" s="673"/>
      <c r="I24" s="673"/>
      <c r="J24" s="673"/>
      <c r="K24" s="674"/>
      <c r="L24" s="675" t="s">
        <v>256</v>
      </c>
      <c r="M24" s="676"/>
      <c r="N24" s="183" t="s">
        <v>5</v>
      </c>
      <c r="O24" s="184"/>
    </row>
    <row r="25" spans="1:46" ht="33" customHeight="1" thickBot="1">
      <c r="A25" s="139"/>
      <c r="B25" s="185" t="s">
        <v>551</v>
      </c>
      <c r="C25" s="658" t="s">
        <v>515</v>
      </c>
      <c r="D25" s="659"/>
      <c r="E25" s="659"/>
      <c r="F25" s="659"/>
      <c r="G25" s="659"/>
      <c r="H25" s="659"/>
      <c r="I25" s="659"/>
      <c r="J25" s="659"/>
      <c r="K25" s="660"/>
      <c r="L25" s="661" t="s">
        <v>9</v>
      </c>
      <c r="M25" s="660"/>
      <c r="N25" s="186"/>
      <c r="O25" s="187"/>
      <c r="P25" s="370" t="s">
        <v>516</v>
      </c>
    </row>
    <row r="26" spans="1:46">
      <c r="A26" s="139"/>
      <c r="B26" s="610" t="s">
        <v>257</v>
      </c>
      <c r="C26" s="611"/>
      <c r="D26" s="611"/>
      <c r="E26" s="611"/>
      <c r="F26" s="611"/>
      <c r="G26" s="611"/>
      <c r="H26" s="611"/>
      <c r="I26" s="611"/>
      <c r="J26" s="611"/>
      <c r="K26" s="611"/>
      <c r="L26" s="611"/>
      <c r="M26" s="611"/>
      <c r="N26" s="612"/>
      <c r="O26" s="188"/>
    </row>
    <row r="27" spans="1:46">
      <c r="A27" s="139"/>
      <c r="B27" s="613"/>
      <c r="C27" s="614"/>
      <c r="D27" s="614"/>
      <c r="E27" s="614"/>
      <c r="F27" s="614"/>
      <c r="G27" s="614"/>
      <c r="H27" s="614"/>
      <c r="I27" s="614"/>
      <c r="J27" s="614"/>
      <c r="K27" s="614"/>
      <c r="L27" s="614"/>
      <c r="M27" s="614"/>
      <c r="N27" s="615"/>
      <c r="O27" s="188"/>
    </row>
    <row r="28" spans="1:46" ht="15.75" thickBot="1">
      <c r="A28" s="139"/>
      <c r="B28" s="616"/>
      <c r="C28" s="617"/>
      <c r="D28" s="617"/>
      <c r="E28" s="617"/>
      <c r="F28" s="617"/>
      <c r="G28" s="617"/>
      <c r="H28" s="617"/>
      <c r="I28" s="617"/>
      <c r="J28" s="617"/>
      <c r="K28" s="617"/>
      <c r="L28" s="617"/>
      <c r="M28" s="617"/>
      <c r="N28" s="618"/>
      <c r="O28" s="188"/>
    </row>
    <row r="29" spans="1:46">
      <c r="A29" s="139"/>
      <c r="B29" s="619" t="s">
        <v>3</v>
      </c>
      <c r="C29" s="662"/>
      <c r="D29" s="662"/>
      <c r="E29" s="662"/>
      <c r="F29" s="663"/>
      <c r="G29" s="637" t="s">
        <v>258</v>
      </c>
      <c r="H29" s="662"/>
      <c r="I29" s="664" t="s">
        <v>259</v>
      </c>
      <c r="J29" s="665"/>
      <c r="K29" s="189" t="s">
        <v>260</v>
      </c>
      <c r="L29" s="637" t="s">
        <v>261</v>
      </c>
      <c r="M29" s="638"/>
      <c r="N29" s="190" t="s">
        <v>262</v>
      </c>
      <c r="O29" s="191"/>
      <c r="AS29" s="255"/>
      <c r="AT29" s="255"/>
    </row>
    <row r="30" spans="1:46">
      <c r="A30" s="139"/>
      <c r="B30" s="596" t="s">
        <v>292</v>
      </c>
      <c r="C30" s="597"/>
      <c r="D30" s="597"/>
      <c r="E30" s="597"/>
      <c r="F30" s="651"/>
      <c r="G30" s="652"/>
      <c r="H30" s="651"/>
      <c r="I30" s="652"/>
      <c r="J30" s="651"/>
      <c r="K30" s="192">
        <v>876740.76</v>
      </c>
      <c r="L30" s="653">
        <v>0.05</v>
      </c>
      <c r="M30" s="654"/>
      <c r="N30" s="193">
        <f>K30*L30</f>
        <v>43837.038</v>
      </c>
      <c r="O30" s="194"/>
      <c r="AS30" s="256"/>
    </row>
    <row r="31" spans="1:46">
      <c r="A31" s="139"/>
      <c r="B31" s="600"/>
      <c r="C31" s="601"/>
      <c r="D31" s="601"/>
      <c r="E31" s="601"/>
      <c r="F31" s="602"/>
      <c r="G31" s="195"/>
      <c r="H31" s="196"/>
      <c r="I31" s="195"/>
      <c r="J31" s="196"/>
      <c r="K31" s="192"/>
      <c r="L31" s="713"/>
      <c r="M31" s="627"/>
      <c r="N31" s="193"/>
      <c r="O31" s="194"/>
      <c r="AS31" s="255"/>
    </row>
    <row r="32" spans="1:46" ht="15.75" thickBot="1">
      <c r="A32" s="139"/>
      <c r="B32" s="605"/>
      <c r="C32" s="606"/>
      <c r="D32" s="606"/>
      <c r="E32" s="606"/>
      <c r="F32" s="607"/>
      <c r="G32" s="655"/>
      <c r="H32" s="607"/>
      <c r="I32" s="655"/>
      <c r="J32" s="607"/>
      <c r="K32" s="197"/>
      <c r="L32" s="656"/>
      <c r="M32" s="657"/>
      <c r="N32" s="193"/>
      <c r="O32" s="194"/>
    </row>
    <row r="33" spans="1:16" ht="15.75" thickBot="1">
      <c r="A33" s="139"/>
      <c r="B33" s="589" t="s">
        <v>264</v>
      </c>
      <c r="C33" s="590"/>
      <c r="D33" s="590"/>
      <c r="E33" s="590"/>
      <c r="F33" s="590"/>
      <c r="G33" s="590"/>
      <c r="H33" s="590"/>
      <c r="I33" s="590"/>
      <c r="J33" s="590"/>
      <c r="K33" s="590"/>
      <c r="L33" s="590"/>
      <c r="M33" s="591"/>
      <c r="N33" s="198">
        <f>ROUND(SUM(N30:N32),2)</f>
        <v>43837.04</v>
      </c>
      <c r="O33" s="199"/>
    </row>
    <row r="34" spans="1:16">
      <c r="A34" s="139"/>
      <c r="B34" s="610" t="s">
        <v>265</v>
      </c>
      <c r="C34" s="611"/>
      <c r="D34" s="611"/>
      <c r="E34" s="611"/>
      <c r="F34" s="611"/>
      <c r="G34" s="611"/>
      <c r="H34" s="611"/>
      <c r="I34" s="611"/>
      <c r="J34" s="611"/>
      <c r="K34" s="611"/>
      <c r="L34" s="611"/>
      <c r="M34" s="611"/>
      <c r="N34" s="612"/>
      <c r="O34" s="188"/>
    </row>
    <row r="35" spans="1:16">
      <c r="A35" s="139"/>
      <c r="B35" s="613"/>
      <c r="C35" s="614"/>
      <c r="D35" s="614"/>
      <c r="E35" s="614"/>
      <c r="F35" s="614"/>
      <c r="G35" s="614"/>
      <c r="H35" s="614"/>
      <c r="I35" s="614"/>
      <c r="J35" s="614"/>
      <c r="K35" s="614"/>
      <c r="L35" s="614"/>
      <c r="M35" s="614"/>
      <c r="N35" s="615"/>
      <c r="O35" s="188"/>
    </row>
    <row r="36" spans="1:16" ht="15.75" thickBot="1">
      <c r="A36" s="139"/>
      <c r="B36" s="616"/>
      <c r="C36" s="617"/>
      <c r="D36" s="617"/>
      <c r="E36" s="617"/>
      <c r="F36" s="617"/>
      <c r="G36" s="617"/>
      <c r="H36" s="617"/>
      <c r="I36" s="617"/>
      <c r="J36" s="617"/>
      <c r="K36" s="617"/>
      <c r="L36" s="617"/>
      <c r="M36" s="617"/>
      <c r="N36" s="618"/>
      <c r="O36" s="188"/>
    </row>
    <row r="37" spans="1:16" ht="15.75" thickBot="1">
      <c r="A37" s="139"/>
      <c r="B37" s="642" t="s">
        <v>3</v>
      </c>
      <c r="C37" s="643"/>
      <c r="D37" s="643"/>
      <c r="E37" s="643"/>
      <c r="F37" s="643"/>
      <c r="G37" s="643"/>
      <c r="H37" s="643"/>
      <c r="I37" s="644"/>
      <c r="J37" s="200" t="s">
        <v>256</v>
      </c>
      <c r="K37" s="201" t="s">
        <v>5</v>
      </c>
      <c r="L37" s="645" t="s">
        <v>266</v>
      </c>
      <c r="M37" s="644"/>
      <c r="N37" s="202" t="s">
        <v>262</v>
      </c>
      <c r="O37" s="191"/>
    </row>
    <row r="38" spans="1:16" ht="15.75" thickBot="1">
      <c r="A38" s="139"/>
      <c r="B38" s="646" t="s">
        <v>293</v>
      </c>
      <c r="C38" s="708"/>
      <c r="D38" s="708"/>
      <c r="E38" s="708"/>
      <c r="F38" s="708"/>
      <c r="G38" s="708"/>
      <c r="H38" s="708"/>
      <c r="I38" s="709"/>
      <c r="J38" s="203" t="s">
        <v>15</v>
      </c>
      <c r="K38" s="371">
        <f>60.2*0.02</f>
        <v>1.2040000000000002</v>
      </c>
      <c r="L38" s="649">
        <v>713708.61</v>
      </c>
      <c r="M38" s="650"/>
      <c r="N38" s="205">
        <f>ROUND(K38*L38,2)</f>
        <v>859305.17</v>
      </c>
      <c r="O38" s="194"/>
      <c r="P38" s="377" t="s">
        <v>541</v>
      </c>
    </row>
    <row r="39" spans="1:16" ht="15.75" thickBot="1">
      <c r="A39" s="139"/>
      <c r="B39" s="646" t="s">
        <v>544</v>
      </c>
      <c r="C39" s="708"/>
      <c r="D39" s="708"/>
      <c r="E39" s="708"/>
      <c r="F39" s="708"/>
      <c r="G39" s="708"/>
      <c r="H39" s="708"/>
      <c r="I39" s="709"/>
      <c r="J39" s="203" t="s">
        <v>9</v>
      </c>
      <c r="K39" s="204">
        <v>1</v>
      </c>
      <c r="L39" s="649">
        <v>701654.46</v>
      </c>
      <c r="M39" s="650"/>
      <c r="N39" s="205">
        <f>ROUND(K39*L39,2)</f>
        <v>701654.46</v>
      </c>
      <c r="O39" s="194"/>
      <c r="P39" s="377" t="s">
        <v>546</v>
      </c>
    </row>
    <row r="40" spans="1:16" ht="15.75" thickBot="1">
      <c r="A40" s="139"/>
      <c r="B40" s="710" t="s">
        <v>488</v>
      </c>
      <c r="C40" s="711"/>
      <c r="D40" s="711"/>
      <c r="E40" s="711"/>
      <c r="F40" s="711"/>
      <c r="G40" s="711"/>
      <c r="H40" s="711"/>
      <c r="I40" s="712"/>
      <c r="J40" s="206" t="s">
        <v>9</v>
      </c>
      <c r="K40" s="207">
        <v>2935</v>
      </c>
      <c r="L40" s="633">
        <v>743.33</v>
      </c>
      <c r="M40" s="634"/>
      <c r="N40" s="205">
        <f>ROUND(K40*L40,2)</f>
        <v>2181673.5499999998</v>
      </c>
      <c r="O40" s="194"/>
    </row>
    <row r="41" spans="1:16" ht="15.75" thickBot="1">
      <c r="A41" s="139"/>
      <c r="B41" s="630" t="s">
        <v>489</v>
      </c>
      <c r="C41" s="631"/>
      <c r="D41" s="631"/>
      <c r="E41" s="631"/>
      <c r="F41" s="631"/>
      <c r="G41" s="631"/>
      <c r="H41" s="631"/>
      <c r="I41" s="632"/>
      <c r="J41" s="206" t="s">
        <v>14</v>
      </c>
      <c r="K41" s="368">
        <v>2.9</v>
      </c>
      <c r="L41" s="633">
        <v>551162.35</v>
      </c>
      <c r="M41" s="634"/>
      <c r="N41" s="205">
        <f>ROUND(K41*L41,2)</f>
        <v>1598370.82</v>
      </c>
      <c r="O41" s="194"/>
    </row>
    <row r="42" spans="1:16" ht="15.75" thickBot="1">
      <c r="A42" s="139"/>
      <c r="B42" s="630" t="s">
        <v>490</v>
      </c>
      <c r="C42" s="631"/>
      <c r="D42" s="631"/>
      <c r="E42" s="631"/>
      <c r="F42" s="631"/>
      <c r="G42" s="631"/>
      <c r="H42" s="631"/>
      <c r="I42" s="632"/>
      <c r="J42" s="206" t="s">
        <v>491</v>
      </c>
      <c r="K42" s="368">
        <v>0.04</v>
      </c>
      <c r="L42" s="633">
        <v>137419.5</v>
      </c>
      <c r="M42" s="634"/>
      <c r="N42" s="205">
        <f>ROUND(K42*L42,2)</f>
        <v>5496.78</v>
      </c>
      <c r="O42" s="194"/>
    </row>
    <row r="43" spans="1:16" ht="15.75" thickBot="1">
      <c r="A43" s="139"/>
      <c r="B43" s="635" t="s">
        <v>264</v>
      </c>
      <c r="C43" s="636"/>
      <c r="D43" s="636"/>
      <c r="E43" s="636"/>
      <c r="F43" s="636"/>
      <c r="G43" s="636"/>
      <c r="H43" s="636"/>
      <c r="I43" s="636"/>
      <c r="J43" s="590"/>
      <c r="K43" s="590"/>
      <c r="L43" s="590"/>
      <c r="M43" s="591"/>
      <c r="N43" s="208">
        <f>ROUND(SUM(N38:N42),2)</f>
        <v>5346500.78</v>
      </c>
      <c r="O43" s="194"/>
    </row>
    <row r="44" spans="1:16">
      <c r="A44" s="139"/>
      <c r="B44" s="610" t="s">
        <v>267</v>
      </c>
      <c r="C44" s="611"/>
      <c r="D44" s="611"/>
      <c r="E44" s="611"/>
      <c r="F44" s="611"/>
      <c r="G44" s="611"/>
      <c r="H44" s="611"/>
      <c r="I44" s="611"/>
      <c r="J44" s="611"/>
      <c r="K44" s="611"/>
      <c r="L44" s="611"/>
      <c r="M44" s="611"/>
      <c r="N44" s="612"/>
      <c r="O44" s="188"/>
    </row>
    <row r="45" spans="1:16">
      <c r="A45" s="139"/>
      <c r="B45" s="613"/>
      <c r="C45" s="614"/>
      <c r="D45" s="614"/>
      <c r="E45" s="614"/>
      <c r="F45" s="614"/>
      <c r="G45" s="614"/>
      <c r="H45" s="614"/>
      <c r="I45" s="614"/>
      <c r="J45" s="614"/>
      <c r="K45" s="614"/>
      <c r="L45" s="614"/>
      <c r="M45" s="614"/>
      <c r="N45" s="615"/>
      <c r="O45" s="188"/>
    </row>
    <row r="46" spans="1:16" ht="15.75" thickBot="1">
      <c r="A46" s="139"/>
      <c r="B46" s="616"/>
      <c r="C46" s="617"/>
      <c r="D46" s="617"/>
      <c r="E46" s="617"/>
      <c r="F46" s="617"/>
      <c r="G46" s="617"/>
      <c r="H46" s="617"/>
      <c r="I46" s="617"/>
      <c r="J46" s="617"/>
      <c r="K46" s="617"/>
      <c r="L46" s="617"/>
      <c r="M46" s="617"/>
      <c r="N46" s="618"/>
      <c r="O46" s="188"/>
    </row>
    <row r="47" spans="1:16" ht="17.25">
      <c r="A47" s="139"/>
      <c r="B47" s="619" t="s">
        <v>268</v>
      </c>
      <c r="C47" s="620"/>
      <c r="D47" s="620"/>
      <c r="E47" s="620"/>
      <c r="F47" s="620"/>
      <c r="G47" s="620"/>
      <c r="H47" s="620"/>
      <c r="I47" s="189" t="s">
        <v>269</v>
      </c>
      <c r="J47" s="209" t="s">
        <v>270</v>
      </c>
      <c r="K47" s="210" t="s">
        <v>271</v>
      </c>
      <c r="L47" s="637" t="s">
        <v>272</v>
      </c>
      <c r="M47" s="638"/>
      <c r="N47" s="190" t="s">
        <v>262</v>
      </c>
      <c r="O47" s="191"/>
    </row>
    <row r="48" spans="1:16">
      <c r="A48" s="139"/>
      <c r="B48" s="639"/>
      <c r="C48" s="597"/>
      <c r="D48" s="597"/>
      <c r="E48" s="597"/>
      <c r="F48" s="597"/>
      <c r="G48" s="597"/>
      <c r="H48" s="597"/>
      <c r="I48" s="211"/>
      <c r="J48" s="212"/>
      <c r="K48" s="211"/>
      <c r="L48" s="603"/>
      <c r="M48" s="604"/>
      <c r="N48" s="193"/>
      <c r="O48" s="194"/>
    </row>
    <row r="49" spans="1:28" ht="15.75" thickBot="1">
      <c r="A49" s="139"/>
      <c r="B49" s="605"/>
      <c r="C49" s="606"/>
      <c r="D49" s="606"/>
      <c r="E49" s="606"/>
      <c r="F49" s="606"/>
      <c r="G49" s="606"/>
      <c r="H49" s="606"/>
      <c r="I49" s="213"/>
      <c r="J49" s="214"/>
      <c r="K49" s="213"/>
      <c r="L49" s="608"/>
      <c r="M49" s="609"/>
      <c r="N49" s="215"/>
      <c r="O49" s="194"/>
    </row>
    <row r="50" spans="1:28" ht="15.75" thickBot="1">
      <c r="A50" s="139"/>
      <c r="B50" s="589" t="s">
        <v>264</v>
      </c>
      <c r="C50" s="590"/>
      <c r="D50" s="590"/>
      <c r="E50" s="590"/>
      <c r="F50" s="590"/>
      <c r="G50" s="590"/>
      <c r="H50" s="590"/>
      <c r="I50" s="590"/>
      <c r="J50" s="590"/>
      <c r="K50" s="590"/>
      <c r="L50" s="590"/>
      <c r="M50" s="591"/>
      <c r="N50" s="198">
        <f>SUM(N48:N49)</f>
        <v>0</v>
      </c>
      <c r="O50" s="199"/>
    </row>
    <row r="51" spans="1:28">
      <c r="A51" s="139"/>
      <c r="B51" s="610" t="s">
        <v>274</v>
      </c>
      <c r="C51" s="611"/>
      <c r="D51" s="611"/>
      <c r="E51" s="611"/>
      <c r="F51" s="611"/>
      <c r="G51" s="611"/>
      <c r="H51" s="611"/>
      <c r="I51" s="611"/>
      <c r="J51" s="611"/>
      <c r="K51" s="611"/>
      <c r="L51" s="611"/>
      <c r="M51" s="611"/>
      <c r="N51" s="612"/>
      <c r="O51" s="188"/>
    </row>
    <row r="52" spans="1:28">
      <c r="A52" s="139"/>
      <c r="B52" s="613"/>
      <c r="C52" s="614"/>
      <c r="D52" s="614"/>
      <c r="E52" s="614"/>
      <c r="F52" s="614"/>
      <c r="G52" s="614"/>
      <c r="H52" s="614"/>
      <c r="I52" s="614"/>
      <c r="J52" s="614"/>
      <c r="K52" s="614"/>
      <c r="L52" s="614"/>
      <c r="M52" s="614"/>
      <c r="N52" s="615"/>
      <c r="O52" s="188"/>
    </row>
    <row r="53" spans="1:28" ht="15.75" thickBot="1">
      <c r="A53" s="139"/>
      <c r="B53" s="616"/>
      <c r="C53" s="617"/>
      <c r="D53" s="617"/>
      <c r="E53" s="617"/>
      <c r="F53" s="617"/>
      <c r="G53" s="617"/>
      <c r="H53" s="617"/>
      <c r="I53" s="617"/>
      <c r="J53" s="617"/>
      <c r="K53" s="617"/>
      <c r="L53" s="617"/>
      <c r="M53" s="617"/>
      <c r="N53" s="618"/>
      <c r="O53" s="188"/>
      <c r="T53" s="216"/>
    </row>
    <row r="54" spans="1:28">
      <c r="A54" s="139"/>
      <c r="B54" s="619" t="s">
        <v>275</v>
      </c>
      <c r="C54" s="620"/>
      <c r="D54" s="620"/>
      <c r="E54" s="620"/>
      <c r="F54" s="620"/>
      <c r="G54" s="620"/>
      <c r="H54" s="620"/>
      <c r="I54" s="189"/>
      <c r="J54" s="217" t="s">
        <v>256</v>
      </c>
      <c r="K54" s="218" t="s">
        <v>468</v>
      </c>
      <c r="L54" s="621" t="s">
        <v>5</v>
      </c>
      <c r="M54" s="622"/>
      <c r="N54" s="220" t="s">
        <v>262</v>
      </c>
      <c r="O54" s="221"/>
    </row>
    <row r="55" spans="1:28">
      <c r="A55" s="139"/>
      <c r="B55" s="707" t="s">
        <v>467</v>
      </c>
      <c r="C55" s="626"/>
      <c r="D55" s="626"/>
      <c r="E55" s="626"/>
      <c r="F55" s="626"/>
      <c r="G55" s="626"/>
      <c r="H55" s="627"/>
      <c r="I55" s="222"/>
      <c r="J55" s="228" t="s">
        <v>469</v>
      </c>
      <c r="K55" s="224">
        <v>29224.69</v>
      </c>
      <c r="L55" s="628">
        <v>40.200000000000003</v>
      </c>
      <c r="M55" s="629"/>
      <c r="N55" s="225">
        <f>L55*K55</f>
        <v>1174832.5379999999</v>
      </c>
      <c r="O55" s="226"/>
      <c r="R55" s="227"/>
    </row>
    <row r="56" spans="1:28">
      <c r="A56" s="139"/>
      <c r="B56" s="625"/>
      <c r="C56" s="626"/>
      <c r="D56" s="626"/>
      <c r="E56" s="626"/>
      <c r="F56" s="626"/>
      <c r="G56" s="626"/>
      <c r="H56" s="627"/>
      <c r="I56" s="222"/>
      <c r="J56" s="228"/>
      <c r="K56" s="224">
        <f>(I56*J56)+I56</f>
        <v>0</v>
      </c>
      <c r="L56" s="628"/>
      <c r="M56" s="629"/>
      <c r="N56" s="225">
        <f>L56*K56</f>
        <v>0</v>
      </c>
      <c r="O56" s="226"/>
      <c r="Y56" s="598"/>
      <c r="Z56" s="229"/>
      <c r="AA56" s="230"/>
      <c r="AB56" s="599"/>
    </row>
    <row r="57" spans="1:28">
      <c r="A57" s="139"/>
      <c r="B57" s="600"/>
      <c r="C57" s="601"/>
      <c r="D57" s="601"/>
      <c r="E57" s="601"/>
      <c r="F57" s="601"/>
      <c r="G57" s="601"/>
      <c r="H57" s="602"/>
      <c r="I57" s="222"/>
      <c r="J57" s="228"/>
      <c r="K57" s="224"/>
      <c r="L57" s="603"/>
      <c r="M57" s="604"/>
      <c r="N57" s="225"/>
      <c r="O57" s="226"/>
      <c r="Y57" s="598"/>
      <c r="Z57" s="229"/>
      <c r="AA57" s="230"/>
      <c r="AB57" s="599"/>
    </row>
    <row r="58" spans="1:28" ht="15.75" thickBot="1">
      <c r="A58" s="139"/>
      <c r="B58" s="605"/>
      <c r="C58" s="606"/>
      <c r="D58" s="606"/>
      <c r="E58" s="606"/>
      <c r="F58" s="606"/>
      <c r="G58" s="606"/>
      <c r="H58" s="607"/>
      <c r="I58" s="213"/>
      <c r="J58" s="214"/>
      <c r="K58" s="213"/>
      <c r="L58" s="608"/>
      <c r="M58" s="609"/>
      <c r="N58" s="215"/>
      <c r="O58" s="194"/>
      <c r="Y58" s="598"/>
      <c r="Z58" s="229"/>
      <c r="AA58" s="230"/>
      <c r="AB58" s="599"/>
    </row>
    <row r="59" spans="1:28" ht="15.75" thickBot="1">
      <c r="A59" s="139"/>
      <c r="B59" s="589" t="s">
        <v>264</v>
      </c>
      <c r="C59" s="590"/>
      <c r="D59" s="590"/>
      <c r="E59" s="590"/>
      <c r="F59" s="590"/>
      <c r="G59" s="590"/>
      <c r="H59" s="590"/>
      <c r="I59" s="590"/>
      <c r="J59" s="590"/>
      <c r="K59" s="590"/>
      <c r="L59" s="590"/>
      <c r="M59" s="591"/>
      <c r="N59" s="198">
        <f>ROUND(SUM(N55:N58),2)</f>
        <v>1174832.54</v>
      </c>
      <c r="O59" s="194"/>
    </row>
    <row r="60" spans="1:28" ht="15.75" thickBot="1">
      <c r="A60" s="139"/>
      <c r="B60" s="181"/>
      <c r="C60" s="147"/>
      <c r="D60" s="147"/>
      <c r="E60" s="147"/>
      <c r="F60" s="147"/>
      <c r="G60" s="147"/>
      <c r="H60" s="147"/>
      <c r="I60" s="147"/>
      <c r="J60" s="147"/>
      <c r="K60" s="147"/>
      <c r="L60" s="147"/>
      <c r="M60" s="147"/>
      <c r="N60" s="182"/>
      <c r="O60" s="141"/>
    </row>
    <row r="61" spans="1:28" ht="15.75" thickBot="1">
      <c r="A61" s="139"/>
      <c r="B61" s="592" t="s">
        <v>279</v>
      </c>
      <c r="C61" s="593"/>
      <c r="D61" s="593"/>
      <c r="E61" s="593"/>
      <c r="F61" s="593"/>
      <c r="G61" s="593"/>
      <c r="H61" s="593"/>
      <c r="I61" s="593"/>
      <c r="J61" s="593"/>
      <c r="K61" s="593"/>
      <c r="L61" s="593"/>
      <c r="M61" s="594"/>
      <c r="N61" s="231">
        <f>ROUND(N33+N43+N50+N59,2)</f>
        <v>6565170.3600000003</v>
      </c>
      <c r="O61" s="232"/>
      <c r="S61" s="227"/>
    </row>
    <row r="62" spans="1:28">
      <c r="A62" s="139"/>
      <c r="B62" s="610" t="s">
        <v>280</v>
      </c>
      <c r="C62" s="611"/>
      <c r="D62" s="611"/>
      <c r="E62" s="611"/>
      <c r="F62" s="611"/>
      <c r="G62" s="611"/>
      <c r="H62" s="611"/>
      <c r="I62" s="611"/>
      <c r="J62" s="611"/>
      <c r="K62" s="611"/>
      <c r="L62" s="611"/>
      <c r="M62" s="611"/>
      <c r="N62" s="612"/>
      <c r="O62" s="188"/>
    </row>
    <row r="63" spans="1:28">
      <c r="A63" s="139"/>
      <c r="B63" s="613"/>
      <c r="C63" s="614"/>
      <c r="D63" s="614"/>
      <c r="E63" s="614"/>
      <c r="F63" s="614"/>
      <c r="G63" s="614"/>
      <c r="H63" s="614"/>
      <c r="I63" s="614"/>
      <c r="J63" s="614"/>
      <c r="K63" s="614"/>
      <c r="L63" s="614"/>
      <c r="M63" s="614"/>
      <c r="N63" s="615"/>
      <c r="O63" s="188"/>
    </row>
    <row r="64" spans="1:28" ht="15.75" thickBot="1">
      <c r="A64" s="139"/>
      <c r="B64" s="616"/>
      <c r="C64" s="617"/>
      <c r="D64" s="617"/>
      <c r="E64" s="617"/>
      <c r="F64" s="617"/>
      <c r="G64" s="617"/>
      <c r="H64" s="617"/>
      <c r="I64" s="617"/>
      <c r="J64" s="617"/>
      <c r="K64" s="617"/>
      <c r="L64" s="617"/>
      <c r="M64" s="617"/>
      <c r="N64" s="618"/>
      <c r="O64" s="188"/>
    </row>
    <row r="65" spans="1:19" ht="15.75" thickBot="1">
      <c r="A65" s="139"/>
      <c r="B65" s="619" t="s">
        <v>281</v>
      </c>
      <c r="C65" s="620"/>
      <c r="D65" s="620"/>
      <c r="E65" s="620"/>
      <c r="F65" s="620"/>
      <c r="G65" s="620"/>
      <c r="H65" s="620"/>
      <c r="I65" s="209"/>
      <c r="J65" s="219"/>
      <c r="K65" s="218" t="s">
        <v>282</v>
      </c>
      <c r="L65" s="621" t="s">
        <v>283</v>
      </c>
      <c r="M65" s="622"/>
      <c r="N65" s="220"/>
      <c r="O65" s="221"/>
    </row>
    <row r="66" spans="1:19" ht="15.75" thickBot="1">
      <c r="A66" s="139"/>
      <c r="B66" s="596" t="s">
        <v>284</v>
      </c>
      <c r="C66" s="597"/>
      <c r="D66" s="597"/>
      <c r="E66" s="597"/>
      <c r="F66" s="597"/>
      <c r="G66" s="597"/>
      <c r="H66" s="597"/>
      <c r="I66" s="233"/>
      <c r="J66" s="234"/>
      <c r="K66" s="235">
        <v>0.23</v>
      </c>
      <c r="L66" s="585"/>
      <c r="M66" s="586"/>
      <c r="N66" s="236">
        <f>$N$61*K66</f>
        <v>1509989.1828000001</v>
      </c>
      <c r="O66" s="237"/>
    </row>
    <row r="67" spans="1:19" ht="15.75" thickBot="1">
      <c r="A67" s="139"/>
      <c r="B67" s="238" t="s">
        <v>285</v>
      </c>
      <c r="C67" s="239"/>
      <c r="D67" s="239"/>
      <c r="E67" s="239"/>
      <c r="F67" s="239"/>
      <c r="G67" s="239"/>
      <c r="H67" s="239"/>
      <c r="I67" s="233"/>
      <c r="J67" s="234"/>
      <c r="K67" s="235">
        <v>0.02</v>
      </c>
      <c r="L67" s="585"/>
      <c r="M67" s="586"/>
      <c r="N67" s="236">
        <f>$N$61*K67</f>
        <v>131303.40720000002</v>
      </c>
      <c r="O67" s="237"/>
    </row>
    <row r="68" spans="1:19" ht="15.75" thickBot="1">
      <c r="A68" s="139"/>
      <c r="B68" s="173" t="s">
        <v>286</v>
      </c>
      <c r="C68" s="174"/>
      <c r="D68" s="174"/>
      <c r="E68" s="174"/>
      <c r="F68" s="174"/>
      <c r="G68" s="174"/>
      <c r="H68" s="174"/>
      <c r="I68" s="240"/>
      <c r="J68" s="241"/>
      <c r="K68" s="235">
        <v>0.05</v>
      </c>
      <c r="L68" s="587"/>
      <c r="M68" s="588"/>
      <c r="N68" s="236">
        <f>$N$61*K68</f>
        <v>328258.51800000004</v>
      </c>
      <c r="O68" s="237"/>
    </row>
    <row r="69" spans="1:19" ht="15.75" thickBot="1">
      <c r="A69" s="139"/>
      <c r="B69" s="589" t="s">
        <v>264</v>
      </c>
      <c r="C69" s="590"/>
      <c r="D69" s="590"/>
      <c r="E69" s="590"/>
      <c r="F69" s="590"/>
      <c r="G69" s="590"/>
      <c r="H69" s="590"/>
      <c r="I69" s="590"/>
      <c r="J69" s="590"/>
      <c r="K69" s="590"/>
      <c r="L69" s="590"/>
      <c r="M69" s="591"/>
      <c r="N69" s="236">
        <f>ROUND(SUM(N66:N68),2)</f>
        <v>1969551.11</v>
      </c>
      <c r="O69" s="242"/>
    </row>
    <row r="70" spans="1:19" ht="15.75" thickBot="1">
      <c r="A70" s="139"/>
      <c r="B70" s="181"/>
      <c r="C70" s="147"/>
      <c r="D70" s="147"/>
      <c r="E70" s="147"/>
      <c r="F70" s="147"/>
      <c r="G70" s="147"/>
      <c r="H70" s="147"/>
      <c r="I70" s="147"/>
      <c r="J70" s="147"/>
      <c r="K70" s="147"/>
      <c r="L70" s="147"/>
      <c r="M70" s="147"/>
      <c r="N70" s="182"/>
      <c r="O70" s="141"/>
    </row>
    <row r="71" spans="1:19" ht="15.75" thickBot="1">
      <c r="A71" s="139"/>
      <c r="B71" s="592" t="s">
        <v>287</v>
      </c>
      <c r="C71" s="593"/>
      <c r="D71" s="593"/>
      <c r="E71" s="593"/>
      <c r="F71" s="593"/>
      <c r="G71" s="593"/>
      <c r="H71" s="593"/>
      <c r="I71" s="593"/>
      <c r="J71" s="593"/>
      <c r="K71" s="593"/>
      <c r="L71" s="593"/>
      <c r="M71" s="594"/>
      <c r="N71" s="243">
        <f>ROUND(N61+N69,2)</f>
        <v>8534721.4700000007</v>
      </c>
      <c r="O71" s="242"/>
      <c r="S71" s="227"/>
    </row>
    <row r="72" spans="1:19">
      <c r="A72" s="139"/>
      <c r="B72" s="177"/>
      <c r="C72" s="178"/>
      <c r="D72" s="178"/>
      <c r="E72" s="178"/>
      <c r="F72" s="178"/>
      <c r="G72" s="178"/>
      <c r="H72" s="178"/>
      <c r="I72" s="178"/>
      <c r="J72" s="178"/>
      <c r="K72" s="178"/>
      <c r="L72" s="178"/>
      <c r="M72" s="178"/>
      <c r="N72" s="179"/>
      <c r="O72" s="141"/>
    </row>
    <row r="73" spans="1:19">
      <c r="A73" s="139"/>
      <c r="B73" s="181"/>
      <c r="C73" s="147"/>
      <c r="D73" s="147"/>
      <c r="E73" s="147"/>
      <c r="F73" s="147"/>
      <c r="G73" s="147"/>
      <c r="H73" s="147"/>
      <c r="I73" s="147"/>
      <c r="J73" s="147"/>
      <c r="K73" s="147"/>
      <c r="L73" s="147"/>
      <c r="M73" s="147"/>
      <c r="N73" s="182"/>
      <c r="O73" s="141"/>
    </row>
    <row r="74" spans="1:19">
      <c r="A74" s="139"/>
      <c r="B74" s="181"/>
      <c r="C74" s="147"/>
      <c r="D74" s="147"/>
      <c r="E74" s="147"/>
      <c r="F74" s="147"/>
      <c r="G74" s="147"/>
      <c r="H74" s="147"/>
      <c r="I74" s="147"/>
      <c r="J74" s="147"/>
      <c r="K74" s="147"/>
      <c r="L74" s="147"/>
      <c r="M74" s="147"/>
      <c r="N74" s="182"/>
      <c r="O74" s="141"/>
    </row>
    <row r="75" spans="1:19">
      <c r="A75" s="139"/>
      <c r="B75" s="181"/>
      <c r="C75" s="147"/>
      <c r="D75" s="147"/>
      <c r="E75" s="147"/>
      <c r="F75" s="147"/>
      <c r="G75" s="244" t="s">
        <v>288</v>
      </c>
      <c r="H75" s="244"/>
      <c r="I75" s="244"/>
      <c r="J75" s="244"/>
      <c r="K75" s="147"/>
      <c r="L75" s="147"/>
      <c r="M75" s="147"/>
      <c r="N75" s="182"/>
      <c r="O75" s="141"/>
    </row>
    <row r="76" spans="1:19">
      <c r="A76" s="139"/>
      <c r="B76" s="181"/>
      <c r="C76" s="147"/>
      <c r="D76" s="147"/>
      <c r="E76" s="147"/>
      <c r="F76" s="147"/>
      <c r="G76" s="244" t="s">
        <v>289</v>
      </c>
      <c r="H76" s="257" t="s">
        <v>442</v>
      </c>
      <c r="I76" s="147"/>
      <c r="J76" s="147"/>
      <c r="K76" s="147"/>
      <c r="L76" s="147"/>
      <c r="M76" s="147"/>
      <c r="N76" s="182"/>
      <c r="O76" s="245"/>
    </row>
    <row r="77" spans="1:19">
      <c r="A77" s="139"/>
      <c r="B77" s="181"/>
      <c r="C77" s="147"/>
      <c r="D77" s="147"/>
      <c r="E77" s="147"/>
      <c r="F77" s="147"/>
      <c r="G77" s="244" t="s">
        <v>458</v>
      </c>
      <c r="H77" s="147"/>
      <c r="I77" s="147"/>
      <c r="J77" s="147"/>
      <c r="K77" s="147"/>
      <c r="L77" s="147"/>
      <c r="M77" s="147"/>
      <c r="N77" s="182"/>
      <c r="O77" s="245"/>
    </row>
    <row r="78" spans="1:19">
      <c r="A78" s="139"/>
      <c r="B78" s="162"/>
      <c r="C78" s="246"/>
      <c r="D78" s="246"/>
      <c r="E78" s="246"/>
      <c r="F78" s="246"/>
      <c r="G78" s="244" t="s">
        <v>290</v>
      </c>
      <c r="H78" s="246"/>
      <c r="I78" s="246"/>
      <c r="J78" s="246"/>
      <c r="K78" s="246"/>
      <c r="L78" s="246"/>
      <c r="M78" s="246"/>
      <c r="N78" s="247"/>
      <c r="O78" s="248"/>
    </row>
    <row r="79" spans="1:19">
      <c r="A79" s="139"/>
      <c r="B79" s="181"/>
      <c r="C79" s="147"/>
      <c r="D79" s="147"/>
      <c r="E79" s="147"/>
      <c r="F79" s="147"/>
      <c r="G79" s="147" t="s">
        <v>291</v>
      </c>
      <c r="H79" s="147"/>
      <c r="I79" s="147"/>
      <c r="J79" s="147"/>
      <c r="K79" s="147"/>
      <c r="L79" s="147"/>
      <c r="M79" s="147"/>
      <c r="N79" s="182"/>
      <c r="O79" s="141"/>
    </row>
    <row r="80" spans="1:19" ht="15.75">
      <c r="A80" s="139"/>
      <c r="B80" s="250"/>
      <c r="C80" s="249"/>
      <c r="D80" s="249"/>
      <c r="E80" s="147"/>
      <c r="F80" s="147"/>
      <c r="G80" s="147"/>
      <c r="H80" s="147"/>
      <c r="I80" s="147"/>
      <c r="J80" s="579"/>
      <c r="K80" s="579"/>
      <c r="L80" s="579"/>
      <c r="M80" s="579"/>
      <c r="N80" s="580"/>
      <c r="O80" s="251"/>
    </row>
    <row r="81" spans="1:15" ht="16.5" thickBot="1">
      <c r="A81" s="139"/>
      <c r="B81" s="583"/>
      <c r="C81" s="584"/>
      <c r="D81" s="584"/>
      <c r="E81" s="214"/>
      <c r="F81" s="214"/>
      <c r="G81" s="214"/>
      <c r="H81" s="214"/>
      <c r="I81" s="214"/>
      <c r="J81" s="581"/>
      <c r="K81" s="581"/>
      <c r="L81" s="581"/>
      <c r="M81" s="581"/>
      <c r="N81" s="582"/>
      <c r="O81" s="251"/>
    </row>
    <row r="82" spans="1:15" ht="15.75" thickBot="1">
      <c r="A82" s="252"/>
      <c r="B82" s="253"/>
      <c r="C82" s="253"/>
      <c r="D82" s="253"/>
      <c r="E82" s="253"/>
      <c r="F82" s="253"/>
      <c r="G82" s="253"/>
      <c r="H82" s="253"/>
      <c r="I82" s="253"/>
      <c r="J82" s="253"/>
      <c r="K82" s="253"/>
      <c r="L82" s="253"/>
      <c r="M82" s="253"/>
      <c r="N82" s="253"/>
      <c r="O82" s="254"/>
    </row>
    <row r="83" spans="1:15" ht="15.75" thickTop="1"/>
  </sheetData>
  <mergeCells count="87">
    <mergeCell ref="B3:E3"/>
    <mergeCell ref="B6:N6"/>
    <mergeCell ref="B8:B14"/>
    <mergeCell ref="C8:J8"/>
    <mergeCell ref="K8:N9"/>
    <mergeCell ref="C9:J9"/>
    <mergeCell ref="C10:J10"/>
    <mergeCell ref="K10:K11"/>
    <mergeCell ref="L10:N11"/>
    <mergeCell ref="C11:J11"/>
    <mergeCell ref="C12:J13"/>
    <mergeCell ref="K12:K14"/>
    <mergeCell ref="L12:L14"/>
    <mergeCell ref="M12:M14"/>
    <mergeCell ref="N12:N14"/>
    <mergeCell ref="C14:J14"/>
    <mergeCell ref="B30:F30"/>
    <mergeCell ref="G30:H30"/>
    <mergeCell ref="I30:J30"/>
    <mergeCell ref="L30:M30"/>
    <mergeCell ref="R16:S16"/>
    <mergeCell ref="B18:E18"/>
    <mergeCell ref="B22:N22"/>
    <mergeCell ref="C24:K24"/>
    <mergeCell ref="L24:M24"/>
    <mergeCell ref="C25:K25"/>
    <mergeCell ref="L25:M25"/>
    <mergeCell ref="B26:N28"/>
    <mergeCell ref="B29:F29"/>
    <mergeCell ref="G29:H29"/>
    <mergeCell ref="I29:J29"/>
    <mergeCell ref="L29:M29"/>
    <mergeCell ref="B31:F31"/>
    <mergeCell ref="L31:M31"/>
    <mergeCell ref="B32:F32"/>
    <mergeCell ref="G32:H32"/>
    <mergeCell ref="I32:J32"/>
    <mergeCell ref="L32:M32"/>
    <mergeCell ref="B33:M33"/>
    <mergeCell ref="B34:N36"/>
    <mergeCell ref="B37:I37"/>
    <mergeCell ref="L37:M37"/>
    <mergeCell ref="B38:I38"/>
    <mergeCell ref="L38:M38"/>
    <mergeCell ref="B39:I39"/>
    <mergeCell ref="L39:M39"/>
    <mergeCell ref="B40:I40"/>
    <mergeCell ref="L40:M40"/>
    <mergeCell ref="B41:I41"/>
    <mergeCell ref="L41:M41"/>
    <mergeCell ref="B51:N53"/>
    <mergeCell ref="B42:I42"/>
    <mergeCell ref="L42:M42"/>
    <mergeCell ref="B43:M43"/>
    <mergeCell ref="B44:N46"/>
    <mergeCell ref="B47:H47"/>
    <mergeCell ref="L47:M47"/>
    <mergeCell ref="B48:H48"/>
    <mergeCell ref="L48:M48"/>
    <mergeCell ref="B49:H49"/>
    <mergeCell ref="L49:M49"/>
    <mergeCell ref="B50:M50"/>
    <mergeCell ref="B54:H54"/>
    <mergeCell ref="L54:M54"/>
    <mergeCell ref="B55:H55"/>
    <mergeCell ref="L55:M55"/>
    <mergeCell ref="B56:H56"/>
    <mergeCell ref="L56:M56"/>
    <mergeCell ref="B66:H66"/>
    <mergeCell ref="L66:M66"/>
    <mergeCell ref="Y56:Y58"/>
    <mergeCell ref="AB56:AB58"/>
    <mergeCell ref="B57:H57"/>
    <mergeCell ref="L57:M57"/>
    <mergeCell ref="B58:H58"/>
    <mergeCell ref="L58:M58"/>
    <mergeCell ref="B59:M59"/>
    <mergeCell ref="B61:M61"/>
    <mergeCell ref="B62:N64"/>
    <mergeCell ref="B65:H65"/>
    <mergeCell ref="L65:M65"/>
    <mergeCell ref="J80:N81"/>
    <mergeCell ref="B81:D81"/>
    <mergeCell ref="L67:M67"/>
    <mergeCell ref="L68:M68"/>
    <mergeCell ref="B69:M69"/>
    <mergeCell ref="B71:M71"/>
  </mergeCells>
  <phoneticPr fontId="101" type="noConversion"/>
  <pageMargins left="0.7" right="0.7" top="0.75" bottom="0.75" header="0.3" footer="0.3"/>
  <pageSetup scale="40" orientation="portrait" r:id="rId1"/>
  <colBreaks count="1" manualBreakCount="1">
    <brk id="1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1"/>
  <sheetViews>
    <sheetView view="pageBreakPreview" topLeftCell="A7" zoomScale="55" zoomScaleNormal="55" zoomScaleSheetLayoutView="55" workbookViewId="0">
      <selection activeCell="O44" sqref="O44"/>
    </sheetView>
  </sheetViews>
  <sheetFormatPr baseColWidth="10" defaultColWidth="11.42578125" defaultRowHeight="15"/>
  <cols>
    <col min="1" max="1" width="11.42578125" style="135"/>
    <col min="2" max="2" width="29.28515625" style="135" customWidth="1"/>
    <col min="3" max="8" width="11.42578125" style="135"/>
    <col min="9" max="9" width="12.5703125" style="135" bestFit="1" customWidth="1"/>
    <col min="10" max="10" width="11.42578125" style="135"/>
    <col min="11" max="11" width="15.140625" style="135" bestFit="1" customWidth="1"/>
    <col min="12" max="13" width="11.42578125" style="135"/>
    <col min="14" max="14" width="16.85546875" style="135" bestFit="1" customWidth="1"/>
    <col min="15" max="15" width="11.28515625" style="135" customWidth="1"/>
    <col min="16" max="17" width="11.42578125" style="135"/>
    <col min="18" max="18" width="17.42578125" style="135" bestFit="1" customWidth="1"/>
    <col min="19" max="19" width="19.85546875" style="135" customWidth="1"/>
    <col min="20" max="26" width="11.42578125" style="135"/>
    <col min="27" max="27" width="13.140625" style="135" bestFit="1" customWidth="1"/>
    <col min="28" max="28" width="16" style="135" bestFit="1" customWidth="1"/>
    <col min="29" max="44" width="11.42578125" style="135"/>
    <col min="45" max="45" width="15.7109375" style="135" bestFit="1" customWidth="1"/>
    <col min="46" max="46" width="13.42578125" style="135" bestFit="1" customWidth="1"/>
    <col min="47" max="16384" width="11.42578125" style="135"/>
  </cols>
  <sheetData>
    <row r="1" spans="1:19" ht="15.75" thickBot="1">
      <c r="A1" s="134"/>
    </row>
    <row r="2" spans="1:19" ht="15.75" thickTop="1">
      <c r="A2" s="136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8"/>
    </row>
    <row r="3" spans="1:19">
      <c r="A3" s="139"/>
      <c r="B3" s="687" t="s">
        <v>237</v>
      </c>
      <c r="C3" s="687"/>
      <c r="D3" s="687"/>
      <c r="E3" s="687"/>
      <c r="F3" s="140"/>
      <c r="G3" s="140"/>
      <c r="H3" s="140"/>
      <c r="I3" s="140"/>
      <c r="J3" s="140"/>
      <c r="K3" s="140"/>
      <c r="L3" s="140"/>
      <c r="M3" s="140"/>
      <c r="N3" s="140"/>
      <c r="O3" s="141"/>
    </row>
    <row r="4" spans="1:19">
      <c r="A4" s="139"/>
      <c r="B4" s="142" t="s">
        <v>0</v>
      </c>
      <c r="C4" s="143" t="s">
        <v>1</v>
      </c>
      <c r="D4" s="142" t="s">
        <v>238</v>
      </c>
      <c r="E4" s="143">
        <v>1</v>
      </c>
      <c r="F4" s="140"/>
      <c r="G4" s="140"/>
      <c r="H4" s="140"/>
      <c r="I4" s="140"/>
      <c r="J4" s="140"/>
      <c r="K4" s="140"/>
      <c r="L4" s="140"/>
      <c r="M4" s="140"/>
      <c r="N4" s="140"/>
      <c r="O4" s="141"/>
    </row>
    <row r="5" spans="1:19">
      <c r="A5" s="139"/>
      <c r="B5" s="144"/>
      <c r="C5" s="145"/>
      <c r="D5" s="144"/>
      <c r="E5" s="145"/>
      <c r="F5" s="140"/>
      <c r="G5" s="140"/>
      <c r="H5" s="140"/>
      <c r="I5" s="140"/>
      <c r="J5" s="140"/>
      <c r="K5" s="140"/>
      <c r="L5" s="140"/>
      <c r="M5" s="140"/>
      <c r="N5" s="140"/>
      <c r="O5" s="141"/>
    </row>
    <row r="6" spans="1:19" ht="36" customHeight="1">
      <c r="A6" s="139"/>
      <c r="B6" s="688" t="s">
        <v>239</v>
      </c>
      <c r="C6" s="688"/>
      <c r="D6" s="688"/>
      <c r="E6" s="688"/>
      <c r="F6" s="688"/>
      <c r="G6" s="688"/>
      <c r="H6" s="688"/>
      <c r="I6" s="688"/>
      <c r="J6" s="688"/>
      <c r="K6" s="688"/>
      <c r="L6" s="688"/>
      <c r="M6" s="688"/>
      <c r="N6" s="688"/>
      <c r="O6" s="146"/>
    </row>
    <row r="7" spans="1:19" ht="15.75" thickBot="1">
      <c r="A7" s="139"/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1"/>
    </row>
    <row r="8" spans="1:19">
      <c r="A8" s="139"/>
      <c r="B8" s="689"/>
      <c r="C8" s="691"/>
      <c r="D8" s="692"/>
      <c r="E8" s="692"/>
      <c r="F8" s="692"/>
      <c r="G8" s="692"/>
      <c r="H8" s="692"/>
      <c r="I8" s="692"/>
      <c r="J8" s="693"/>
      <c r="K8" s="694"/>
      <c r="L8" s="695"/>
      <c r="M8" s="695"/>
      <c r="N8" s="696"/>
      <c r="O8" s="149"/>
    </row>
    <row r="9" spans="1:19">
      <c r="A9" s="139"/>
      <c r="B9" s="690"/>
      <c r="C9" s="684" t="s">
        <v>240</v>
      </c>
      <c r="D9" s="685"/>
      <c r="E9" s="685"/>
      <c r="F9" s="685"/>
      <c r="G9" s="685"/>
      <c r="H9" s="685"/>
      <c r="I9" s="685"/>
      <c r="J9" s="686"/>
      <c r="K9" s="697"/>
      <c r="L9" s="698"/>
      <c r="M9" s="698"/>
      <c r="N9" s="699"/>
      <c r="O9" s="149"/>
    </row>
    <row r="10" spans="1:19">
      <c r="A10" s="139"/>
      <c r="B10" s="690"/>
      <c r="C10" s="684"/>
      <c r="D10" s="685"/>
      <c r="E10" s="685"/>
      <c r="F10" s="685"/>
      <c r="G10" s="685"/>
      <c r="H10" s="685"/>
      <c r="I10" s="685"/>
      <c r="J10" s="686"/>
      <c r="K10" s="680" t="s">
        <v>241</v>
      </c>
      <c r="L10" s="701"/>
      <c r="M10" s="702"/>
      <c r="N10" s="703"/>
      <c r="O10" s="149"/>
    </row>
    <row r="11" spans="1:19">
      <c r="A11" s="139"/>
      <c r="B11" s="690"/>
      <c r="C11" s="684" t="s">
        <v>242</v>
      </c>
      <c r="D11" s="685"/>
      <c r="E11" s="685"/>
      <c r="F11" s="685"/>
      <c r="G11" s="685"/>
      <c r="H11" s="685"/>
      <c r="I11" s="685"/>
      <c r="J11" s="686"/>
      <c r="K11" s="700"/>
      <c r="L11" s="704"/>
      <c r="M11" s="705"/>
      <c r="N11" s="706"/>
      <c r="O11" s="151"/>
    </row>
    <row r="12" spans="1:19">
      <c r="A12" s="139"/>
      <c r="B12" s="690"/>
      <c r="C12" s="677"/>
      <c r="D12" s="678"/>
      <c r="E12" s="678"/>
      <c r="F12" s="678"/>
      <c r="G12" s="678"/>
      <c r="H12" s="678"/>
      <c r="I12" s="678"/>
      <c r="J12" s="679"/>
      <c r="K12" s="680" t="s">
        <v>243</v>
      </c>
      <c r="L12" s="680">
        <v>1</v>
      </c>
      <c r="M12" s="680" t="s">
        <v>244</v>
      </c>
      <c r="N12" s="682">
        <v>1</v>
      </c>
      <c r="O12" s="149"/>
    </row>
    <row r="13" spans="1:19">
      <c r="A13" s="139"/>
      <c r="B13" s="690"/>
      <c r="C13" s="677"/>
      <c r="D13" s="678"/>
      <c r="E13" s="678"/>
      <c r="F13" s="678"/>
      <c r="G13" s="678"/>
      <c r="H13" s="678"/>
      <c r="I13" s="678"/>
      <c r="J13" s="679"/>
      <c r="K13" s="681"/>
      <c r="L13" s="681"/>
      <c r="M13" s="681"/>
      <c r="N13" s="683"/>
      <c r="O13" s="149"/>
    </row>
    <row r="14" spans="1:19">
      <c r="A14" s="139"/>
      <c r="B14" s="690"/>
      <c r="C14" s="684" t="s">
        <v>245</v>
      </c>
      <c r="D14" s="685"/>
      <c r="E14" s="685"/>
      <c r="F14" s="685"/>
      <c r="G14" s="685"/>
      <c r="H14" s="685"/>
      <c r="I14" s="685"/>
      <c r="J14" s="686"/>
      <c r="K14" s="681"/>
      <c r="L14" s="681"/>
      <c r="M14" s="681"/>
      <c r="N14" s="683"/>
      <c r="O14" s="149"/>
    </row>
    <row r="15" spans="1:19" ht="15.75" thickBot="1">
      <c r="A15" s="139"/>
      <c r="B15" s="152"/>
      <c r="C15" s="153"/>
      <c r="D15" s="153"/>
      <c r="E15" s="153"/>
      <c r="F15" s="153"/>
      <c r="G15" s="153"/>
      <c r="H15" s="153"/>
      <c r="I15" s="153"/>
      <c r="J15" s="153"/>
      <c r="K15" s="153"/>
      <c r="L15" s="154"/>
      <c r="M15" s="154"/>
      <c r="N15" s="155"/>
      <c r="O15" s="156"/>
    </row>
    <row r="16" spans="1:19">
      <c r="A16" s="139"/>
      <c r="B16" s="157"/>
      <c r="C16" s="148"/>
      <c r="D16" s="148"/>
      <c r="E16" s="148"/>
      <c r="F16" s="148"/>
      <c r="G16" s="148"/>
      <c r="H16" s="148"/>
      <c r="I16" s="148"/>
      <c r="J16" s="148"/>
      <c r="K16" s="158" t="s">
        <v>247</v>
      </c>
      <c r="L16" s="159" t="s">
        <v>248</v>
      </c>
      <c r="M16" s="159" t="s">
        <v>249</v>
      </c>
      <c r="N16" s="160" t="s">
        <v>250</v>
      </c>
      <c r="O16" s="151"/>
      <c r="R16" s="666"/>
      <c r="S16" s="666"/>
    </row>
    <row r="17" spans="1:46">
      <c r="A17" s="139"/>
      <c r="B17" s="162"/>
      <c r="C17" s="150"/>
      <c r="D17" s="150"/>
      <c r="E17" s="150"/>
      <c r="F17" s="150"/>
      <c r="G17" s="150"/>
      <c r="H17" s="150"/>
      <c r="I17" s="150"/>
      <c r="J17" s="150"/>
      <c r="K17" s="163"/>
      <c r="L17" s="164"/>
      <c r="M17" s="164"/>
      <c r="N17" s="165"/>
      <c r="O17" s="166"/>
      <c r="R17" s="260"/>
      <c r="S17" s="381"/>
    </row>
    <row r="18" spans="1:46">
      <c r="A18" s="139"/>
      <c r="B18" s="667" t="s">
        <v>251</v>
      </c>
      <c r="C18" s="668"/>
      <c r="D18" s="668"/>
      <c r="E18" s="668"/>
      <c r="F18" s="150"/>
      <c r="G18" s="150"/>
      <c r="H18" s="150"/>
      <c r="I18" s="147"/>
      <c r="J18" s="150"/>
      <c r="K18" s="163"/>
      <c r="L18" s="147"/>
      <c r="M18" s="147"/>
      <c r="N18" s="167"/>
      <c r="O18" s="166"/>
      <c r="R18" s="260"/>
      <c r="S18" s="381"/>
    </row>
    <row r="19" spans="1:46">
      <c r="A19" s="139"/>
      <c r="B19" s="168"/>
      <c r="C19" s="169"/>
      <c r="D19" s="169"/>
      <c r="E19" s="169"/>
      <c r="F19" s="169"/>
      <c r="G19" s="169"/>
      <c r="H19" s="169"/>
      <c r="I19" s="169"/>
      <c r="J19" s="169"/>
      <c r="K19" s="169"/>
      <c r="L19" s="169"/>
      <c r="M19" s="169"/>
      <c r="N19" s="170"/>
      <c r="O19" s="171"/>
      <c r="R19" s="260"/>
      <c r="S19" s="381"/>
    </row>
    <row r="20" spans="1:46" ht="15.75" thickBot="1">
      <c r="A20" s="139"/>
      <c r="B20" s="173"/>
      <c r="C20" s="174"/>
      <c r="D20" s="174"/>
      <c r="E20" s="174"/>
      <c r="F20" s="174"/>
      <c r="G20" s="174"/>
      <c r="H20" s="174"/>
      <c r="I20" s="174"/>
      <c r="J20" s="174"/>
      <c r="K20" s="174"/>
      <c r="L20" s="174"/>
      <c r="M20" s="174"/>
      <c r="N20" s="175"/>
      <c r="O20" s="141"/>
      <c r="R20" s="176"/>
      <c r="S20" s="259"/>
    </row>
    <row r="21" spans="1:46" ht="15.75" thickBot="1">
      <c r="A21" s="139"/>
      <c r="B21" s="177"/>
      <c r="C21" s="178"/>
      <c r="D21" s="178"/>
      <c r="E21" s="178"/>
      <c r="F21" s="178"/>
      <c r="G21" s="178"/>
      <c r="H21" s="147"/>
      <c r="I21" s="147"/>
      <c r="J21" s="178"/>
      <c r="K21" s="178"/>
      <c r="L21" s="178"/>
      <c r="M21" s="178"/>
      <c r="N21" s="179"/>
      <c r="O21" s="141"/>
    </row>
    <row r="22" spans="1:46">
      <c r="A22" s="139"/>
      <c r="B22" s="669" t="s">
        <v>253</v>
      </c>
      <c r="C22" s="670"/>
      <c r="D22" s="670"/>
      <c r="E22" s="670"/>
      <c r="F22" s="670"/>
      <c r="G22" s="670"/>
      <c r="H22" s="670"/>
      <c r="I22" s="670"/>
      <c r="J22" s="670"/>
      <c r="K22" s="670"/>
      <c r="L22" s="670"/>
      <c r="M22" s="670"/>
      <c r="N22" s="671"/>
      <c r="O22" s="180"/>
    </row>
    <row r="23" spans="1:46" ht="15.75" thickBot="1">
      <c r="A23" s="139"/>
      <c r="B23" s="181"/>
      <c r="C23" s="147"/>
      <c r="D23" s="147"/>
      <c r="E23" s="147"/>
      <c r="F23" s="147"/>
      <c r="G23" s="147"/>
      <c r="H23" s="147"/>
      <c r="I23" s="147"/>
      <c r="J23" s="147"/>
      <c r="K23" s="147"/>
      <c r="L23" s="147"/>
      <c r="M23" s="147"/>
      <c r="N23" s="182"/>
      <c r="O23" s="141"/>
    </row>
    <row r="24" spans="1:46">
      <c r="A24" s="139"/>
      <c r="B24" s="183" t="s">
        <v>255</v>
      </c>
      <c r="C24" s="672" t="s">
        <v>3</v>
      </c>
      <c r="D24" s="673"/>
      <c r="E24" s="673"/>
      <c r="F24" s="673"/>
      <c r="G24" s="673"/>
      <c r="H24" s="673"/>
      <c r="I24" s="673"/>
      <c r="J24" s="673"/>
      <c r="K24" s="674"/>
      <c r="L24" s="675" t="s">
        <v>256</v>
      </c>
      <c r="M24" s="676"/>
      <c r="N24" s="183" t="s">
        <v>5</v>
      </c>
      <c r="O24" s="184"/>
    </row>
    <row r="25" spans="1:46" ht="33" customHeight="1" thickBot="1">
      <c r="A25" s="139"/>
      <c r="B25" s="185" t="s">
        <v>555</v>
      </c>
      <c r="C25" s="658" t="s">
        <v>523</v>
      </c>
      <c r="D25" s="659"/>
      <c r="E25" s="659"/>
      <c r="F25" s="659"/>
      <c r="G25" s="659"/>
      <c r="H25" s="659"/>
      <c r="I25" s="659"/>
      <c r="J25" s="659"/>
      <c r="K25" s="660"/>
      <c r="L25" s="661" t="s">
        <v>9</v>
      </c>
      <c r="M25" s="660"/>
      <c r="N25" s="186"/>
      <c r="O25" s="187"/>
      <c r="P25" s="386" t="s">
        <v>522</v>
      </c>
    </row>
    <row r="26" spans="1:46">
      <c r="A26" s="139"/>
      <c r="B26" s="610" t="s">
        <v>257</v>
      </c>
      <c r="C26" s="611"/>
      <c r="D26" s="611"/>
      <c r="E26" s="611"/>
      <c r="F26" s="611"/>
      <c r="G26" s="611"/>
      <c r="H26" s="611"/>
      <c r="I26" s="611"/>
      <c r="J26" s="611"/>
      <c r="K26" s="611"/>
      <c r="L26" s="611"/>
      <c r="M26" s="611"/>
      <c r="N26" s="612"/>
      <c r="O26" s="188"/>
    </row>
    <row r="27" spans="1:46">
      <c r="A27" s="139"/>
      <c r="B27" s="613"/>
      <c r="C27" s="614"/>
      <c r="D27" s="614"/>
      <c r="E27" s="614"/>
      <c r="F27" s="614"/>
      <c r="G27" s="614"/>
      <c r="H27" s="614"/>
      <c r="I27" s="614"/>
      <c r="J27" s="614"/>
      <c r="K27" s="614"/>
      <c r="L27" s="614"/>
      <c r="M27" s="614"/>
      <c r="N27" s="615"/>
      <c r="O27" s="188"/>
    </row>
    <row r="28" spans="1:46" ht="15.75" thickBot="1">
      <c r="A28" s="139"/>
      <c r="B28" s="616"/>
      <c r="C28" s="617"/>
      <c r="D28" s="617"/>
      <c r="E28" s="617"/>
      <c r="F28" s="617"/>
      <c r="G28" s="617"/>
      <c r="H28" s="617"/>
      <c r="I28" s="617"/>
      <c r="J28" s="617"/>
      <c r="K28" s="617"/>
      <c r="L28" s="617"/>
      <c r="M28" s="617"/>
      <c r="N28" s="618"/>
      <c r="O28" s="188"/>
    </row>
    <row r="29" spans="1:46">
      <c r="A29" s="139"/>
      <c r="B29" s="619" t="s">
        <v>3</v>
      </c>
      <c r="C29" s="662"/>
      <c r="D29" s="662"/>
      <c r="E29" s="662"/>
      <c r="F29" s="663"/>
      <c r="G29" s="637" t="s">
        <v>258</v>
      </c>
      <c r="H29" s="662"/>
      <c r="I29" s="664" t="s">
        <v>259</v>
      </c>
      <c r="J29" s="665"/>
      <c r="K29" s="189" t="s">
        <v>260</v>
      </c>
      <c r="L29" s="637" t="s">
        <v>261</v>
      </c>
      <c r="M29" s="638"/>
      <c r="N29" s="190" t="s">
        <v>262</v>
      </c>
      <c r="O29" s="191"/>
      <c r="AS29" s="255"/>
      <c r="AT29" s="255"/>
    </row>
    <row r="30" spans="1:46">
      <c r="A30" s="139"/>
      <c r="B30" s="596"/>
      <c r="C30" s="597"/>
      <c r="D30" s="597"/>
      <c r="E30" s="597"/>
      <c r="F30" s="651"/>
      <c r="G30" s="652"/>
      <c r="H30" s="651"/>
      <c r="I30" s="652"/>
      <c r="J30" s="651"/>
      <c r="K30" s="192"/>
      <c r="L30" s="653"/>
      <c r="M30" s="654"/>
      <c r="N30" s="193"/>
      <c r="O30" s="194"/>
      <c r="AS30" s="256"/>
    </row>
    <row r="31" spans="1:46">
      <c r="A31" s="139"/>
      <c r="B31" s="600"/>
      <c r="C31" s="601"/>
      <c r="D31" s="601"/>
      <c r="E31" s="601"/>
      <c r="F31" s="602"/>
      <c r="G31" s="195"/>
      <c r="H31" s="196"/>
      <c r="I31" s="195"/>
      <c r="J31" s="196"/>
      <c r="K31" s="192"/>
      <c r="L31" s="713"/>
      <c r="M31" s="627"/>
      <c r="N31" s="193"/>
      <c r="O31" s="194"/>
      <c r="AS31" s="255"/>
    </row>
    <row r="32" spans="1:46" ht="15.75" thickBot="1">
      <c r="A32" s="139"/>
      <c r="B32" s="605"/>
      <c r="C32" s="606"/>
      <c r="D32" s="606"/>
      <c r="E32" s="606"/>
      <c r="F32" s="607"/>
      <c r="G32" s="655"/>
      <c r="H32" s="607"/>
      <c r="I32" s="655"/>
      <c r="J32" s="607"/>
      <c r="K32" s="197"/>
      <c r="L32" s="656"/>
      <c r="M32" s="657"/>
      <c r="N32" s="193"/>
      <c r="O32" s="194"/>
    </row>
    <row r="33" spans="1:16" ht="15.75" thickBot="1">
      <c r="A33" s="139"/>
      <c r="B33" s="589" t="s">
        <v>264</v>
      </c>
      <c r="C33" s="590"/>
      <c r="D33" s="590"/>
      <c r="E33" s="590"/>
      <c r="F33" s="590"/>
      <c r="G33" s="590"/>
      <c r="H33" s="590"/>
      <c r="I33" s="590"/>
      <c r="J33" s="590"/>
      <c r="K33" s="590"/>
      <c r="L33" s="590"/>
      <c r="M33" s="591"/>
      <c r="N33" s="198">
        <f>ROUND(SUM(N30:N32),2)</f>
        <v>0</v>
      </c>
      <c r="O33" s="199"/>
    </row>
    <row r="34" spans="1:16">
      <c r="A34" s="139"/>
      <c r="B34" s="610" t="s">
        <v>265</v>
      </c>
      <c r="C34" s="611"/>
      <c r="D34" s="611"/>
      <c r="E34" s="611"/>
      <c r="F34" s="611"/>
      <c r="G34" s="611"/>
      <c r="H34" s="611"/>
      <c r="I34" s="611"/>
      <c r="J34" s="611"/>
      <c r="K34" s="611"/>
      <c r="L34" s="611"/>
      <c r="M34" s="611"/>
      <c r="N34" s="612"/>
      <c r="O34" s="188"/>
    </row>
    <row r="35" spans="1:16">
      <c r="A35" s="139"/>
      <c r="B35" s="613"/>
      <c r="C35" s="614"/>
      <c r="D35" s="614"/>
      <c r="E35" s="614"/>
      <c r="F35" s="614"/>
      <c r="G35" s="614"/>
      <c r="H35" s="614"/>
      <c r="I35" s="614"/>
      <c r="J35" s="614"/>
      <c r="K35" s="614"/>
      <c r="L35" s="614"/>
      <c r="M35" s="614"/>
      <c r="N35" s="615"/>
      <c r="O35" s="188"/>
    </row>
    <row r="36" spans="1:16" ht="15.75" thickBot="1">
      <c r="A36" s="139"/>
      <c r="B36" s="616"/>
      <c r="C36" s="617"/>
      <c r="D36" s="617"/>
      <c r="E36" s="617"/>
      <c r="F36" s="617"/>
      <c r="G36" s="617"/>
      <c r="H36" s="617"/>
      <c r="I36" s="617"/>
      <c r="J36" s="617"/>
      <c r="K36" s="617"/>
      <c r="L36" s="617"/>
      <c r="M36" s="617"/>
      <c r="N36" s="618"/>
      <c r="O36" s="188"/>
    </row>
    <row r="37" spans="1:16" ht="15.75" thickBot="1">
      <c r="A37" s="139"/>
      <c r="B37" s="642" t="s">
        <v>3</v>
      </c>
      <c r="C37" s="643"/>
      <c r="D37" s="643"/>
      <c r="E37" s="643"/>
      <c r="F37" s="643"/>
      <c r="G37" s="643"/>
      <c r="H37" s="643"/>
      <c r="I37" s="644"/>
      <c r="J37" s="200" t="s">
        <v>256</v>
      </c>
      <c r="K37" s="201" t="s">
        <v>5</v>
      </c>
      <c r="L37" s="645" t="s">
        <v>266</v>
      </c>
      <c r="M37" s="644"/>
      <c r="N37" s="202" t="s">
        <v>262</v>
      </c>
      <c r="O37" s="191"/>
    </row>
    <row r="38" spans="1:16" ht="15.75" thickBot="1">
      <c r="A38" s="139"/>
      <c r="B38" s="646" t="s">
        <v>297</v>
      </c>
      <c r="C38" s="708"/>
      <c r="D38" s="708"/>
      <c r="E38" s="708"/>
      <c r="F38" s="708"/>
      <c r="G38" s="708"/>
      <c r="H38" s="708"/>
      <c r="I38" s="709"/>
      <c r="J38" s="203" t="s">
        <v>14</v>
      </c>
      <c r="K38" s="204">
        <v>0.1</v>
      </c>
      <c r="L38" s="649">
        <v>713708.61</v>
      </c>
      <c r="M38" s="650"/>
      <c r="N38" s="205">
        <f>ROUND(K38*L38,2)</f>
        <v>71370.86</v>
      </c>
      <c r="O38" s="194"/>
    </row>
    <row r="39" spans="1:16" ht="15.75" thickBot="1">
      <c r="A39" s="139"/>
      <c r="B39" s="646" t="s">
        <v>524</v>
      </c>
      <c r="C39" s="708"/>
      <c r="D39" s="708"/>
      <c r="E39" s="708"/>
      <c r="F39" s="708"/>
      <c r="G39" s="708"/>
      <c r="H39" s="708"/>
      <c r="I39" s="709"/>
      <c r="J39" s="246" t="s">
        <v>14</v>
      </c>
      <c r="K39" s="372">
        <v>0.24</v>
      </c>
      <c r="L39" s="649">
        <v>453833.24</v>
      </c>
      <c r="M39" s="650"/>
      <c r="N39" s="205">
        <f>ROUND(K39*L39,2)</f>
        <v>108919.98</v>
      </c>
      <c r="O39" s="194"/>
    </row>
    <row r="40" spans="1:16" ht="15.75" thickBot="1">
      <c r="A40" s="139"/>
      <c r="B40" s="717" t="s">
        <v>525</v>
      </c>
      <c r="C40" s="711"/>
      <c r="D40" s="711"/>
      <c r="E40" s="711"/>
      <c r="F40" s="711"/>
      <c r="G40" s="711"/>
      <c r="H40" s="711"/>
      <c r="I40" s="712"/>
      <c r="J40" s="206" t="s">
        <v>15</v>
      </c>
      <c r="K40" s="207">
        <v>3.5</v>
      </c>
      <c r="L40" s="633">
        <v>157324.45000000001</v>
      </c>
      <c r="M40" s="634"/>
      <c r="N40" s="205">
        <f>ROUND(K40*L40,2)</f>
        <v>550635.57999999996</v>
      </c>
      <c r="O40" s="194"/>
    </row>
    <row r="41" spans="1:16" ht="15.75" thickBot="1">
      <c r="A41" s="139"/>
      <c r="B41" s="630" t="s">
        <v>547</v>
      </c>
      <c r="C41" s="631"/>
      <c r="D41" s="631"/>
      <c r="E41" s="631"/>
      <c r="F41" s="631"/>
      <c r="G41" s="631"/>
      <c r="H41" s="631"/>
      <c r="I41" s="632"/>
      <c r="J41" s="206" t="s">
        <v>9</v>
      </c>
      <c r="K41" s="207">
        <v>1</v>
      </c>
      <c r="L41" s="633">
        <v>346700</v>
      </c>
      <c r="M41" s="634"/>
      <c r="N41" s="205">
        <f>ROUND(K41*L41,2)</f>
        <v>346700</v>
      </c>
      <c r="O41" s="194"/>
      <c r="P41" s="377" t="s">
        <v>554</v>
      </c>
    </row>
    <row r="42" spans="1:16" ht="15.75" thickBot="1">
      <c r="A42" s="139"/>
      <c r="B42" s="635" t="s">
        <v>264</v>
      </c>
      <c r="C42" s="636"/>
      <c r="D42" s="636"/>
      <c r="E42" s="636"/>
      <c r="F42" s="636"/>
      <c r="G42" s="636"/>
      <c r="H42" s="636"/>
      <c r="I42" s="636"/>
      <c r="J42" s="590"/>
      <c r="K42" s="590"/>
      <c r="L42" s="590"/>
      <c r="M42" s="591"/>
      <c r="N42" s="208">
        <f>ROUND(SUM(N38:N41),2)</f>
        <v>1077626.42</v>
      </c>
      <c r="O42" s="194"/>
    </row>
    <row r="43" spans="1:16">
      <c r="A43" s="139"/>
      <c r="B43" s="610" t="s">
        <v>267</v>
      </c>
      <c r="C43" s="611"/>
      <c r="D43" s="611"/>
      <c r="E43" s="611"/>
      <c r="F43" s="611"/>
      <c r="G43" s="611"/>
      <c r="H43" s="611"/>
      <c r="I43" s="611"/>
      <c r="J43" s="611"/>
      <c r="K43" s="611"/>
      <c r="L43" s="611"/>
      <c r="M43" s="611"/>
      <c r="N43" s="612"/>
      <c r="O43" s="188"/>
    </row>
    <row r="44" spans="1:16">
      <c r="A44" s="139"/>
      <c r="B44" s="613"/>
      <c r="C44" s="614"/>
      <c r="D44" s="614"/>
      <c r="E44" s="614"/>
      <c r="F44" s="614"/>
      <c r="G44" s="614"/>
      <c r="H44" s="614"/>
      <c r="I44" s="614"/>
      <c r="J44" s="614"/>
      <c r="K44" s="614"/>
      <c r="L44" s="614"/>
      <c r="M44" s="614"/>
      <c r="N44" s="615"/>
      <c r="O44" s="188"/>
    </row>
    <row r="45" spans="1:16" ht="15.75" thickBot="1">
      <c r="A45" s="139"/>
      <c r="B45" s="616"/>
      <c r="C45" s="617"/>
      <c r="D45" s="617"/>
      <c r="E45" s="617"/>
      <c r="F45" s="617"/>
      <c r="G45" s="617"/>
      <c r="H45" s="617"/>
      <c r="I45" s="617"/>
      <c r="J45" s="617"/>
      <c r="K45" s="617"/>
      <c r="L45" s="617"/>
      <c r="M45" s="617"/>
      <c r="N45" s="618"/>
      <c r="O45" s="188"/>
    </row>
    <row r="46" spans="1:16" ht="17.25">
      <c r="A46" s="139"/>
      <c r="B46" s="619" t="s">
        <v>268</v>
      </c>
      <c r="C46" s="620"/>
      <c r="D46" s="620"/>
      <c r="E46" s="620"/>
      <c r="F46" s="620"/>
      <c r="G46" s="620"/>
      <c r="H46" s="620"/>
      <c r="I46" s="189" t="s">
        <v>269</v>
      </c>
      <c r="J46" s="209" t="s">
        <v>270</v>
      </c>
      <c r="K46" s="210" t="s">
        <v>271</v>
      </c>
      <c r="L46" s="637" t="s">
        <v>272</v>
      </c>
      <c r="M46" s="638"/>
      <c r="N46" s="190" t="s">
        <v>262</v>
      </c>
      <c r="O46" s="191"/>
    </row>
    <row r="47" spans="1:16">
      <c r="A47" s="139"/>
      <c r="B47" s="639"/>
      <c r="C47" s="597"/>
      <c r="D47" s="597"/>
      <c r="E47" s="597"/>
      <c r="F47" s="597"/>
      <c r="G47" s="597"/>
      <c r="H47" s="597"/>
      <c r="I47" s="211"/>
      <c r="J47" s="212"/>
      <c r="K47" s="211"/>
      <c r="L47" s="603"/>
      <c r="M47" s="604"/>
      <c r="N47" s="193"/>
      <c r="O47" s="194"/>
    </row>
    <row r="48" spans="1:16" ht="15.75" thickBot="1">
      <c r="A48" s="139"/>
      <c r="B48" s="605"/>
      <c r="C48" s="606"/>
      <c r="D48" s="606"/>
      <c r="E48" s="606"/>
      <c r="F48" s="606"/>
      <c r="G48" s="606"/>
      <c r="H48" s="606"/>
      <c r="I48" s="213"/>
      <c r="J48" s="214"/>
      <c r="K48" s="213"/>
      <c r="L48" s="608"/>
      <c r="M48" s="609"/>
      <c r="N48" s="215"/>
      <c r="O48" s="194"/>
    </row>
    <row r="49" spans="1:28" ht="15.75" thickBot="1">
      <c r="A49" s="139"/>
      <c r="B49" s="589" t="s">
        <v>264</v>
      </c>
      <c r="C49" s="590"/>
      <c r="D49" s="590"/>
      <c r="E49" s="590"/>
      <c r="F49" s="590"/>
      <c r="G49" s="590"/>
      <c r="H49" s="590"/>
      <c r="I49" s="590"/>
      <c r="J49" s="590"/>
      <c r="K49" s="590"/>
      <c r="L49" s="590"/>
      <c r="M49" s="591"/>
      <c r="N49" s="198">
        <f>SUM(N47:N48)</f>
        <v>0</v>
      </c>
      <c r="O49" s="199"/>
    </row>
    <row r="50" spans="1:28">
      <c r="A50" s="139"/>
      <c r="B50" s="610" t="s">
        <v>274</v>
      </c>
      <c r="C50" s="611"/>
      <c r="D50" s="611"/>
      <c r="E50" s="611"/>
      <c r="F50" s="611"/>
      <c r="G50" s="611"/>
      <c r="H50" s="611"/>
      <c r="I50" s="611"/>
      <c r="J50" s="611"/>
      <c r="K50" s="611"/>
      <c r="L50" s="611"/>
      <c r="M50" s="611"/>
      <c r="N50" s="612"/>
      <c r="O50" s="188"/>
    </row>
    <row r="51" spans="1:28">
      <c r="A51" s="139"/>
      <c r="B51" s="613"/>
      <c r="C51" s="614"/>
      <c r="D51" s="614"/>
      <c r="E51" s="614"/>
      <c r="F51" s="614"/>
      <c r="G51" s="614"/>
      <c r="H51" s="614"/>
      <c r="I51" s="614"/>
      <c r="J51" s="614"/>
      <c r="K51" s="614"/>
      <c r="L51" s="614"/>
      <c r="M51" s="614"/>
      <c r="N51" s="615"/>
      <c r="O51" s="188"/>
    </row>
    <row r="52" spans="1:28" ht="15.75" thickBot="1">
      <c r="A52" s="139"/>
      <c r="B52" s="616"/>
      <c r="C52" s="617"/>
      <c r="D52" s="617"/>
      <c r="E52" s="617"/>
      <c r="F52" s="617"/>
      <c r="G52" s="617"/>
      <c r="H52" s="617"/>
      <c r="I52" s="617"/>
      <c r="J52" s="617"/>
      <c r="K52" s="617"/>
      <c r="L52" s="617"/>
      <c r="M52" s="617"/>
      <c r="N52" s="618"/>
      <c r="O52" s="188"/>
      <c r="T52" s="216"/>
    </row>
    <row r="53" spans="1:28">
      <c r="A53" s="139"/>
      <c r="B53" s="619" t="s">
        <v>275</v>
      </c>
      <c r="C53" s="620"/>
      <c r="D53" s="620"/>
      <c r="E53" s="620"/>
      <c r="F53" s="620"/>
      <c r="G53" s="620"/>
      <c r="H53" s="620"/>
      <c r="I53" s="189"/>
      <c r="J53" s="217" t="s">
        <v>256</v>
      </c>
      <c r="K53" s="218" t="s">
        <v>468</v>
      </c>
      <c r="L53" s="621" t="s">
        <v>5</v>
      </c>
      <c r="M53" s="622"/>
      <c r="N53" s="220" t="s">
        <v>262</v>
      </c>
      <c r="O53" s="221"/>
    </row>
    <row r="54" spans="1:28">
      <c r="A54" s="139"/>
      <c r="B54" s="707" t="s">
        <v>526</v>
      </c>
      <c r="C54" s="626"/>
      <c r="D54" s="626"/>
      <c r="E54" s="626"/>
      <c r="F54" s="626"/>
      <c r="G54" s="626"/>
      <c r="H54" s="627"/>
      <c r="I54" s="222"/>
      <c r="J54" s="228" t="s">
        <v>469</v>
      </c>
      <c r="K54" s="224">
        <v>40914.57</v>
      </c>
      <c r="L54" s="628">
        <v>16</v>
      </c>
      <c r="M54" s="629"/>
      <c r="N54" s="225">
        <f>L54*K54</f>
        <v>654633.12</v>
      </c>
      <c r="O54" s="226"/>
      <c r="P54" s="386" t="s">
        <v>564</v>
      </c>
      <c r="R54" s="227"/>
    </row>
    <row r="55" spans="1:28">
      <c r="A55" s="139"/>
      <c r="B55" s="625"/>
      <c r="C55" s="626"/>
      <c r="D55" s="626"/>
      <c r="E55" s="626"/>
      <c r="F55" s="626"/>
      <c r="G55" s="626"/>
      <c r="H55" s="627"/>
      <c r="I55" s="222"/>
      <c r="J55" s="228"/>
      <c r="K55" s="224"/>
      <c r="L55" s="628"/>
      <c r="M55" s="629"/>
      <c r="N55" s="225"/>
      <c r="O55" s="226"/>
      <c r="Y55" s="715"/>
      <c r="Z55" s="260"/>
      <c r="AA55" s="261"/>
      <c r="AB55" s="716"/>
    </row>
    <row r="56" spans="1:28">
      <c r="A56" s="139"/>
      <c r="B56" s="600"/>
      <c r="C56" s="601"/>
      <c r="D56" s="601"/>
      <c r="E56" s="601"/>
      <c r="F56" s="601"/>
      <c r="G56" s="601"/>
      <c r="H56" s="602"/>
      <c r="I56" s="222"/>
      <c r="J56" s="228"/>
      <c r="K56" s="224"/>
      <c r="L56" s="603"/>
      <c r="M56" s="604"/>
      <c r="N56" s="225"/>
      <c r="O56" s="226"/>
      <c r="Y56" s="715"/>
      <c r="Z56" s="260"/>
      <c r="AA56" s="261"/>
      <c r="AB56" s="716"/>
    </row>
    <row r="57" spans="1:28" ht="15.75" thickBot="1">
      <c r="A57" s="139"/>
      <c r="B57" s="605"/>
      <c r="C57" s="606"/>
      <c r="D57" s="606"/>
      <c r="E57" s="606"/>
      <c r="F57" s="606"/>
      <c r="G57" s="606"/>
      <c r="H57" s="607"/>
      <c r="I57" s="213"/>
      <c r="J57" s="214"/>
      <c r="K57" s="213"/>
      <c r="L57" s="608"/>
      <c r="M57" s="609"/>
      <c r="N57" s="215"/>
      <c r="O57" s="194"/>
      <c r="Y57" s="715"/>
      <c r="Z57" s="260"/>
      <c r="AA57" s="261"/>
      <c r="AB57" s="716"/>
    </row>
    <row r="58" spans="1:28" ht="15.75" thickBot="1">
      <c r="A58" s="139"/>
      <c r="B58" s="589" t="s">
        <v>264</v>
      </c>
      <c r="C58" s="590"/>
      <c r="D58" s="590"/>
      <c r="E58" s="590"/>
      <c r="F58" s="590"/>
      <c r="G58" s="590"/>
      <c r="H58" s="590"/>
      <c r="I58" s="590"/>
      <c r="J58" s="590"/>
      <c r="K58" s="590"/>
      <c r="L58" s="590"/>
      <c r="M58" s="591"/>
      <c r="N58" s="198">
        <f>ROUND(SUM(N54:N57),2)</f>
        <v>654633.12</v>
      </c>
      <c r="O58" s="194"/>
    </row>
    <row r="59" spans="1:28" ht="15.75" thickBot="1">
      <c r="A59" s="139"/>
      <c r="B59" s="181"/>
      <c r="C59" s="147"/>
      <c r="D59" s="147"/>
      <c r="E59" s="147"/>
      <c r="F59" s="147"/>
      <c r="G59" s="147"/>
      <c r="H59" s="147"/>
      <c r="I59" s="147"/>
      <c r="J59" s="147"/>
      <c r="K59" s="147"/>
      <c r="L59" s="147"/>
      <c r="M59" s="147"/>
      <c r="N59" s="182"/>
      <c r="O59" s="141"/>
    </row>
    <row r="60" spans="1:28" ht="15.75" thickBot="1">
      <c r="A60" s="139"/>
      <c r="B60" s="592" t="s">
        <v>279</v>
      </c>
      <c r="C60" s="593"/>
      <c r="D60" s="593"/>
      <c r="E60" s="593"/>
      <c r="F60" s="593"/>
      <c r="G60" s="593"/>
      <c r="H60" s="593"/>
      <c r="I60" s="593"/>
      <c r="J60" s="593"/>
      <c r="K60" s="593"/>
      <c r="L60" s="593"/>
      <c r="M60" s="594"/>
      <c r="N60" s="231">
        <f>ROUND(N33+N42+N49+N58,2)</f>
        <v>1732259.54</v>
      </c>
      <c r="O60" s="232"/>
      <c r="S60" s="227"/>
    </row>
    <row r="61" spans="1:28">
      <c r="A61" s="139"/>
      <c r="B61" s="610" t="s">
        <v>280</v>
      </c>
      <c r="C61" s="611"/>
      <c r="D61" s="611"/>
      <c r="E61" s="611"/>
      <c r="F61" s="611"/>
      <c r="G61" s="611"/>
      <c r="H61" s="611"/>
      <c r="I61" s="611"/>
      <c r="J61" s="611"/>
      <c r="K61" s="611"/>
      <c r="L61" s="611"/>
      <c r="M61" s="611"/>
      <c r="N61" s="612"/>
      <c r="O61" s="188"/>
    </row>
    <row r="62" spans="1:28">
      <c r="A62" s="139"/>
      <c r="B62" s="613"/>
      <c r="C62" s="614"/>
      <c r="D62" s="614"/>
      <c r="E62" s="614"/>
      <c r="F62" s="614"/>
      <c r="G62" s="614"/>
      <c r="H62" s="614"/>
      <c r="I62" s="614"/>
      <c r="J62" s="614"/>
      <c r="K62" s="614"/>
      <c r="L62" s="614"/>
      <c r="M62" s="614"/>
      <c r="N62" s="615"/>
      <c r="O62" s="188"/>
    </row>
    <row r="63" spans="1:28" ht="15.75" thickBot="1">
      <c r="A63" s="139"/>
      <c r="B63" s="616"/>
      <c r="C63" s="617"/>
      <c r="D63" s="617"/>
      <c r="E63" s="617"/>
      <c r="F63" s="617"/>
      <c r="G63" s="617"/>
      <c r="H63" s="617"/>
      <c r="I63" s="617"/>
      <c r="J63" s="617"/>
      <c r="K63" s="617"/>
      <c r="L63" s="617"/>
      <c r="M63" s="617"/>
      <c r="N63" s="618"/>
      <c r="O63" s="188"/>
    </row>
    <row r="64" spans="1:28" ht="15.75" thickBot="1">
      <c r="A64" s="139"/>
      <c r="B64" s="619" t="s">
        <v>281</v>
      </c>
      <c r="C64" s="620"/>
      <c r="D64" s="620"/>
      <c r="E64" s="620"/>
      <c r="F64" s="620"/>
      <c r="G64" s="620"/>
      <c r="H64" s="620"/>
      <c r="I64" s="209"/>
      <c r="J64" s="219"/>
      <c r="K64" s="218" t="s">
        <v>282</v>
      </c>
      <c r="L64" s="621" t="s">
        <v>283</v>
      </c>
      <c r="M64" s="622"/>
      <c r="N64" s="220"/>
      <c r="O64" s="221"/>
    </row>
    <row r="65" spans="1:19" ht="15.75" thickBot="1">
      <c r="A65" s="139"/>
      <c r="B65" s="596" t="s">
        <v>284</v>
      </c>
      <c r="C65" s="597"/>
      <c r="D65" s="597"/>
      <c r="E65" s="597"/>
      <c r="F65" s="597"/>
      <c r="G65" s="597"/>
      <c r="H65" s="597"/>
      <c r="I65" s="233"/>
      <c r="J65" s="234"/>
      <c r="K65" s="235">
        <v>0.23</v>
      </c>
      <c r="L65" s="585"/>
      <c r="M65" s="586"/>
      <c r="N65" s="236">
        <f>$N$60*K65</f>
        <v>398419.69420000003</v>
      </c>
      <c r="O65" s="237"/>
    </row>
    <row r="66" spans="1:19" ht="15.75" thickBot="1">
      <c r="A66" s="139"/>
      <c r="B66" s="238" t="s">
        <v>285</v>
      </c>
      <c r="C66" s="239"/>
      <c r="D66" s="239"/>
      <c r="E66" s="239"/>
      <c r="F66" s="239"/>
      <c r="G66" s="239"/>
      <c r="H66" s="239"/>
      <c r="I66" s="233"/>
      <c r="J66" s="234"/>
      <c r="K66" s="235">
        <v>0.02</v>
      </c>
      <c r="L66" s="585"/>
      <c r="M66" s="586"/>
      <c r="N66" s="236">
        <f>$N$60*K66</f>
        <v>34645.190800000004</v>
      </c>
      <c r="O66" s="237"/>
    </row>
    <row r="67" spans="1:19" ht="15.75" thickBot="1">
      <c r="A67" s="139"/>
      <c r="B67" s="173" t="s">
        <v>286</v>
      </c>
      <c r="C67" s="174"/>
      <c r="D67" s="174"/>
      <c r="E67" s="174"/>
      <c r="F67" s="174"/>
      <c r="G67" s="174"/>
      <c r="H67" s="174"/>
      <c r="I67" s="240"/>
      <c r="J67" s="241"/>
      <c r="K67" s="235">
        <v>0.05</v>
      </c>
      <c r="L67" s="587"/>
      <c r="M67" s="588"/>
      <c r="N67" s="236">
        <f>$N$60*K67</f>
        <v>86612.977000000014</v>
      </c>
      <c r="O67" s="237"/>
    </row>
    <row r="68" spans="1:19" ht="15.75" thickBot="1">
      <c r="A68" s="139"/>
      <c r="B68" s="589" t="s">
        <v>264</v>
      </c>
      <c r="C68" s="590"/>
      <c r="D68" s="590"/>
      <c r="E68" s="590"/>
      <c r="F68" s="590"/>
      <c r="G68" s="590"/>
      <c r="H68" s="590"/>
      <c r="I68" s="590"/>
      <c r="J68" s="590"/>
      <c r="K68" s="590"/>
      <c r="L68" s="590"/>
      <c r="M68" s="591"/>
      <c r="N68" s="236">
        <f>ROUND(SUM(N65:N67),2)</f>
        <v>519677.86</v>
      </c>
      <c r="O68" s="242"/>
    </row>
    <row r="69" spans="1:19" ht="15.75" thickBot="1">
      <c r="A69" s="139"/>
      <c r="B69" s="181"/>
      <c r="C69" s="147"/>
      <c r="D69" s="147"/>
      <c r="E69" s="147"/>
      <c r="F69" s="147"/>
      <c r="G69" s="147"/>
      <c r="H69" s="147"/>
      <c r="I69" s="147"/>
      <c r="J69" s="147"/>
      <c r="K69" s="147"/>
      <c r="L69" s="147"/>
      <c r="M69" s="147"/>
      <c r="N69" s="182"/>
      <c r="O69" s="141"/>
    </row>
    <row r="70" spans="1:19" ht="15.75" thickBot="1">
      <c r="A70" s="139"/>
      <c r="B70" s="592" t="s">
        <v>287</v>
      </c>
      <c r="C70" s="593"/>
      <c r="D70" s="593"/>
      <c r="E70" s="593"/>
      <c r="F70" s="593"/>
      <c r="G70" s="593"/>
      <c r="H70" s="593"/>
      <c r="I70" s="593"/>
      <c r="J70" s="593"/>
      <c r="K70" s="593"/>
      <c r="L70" s="593"/>
      <c r="M70" s="594"/>
      <c r="N70" s="243">
        <f>ROUND(N60+N68,2)</f>
        <v>2251937.4</v>
      </c>
      <c r="O70" s="242"/>
      <c r="S70" s="227"/>
    </row>
    <row r="71" spans="1:19">
      <c r="A71" s="139"/>
      <c r="B71" s="177"/>
      <c r="C71" s="178"/>
      <c r="D71" s="178"/>
      <c r="E71" s="178"/>
      <c r="F71" s="178"/>
      <c r="G71" s="178"/>
      <c r="H71" s="178"/>
      <c r="I71" s="178"/>
      <c r="J71" s="178"/>
      <c r="K71" s="178"/>
      <c r="L71" s="178"/>
      <c r="M71" s="178"/>
      <c r="N71" s="179"/>
      <c r="O71" s="141"/>
    </row>
    <row r="72" spans="1:19">
      <c r="A72" s="139"/>
      <c r="B72" s="181"/>
      <c r="C72" s="147"/>
      <c r="D72" s="147"/>
      <c r="E72" s="147"/>
      <c r="F72" s="147"/>
      <c r="G72" s="147"/>
      <c r="H72" s="147"/>
      <c r="I72" s="147"/>
      <c r="J72" s="147"/>
      <c r="K72" s="147"/>
      <c r="L72" s="147"/>
      <c r="M72" s="147"/>
      <c r="N72" s="182"/>
      <c r="O72" s="141"/>
    </row>
    <row r="73" spans="1:19">
      <c r="A73" s="139"/>
      <c r="B73" s="181"/>
      <c r="C73" s="147"/>
      <c r="D73" s="147"/>
      <c r="E73" s="147"/>
      <c r="F73" s="147"/>
      <c r="G73" s="147"/>
      <c r="H73" s="147"/>
      <c r="I73" s="147"/>
      <c r="J73" s="147"/>
      <c r="K73" s="147"/>
      <c r="L73" s="147"/>
      <c r="M73" s="147"/>
      <c r="N73" s="182"/>
      <c r="O73" s="141"/>
    </row>
    <row r="74" spans="1:19">
      <c r="A74" s="139"/>
      <c r="B74" s="181"/>
      <c r="C74" s="147"/>
      <c r="D74" s="147"/>
      <c r="E74" s="147"/>
      <c r="F74" s="147"/>
      <c r="G74" s="244" t="s">
        <v>288</v>
      </c>
      <c r="H74" s="244"/>
      <c r="I74" s="244"/>
      <c r="J74" s="244"/>
      <c r="K74" s="147"/>
      <c r="L74" s="147"/>
      <c r="M74" s="147"/>
      <c r="N74" s="182"/>
      <c r="O74" s="141"/>
    </row>
    <row r="75" spans="1:19">
      <c r="A75" s="139"/>
      <c r="B75" s="181"/>
      <c r="C75" s="147"/>
      <c r="D75" s="147"/>
      <c r="E75" s="147"/>
      <c r="F75" s="147"/>
      <c r="G75" s="244" t="s">
        <v>458</v>
      </c>
      <c r="H75" s="257" t="s">
        <v>442</v>
      </c>
      <c r="I75" s="147"/>
      <c r="J75" s="147"/>
      <c r="K75" s="147"/>
      <c r="L75" s="147"/>
      <c r="M75" s="147"/>
      <c r="N75" s="182"/>
      <c r="O75" s="245"/>
    </row>
    <row r="76" spans="1:19">
      <c r="A76" s="139"/>
      <c r="B76" s="181"/>
      <c r="C76" s="147"/>
      <c r="D76" s="147"/>
      <c r="E76" s="147"/>
      <c r="F76" s="147"/>
      <c r="G76" s="244" t="s">
        <v>458</v>
      </c>
      <c r="H76" s="147"/>
      <c r="I76" s="147"/>
      <c r="J76" s="147"/>
      <c r="K76" s="147"/>
      <c r="L76" s="147"/>
      <c r="M76" s="147"/>
      <c r="N76" s="182"/>
      <c r="O76" s="245"/>
    </row>
    <row r="77" spans="1:19">
      <c r="A77" s="139"/>
      <c r="B77" s="162"/>
      <c r="C77" s="246"/>
      <c r="D77" s="246"/>
      <c r="E77" s="246"/>
      <c r="F77" s="246"/>
      <c r="G77" s="244" t="s">
        <v>290</v>
      </c>
      <c r="H77" s="246"/>
      <c r="I77" s="246"/>
      <c r="J77" s="246"/>
      <c r="K77" s="246"/>
      <c r="L77" s="246"/>
      <c r="M77" s="246"/>
      <c r="N77" s="247"/>
      <c r="O77" s="248"/>
    </row>
    <row r="78" spans="1:19">
      <c r="A78" s="139"/>
      <c r="B78" s="181"/>
      <c r="C78" s="147"/>
      <c r="D78" s="147"/>
      <c r="E78" s="147"/>
      <c r="F78" s="147"/>
      <c r="G78" s="147" t="s">
        <v>291</v>
      </c>
      <c r="H78" s="147"/>
      <c r="I78" s="147"/>
      <c r="J78" s="147"/>
      <c r="K78" s="147"/>
      <c r="L78" s="147"/>
      <c r="M78" s="147"/>
      <c r="N78" s="182"/>
      <c r="O78" s="141"/>
    </row>
    <row r="79" spans="1:19" ht="16.5" thickBot="1">
      <c r="A79" s="139"/>
      <c r="B79" s="583"/>
      <c r="C79" s="584"/>
      <c r="D79" s="584"/>
      <c r="E79" s="214"/>
      <c r="F79" s="214"/>
      <c r="G79" s="214"/>
      <c r="H79" s="214"/>
      <c r="I79" s="214"/>
      <c r="J79" s="581"/>
      <c r="K79" s="581"/>
      <c r="L79" s="581"/>
      <c r="M79" s="581"/>
      <c r="N79" s="582"/>
      <c r="O79" s="251"/>
    </row>
    <row r="80" spans="1:19" ht="15.75" thickBot="1">
      <c r="A80" s="252"/>
      <c r="B80" s="253"/>
      <c r="C80" s="253"/>
      <c r="D80" s="253"/>
      <c r="E80" s="253"/>
      <c r="F80" s="253"/>
      <c r="G80" s="253"/>
      <c r="H80" s="253"/>
      <c r="I80" s="253"/>
      <c r="J80" s="253"/>
      <c r="K80" s="253"/>
      <c r="L80" s="253"/>
      <c r="M80" s="253"/>
      <c r="N80" s="253"/>
      <c r="O80" s="254"/>
    </row>
    <row r="81" ht="15.75" thickTop="1"/>
  </sheetData>
  <mergeCells count="85">
    <mergeCell ref="B3:E3"/>
    <mergeCell ref="B6:N6"/>
    <mergeCell ref="B8:B14"/>
    <mergeCell ref="C8:J8"/>
    <mergeCell ref="K8:N9"/>
    <mergeCell ref="C9:J9"/>
    <mergeCell ref="C10:J10"/>
    <mergeCell ref="K10:K11"/>
    <mergeCell ref="L10:N11"/>
    <mergeCell ref="C11:J11"/>
    <mergeCell ref="C12:J13"/>
    <mergeCell ref="K12:K14"/>
    <mergeCell ref="L12:L14"/>
    <mergeCell ref="M12:M14"/>
    <mergeCell ref="N12:N14"/>
    <mergeCell ref="C14:J14"/>
    <mergeCell ref="B30:F30"/>
    <mergeCell ref="G30:H30"/>
    <mergeCell ref="I30:J30"/>
    <mergeCell ref="L30:M30"/>
    <mergeCell ref="R16:S16"/>
    <mergeCell ref="B18:E18"/>
    <mergeCell ref="B22:N22"/>
    <mergeCell ref="C24:K24"/>
    <mergeCell ref="L24:M24"/>
    <mergeCell ref="C25:K25"/>
    <mergeCell ref="L25:M25"/>
    <mergeCell ref="B26:N28"/>
    <mergeCell ref="B29:F29"/>
    <mergeCell ref="G29:H29"/>
    <mergeCell ref="I29:J29"/>
    <mergeCell ref="L29:M29"/>
    <mergeCell ref="B31:F31"/>
    <mergeCell ref="L31:M31"/>
    <mergeCell ref="B32:F32"/>
    <mergeCell ref="G32:H32"/>
    <mergeCell ref="I32:J32"/>
    <mergeCell ref="L32:M32"/>
    <mergeCell ref="B33:M33"/>
    <mergeCell ref="B34:N36"/>
    <mergeCell ref="B37:I37"/>
    <mergeCell ref="L37:M37"/>
    <mergeCell ref="B38:I38"/>
    <mergeCell ref="L38:M38"/>
    <mergeCell ref="B39:I39"/>
    <mergeCell ref="L39:M39"/>
    <mergeCell ref="B40:I40"/>
    <mergeCell ref="L40:M40"/>
    <mergeCell ref="B41:I41"/>
    <mergeCell ref="L41:M41"/>
    <mergeCell ref="B42:M42"/>
    <mergeCell ref="B43:N45"/>
    <mergeCell ref="B46:H46"/>
    <mergeCell ref="L46:M46"/>
    <mergeCell ref="B47:H47"/>
    <mergeCell ref="L47:M47"/>
    <mergeCell ref="B48:H48"/>
    <mergeCell ref="L48:M48"/>
    <mergeCell ref="B49:M49"/>
    <mergeCell ref="B50:N52"/>
    <mergeCell ref="B53:H53"/>
    <mergeCell ref="L53:M53"/>
    <mergeCell ref="Y55:Y57"/>
    <mergeCell ref="AB55:AB57"/>
    <mergeCell ref="B56:H56"/>
    <mergeCell ref="L56:M56"/>
    <mergeCell ref="B57:H57"/>
    <mergeCell ref="L57:M57"/>
    <mergeCell ref="B65:H65"/>
    <mergeCell ref="L65:M65"/>
    <mergeCell ref="B54:H54"/>
    <mergeCell ref="L54:M54"/>
    <mergeCell ref="B55:H55"/>
    <mergeCell ref="L55:M55"/>
    <mergeCell ref="B58:M58"/>
    <mergeCell ref="B60:M60"/>
    <mergeCell ref="B61:N63"/>
    <mergeCell ref="B64:H64"/>
    <mergeCell ref="L64:M64"/>
    <mergeCell ref="J79:N79"/>
    <mergeCell ref="B79:D79"/>
    <mergeCell ref="L66:M66"/>
    <mergeCell ref="L67:M67"/>
    <mergeCell ref="B68:M68"/>
    <mergeCell ref="B70:M70"/>
  </mergeCells>
  <pageMargins left="0.7" right="0.7" top="0.75" bottom="0.75" header="0.3" footer="0.3"/>
  <pageSetup scale="46" orientation="portrait" r:id="rId1"/>
  <colBreaks count="1" manualBreakCount="1">
    <brk id="1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3"/>
  <sheetViews>
    <sheetView view="pageBreakPreview" topLeftCell="D22" zoomScale="85" zoomScaleNormal="40" zoomScaleSheetLayoutView="85" workbookViewId="0">
      <selection activeCell="L42" sqref="L42:M42"/>
    </sheetView>
  </sheetViews>
  <sheetFormatPr baseColWidth="10" defaultColWidth="11.42578125" defaultRowHeight="15"/>
  <cols>
    <col min="1" max="1" width="11.42578125" style="135"/>
    <col min="2" max="2" width="43.140625" style="135" bestFit="1" customWidth="1"/>
    <col min="3" max="8" width="11.42578125" style="135"/>
    <col min="9" max="9" width="12.5703125" style="135" bestFit="1" customWidth="1"/>
    <col min="10" max="10" width="11.42578125" style="135"/>
    <col min="11" max="11" width="15.140625" style="135" bestFit="1" customWidth="1"/>
    <col min="12" max="13" width="11.42578125" style="135"/>
    <col min="14" max="14" width="29" style="135" customWidth="1"/>
    <col min="15" max="17" width="11.42578125" style="135"/>
    <col min="18" max="18" width="17.42578125" style="135" bestFit="1" customWidth="1"/>
    <col min="19" max="19" width="19.85546875" style="135" customWidth="1"/>
    <col min="20" max="26" width="11.42578125" style="135"/>
    <col min="27" max="27" width="13.140625" style="135" bestFit="1" customWidth="1"/>
    <col min="28" max="28" width="16" style="135" bestFit="1" customWidth="1"/>
    <col min="29" max="44" width="11.42578125" style="135"/>
    <col min="45" max="45" width="15.7109375" style="135" bestFit="1" customWidth="1"/>
    <col min="46" max="46" width="13.42578125" style="135" bestFit="1" customWidth="1"/>
    <col min="47" max="16384" width="11.42578125" style="135"/>
  </cols>
  <sheetData>
    <row r="1" spans="1:19" ht="15.75" thickBot="1">
      <c r="A1" s="134"/>
    </row>
    <row r="2" spans="1:19" ht="15.75" thickTop="1">
      <c r="A2" s="136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8"/>
    </row>
    <row r="3" spans="1:19">
      <c r="A3" s="139"/>
      <c r="B3" s="687" t="s">
        <v>237</v>
      </c>
      <c r="C3" s="687"/>
      <c r="D3" s="687"/>
      <c r="E3" s="687"/>
      <c r="F3" s="140"/>
      <c r="G3" s="140"/>
      <c r="H3" s="140"/>
      <c r="I3" s="140"/>
      <c r="J3" s="140"/>
      <c r="K3" s="140"/>
      <c r="L3" s="140"/>
      <c r="M3" s="140"/>
      <c r="N3" s="140"/>
      <c r="O3" s="141"/>
    </row>
    <row r="4" spans="1:19">
      <c r="A4" s="139"/>
      <c r="B4" s="142" t="s">
        <v>0</v>
      </c>
      <c r="C4" s="143" t="s">
        <v>1</v>
      </c>
      <c r="D4" s="142" t="s">
        <v>238</v>
      </c>
      <c r="E4" s="143">
        <v>1</v>
      </c>
      <c r="F4" s="140"/>
      <c r="G4" s="140"/>
      <c r="H4" s="140"/>
      <c r="I4" s="140"/>
      <c r="J4" s="140"/>
      <c r="K4" s="140"/>
      <c r="L4" s="140"/>
      <c r="M4" s="140"/>
      <c r="N4" s="140"/>
      <c r="O4" s="141"/>
    </row>
    <row r="5" spans="1:19">
      <c r="A5" s="139"/>
      <c r="B5" s="144"/>
      <c r="C5" s="145"/>
      <c r="D5" s="144"/>
      <c r="E5" s="145"/>
      <c r="F5" s="140"/>
      <c r="G5" s="140"/>
      <c r="H5" s="140"/>
      <c r="I5" s="140"/>
      <c r="J5" s="140"/>
      <c r="K5" s="140"/>
      <c r="L5" s="140"/>
      <c r="M5" s="140"/>
      <c r="N5" s="140"/>
      <c r="O5" s="141"/>
    </row>
    <row r="6" spans="1:19" ht="36" customHeight="1">
      <c r="A6" s="139"/>
      <c r="B6" s="688" t="s">
        <v>239</v>
      </c>
      <c r="C6" s="688"/>
      <c r="D6" s="688"/>
      <c r="E6" s="688"/>
      <c r="F6" s="688"/>
      <c r="G6" s="688"/>
      <c r="H6" s="688"/>
      <c r="I6" s="688"/>
      <c r="J6" s="688"/>
      <c r="K6" s="688"/>
      <c r="L6" s="688"/>
      <c r="M6" s="688"/>
      <c r="N6" s="688"/>
      <c r="O6" s="146"/>
    </row>
    <row r="7" spans="1:19" ht="15.75" thickBot="1">
      <c r="A7" s="139"/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1"/>
      <c r="R7" s="666"/>
      <c r="S7" s="666"/>
    </row>
    <row r="8" spans="1:19">
      <c r="A8" s="139"/>
      <c r="B8" s="689"/>
      <c r="C8" s="691"/>
      <c r="D8" s="692"/>
      <c r="E8" s="692"/>
      <c r="F8" s="692"/>
      <c r="G8" s="692"/>
      <c r="H8" s="692"/>
      <c r="I8" s="692"/>
      <c r="J8" s="693"/>
      <c r="K8" s="694"/>
      <c r="L8" s="695"/>
      <c r="M8" s="695"/>
      <c r="N8" s="696"/>
      <c r="O8" s="149"/>
      <c r="R8" s="378"/>
      <c r="S8" s="258"/>
    </row>
    <row r="9" spans="1:19">
      <c r="A9" s="139"/>
      <c r="B9" s="690"/>
      <c r="C9" s="684" t="s">
        <v>240</v>
      </c>
      <c r="D9" s="685"/>
      <c r="E9" s="685"/>
      <c r="F9" s="685"/>
      <c r="G9" s="685"/>
      <c r="H9" s="685"/>
      <c r="I9" s="685"/>
      <c r="J9" s="686"/>
      <c r="K9" s="697"/>
      <c r="L9" s="698"/>
      <c r="M9" s="698"/>
      <c r="N9" s="699"/>
      <c r="O9" s="149"/>
      <c r="R9" s="229"/>
      <c r="S9" s="258"/>
    </row>
    <row r="10" spans="1:19">
      <c r="A10" s="139"/>
      <c r="B10" s="690"/>
      <c r="C10" s="684"/>
      <c r="D10" s="685"/>
      <c r="E10" s="685"/>
      <c r="F10" s="685"/>
      <c r="G10" s="685"/>
      <c r="H10" s="685"/>
      <c r="I10" s="685"/>
      <c r="J10" s="686"/>
      <c r="K10" s="680" t="s">
        <v>241</v>
      </c>
      <c r="L10" s="701"/>
      <c r="M10" s="702"/>
      <c r="N10" s="703"/>
      <c r="O10" s="149"/>
      <c r="R10" s="229"/>
      <c r="S10" s="258"/>
    </row>
    <row r="11" spans="1:19">
      <c r="A11" s="139"/>
      <c r="B11" s="690"/>
      <c r="C11" s="684" t="s">
        <v>242</v>
      </c>
      <c r="D11" s="685"/>
      <c r="E11" s="685"/>
      <c r="F11" s="685"/>
      <c r="G11" s="685"/>
      <c r="H11" s="685"/>
      <c r="I11" s="685"/>
      <c r="J11" s="686"/>
      <c r="K11" s="700"/>
      <c r="L11" s="704"/>
      <c r="M11" s="705"/>
      <c r="N11" s="706"/>
      <c r="O11" s="151"/>
      <c r="R11" s="176"/>
      <c r="S11" s="259"/>
    </row>
    <row r="12" spans="1:19">
      <c r="A12" s="139"/>
      <c r="B12" s="690"/>
      <c r="C12" s="677"/>
      <c r="D12" s="678"/>
      <c r="E12" s="678"/>
      <c r="F12" s="678"/>
      <c r="G12" s="678"/>
      <c r="H12" s="678"/>
      <c r="I12" s="678"/>
      <c r="J12" s="679"/>
      <c r="K12" s="680" t="s">
        <v>243</v>
      </c>
      <c r="L12" s="680">
        <v>1</v>
      </c>
      <c r="M12" s="680" t="s">
        <v>244</v>
      </c>
      <c r="N12" s="682">
        <v>1</v>
      </c>
      <c r="O12" s="149"/>
    </row>
    <row r="13" spans="1:19">
      <c r="A13" s="139"/>
      <c r="B13" s="690"/>
      <c r="C13" s="677"/>
      <c r="D13" s="678"/>
      <c r="E13" s="678"/>
      <c r="F13" s="678"/>
      <c r="G13" s="678"/>
      <c r="H13" s="678"/>
      <c r="I13" s="678"/>
      <c r="J13" s="679"/>
      <c r="K13" s="681"/>
      <c r="L13" s="681"/>
      <c r="M13" s="681"/>
      <c r="N13" s="683"/>
      <c r="O13" s="149"/>
    </row>
    <row r="14" spans="1:19">
      <c r="A14" s="139"/>
      <c r="B14" s="690"/>
      <c r="C14" s="684" t="s">
        <v>245</v>
      </c>
      <c r="D14" s="685"/>
      <c r="E14" s="685"/>
      <c r="F14" s="685"/>
      <c r="G14" s="685"/>
      <c r="H14" s="685"/>
      <c r="I14" s="685"/>
      <c r="J14" s="686"/>
      <c r="K14" s="681"/>
      <c r="L14" s="681"/>
      <c r="M14" s="681"/>
      <c r="N14" s="683"/>
      <c r="O14" s="149"/>
    </row>
    <row r="15" spans="1:19" ht="15.75" thickBot="1">
      <c r="A15" s="139"/>
      <c r="B15" s="152"/>
      <c r="C15" s="153"/>
      <c r="D15" s="153"/>
      <c r="E15" s="153"/>
      <c r="F15" s="153"/>
      <c r="G15" s="153"/>
      <c r="H15" s="153"/>
      <c r="I15" s="153"/>
      <c r="J15" s="153"/>
      <c r="K15" s="153"/>
      <c r="L15" s="154"/>
      <c r="M15" s="154"/>
      <c r="N15" s="155"/>
      <c r="O15" s="156"/>
    </row>
    <row r="16" spans="1:19">
      <c r="A16" s="139"/>
      <c r="B16" s="157"/>
      <c r="C16" s="148"/>
      <c r="D16" s="148"/>
      <c r="E16" s="148"/>
      <c r="F16" s="148"/>
      <c r="G16" s="148"/>
      <c r="H16" s="148"/>
      <c r="I16" s="148"/>
      <c r="J16" s="148"/>
      <c r="K16" s="158" t="s">
        <v>247</v>
      </c>
      <c r="L16" s="159" t="s">
        <v>248</v>
      </c>
      <c r="M16" s="159" t="s">
        <v>249</v>
      </c>
      <c r="N16" s="160" t="s">
        <v>250</v>
      </c>
      <c r="O16" s="151"/>
      <c r="R16" s="666"/>
      <c r="S16" s="666"/>
    </row>
    <row r="17" spans="1:46">
      <c r="A17" s="139"/>
      <c r="B17" s="162"/>
      <c r="C17" s="150"/>
      <c r="D17" s="150"/>
      <c r="E17" s="150"/>
      <c r="F17" s="150"/>
      <c r="G17" s="150"/>
      <c r="H17" s="150"/>
      <c r="I17" s="150"/>
      <c r="J17" s="150"/>
      <c r="K17" s="163"/>
      <c r="L17" s="164"/>
      <c r="M17" s="164"/>
      <c r="N17" s="165"/>
      <c r="O17" s="166"/>
      <c r="R17" s="229"/>
      <c r="S17" s="258"/>
    </row>
    <row r="18" spans="1:46">
      <c r="A18" s="139"/>
      <c r="B18" s="667" t="s">
        <v>251</v>
      </c>
      <c r="C18" s="668"/>
      <c r="D18" s="668"/>
      <c r="E18" s="668"/>
      <c r="F18" s="150"/>
      <c r="G18" s="150"/>
      <c r="H18" s="150"/>
      <c r="I18" s="147"/>
      <c r="J18" s="150"/>
      <c r="K18" s="163"/>
      <c r="L18" s="147"/>
      <c r="M18" s="147"/>
      <c r="N18" s="167"/>
      <c r="O18" s="166"/>
      <c r="R18" s="229"/>
      <c r="S18" s="258"/>
    </row>
    <row r="19" spans="1:46">
      <c r="A19" s="139"/>
      <c r="B19" s="168"/>
      <c r="C19" s="169"/>
      <c r="D19" s="169"/>
      <c r="E19" s="169"/>
      <c r="F19" s="169"/>
      <c r="G19" s="169"/>
      <c r="H19" s="169"/>
      <c r="I19" s="169"/>
      <c r="J19" s="169"/>
      <c r="K19" s="169"/>
      <c r="L19" s="169"/>
      <c r="M19" s="169"/>
      <c r="N19" s="170"/>
      <c r="O19" s="171"/>
      <c r="R19" s="229"/>
      <c r="S19" s="258"/>
    </row>
    <row r="20" spans="1:46" ht="15.75" thickBot="1">
      <c r="A20" s="139"/>
      <c r="B20" s="173"/>
      <c r="C20" s="174"/>
      <c r="D20" s="174"/>
      <c r="E20" s="174"/>
      <c r="F20" s="174"/>
      <c r="G20" s="174"/>
      <c r="H20" s="174"/>
      <c r="I20" s="174"/>
      <c r="J20" s="174"/>
      <c r="K20" s="174"/>
      <c r="L20" s="174"/>
      <c r="M20" s="174"/>
      <c r="N20" s="175"/>
      <c r="O20" s="141"/>
      <c r="R20" s="176"/>
      <c r="S20" s="259"/>
    </row>
    <row r="21" spans="1:46" ht="15.75" thickBot="1">
      <c r="A21" s="139"/>
      <c r="B21" s="177"/>
      <c r="C21" s="178"/>
      <c r="D21" s="178"/>
      <c r="E21" s="178"/>
      <c r="F21" s="178"/>
      <c r="G21" s="178"/>
      <c r="H21" s="147"/>
      <c r="I21" s="147"/>
      <c r="J21" s="178"/>
      <c r="K21" s="178"/>
      <c r="L21" s="178"/>
      <c r="M21" s="178"/>
      <c r="N21" s="179"/>
      <c r="O21" s="141"/>
    </row>
    <row r="22" spans="1:46">
      <c r="A22" s="139"/>
      <c r="B22" s="669" t="s">
        <v>253</v>
      </c>
      <c r="C22" s="670"/>
      <c r="D22" s="670"/>
      <c r="E22" s="670"/>
      <c r="F22" s="670"/>
      <c r="G22" s="670"/>
      <c r="H22" s="670"/>
      <c r="I22" s="670"/>
      <c r="J22" s="670"/>
      <c r="K22" s="670"/>
      <c r="L22" s="670"/>
      <c r="M22" s="670"/>
      <c r="N22" s="671"/>
      <c r="O22" s="180"/>
    </row>
    <row r="23" spans="1:46" ht="15.75" thickBot="1">
      <c r="A23" s="139"/>
      <c r="B23" s="181"/>
      <c r="C23" s="147"/>
      <c r="D23" s="147"/>
      <c r="E23" s="147"/>
      <c r="F23" s="147"/>
      <c r="G23" s="147"/>
      <c r="H23" s="147"/>
      <c r="I23" s="147"/>
      <c r="J23" s="147"/>
      <c r="K23" s="147"/>
      <c r="L23" s="147"/>
      <c r="M23" s="147"/>
      <c r="N23" s="182"/>
      <c r="O23" s="141"/>
    </row>
    <row r="24" spans="1:46">
      <c r="A24" s="139"/>
      <c r="B24" s="183" t="s">
        <v>255</v>
      </c>
      <c r="C24" s="672" t="s">
        <v>3</v>
      </c>
      <c r="D24" s="673"/>
      <c r="E24" s="673"/>
      <c r="F24" s="673"/>
      <c r="G24" s="673"/>
      <c r="H24" s="673"/>
      <c r="I24" s="673"/>
      <c r="J24" s="673"/>
      <c r="K24" s="674"/>
      <c r="L24" s="675" t="s">
        <v>256</v>
      </c>
      <c r="M24" s="676"/>
      <c r="N24" s="183" t="s">
        <v>5</v>
      </c>
      <c r="O24" s="184"/>
    </row>
    <row r="25" spans="1:46" ht="33" customHeight="1" thickBot="1">
      <c r="A25" s="139"/>
      <c r="B25" s="185" t="s">
        <v>552</v>
      </c>
      <c r="C25" s="658" t="s">
        <v>529</v>
      </c>
      <c r="D25" s="659"/>
      <c r="E25" s="659"/>
      <c r="F25" s="659"/>
      <c r="G25" s="659"/>
      <c r="H25" s="659"/>
      <c r="I25" s="659"/>
      <c r="J25" s="659"/>
      <c r="K25" s="660"/>
      <c r="L25" s="661" t="s">
        <v>9</v>
      </c>
      <c r="M25" s="660"/>
      <c r="N25" s="186"/>
      <c r="O25" s="187"/>
      <c r="P25" s="375" t="s">
        <v>543</v>
      </c>
    </row>
    <row r="26" spans="1:46">
      <c r="A26" s="139"/>
      <c r="B26" s="610" t="s">
        <v>257</v>
      </c>
      <c r="C26" s="611"/>
      <c r="D26" s="611"/>
      <c r="E26" s="611"/>
      <c r="F26" s="611"/>
      <c r="G26" s="611"/>
      <c r="H26" s="611"/>
      <c r="I26" s="611"/>
      <c r="J26" s="611"/>
      <c r="K26" s="611"/>
      <c r="L26" s="611"/>
      <c r="M26" s="611"/>
      <c r="N26" s="612"/>
      <c r="O26" s="188"/>
    </row>
    <row r="27" spans="1:46">
      <c r="A27" s="139"/>
      <c r="B27" s="613"/>
      <c r="C27" s="614"/>
      <c r="D27" s="614"/>
      <c r="E27" s="614"/>
      <c r="F27" s="614"/>
      <c r="G27" s="614"/>
      <c r="H27" s="614"/>
      <c r="I27" s="614"/>
      <c r="J27" s="614"/>
      <c r="K27" s="614"/>
      <c r="L27" s="614"/>
      <c r="M27" s="614"/>
      <c r="N27" s="615"/>
      <c r="O27" s="188"/>
    </row>
    <row r="28" spans="1:46" ht="15.75" thickBot="1">
      <c r="A28" s="139"/>
      <c r="B28" s="616"/>
      <c r="C28" s="617"/>
      <c r="D28" s="617"/>
      <c r="E28" s="617"/>
      <c r="F28" s="617"/>
      <c r="G28" s="617"/>
      <c r="H28" s="617"/>
      <c r="I28" s="617"/>
      <c r="J28" s="617"/>
      <c r="K28" s="617"/>
      <c r="L28" s="617"/>
      <c r="M28" s="617"/>
      <c r="N28" s="618"/>
      <c r="O28" s="188"/>
    </row>
    <row r="29" spans="1:46">
      <c r="A29" s="139"/>
      <c r="B29" s="619" t="s">
        <v>3</v>
      </c>
      <c r="C29" s="662"/>
      <c r="D29" s="662"/>
      <c r="E29" s="662"/>
      <c r="F29" s="663"/>
      <c r="G29" s="637" t="s">
        <v>258</v>
      </c>
      <c r="H29" s="662"/>
      <c r="I29" s="664" t="s">
        <v>259</v>
      </c>
      <c r="J29" s="665"/>
      <c r="K29" s="189" t="s">
        <v>260</v>
      </c>
      <c r="L29" s="637" t="s">
        <v>261</v>
      </c>
      <c r="M29" s="638"/>
      <c r="N29" s="190" t="s">
        <v>262</v>
      </c>
      <c r="O29" s="191"/>
      <c r="AS29" s="255"/>
      <c r="AT29" s="255"/>
    </row>
    <row r="30" spans="1:46">
      <c r="A30" s="139"/>
      <c r="B30" s="596" t="s">
        <v>292</v>
      </c>
      <c r="C30" s="597"/>
      <c r="D30" s="597"/>
      <c r="E30" s="597"/>
      <c r="F30" s="651"/>
      <c r="G30" s="652"/>
      <c r="H30" s="651"/>
      <c r="I30" s="652"/>
      <c r="J30" s="651"/>
      <c r="K30" s="192">
        <v>555269.15</v>
      </c>
      <c r="L30" s="653">
        <v>0.05</v>
      </c>
      <c r="M30" s="654"/>
      <c r="N30" s="193">
        <f>K30*L30</f>
        <v>27763.457500000004</v>
      </c>
      <c r="O30" s="194"/>
      <c r="AS30" s="256"/>
    </row>
    <row r="31" spans="1:46">
      <c r="A31" s="139"/>
      <c r="B31" s="600"/>
      <c r="C31" s="601"/>
      <c r="D31" s="601"/>
      <c r="E31" s="601"/>
      <c r="F31" s="602"/>
      <c r="G31" s="195"/>
      <c r="H31" s="196"/>
      <c r="I31" s="195"/>
      <c r="J31" s="196"/>
      <c r="K31" s="192"/>
      <c r="L31" s="713"/>
      <c r="M31" s="627"/>
      <c r="N31" s="193"/>
      <c r="O31" s="194"/>
      <c r="AS31" s="255"/>
    </row>
    <row r="32" spans="1:46" ht="15.75" thickBot="1">
      <c r="A32" s="139"/>
      <c r="B32" s="605"/>
      <c r="C32" s="606"/>
      <c r="D32" s="606"/>
      <c r="E32" s="606"/>
      <c r="F32" s="607"/>
      <c r="G32" s="655"/>
      <c r="H32" s="607"/>
      <c r="I32" s="655"/>
      <c r="J32" s="607"/>
      <c r="K32" s="197"/>
      <c r="L32" s="656"/>
      <c r="M32" s="657"/>
      <c r="N32" s="193"/>
      <c r="O32" s="194"/>
    </row>
    <row r="33" spans="1:16" ht="15.75" thickBot="1">
      <c r="A33" s="139"/>
      <c r="B33" s="589" t="s">
        <v>264</v>
      </c>
      <c r="C33" s="590"/>
      <c r="D33" s="590"/>
      <c r="E33" s="590"/>
      <c r="F33" s="590"/>
      <c r="G33" s="590"/>
      <c r="H33" s="590"/>
      <c r="I33" s="590"/>
      <c r="J33" s="590"/>
      <c r="K33" s="590"/>
      <c r="L33" s="590"/>
      <c r="M33" s="591"/>
      <c r="N33" s="198">
        <f>ROUND(SUM(N30:N32),2)</f>
        <v>27763.46</v>
      </c>
      <c r="O33" s="199"/>
    </row>
    <row r="34" spans="1:16">
      <c r="A34" s="139"/>
      <c r="B34" s="610" t="s">
        <v>265</v>
      </c>
      <c r="C34" s="611"/>
      <c r="D34" s="611"/>
      <c r="E34" s="611"/>
      <c r="F34" s="611"/>
      <c r="G34" s="611"/>
      <c r="H34" s="611"/>
      <c r="I34" s="611"/>
      <c r="J34" s="611"/>
      <c r="K34" s="611"/>
      <c r="L34" s="611"/>
      <c r="M34" s="611"/>
      <c r="N34" s="612"/>
      <c r="O34" s="188"/>
    </row>
    <row r="35" spans="1:16">
      <c r="A35" s="139"/>
      <c r="B35" s="613"/>
      <c r="C35" s="614"/>
      <c r="D35" s="614"/>
      <c r="E35" s="614"/>
      <c r="F35" s="614"/>
      <c r="G35" s="614"/>
      <c r="H35" s="614"/>
      <c r="I35" s="614"/>
      <c r="J35" s="614"/>
      <c r="K35" s="614"/>
      <c r="L35" s="614"/>
      <c r="M35" s="614"/>
      <c r="N35" s="615"/>
      <c r="O35" s="188"/>
    </row>
    <row r="36" spans="1:16" ht="15.75" thickBot="1">
      <c r="A36" s="139"/>
      <c r="B36" s="616"/>
      <c r="C36" s="617"/>
      <c r="D36" s="617"/>
      <c r="E36" s="617"/>
      <c r="F36" s="617"/>
      <c r="G36" s="617"/>
      <c r="H36" s="617"/>
      <c r="I36" s="617"/>
      <c r="J36" s="617"/>
      <c r="K36" s="617"/>
      <c r="L36" s="617"/>
      <c r="M36" s="617"/>
      <c r="N36" s="618"/>
      <c r="O36" s="188"/>
    </row>
    <row r="37" spans="1:16" ht="15.75" thickBot="1">
      <c r="A37" s="139"/>
      <c r="B37" s="642" t="s">
        <v>3</v>
      </c>
      <c r="C37" s="643"/>
      <c r="D37" s="643"/>
      <c r="E37" s="643"/>
      <c r="F37" s="643"/>
      <c r="G37" s="643"/>
      <c r="H37" s="643"/>
      <c r="I37" s="644"/>
      <c r="J37" s="200" t="s">
        <v>256</v>
      </c>
      <c r="K37" s="201" t="s">
        <v>5</v>
      </c>
      <c r="L37" s="645" t="s">
        <v>266</v>
      </c>
      <c r="M37" s="644"/>
      <c r="N37" s="202" t="s">
        <v>262</v>
      </c>
      <c r="O37" s="191"/>
    </row>
    <row r="38" spans="1:16" ht="15.75" thickBot="1">
      <c r="A38" s="139"/>
      <c r="B38" s="646" t="s">
        <v>293</v>
      </c>
      <c r="C38" s="708"/>
      <c r="D38" s="708"/>
      <c r="E38" s="708"/>
      <c r="F38" s="708"/>
      <c r="G38" s="708"/>
      <c r="H38" s="708"/>
      <c r="I38" s="709"/>
      <c r="J38" s="203" t="s">
        <v>14</v>
      </c>
      <c r="K38" s="371">
        <f>6.2*0.02</f>
        <v>0.12400000000000001</v>
      </c>
      <c r="L38" s="649">
        <v>713708.61</v>
      </c>
      <c r="M38" s="650"/>
      <c r="N38" s="205">
        <f>ROUND(K38*L38,2)</f>
        <v>88499.87</v>
      </c>
      <c r="O38" s="194"/>
      <c r="P38" s="377" t="s">
        <v>541</v>
      </c>
    </row>
    <row r="39" spans="1:16" ht="15.75" thickBot="1">
      <c r="A39" s="139"/>
      <c r="B39" s="646" t="s">
        <v>544</v>
      </c>
      <c r="C39" s="708"/>
      <c r="D39" s="708"/>
      <c r="E39" s="708"/>
      <c r="F39" s="708"/>
      <c r="G39" s="708"/>
      <c r="H39" s="708"/>
      <c r="I39" s="709"/>
      <c r="J39" s="203" t="s">
        <v>9</v>
      </c>
      <c r="K39" s="204">
        <v>1</v>
      </c>
      <c r="L39" s="649">
        <v>701654.46</v>
      </c>
      <c r="M39" s="650"/>
      <c r="N39" s="205">
        <f>ROUND(K39*L39,2)</f>
        <v>701654.46</v>
      </c>
      <c r="O39" s="194"/>
      <c r="P39" s="386" t="s">
        <v>546</v>
      </c>
    </row>
    <row r="40" spans="1:16" ht="15.75" thickBot="1">
      <c r="A40" s="139"/>
      <c r="B40" s="710" t="s">
        <v>488</v>
      </c>
      <c r="C40" s="711"/>
      <c r="D40" s="711"/>
      <c r="E40" s="711"/>
      <c r="F40" s="711"/>
      <c r="G40" s="711"/>
      <c r="H40" s="711"/>
      <c r="I40" s="712"/>
      <c r="J40" s="206" t="s">
        <v>9</v>
      </c>
      <c r="K40" s="207">
        <v>730</v>
      </c>
      <c r="L40" s="633">
        <v>743.33</v>
      </c>
      <c r="M40" s="634"/>
      <c r="N40" s="205">
        <f>ROUND(K40*L40,2)</f>
        <v>542630.9</v>
      </c>
      <c r="O40" s="194"/>
    </row>
    <row r="41" spans="1:16" ht="15.75" thickBot="1">
      <c r="A41" s="139"/>
      <c r="B41" s="630" t="s">
        <v>489</v>
      </c>
      <c r="C41" s="631"/>
      <c r="D41" s="631"/>
      <c r="E41" s="631"/>
      <c r="F41" s="631"/>
      <c r="G41" s="631"/>
      <c r="H41" s="631"/>
      <c r="I41" s="632"/>
      <c r="J41" s="206" t="s">
        <v>14</v>
      </c>
      <c r="K41" s="368">
        <v>0.72</v>
      </c>
      <c r="L41" s="633">
        <v>551162.35</v>
      </c>
      <c r="M41" s="634"/>
      <c r="N41" s="205">
        <f>ROUND(K41*L41,2)</f>
        <v>396836.89</v>
      </c>
      <c r="O41" s="194"/>
    </row>
    <row r="42" spans="1:16" ht="15.75" thickBot="1">
      <c r="A42" s="139"/>
      <c r="B42" s="630" t="s">
        <v>490</v>
      </c>
      <c r="C42" s="631"/>
      <c r="D42" s="631"/>
      <c r="E42" s="631"/>
      <c r="F42" s="631"/>
      <c r="G42" s="631"/>
      <c r="H42" s="631"/>
      <c r="I42" s="632"/>
      <c r="J42" s="206" t="s">
        <v>491</v>
      </c>
      <c r="K42" s="368">
        <v>0.01</v>
      </c>
      <c r="L42" s="633">
        <v>137419.5</v>
      </c>
      <c r="M42" s="634"/>
      <c r="N42" s="205">
        <f>ROUND(K42*L42,2)</f>
        <v>1374.2</v>
      </c>
      <c r="O42" s="194"/>
    </row>
    <row r="43" spans="1:16" ht="15.75" thickBot="1">
      <c r="A43" s="139"/>
      <c r="B43" s="635" t="s">
        <v>264</v>
      </c>
      <c r="C43" s="636"/>
      <c r="D43" s="636"/>
      <c r="E43" s="636"/>
      <c r="F43" s="636"/>
      <c r="G43" s="636"/>
      <c r="H43" s="636"/>
      <c r="I43" s="636"/>
      <c r="J43" s="590"/>
      <c r="K43" s="590"/>
      <c r="L43" s="590"/>
      <c r="M43" s="591"/>
      <c r="N43" s="208">
        <f>ROUND(SUM(N38:N42),2)</f>
        <v>1730996.32</v>
      </c>
      <c r="O43" s="194"/>
    </row>
    <row r="44" spans="1:16">
      <c r="A44" s="139"/>
      <c r="B44" s="610" t="s">
        <v>267</v>
      </c>
      <c r="C44" s="611"/>
      <c r="D44" s="611"/>
      <c r="E44" s="611"/>
      <c r="F44" s="611"/>
      <c r="G44" s="611"/>
      <c r="H44" s="611"/>
      <c r="I44" s="611"/>
      <c r="J44" s="611"/>
      <c r="K44" s="611"/>
      <c r="L44" s="611"/>
      <c r="M44" s="611"/>
      <c r="N44" s="612"/>
      <c r="O44" s="188"/>
    </row>
    <row r="45" spans="1:16">
      <c r="A45" s="139"/>
      <c r="B45" s="613"/>
      <c r="C45" s="614"/>
      <c r="D45" s="614"/>
      <c r="E45" s="614"/>
      <c r="F45" s="614"/>
      <c r="G45" s="614"/>
      <c r="H45" s="614"/>
      <c r="I45" s="614"/>
      <c r="J45" s="614"/>
      <c r="K45" s="614"/>
      <c r="L45" s="614"/>
      <c r="M45" s="614"/>
      <c r="N45" s="615"/>
      <c r="O45" s="188"/>
    </row>
    <row r="46" spans="1:16" ht="15.75" thickBot="1">
      <c r="A46" s="139"/>
      <c r="B46" s="616"/>
      <c r="C46" s="617"/>
      <c r="D46" s="617"/>
      <c r="E46" s="617"/>
      <c r="F46" s="617"/>
      <c r="G46" s="617"/>
      <c r="H46" s="617"/>
      <c r="I46" s="617"/>
      <c r="J46" s="617"/>
      <c r="K46" s="617"/>
      <c r="L46" s="617"/>
      <c r="M46" s="617"/>
      <c r="N46" s="618"/>
      <c r="O46" s="188"/>
    </row>
    <row r="47" spans="1:16" ht="17.25">
      <c r="A47" s="139"/>
      <c r="B47" s="619" t="s">
        <v>268</v>
      </c>
      <c r="C47" s="620"/>
      <c r="D47" s="620"/>
      <c r="E47" s="620"/>
      <c r="F47" s="620"/>
      <c r="G47" s="620"/>
      <c r="H47" s="620"/>
      <c r="I47" s="189" t="s">
        <v>269</v>
      </c>
      <c r="J47" s="209" t="s">
        <v>270</v>
      </c>
      <c r="K47" s="210" t="s">
        <v>271</v>
      </c>
      <c r="L47" s="637" t="s">
        <v>272</v>
      </c>
      <c r="M47" s="638"/>
      <c r="N47" s="190" t="s">
        <v>262</v>
      </c>
      <c r="O47" s="191"/>
    </row>
    <row r="48" spans="1:16">
      <c r="A48" s="139"/>
      <c r="B48" s="639"/>
      <c r="C48" s="597"/>
      <c r="D48" s="597"/>
      <c r="E48" s="597"/>
      <c r="F48" s="597"/>
      <c r="G48" s="597"/>
      <c r="H48" s="597"/>
      <c r="I48" s="211"/>
      <c r="J48" s="212"/>
      <c r="K48" s="211"/>
      <c r="L48" s="603"/>
      <c r="M48" s="604"/>
      <c r="N48" s="193"/>
      <c r="O48" s="194"/>
    </row>
    <row r="49" spans="1:28" ht="15.75" thickBot="1">
      <c r="A49" s="139"/>
      <c r="B49" s="605"/>
      <c r="C49" s="606"/>
      <c r="D49" s="606"/>
      <c r="E49" s="606"/>
      <c r="F49" s="606"/>
      <c r="G49" s="606"/>
      <c r="H49" s="606"/>
      <c r="I49" s="213"/>
      <c r="J49" s="214"/>
      <c r="K49" s="213"/>
      <c r="L49" s="608"/>
      <c r="M49" s="609"/>
      <c r="N49" s="215"/>
      <c r="O49" s="194"/>
    </row>
    <row r="50" spans="1:28" ht="15.75" thickBot="1">
      <c r="A50" s="139"/>
      <c r="B50" s="589" t="s">
        <v>264</v>
      </c>
      <c r="C50" s="590"/>
      <c r="D50" s="590"/>
      <c r="E50" s="590"/>
      <c r="F50" s="590"/>
      <c r="G50" s="590"/>
      <c r="H50" s="590"/>
      <c r="I50" s="590"/>
      <c r="J50" s="590"/>
      <c r="K50" s="590"/>
      <c r="L50" s="590"/>
      <c r="M50" s="591"/>
      <c r="N50" s="198">
        <f>SUM(N48:N49)</f>
        <v>0</v>
      </c>
      <c r="O50" s="199"/>
    </row>
    <row r="51" spans="1:28">
      <c r="A51" s="139"/>
      <c r="B51" s="610" t="s">
        <v>274</v>
      </c>
      <c r="C51" s="611"/>
      <c r="D51" s="611"/>
      <c r="E51" s="611"/>
      <c r="F51" s="611"/>
      <c r="G51" s="611"/>
      <c r="H51" s="611"/>
      <c r="I51" s="611"/>
      <c r="J51" s="611"/>
      <c r="K51" s="611"/>
      <c r="L51" s="611"/>
      <c r="M51" s="611"/>
      <c r="N51" s="612"/>
      <c r="O51" s="188"/>
    </row>
    <row r="52" spans="1:28">
      <c r="A52" s="139"/>
      <c r="B52" s="613"/>
      <c r="C52" s="614"/>
      <c r="D52" s="614"/>
      <c r="E52" s="614"/>
      <c r="F52" s="614"/>
      <c r="G52" s="614"/>
      <c r="H52" s="614"/>
      <c r="I52" s="614"/>
      <c r="J52" s="614"/>
      <c r="K52" s="614"/>
      <c r="L52" s="614"/>
      <c r="M52" s="614"/>
      <c r="N52" s="615"/>
      <c r="O52" s="188"/>
    </row>
    <row r="53" spans="1:28" ht="15.75" thickBot="1">
      <c r="A53" s="139"/>
      <c r="B53" s="616"/>
      <c r="C53" s="617"/>
      <c r="D53" s="617"/>
      <c r="E53" s="617"/>
      <c r="F53" s="617"/>
      <c r="G53" s="617"/>
      <c r="H53" s="617"/>
      <c r="I53" s="617"/>
      <c r="J53" s="617"/>
      <c r="K53" s="617"/>
      <c r="L53" s="617"/>
      <c r="M53" s="617"/>
      <c r="N53" s="618"/>
      <c r="O53" s="188"/>
      <c r="T53" s="216"/>
    </row>
    <row r="54" spans="1:28">
      <c r="A54" s="139"/>
      <c r="B54" s="619" t="s">
        <v>275</v>
      </c>
      <c r="C54" s="620"/>
      <c r="D54" s="620"/>
      <c r="E54" s="620"/>
      <c r="F54" s="620"/>
      <c r="G54" s="620"/>
      <c r="H54" s="620"/>
      <c r="I54" s="189"/>
      <c r="J54" s="217" t="s">
        <v>256</v>
      </c>
      <c r="K54" s="218" t="s">
        <v>468</v>
      </c>
      <c r="L54" s="621" t="s">
        <v>5</v>
      </c>
      <c r="M54" s="622"/>
      <c r="N54" s="220" t="s">
        <v>262</v>
      </c>
      <c r="O54" s="221"/>
    </row>
    <row r="55" spans="1:28">
      <c r="A55" s="139"/>
      <c r="B55" s="707" t="s">
        <v>467</v>
      </c>
      <c r="C55" s="626"/>
      <c r="D55" s="626"/>
      <c r="E55" s="626"/>
      <c r="F55" s="626"/>
      <c r="G55" s="626"/>
      <c r="H55" s="627"/>
      <c r="I55" s="222"/>
      <c r="J55" s="228" t="s">
        <v>469</v>
      </c>
      <c r="K55" s="224">
        <v>29224.69</v>
      </c>
      <c r="L55" s="628">
        <v>19</v>
      </c>
      <c r="M55" s="629"/>
      <c r="N55" s="225">
        <f>L55*K55</f>
        <v>555269.11</v>
      </c>
      <c r="O55" s="226"/>
      <c r="R55" s="227"/>
    </row>
    <row r="56" spans="1:28">
      <c r="A56" s="139"/>
      <c r="B56" s="625"/>
      <c r="C56" s="626"/>
      <c r="D56" s="626"/>
      <c r="E56" s="626"/>
      <c r="F56" s="626"/>
      <c r="G56" s="626"/>
      <c r="H56" s="627"/>
      <c r="I56" s="222"/>
      <c r="J56" s="228"/>
      <c r="K56" s="224">
        <f>(I56*J56)+I56</f>
        <v>0</v>
      </c>
      <c r="L56" s="628"/>
      <c r="M56" s="629"/>
      <c r="N56" s="225">
        <f>L56*K56</f>
        <v>0</v>
      </c>
      <c r="O56" s="226"/>
      <c r="Y56" s="598"/>
      <c r="Z56" s="229"/>
      <c r="AA56" s="230"/>
      <c r="AB56" s="599"/>
    </row>
    <row r="57" spans="1:28">
      <c r="A57" s="139"/>
      <c r="B57" s="600"/>
      <c r="C57" s="601"/>
      <c r="D57" s="601"/>
      <c r="E57" s="601"/>
      <c r="F57" s="601"/>
      <c r="G57" s="601"/>
      <c r="H57" s="602"/>
      <c r="I57" s="222"/>
      <c r="J57" s="228"/>
      <c r="K57" s="224"/>
      <c r="L57" s="603"/>
      <c r="M57" s="604"/>
      <c r="N57" s="225"/>
      <c r="O57" s="226"/>
      <c r="Y57" s="598"/>
      <c r="Z57" s="229"/>
      <c r="AA57" s="230"/>
      <c r="AB57" s="599"/>
    </row>
    <row r="58" spans="1:28" ht="15.75" thickBot="1">
      <c r="A58" s="139"/>
      <c r="B58" s="605"/>
      <c r="C58" s="606"/>
      <c r="D58" s="606"/>
      <c r="E58" s="606"/>
      <c r="F58" s="606"/>
      <c r="G58" s="606"/>
      <c r="H58" s="607"/>
      <c r="I58" s="213"/>
      <c r="J58" s="214"/>
      <c r="K58" s="213"/>
      <c r="L58" s="608"/>
      <c r="M58" s="609"/>
      <c r="N58" s="215"/>
      <c r="O58" s="194"/>
      <c r="Y58" s="598"/>
      <c r="Z58" s="229"/>
      <c r="AA58" s="230"/>
      <c r="AB58" s="599"/>
    </row>
    <row r="59" spans="1:28" ht="15.75" thickBot="1">
      <c r="A59" s="139"/>
      <c r="B59" s="589" t="s">
        <v>264</v>
      </c>
      <c r="C59" s="590"/>
      <c r="D59" s="590"/>
      <c r="E59" s="590"/>
      <c r="F59" s="590"/>
      <c r="G59" s="590"/>
      <c r="H59" s="590"/>
      <c r="I59" s="590"/>
      <c r="J59" s="590"/>
      <c r="K59" s="590"/>
      <c r="L59" s="590"/>
      <c r="M59" s="591"/>
      <c r="N59" s="198">
        <f>ROUND(SUM(N55:N58),2)</f>
        <v>555269.11</v>
      </c>
      <c r="O59" s="194"/>
    </row>
    <row r="60" spans="1:28" ht="15.75" thickBot="1">
      <c r="A60" s="139"/>
      <c r="B60" s="181"/>
      <c r="C60" s="147"/>
      <c r="D60" s="147"/>
      <c r="E60" s="147"/>
      <c r="F60" s="147"/>
      <c r="G60" s="147"/>
      <c r="H60" s="147"/>
      <c r="I60" s="147"/>
      <c r="J60" s="147"/>
      <c r="K60" s="147"/>
      <c r="L60" s="147"/>
      <c r="M60" s="147"/>
      <c r="N60" s="182"/>
      <c r="O60" s="141"/>
    </row>
    <row r="61" spans="1:28" ht="15.75" thickBot="1">
      <c r="A61" s="139"/>
      <c r="B61" s="592" t="s">
        <v>279</v>
      </c>
      <c r="C61" s="593"/>
      <c r="D61" s="593"/>
      <c r="E61" s="593"/>
      <c r="F61" s="593"/>
      <c r="G61" s="593"/>
      <c r="H61" s="593"/>
      <c r="I61" s="593"/>
      <c r="J61" s="593"/>
      <c r="K61" s="593"/>
      <c r="L61" s="593"/>
      <c r="M61" s="594"/>
      <c r="N61" s="231">
        <f>ROUND(N33+N43+N50+N59,2)</f>
        <v>2314028.89</v>
      </c>
      <c r="O61" s="232"/>
      <c r="S61" s="227"/>
    </row>
    <row r="62" spans="1:28">
      <c r="A62" s="139"/>
      <c r="B62" s="610" t="s">
        <v>280</v>
      </c>
      <c r="C62" s="611"/>
      <c r="D62" s="611"/>
      <c r="E62" s="611"/>
      <c r="F62" s="611"/>
      <c r="G62" s="611"/>
      <c r="H62" s="611"/>
      <c r="I62" s="611"/>
      <c r="J62" s="611"/>
      <c r="K62" s="611"/>
      <c r="L62" s="611"/>
      <c r="M62" s="611"/>
      <c r="N62" s="612"/>
      <c r="O62" s="188"/>
    </row>
    <row r="63" spans="1:28">
      <c r="A63" s="139"/>
      <c r="B63" s="613"/>
      <c r="C63" s="614"/>
      <c r="D63" s="614"/>
      <c r="E63" s="614"/>
      <c r="F63" s="614"/>
      <c r="G63" s="614"/>
      <c r="H63" s="614"/>
      <c r="I63" s="614"/>
      <c r="J63" s="614"/>
      <c r="K63" s="614"/>
      <c r="L63" s="614"/>
      <c r="M63" s="614"/>
      <c r="N63" s="615"/>
      <c r="O63" s="188"/>
    </row>
    <row r="64" spans="1:28" ht="15.75" thickBot="1">
      <c r="A64" s="139"/>
      <c r="B64" s="616"/>
      <c r="C64" s="617"/>
      <c r="D64" s="617"/>
      <c r="E64" s="617"/>
      <c r="F64" s="617"/>
      <c r="G64" s="617"/>
      <c r="H64" s="617"/>
      <c r="I64" s="617"/>
      <c r="J64" s="617"/>
      <c r="K64" s="617"/>
      <c r="L64" s="617"/>
      <c r="M64" s="617"/>
      <c r="N64" s="618"/>
      <c r="O64" s="188"/>
    </row>
    <row r="65" spans="1:19" ht="15.75" thickBot="1">
      <c r="A65" s="139"/>
      <c r="B65" s="619" t="s">
        <v>281</v>
      </c>
      <c r="C65" s="620"/>
      <c r="D65" s="620"/>
      <c r="E65" s="620"/>
      <c r="F65" s="620"/>
      <c r="G65" s="620"/>
      <c r="H65" s="620"/>
      <c r="I65" s="209"/>
      <c r="J65" s="219"/>
      <c r="K65" s="218" t="s">
        <v>282</v>
      </c>
      <c r="L65" s="621" t="s">
        <v>283</v>
      </c>
      <c r="M65" s="622"/>
      <c r="N65" s="220"/>
      <c r="O65" s="221"/>
    </row>
    <row r="66" spans="1:19" ht="15.75" thickBot="1">
      <c r="A66" s="139"/>
      <c r="B66" s="596" t="s">
        <v>284</v>
      </c>
      <c r="C66" s="597"/>
      <c r="D66" s="597"/>
      <c r="E66" s="597"/>
      <c r="F66" s="597"/>
      <c r="G66" s="597"/>
      <c r="H66" s="597"/>
      <c r="I66" s="233"/>
      <c r="J66" s="234"/>
      <c r="K66" s="235">
        <v>0.23</v>
      </c>
      <c r="L66" s="585"/>
      <c r="M66" s="586"/>
      <c r="N66" s="236">
        <f>$N$61*K66</f>
        <v>532226.64470000006</v>
      </c>
      <c r="O66" s="237"/>
    </row>
    <row r="67" spans="1:19" ht="15.75" thickBot="1">
      <c r="A67" s="139"/>
      <c r="B67" s="238" t="s">
        <v>285</v>
      </c>
      <c r="C67" s="239"/>
      <c r="D67" s="239"/>
      <c r="E67" s="239"/>
      <c r="F67" s="239"/>
      <c r="G67" s="239"/>
      <c r="H67" s="239"/>
      <c r="I67" s="233"/>
      <c r="J67" s="234"/>
      <c r="K67" s="235">
        <v>0.02</v>
      </c>
      <c r="L67" s="585"/>
      <c r="M67" s="586"/>
      <c r="N67" s="236">
        <f>$N$61*K67</f>
        <v>46280.577800000006</v>
      </c>
      <c r="O67" s="237"/>
    </row>
    <row r="68" spans="1:19" ht="15.75" thickBot="1">
      <c r="A68" s="139"/>
      <c r="B68" s="173" t="s">
        <v>286</v>
      </c>
      <c r="C68" s="174"/>
      <c r="D68" s="174"/>
      <c r="E68" s="174"/>
      <c r="F68" s="174"/>
      <c r="G68" s="174"/>
      <c r="H68" s="174"/>
      <c r="I68" s="240"/>
      <c r="J68" s="241"/>
      <c r="K68" s="235">
        <v>0.05</v>
      </c>
      <c r="L68" s="587"/>
      <c r="M68" s="588"/>
      <c r="N68" s="236">
        <f>$N$61*K68</f>
        <v>115701.44450000001</v>
      </c>
      <c r="O68" s="237"/>
    </row>
    <row r="69" spans="1:19" ht="15.75" thickBot="1">
      <c r="A69" s="139"/>
      <c r="B69" s="589" t="s">
        <v>264</v>
      </c>
      <c r="C69" s="590"/>
      <c r="D69" s="590"/>
      <c r="E69" s="590"/>
      <c r="F69" s="590"/>
      <c r="G69" s="590"/>
      <c r="H69" s="590"/>
      <c r="I69" s="590"/>
      <c r="J69" s="590"/>
      <c r="K69" s="590"/>
      <c r="L69" s="590"/>
      <c r="M69" s="591"/>
      <c r="N69" s="236">
        <f>ROUND(SUM(N66:N68),2)</f>
        <v>694208.67</v>
      </c>
      <c r="O69" s="242"/>
    </row>
    <row r="70" spans="1:19" ht="15.75" thickBot="1">
      <c r="A70" s="139"/>
      <c r="B70" s="181"/>
      <c r="C70" s="147"/>
      <c r="D70" s="147"/>
      <c r="E70" s="147"/>
      <c r="F70" s="147"/>
      <c r="G70" s="147"/>
      <c r="H70" s="147"/>
      <c r="I70" s="147"/>
      <c r="J70" s="147"/>
      <c r="K70" s="147"/>
      <c r="L70" s="147"/>
      <c r="M70" s="147"/>
      <c r="N70" s="182"/>
      <c r="O70" s="141"/>
    </row>
    <row r="71" spans="1:19" ht="15.75" thickBot="1">
      <c r="A71" s="139"/>
      <c r="B71" s="592" t="s">
        <v>287</v>
      </c>
      <c r="C71" s="593"/>
      <c r="D71" s="593"/>
      <c r="E71" s="593"/>
      <c r="F71" s="593"/>
      <c r="G71" s="593"/>
      <c r="H71" s="593"/>
      <c r="I71" s="593"/>
      <c r="J71" s="593"/>
      <c r="K71" s="593"/>
      <c r="L71" s="593"/>
      <c r="M71" s="594"/>
      <c r="N71" s="243">
        <f>ROUND(N61+N69,2)</f>
        <v>3008237.56</v>
      </c>
      <c r="O71" s="242"/>
      <c r="S71" s="227"/>
    </row>
    <row r="72" spans="1:19">
      <c r="A72" s="139"/>
      <c r="B72" s="177"/>
      <c r="C72" s="178"/>
      <c r="D72" s="178"/>
      <c r="E72" s="178"/>
      <c r="F72" s="178"/>
      <c r="G72" s="178"/>
      <c r="H72" s="178"/>
      <c r="I72" s="178"/>
      <c r="J72" s="178"/>
      <c r="K72" s="178"/>
      <c r="L72" s="178"/>
      <c r="M72" s="178"/>
      <c r="N72" s="179"/>
      <c r="O72" s="141"/>
    </row>
    <row r="73" spans="1:19">
      <c r="A73" s="139"/>
      <c r="B73" s="181"/>
      <c r="C73" s="147"/>
      <c r="D73" s="147"/>
      <c r="E73" s="147"/>
      <c r="F73" s="147"/>
      <c r="G73" s="147"/>
      <c r="H73" s="147"/>
      <c r="I73" s="147"/>
      <c r="J73" s="147"/>
      <c r="K73" s="147"/>
      <c r="L73" s="147"/>
      <c r="M73" s="147"/>
      <c r="N73" s="182"/>
      <c r="O73" s="141"/>
    </row>
    <row r="74" spans="1:19">
      <c r="A74" s="139"/>
      <c r="B74" s="181"/>
      <c r="C74" s="147"/>
      <c r="D74" s="147"/>
      <c r="E74" s="147"/>
      <c r="F74" s="147"/>
      <c r="G74" s="147"/>
      <c r="H74" s="147"/>
      <c r="I74" s="147"/>
      <c r="J74" s="147"/>
      <c r="K74" s="147"/>
      <c r="L74" s="147"/>
      <c r="M74" s="147"/>
      <c r="N74" s="182"/>
      <c r="O74" s="141"/>
    </row>
    <row r="75" spans="1:19">
      <c r="A75" s="139"/>
      <c r="B75" s="181"/>
      <c r="C75" s="147"/>
      <c r="D75" s="147"/>
      <c r="E75" s="147"/>
      <c r="F75" s="147"/>
      <c r="G75" s="244" t="s">
        <v>288</v>
      </c>
      <c r="H75" s="244"/>
      <c r="I75" s="244"/>
      <c r="J75" s="244"/>
      <c r="K75" s="147"/>
      <c r="L75" s="147"/>
      <c r="M75" s="147"/>
      <c r="N75" s="182"/>
      <c r="O75" s="141"/>
    </row>
    <row r="76" spans="1:19">
      <c r="A76" s="139"/>
      <c r="B76" s="181"/>
      <c r="C76" s="147"/>
      <c r="D76" s="147"/>
      <c r="E76" s="147"/>
      <c r="F76" s="147"/>
      <c r="G76" s="244" t="s">
        <v>289</v>
      </c>
      <c r="H76" s="257" t="s">
        <v>442</v>
      </c>
      <c r="I76" s="147"/>
      <c r="J76" s="147"/>
      <c r="K76" s="147"/>
      <c r="L76" s="147"/>
      <c r="M76" s="147"/>
      <c r="N76" s="182"/>
      <c r="O76" s="245"/>
    </row>
    <row r="77" spans="1:19">
      <c r="A77" s="139"/>
      <c r="B77" s="181"/>
      <c r="C77" s="147"/>
      <c r="D77" s="147"/>
      <c r="E77" s="147"/>
      <c r="F77" s="147"/>
      <c r="G77" s="244" t="s">
        <v>458</v>
      </c>
      <c r="H77" s="147"/>
      <c r="I77" s="147"/>
      <c r="J77" s="147"/>
      <c r="K77" s="147"/>
      <c r="L77" s="147"/>
      <c r="M77" s="147"/>
      <c r="N77" s="182"/>
      <c r="O77" s="245"/>
    </row>
    <row r="78" spans="1:19">
      <c r="A78" s="139"/>
      <c r="B78" s="162"/>
      <c r="C78" s="246"/>
      <c r="D78" s="246"/>
      <c r="E78" s="246"/>
      <c r="F78" s="246"/>
      <c r="G78" s="244" t="s">
        <v>290</v>
      </c>
      <c r="H78" s="246"/>
      <c r="I78" s="246"/>
      <c r="J78" s="246"/>
      <c r="K78" s="246"/>
      <c r="L78" s="246"/>
      <c r="M78" s="246"/>
      <c r="N78" s="247"/>
      <c r="O78" s="248"/>
    </row>
    <row r="79" spans="1:19">
      <c r="A79" s="139"/>
      <c r="B79" s="181"/>
      <c r="C79" s="147"/>
      <c r="D79" s="147"/>
      <c r="E79" s="147"/>
      <c r="F79" s="147"/>
      <c r="G79" s="147" t="s">
        <v>291</v>
      </c>
      <c r="H79" s="147"/>
      <c r="I79" s="147"/>
      <c r="J79" s="147"/>
      <c r="K79" s="147"/>
      <c r="L79" s="147"/>
      <c r="M79" s="147"/>
      <c r="N79" s="182"/>
      <c r="O79" s="141"/>
    </row>
    <row r="80" spans="1:19" ht="15.75">
      <c r="A80" s="139"/>
      <c r="B80" s="250"/>
      <c r="C80" s="249"/>
      <c r="D80" s="249"/>
      <c r="E80" s="147"/>
      <c r="F80" s="147"/>
      <c r="G80" s="147"/>
      <c r="H80" s="147"/>
      <c r="I80" s="147"/>
      <c r="J80" s="579"/>
      <c r="K80" s="579"/>
      <c r="L80" s="579"/>
      <c r="M80" s="579"/>
      <c r="N80" s="580"/>
      <c r="O80" s="251"/>
    </row>
    <row r="81" spans="1:15" ht="16.5" thickBot="1">
      <c r="A81" s="139"/>
      <c r="B81" s="583"/>
      <c r="C81" s="584"/>
      <c r="D81" s="584"/>
      <c r="E81" s="214"/>
      <c r="F81" s="214"/>
      <c r="G81" s="214"/>
      <c r="H81" s="214"/>
      <c r="I81" s="214"/>
      <c r="J81" s="581"/>
      <c r="K81" s="581"/>
      <c r="L81" s="581"/>
      <c r="M81" s="581"/>
      <c r="N81" s="582"/>
      <c r="O81" s="251"/>
    </row>
    <row r="82" spans="1:15" ht="15.75" thickBot="1">
      <c r="A82" s="252"/>
      <c r="B82" s="253"/>
      <c r="C82" s="253"/>
      <c r="D82" s="253"/>
      <c r="E82" s="253"/>
      <c r="F82" s="253"/>
      <c r="G82" s="253"/>
      <c r="H82" s="253"/>
      <c r="I82" s="253"/>
      <c r="J82" s="253"/>
      <c r="K82" s="253"/>
      <c r="L82" s="253"/>
      <c r="M82" s="253"/>
      <c r="N82" s="253"/>
      <c r="O82" s="254"/>
    </row>
    <row r="83" spans="1:15" ht="15.75" thickTop="1"/>
  </sheetData>
  <mergeCells count="88">
    <mergeCell ref="R7:S7"/>
    <mergeCell ref="B3:E3"/>
    <mergeCell ref="B6:N6"/>
    <mergeCell ref="B8:B14"/>
    <mergeCell ref="C8:J8"/>
    <mergeCell ref="K8:N9"/>
    <mergeCell ref="C9:J9"/>
    <mergeCell ref="C10:J10"/>
    <mergeCell ref="K10:K11"/>
    <mergeCell ref="L10:N11"/>
    <mergeCell ref="C11:J11"/>
    <mergeCell ref="C12:J13"/>
    <mergeCell ref="K12:K14"/>
    <mergeCell ref="L12:L14"/>
    <mergeCell ref="M12:M14"/>
    <mergeCell ref="N12:N14"/>
    <mergeCell ref="C14:J14"/>
    <mergeCell ref="B30:F30"/>
    <mergeCell ref="G30:H30"/>
    <mergeCell ref="I30:J30"/>
    <mergeCell ref="L30:M30"/>
    <mergeCell ref="C25:K25"/>
    <mergeCell ref="L25:M25"/>
    <mergeCell ref="B26:N28"/>
    <mergeCell ref="B29:F29"/>
    <mergeCell ref="G29:H29"/>
    <mergeCell ref="I29:J29"/>
    <mergeCell ref="L29:M29"/>
    <mergeCell ref="R16:S16"/>
    <mergeCell ref="B18:E18"/>
    <mergeCell ref="B22:N22"/>
    <mergeCell ref="C24:K24"/>
    <mergeCell ref="L24:M24"/>
    <mergeCell ref="B31:F31"/>
    <mergeCell ref="L31:M31"/>
    <mergeCell ref="B32:F32"/>
    <mergeCell ref="G32:H32"/>
    <mergeCell ref="I32:J32"/>
    <mergeCell ref="L32:M32"/>
    <mergeCell ref="B33:M33"/>
    <mergeCell ref="B34:N36"/>
    <mergeCell ref="B37:I37"/>
    <mergeCell ref="L37:M37"/>
    <mergeCell ref="B38:I38"/>
    <mergeCell ref="L38:M38"/>
    <mergeCell ref="B39:I39"/>
    <mergeCell ref="L39:M39"/>
    <mergeCell ref="B40:I40"/>
    <mergeCell ref="L40:M40"/>
    <mergeCell ref="B41:I41"/>
    <mergeCell ref="L41:M41"/>
    <mergeCell ref="B51:N53"/>
    <mergeCell ref="B42:I42"/>
    <mergeCell ref="L42:M42"/>
    <mergeCell ref="B43:M43"/>
    <mergeCell ref="B44:N46"/>
    <mergeCell ref="B47:H47"/>
    <mergeCell ref="L47:M47"/>
    <mergeCell ref="B48:H48"/>
    <mergeCell ref="L48:M48"/>
    <mergeCell ref="B49:H49"/>
    <mergeCell ref="L49:M49"/>
    <mergeCell ref="B50:M50"/>
    <mergeCell ref="B54:H54"/>
    <mergeCell ref="L54:M54"/>
    <mergeCell ref="B55:H55"/>
    <mergeCell ref="L55:M55"/>
    <mergeCell ref="B56:H56"/>
    <mergeCell ref="L56:M56"/>
    <mergeCell ref="B66:H66"/>
    <mergeCell ref="L66:M66"/>
    <mergeCell ref="Y56:Y58"/>
    <mergeCell ref="AB56:AB58"/>
    <mergeCell ref="B57:H57"/>
    <mergeCell ref="L57:M57"/>
    <mergeCell ref="B58:H58"/>
    <mergeCell ref="L58:M58"/>
    <mergeCell ref="B59:M59"/>
    <mergeCell ref="B61:M61"/>
    <mergeCell ref="B62:N64"/>
    <mergeCell ref="B65:H65"/>
    <mergeCell ref="L65:M65"/>
    <mergeCell ref="J80:N81"/>
    <mergeCell ref="B81:D81"/>
    <mergeCell ref="L67:M67"/>
    <mergeCell ref="L68:M68"/>
    <mergeCell ref="B69:M69"/>
    <mergeCell ref="B71:M71"/>
  </mergeCells>
  <pageMargins left="0.7" right="0.7" top="0.75" bottom="0.75" header="0.3" footer="0.3"/>
  <pageSetup scale="40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purl.org/dc/dcmitype/"/>
    <ds:schemaRef ds:uri="9d85dbaf-23eb-4e57-a637-93dcacc8b1a1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C201DDD-042F-4995-8B74-FAA253F59D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9</vt:i4>
      </vt:variant>
    </vt:vector>
  </HeadingPairs>
  <TitlesOfParts>
    <vt:vector size="21" baseType="lpstr">
      <vt:lpstr>PRESUPUESTO OFICIAL</vt:lpstr>
      <vt:lpstr>MEMORIAS DE CANTIDADES</vt:lpstr>
      <vt:lpstr>PMT</vt:lpstr>
      <vt:lpstr>PMA</vt:lpstr>
      <vt:lpstr>APU 1.4</vt:lpstr>
      <vt:lpstr>APU 2.4</vt:lpstr>
      <vt:lpstr>APU 6.1</vt:lpstr>
      <vt:lpstr>APU 8.4</vt:lpstr>
      <vt:lpstr>APU 8.5</vt:lpstr>
      <vt:lpstr>APU 8.6 </vt:lpstr>
      <vt:lpstr>APU 11.1</vt:lpstr>
      <vt:lpstr>APO 22.2</vt:lpstr>
      <vt:lpstr>'APO 22.2'!Área_de_impresión</vt:lpstr>
      <vt:lpstr>'APU 1.4'!Área_de_impresión</vt:lpstr>
      <vt:lpstr>'APU 11.1'!Área_de_impresión</vt:lpstr>
      <vt:lpstr>'APU 2.4'!Área_de_impresión</vt:lpstr>
      <vt:lpstr>'APU 6.1'!Área_de_impresión</vt:lpstr>
      <vt:lpstr>'APU 8.4'!Área_de_impresión</vt:lpstr>
      <vt:lpstr>'APU 8.5'!Área_de_impresión</vt:lpstr>
      <vt:lpstr>'APU 8.6 '!Área_de_impresión</vt:lpstr>
      <vt:lpstr>'PRESUPUESTO OFICIAL'!Área_de_impresión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AUXILIARCONT-11</cp:lastModifiedBy>
  <cp:revision/>
  <cp:lastPrinted>2025-07-16T14:31:45Z</cp:lastPrinted>
  <dcterms:created xsi:type="dcterms:W3CDTF">2006-06-27T16:47:25Z</dcterms:created>
  <dcterms:modified xsi:type="dcterms:W3CDTF">2025-08-11T20:06:51Z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