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THINKpad\Desktop\isotermicos\"/>
    </mc:Choice>
  </mc:AlternateContent>
  <xr:revisionPtr revIDLastSave="0" documentId="13_ncr:1_{A196A735-65BB-4F2C-AAB6-EC2CCDB09C70}" xr6:coauthVersionLast="45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GRUPO 1" sheetId="2" r:id="rId1"/>
  </sheets>
  <definedNames>
    <definedName name="_xlnm._FilterDatabase" localSheetId="0" hidden="1">'GRUPO 1'!$A$2:$P$2</definedName>
  </definedNames>
  <calcPr calcId="191028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4" i="2" l="1"/>
  <c r="H93" i="2"/>
  <c r="I93" i="2" s="1"/>
  <c r="H94" i="2"/>
  <c r="I94" i="2" s="1"/>
  <c r="H95" i="2"/>
  <c r="I95" i="2" s="1"/>
  <c r="H96" i="2"/>
  <c r="I96" i="2" s="1"/>
  <c r="H97" i="2"/>
  <c r="I97" i="2" s="1"/>
  <c r="H98" i="2"/>
  <c r="I98" i="2" s="1"/>
  <c r="H99" i="2"/>
  <c r="I99" i="2" s="1"/>
  <c r="H100" i="2"/>
  <c r="I100" i="2" s="1"/>
  <c r="H101" i="2"/>
  <c r="I101" i="2" s="1"/>
  <c r="H102" i="2"/>
  <c r="I102" i="2" s="1"/>
  <c r="H92" i="2"/>
  <c r="I92" i="2" s="1"/>
  <c r="H89" i="2"/>
  <c r="I89" i="2" s="1"/>
  <c r="H90" i="2"/>
  <c r="I90" i="2" s="1"/>
  <c r="H88" i="2"/>
  <c r="I88" i="2" s="1"/>
  <c r="H84" i="2"/>
  <c r="I84" i="2" s="1"/>
  <c r="H85" i="2"/>
  <c r="I85" i="2" s="1"/>
  <c r="H86" i="2"/>
  <c r="I86" i="2" s="1"/>
  <c r="H83" i="2"/>
  <c r="I83" i="2" s="1"/>
  <c r="H71" i="2"/>
  <c r="I71" i="2" s="1"/>
  <c r="H72" i="2"/>
  <c r="I72" i="2" s="1"/>
  <c r="H73" i="2"/>
  <c r="I73" i="2" s="1"/>
  <c r="H74" i="2"/>
  <c r="I74" i="2" s="1"/>
  <c r="H75" i="2"/>
  <c r="I75" i="2" s="1"/>
  <c r="H76" i="2"/>
  <c r="I76" i="2" s="1"/>
  <c r="H77" i="2"/>
  <c r="I77" i="2" s="1"/>
  <c r="H78" i="2"/>
  <c r="I78" i="2" s="1"/>
  <c r="H79" i="2"/>
  <c r="I79" i="2" s="1"/>
  <c r="H80" i="2"/>
  <c r="I80" i="2" s="1"/>
  <c r="H81" i="2"/>
  <c r="I81" i="2" s="1"/>
  <c r="H70" i="2"/>
  <c r="I70" i="2" s="1"/>
  <c r="H19" i="2"/>
  <c r="I19" i="2" s="1"/>
  <c r="H20" i="2"/>
  <c r="I20" i="2" s="1"/>
  <c r="H21" i="2"/>
  <c r="I21" i="2" s="1"/>
  <c r="H22" i="2"/>
  <c r="I22" i="2" s="1"/>
  <c r="H23" i="2"/>
  <c r="I23" i="2" s="1"/>
  <c r="H24" i="2"/>
  <c r="I24" i="2" s="1"/>
  <c r="H25" i="2"/>
  <c r="I25" i="2" s="1"/>
  <c r="H26" i="2"/>
  <c r="I26" i="2" s="1"/>
  <c r="H27" i="2"/>
  <c r="I27" i="2" s="1"/>
  <c r="H28" i="2"/>
  <c r="I28" i="2" s="1"/>
  <c r="H29" i="2"/>
  <c r="I29" i="2" s="1"/>
  <c r="H30" i="2"/>
  <c r="I30" i="2" s="1"/>
  <c r="H31" i="2"/>
  <c r="I31" i="2" s="1"/>
  <c r="H32" i="2"/>
  <c r="I32" i="2" s="1"/>
  <c r="H33" i="2"/>
  <c r="I33" i="2" s="1"/>
  <c r="H34" i="2"/>
  <c r="I34" i="2" s="1"/>
  <c r="H35" i="2"/>
  <c r="I35" i="2" s="1"/>
  <c r="H36" i="2"/>
  <c r="I36" i="2" s="1"/>
  <c r="H37" i="2"/>
  <c r="I37" i="2" s="1"/>
  <c r="H38" i="2"/>
  <c r="I38" i="2" s="1"/>
  <c r="H39" i="2"/>
  <c r="I39" i="2" s="1"/>
  <c r="H40" i="2"/>
  <c r="I40" i="2" s="1"/>
  <c r="H41" i="2"/>
  <c r="I41" i="2" s="1"/>
  <c r="H42" i="2"/>
  <c r="I42" i="2" s="1"/>
  <c r="H43" i="2"/>
  <c r="I43" i="2" s="1"/>
  <c r="H44" i="2"/>
  <c r="I44" i="2" s="1"/>
  <c r="H45" i="2"/>
  <c r="I45" i="2" s="1"/>
  <c r="H46" i="2"/>
  <c r="I46" i="2" s="1"/>
  <c r="H47" i="2"/>
  <c r="I47" i="2" s="1"/>
  <c r="H48" i="2"/>
  <c r="I48" i="2" s="1"/>
  <c r="H49" i="2"/>
  <c r="I49" i="2" s="1"/>
  <c r="H50" i="2"/>
  <c r="I50" i="2" s="1"/>
  <c r="H51" i="2"/>
  <c r="I51" i="2" s="1"/>
  <c r="H52" i="2"/>
  <c r="I52" i="2" s="1"/>
  <c r="H53" i="2"/>
  <c r="I53" i="2" s="1"/>
  <c r="H54" i="2"/>
  <c r="I54" i="2" s="1"/>
  <c r="H55" i="2"/>
  <c r="I55" i="2" s="1"/>
  <c r="H56" i="2"/>
  <c r="I56" i="2" s="1"/>
  <c r="H57" i="2"/>
  <c r="I57" i="2" s="1"/>
  <c r="H58" i="2"/>
  <c r="I58" i="2" s="1"/>
  <c r="H59" i="2"/>
  <c r="I59" i="2" s="1"/>
  <c r="H60" i="2"/>
  <c r="I60" i="2" s="1"/>
  <c r="H61" i="2"/>
  <c r="I61" i="2" s="1"/>
  <c r="H62" i="2"/>
  <c r="I62" i="2" s="1"/>
  <c r="H63" i="2"/>
  <c r="I63" i="2" s="1"/>
  <c r="H64" i="2"/>
  <c r="I64" i="2" s="1"/>
  <c r="H65" i="2"/>
  <c r="I65" i="2" s="1"/>
  <c r="H66" i="2"/>
  <c r="I66" i="2" s="1"/>
  <c r="H67" i="2"/>
  <c r="I67" i="2" s="1"/>
  <c r="H68" i="2"/>
  <c r="I68" i="2" s="1"/>
  <c r="H18" i="2"/>
  <c r="I18" i="2" s="1"/>
  <c r="H6" i="2"/>
  <c r="I6" i="2" s="1"/>
  <c r="H7" i="2"/>
  <c r="I7" i="2" s="1"/>
  <c r="H8" i="2"/>
  <c r="I8" i="2" s="1"/>
  <c r="H9" i="2"/>
  <c r="I9" i="2" s="1"/>
  <c r="H10" i="2"/>
  <c r="I10" i="2" s="1"/>
  <c r="H11" i="2"/>
  <c r="I11" i="2" s="1"/>
  <c r="H12" i="2"/>
  <c r="I12" i="2" s="1"/>
  <c r="H13" i="2"/>
  <c r="I13" i="2" s="1"/>
  <c r="H14" i="2"/>
  <c r="I14" i="2" s="1"/>
  <c r="H15" i="2"/>
  <c r="I15" i="2" s="1"/>
  <c r="H16" i="2"/>
  <c r="I16" i="2" s="1"/>
  <c r="H5" i="2"/>
  <c r="I5" i="2" s="1"/>
  <c r="I104" i="2" s="1"/>
  <c r="H104" i="2" l="1"/>
  <c r="B18" i="2" l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70" i="2" l="1"/>
  <c r="B71" i="2" s="1"/>
  <c r="B72" i="2" s="1"/>
  <c r="B73" i="2" s="1"/>
  <c r="B74" i="2" s="1"/>
  <c r="B75" i="2" s="1"/>
  <c r="B76" i="2" s="1"/>
  <c r="B77" i="2" s="1"/>
  <c r="F92" i="2"/>
  <c r="B78" i="2" l="1"/>
  <c r="B79" i="2" s="1"/>
  <c r="B80" i="2" s="1"/>
  <c r="B81" i="2" s="1"/>
  <c r="B83" i="2" s="1"/>
  <c r="B84" i="2" s="1"/>
  <c r="B85" i="2" s="1"/>
  <c r="B86" i="2" s="1"/>
  <c r="B88" i="2" s="1"/>
  <c r="B89" i="2" s="1"/>
  <c r="B90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F13" i="2" l="1"/>
  <c r="F12" i="2"/>
  <c r="F11" i="2"/>
  <c r="F10" i="2"/>
  <c r="F9" i="2"/>
  <c r="F6" i="2"/>
  <c r="F5" i="2"/>
</calcChain>
</file>

<file path=xl/sharedStrings.xml><?xml version="1.0" encoding="utf-8"?>
<sst xmlns="http://schemas.openxmlformats.org/spreadsheetml/2006/main" count="322" uniqueCount="177">
  <si>
    <t>LABORATORIO SOLICITANTE</t>
  </si>
  <si>
    <t>ITEM</t>
  </si>
  <si>
    <t>NOMBRE DE EQUIPO</t>
  </si>
  <si>
    <t>MARCA, MODELO Y SERIE</t>
  </si>
  <si>
    <t xml:space="preserve">IDENTIFICACIÓN </t>
  </si>
  <si>
    <t>VALOR UNITARIO PROMEDIO SIN IVA</t>
  </si>
  <si>
    <t>VALOR UNITARIO CON IVA</t>
  </si>
  <si>
    <t>GRUPO 1</t>
  </si>
  <si>
    <t>LFQAB</t>
  </si>
  <si>
    <t>Mufla</t>
  </si>
  <si>
    <t>Marca Sanyo Gallenkamp, Modelo FRM 009 XX2.5, S/N: SG 97/09/350</t>
  </si>
  <si>
    <t>Baño Termostatado</t>
  </si>
  <si>
    <t>Marca Julabo, Modelo SW22, S/N: 10035352</t>
  </si>
  <si>
    <t>Marca JP Selecta, Modelo Unitronic OR, S/N: 6001173</t>
  </si>
  <si>
    <t>Nevera</t>
  </si>
  <si>
    <t>Marca Revco, Modelo REL2304A12, S/N: X10E 220524-XE</t>
  </si>
  <si>
    <t>Congelador</t>
  </si>
  <si>
    <t>Marca Revco, Modelo ULT1340-5-A12, S/N: N10F 288586-NF</t>
  </si>
  <si>
    <t>Marca Thermo-Revco, Modelo REL  3004A21, S/N 015-127298-05</t>
  </si>
  <si>
    <t>Nevera Doble Puerta</t>
  </si>
  <si>
    <t>Marca Revco Thermo-Fischer, Modelo FRPH5004A21, S/N Y20S-131713-YS</t>
  </si>
  <si>
    <t>Marca Revco, Modelo ULT2586-9SI-A38, S/N Y28S-24-5266-2S</t>
  </si>
  <si>
    <t>Refrigerador</t>
  </si>
  <si>
    <t>Marca Thermo Scientific Revco, Modelo REL1204A, S/N: 1112722401171109</t>
  </si>
  <si>
    <t xml:space="preserve">REFRIGERADOR / CONGELADOR </t>
  </si>
  <si>
    <t>Panasonic, Modelo: MPR-414F-PA, S/N: 17090567</t>
  </si>
  <si>
    <t>Ultracongelador</t>
  </si>
  <si>
    <t>PHCBI, Modelo MDF-U76VA-PA, S/N: 18107N0423</t>
  </si>
  <si>
    <t>LMAB</t>
  </si>
  <si>
    <t>Baño</t>
  </si>
  <si>
    <t>GFL-1013-10665007J</t>
  </si>
  <si>
    <t>GFL-1008-10683413J</t>
  </si>
  <si>
    <t>402-006/19325</t>
  </si>
  <si>
    <t>Memmert-WB22-1504-0403</t>
  </si>
  <si>
    <t>Baño De Agitación</t>
  </si>
  <si>
    <t xml:space="preserve"> Barnstead Lab-Line- E-Class SHKE7000-1416050998209</t>
  </si>
  <si>
    <t>MemmerT-WB22-1504-0402</t>
  </si>
  <si>
    <t>Lauda-Aqualine Al5-LCB4724-12-0014</t>
  </si>
  <si>
    <t>Cuarto de incubación</t>
  </si>
  <si>
    <t>ACRIC-TG765-UT-78720</t>
  </si>
  <si>
    <t>402-031</t>
  </si>
  <si>
    <t>Incubadora</t>
  </si>
  <si>
    <t>Binder-BD 240-950207</t>
  </si>
  <si>
    <t>Binder-KB53-125533</t>
  </si>
  <si>
    <t>Revco-BOD10A15-Z230642170Z0</t>
  </si>
  <si>
    <t>Cole Parmer-307 C-2018080904825</t>
  </si>
  <si>
    <t>Cole Parmer-146 E -1518080904821</t>
  </si>
  <si>
    <t>Cole Parmer-146 E-1518080904822</t>
  </si>
  <si>
    <t>Binder-KT 53 - ULE6-12-20443</t>
  </si>
  <si>
    <t>Binder-KB-115-15-01090</t>
  </si>
  <si>
    <t>Mermmert-IPP 110 PLUS-V414.0241</t>
  </si>
  <si>
    <t>Cuarto frio</t>
  </si>
  <si>
    <t>ACRIC-NA-NA</t>
  </si>
  <si>
    <t>402-033</t>
  </si>
  <si>
    <t>Renevar-IREBAL 0075-12771</t>
  </si>
  <si>
    <t>402-032</t>
  </si>
  <si>
    <t>Termo scientifc-FFGL430A-0153953701151027</t>
  </si>
  <si>
    <t>Revco-1204A21-X15S-13118-XS</t>
  </si>
  <si>
    <t>Revco-REL 1204A21-X16S-131146-XS</t>
  </si>
  <si>
    <t>Revco-REL 1204A21-X16S-131145-XS</t>
  </si>
  <si>
    <t>Thermo Scientific-FRGL1204A22-114990601100827</t>
  </si>
  <si>
    <t>Thermo Scientific-FRGL1204A22-114990601100826</t>
  </si>
  <si>
    <t>Thermo Scientific- FRGL2304A-153914101151028</t>
  </si>
  <si>
    <t>Thermo Scientific-FRGL2304A -01539138011510228</t>
  </si>
  <si>
    <t>Binder-BF 56-UL-20180000019208</t>
  </si>
  <si>
    <t>Binder-BD 23 UL-13-14263</t>
  </si>
  <si>
    <t>Binder-BF 115 UL-2018000018841</t>
  </si>
  <si>
    <t>Memmert-WNB7-L218.0443</t>
  </si>
  <si>
    <t>Refrigerador--Congelador</t>
  </si>
  <si>
    <t>Sanyo-MPR-414F-11060449</t>
  </si>
  <si>
    <t>Horno</t>
  </si>
  <si>
    <t>Binder-ED53-13-13180</t>
  </si>
  <si>
    <t>Autoclave</t>
  </si>
  <si>
    <t>Tuttnauer-</t>
  </si>
  <si>
    <t>Tuttnauer-ELCPVGP-D-13090222</t>
  </si>
  <si>
    <t>Bloque de calentamiento</t>
  </si>
  <si>
    <t>DuPont-Dry Block-133354061</t>
  </si>
  <si>
    <t>DUPONT-Dry Block Heater-133354054</t>
  </si>
  <si>
    <t>Bloque de calentamiento-Termoreactor</t>
  </si>
  <si>
    <t>TECHNE-DB-3D-139128-30</t>
  </si>
  <si>
    <t>TECHNE-DB-3D-R000102699</t>
  </si>
  <si>
    <t>NO PORTA</t>
  </si>
  <si>
    <t>Automated THermal Block </t>
  </si>
  <si>
    <t xml:space="preserve">hygiena -Bax-1000 -04301804 </t>
  </si>
  <si>
    <t>402-049</t>
  </si>
  <si>
    <t xml:space="preserve"> DuPont Thermal Block </t>
  </si>
  <si>
    <t>DUPONT-DUP-1000-01241407</t>
  </si>
  <si>
    <t>402-048</t>
  </si>
  <si>
    <t>PHCBI-panasonic-MPR-721R-PA-18030014</t>
  </si>
  <si>
    <t xml:space="preserve">Revco-MD UXF30086A-160142701 </t>
  </si>
  <si>
    <t>Thermo-scientific TDE30086FA-1117504601191000</t>
  </si>
  <si>
    <t>Binder serial 20220000002713</t>
  </si>
  <si>
    <t>Binder</t>
  </si>
  <si>
    <t>Thermo Scientific</t>
  </si>
  <si>
    <t>Binder serial 20210000006532</t>
  </si>
  <si>
    <t>Refrigerador /congelador</t>
  </si>
  <si>
    <t xml:space="preserve">Haner </t>
  </si>
  <si>
    <t xml:space="preserve">Revco-ULT 1230A -1112726701171109 </t>
  </si>
  <si>
    <t>LPB</t>
  </si>
  <si>
    <t xml:space="preserve">Autoclave 120 L  </t>
  </si>
  <si>
    <t xml:space="preserve"> TUTTNAUER-4472-EP1R Serie 2504008</t>
  </si>
  <si>
    <t xml:space="preserve">Baño Serológico Digital  </t>
  </si>
  <si>
    <t>PrecisionScientific, 2864,205606-624</t>
  </si>
  <si>
    <t>Congelador Vertical</t>
  </si>
  <si>
    <t>Thermo Fisher Scientific , ULT 2140-9-A40, O125971201081004</t>
  </si>
  <si>
    <t>Incubadora de CO2</t>
  </si>
  <si>
    <t>Baxter, WJ301TAUA, TA-100757</t>
  </si>
  <si>
    <t>Baxter, WJ301TAUA, TA-100767</t>
  </si>
  <si>
    <t>Refrigerador vertical</t>
  </si>
  <si>
    <t>Revco, REL7504A19,Y09R-126110-YR</t>
  </si>
  <si>
    <t xml:space="preserve">Refrigerador vertical </t>
  </si>
  <si>
    <t>Thermo fisher scientific, REL7504A20, 0117490901100921</t>
  </si>
  <si>
    <t xml:space="preserve">Baño serológico </t>
  </si>
  <si>
    <t>Fisher Scientific , 2332, 230459-151</t>
  </si>
  <si>
    <t>ULTRACONGELADOR</t>
  </si>
  <si>
    <t>SANYO, MPR-414F, 9030144</t>
  </si>
  <si>
    <t>Refrigerador Vertical</t>
  </si>
  <si>
    <t>Thermo Fisher, REL 7504A, 155761201161006</t>
  </si>
  <si>
    <t>Sanyo, MDF-U73V, 70100337</t>
  </si>
  <si>
    <t>PHCBI, MDF-U731M, 180890368</t>
  </si>
  <si>
    <t>LFMDMYOT</t>
  </si>
  <si>
    <t>Sistema Lubricante de Condones (Juego  baños ultra sonidos "15 Unidades")</t>
  </si>
  <si>
    <t>MARCA: LT BRAND, MODELO: LT-05C y SERIE:SERIE</t>
  </si>
  <si>
    <t xml:space="preserve"> I-FQ-EQ-043</t>
  </si>
  <si>
    <t>Horno Labec</t>
  </si>
  <si>
    <t>Marca: Labec Modelo ODWF24 Serie: Q795</t>
  </si>
  <si>
    <t>I-FQ-EQ-044A</t>
  </si>
  <si>
    <t>Baño
LAUDA</t>
  </si>
  <si>
    <t xml:space="preserve">Marca  LAUDA
Fabricante LAUDA
Modelo Loop L100
Serial (S/N) S170002411
</t>
  </si>
  <si>
    <t xml:space="preserve"> I-FQ-EQ-094</t>
  </si>
  <si>
    <t>Equipo para evaluación de flujo en Cateteres Venosos Centrales y periféricos</t>
  </si>
  <si>
    <t>Biomat</t>
  </si>
  <si>
    <t xml:space="preserve"> I-FQ-EQ-095</t>
  </si>
  <si>
    <t>OGM</t>
  </si>
  <si>
    <t>Horno de Convección Forzada</t>
  </si>
  <si>
    <t>Binder
FD53 – UL
15-06923</t>
  </si>
  <si>
    <t>OGM-056</t>
  </si>
  <si>
    <t>Horno de Secado de Convección Forzada</t>
  </si>
  <si>
    <t>Binder
FD115-UL
16-03919</t>
  </si>
  <si>
    <t>OGM-062</t>
  </si>
  <si>
    <t>Congelador reactivos</t>
  </si>
  <si>
    <t>Panasonic
SF-L6111W-P
160700510</t>
  </si>
  <si>
    <t>OGM-065</t>
  </si>
  <si>
    <t>LMBPFYOT</t>
  </si>
  <si>
    <t>Marca Biolab, Modelo AC-300, SN: 0711-117</t>
  </si>
  <si>
    <t>Baño Serológico</t>
  </si>
  <si>
    <t>Marca Memmert, Modelo WNB14, SN: L.409.0620</t>
  </si>
  <si>
    <t>Marca Thermo Scientific, Modelo 803 CA, SN: 300201518</t>
  </si>
  <si>
    <t>Marca Memmert, Modelo WNB 7, SN: L219.0067</t>
  </si>
  <si>
    <t>Congelador-Refrigerador</t>
  </si>
  <si>
    <t>Marca Panasonic, Modelo MPR-414F-PA, SN: 13080586</t>
  </si>
  <si>
    <t>Horno de Convención Forzada</t>
  </si>
  <si>
    <t>Marca Binder, Modelo FD-53-UL, SN: 15-14099</t>
  </si>
  <si>
    <t>Horno Despirogenizador</t>
  </si>
  <si>
    <t>Marca Binder, Modelo FED 115-UL, SN: 13-14460</t>
  </si>
  <si>
    <t>Horno de Secado</t>
  </si>
  <si>
    <t>Marca Binder, Modelo ED 240, SN: 04-59067</t>
  </si>
  <si>
    <t>05999</t>
  </si>
  <si>
    <t>Incubadora de Hongos y Levaduras</t>
  </si>
  <si>
    <t>Marca Sanyo, Modelo MIR-553, SN: 9010023</t>
  </si>
  <si>
    <t>Incubadora de Bacterias</t>
  </si>
  <si>
    <t>Marca Sanyo, Modelo MIR-553, SN: 9010018</t>
  </si>
  <si>
    <t>Marca ThermoScientific, Modelo FRGL404A20, SN: 0116378601111031</t>
  </si>
  <si>
    <t xml:space="preserve">Horno de Secado al Vacio </t>
  </si>
  <si>
    <t>Marca Binder, Modelo VD 53 - UL, S/N 20180000010015</t>
  </si>
  <si>
    <t>CANTIDAD</t>
  </si>
  <si>
    <t>VALOR TOTAL CON IVA</t>
  </si>
  <si>
    <t>FORMATO DE OFERTA ECONOMICA SASI XX DE 2025</t>
  </si>
  <si>
    <t>TOTAL VALORES UNITARIOS SIN IVA</t>
  </si>
  <si>
    <t>TOTAL VALORES UNITARIOS CON IVA</t>
  </si>
  <si>
    <t>TOTAL OFERTA ECONOMICA GRUPO 1</t>
  </si>
  <si>
    <t>NOMBRE DEL PROPONENTE</t>
  </si>
  <si>
    <t>NIT</t>
  </si>
  <si>
    <t>NOMBRE DEL REPRESENTANTE LEGAL</t>
  </si>
  <si>
    <t>CEDULA</t>
  </si>
  <si>
    <t>FIRMA</t>
  </si>
  <si>
    <t>VALOR UNITARIO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</si>
</sst>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_-;_-@_-"/>
    <numFmt numFmtId="165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Calibri"/>
      <family val="2"/>
      <scheme val="minor"/>
    </font>
    <font>
      <b/>
      <sz val="14"/>
      <color theme="1"/>
      <name val="Arial"/>
      <family val="2"/>
    </font>
    <font>
      <b/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3" borderId="3" xfId="0" applyFont="1" applyFill="1" applyBorder="1" applyAlignment="1">
      <alignment horizontal="center" vertical="center" textRotation="90" wrapText="1"/>
    </xf>
    <xf numFmtId="0" fontId="9" fillId="3" borderId="4" xfId="0" applyFont="1" applyFill="1" applyBorder="1" applyAlignment="1">
      <alignment horizontal="center" vertical="center" textRotation="90" wrapText="1"/>
    </xf>
    <xf numFmtId="0" fontId="8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/>
    <xf numFmtId="0" fontId="2" fillId="0" borderId="0" xfId="0" applyFont="1" applyAlignment="1">
      <alignment wrapText="1"/>
    </xf>
    <xf numFmtId="164" fontId="5" fillId="0" borderId="1" xfId="0" applyNumberFormat="1" applyFont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>
      <alignment horizontal="center" vertical="center" textRotation="90" wrapText="1"/>
    </xf>
    <xf numFmtId="164" fontId="7" fillId="0" borderId="2" xfId="0" applyNumberFormat="1" applyFont="1" applyBorder="1" applyAlignment="1">
      <alignment horizontal="center" vertical="center"/>
    </xf>
    <xf numFmtId="165" fontId="7" fillId="0" borderId="2" xfId="0" applyNumberFormat="1" applyFont="1" applyBorder="1" applyAlignment="1">
      <alignment horizontal="center" vertical="center"/>
    </xf>
    <xf numFmtId="165" fontId="7" fillId="0" borderId="10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/>
    <xf numFmtId="0" fontId="3" fillId="0" borderId="0" xfId="0" applyFont="1" applyAlignment="1">
      <alignment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3" fillId="3" borderId="9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164" fontId="5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12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5C5"/>
      <color rgb="FFFF8B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40582-DBFF-41D6-916F-76C3928A7634}">
  <dimension ref="A1:P176"/>
  <sheetViews>
    <sheetView tabSelected="1" zoomScale="112" zoomScaleNormal="112" workbookViewId="0">
      <selection activeCell="G5" sqref="G5"/>
    </sheetView>
  </sheetViews>
  <sheetFormatPr baseColWidth="10" defaultColWidth="0" defaultRowHeight="15" zeroHeight="1" x14ac:dyDescent="0.25"/>
  <cols>
    <col min="1" max="1" width="16.42578125" customWidth="1"/>
    <col min="2" max="3" width="11.7109375" customWidth="1"/>
    <col min="4" max="4" width="16.140625" style="13" customWidth="1"/>
    <col min="5" max="5" width="19" style="13" customWidth="1"/>
    <col min="6" max="6" width="11.7109375" customWidth="1"/>
    <col min="7" max="7" width="22.28515625" customWidth="1"/>
    <col min="8" max="8" width="23.42578125" customWidth="1"/>
    <col min="9" max="9" width="23.85546875" customWidth="1"/>
    <col min="10" max="12" width="16.7109375" hidden="1" customWidth="1"/>
    <col min="13" max="13" width="11.42578125" customWidth="1"/>
    <col min="14" max="16384" width="11.42578125" hidden="1"/>
  </cols>
  <sheetData>
    <row r="1" spans="1:12" x14ac:dyDescent="0.25">
      <c r="A1" s="26" t="s">
        <v>167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123.75" customHeight="1" x14ac:dyDescent="0.25">
      <c r="A2" s="1" t="s">
        <v>0</v>
      </c>
      <c r="B2" s="1" t="s">
        <v>1</v>
      </c>
      <c r="C2" s="1" t="s">
        <v>165</v>
      </c>
      <c r="D2" s="1" t="s">
        <v>2</v>
      </c>
      <c r="E2" s="1" t="s">
        <v>3</v>
      </c>
      <c r="F2" s="1" t="s">
        <v>4</v>
      </c>
      <c r="G2" s="17" t="s">
        <v>176</v>
      </c>
      <c r="H2" s="17" t="s">
        <v>6</v>
      </c>
      <c r="I2" s="17" t="s">
        <v>166</v>
      </c>
      <c r="J2" s="2" t="s">
        <v>5</v>
      </c>
      <c r="K2" s="2" t="s">
        <v>6</v>
      </c>
      <c r="L2" s="2" t="s">
        <v>166</v>
      </c>
    </row>
    <row r="3" spans="1:12" s="3" customFormat="1" ht="11.25" customHeight="1" x14ac:dyDescent="0.25">
      <c r="A3" s="33" t="s">
        <v>7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2" s="3" customFormat="1" ht="11.25" customHeight="1" x14ac:dyDescent="0.25">
      <c r="A4" s="34" t="s">
        <v>8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2" ht="45.75" customHeight="1" x14ac:dyDescent="0.25">
      <c r="A5" s="4" t="s">
        <v>8</v>
      </c>
      <c r="B5" s="4">
        <v>1</v>
      </c>
      <c r="C5" s="4">
        <v>1</v>
      </c>
      <c r="D5" s="5" t="s">
        <v>9</v>
      </c>
      <c r="E5" s="5" t="s">
        <v>10</v>
      </c>
      <c r="F5" s="4" t="str">
        <f>"03529"</f>
        <v>03529</v>
      </c>
      <c r="G5" s="16"/>
      <c r="H5" s="7">
        <f>IF(G5&gt;0,IF(G5&gt;J5,"VALOR UNITARIO SIN IVA EXCEDE EL VALOR UNITARIO ESTIMADO SIN IVA, FAVOR AJUSTAR",ROUND(G5*(1+0.19),0)),0)</f>
        <v>0</v>
      </c>
      <c r="I5" s="7">
        <f>IFERROR(H5*C5,IF(G5&gt;J5,"VALOR UNITARIO SIN IVA EXCEDE EL VALOR UNITARIO ESTIMADO SIN IVA, FAVOR AJUSTAR",0))</f>
        <v>0</v>
      </c>
      <c r="J5" s="8">
        <v>941900.64</v>
      </c>
      <c r="K5" s="9">
        <v>1120862</v>
      </c>
      <c r="L5" s="9">
        <v>1120862</v>
      </c>
    </row>
    <row r="6" spans="1:12" ht="45.75" customHeight="1" x14ac:dyDescent="0.25">
      <c r="A6" s="4" t="s">
        <v>8</v>
      </c>
      <c r="B6" s="4">
        <v>2</v>
      </c>
      <c r="C6" s="4">
        <v>1</v>
      </c>
      <c r="D6" s="5" t="s">
        <v>11</v>
      </c>
      <c r="E6" s="5" t="s">
        <v>12</v>
      </c>
      <c r="F6" s="4" t="str">
        <f>"04930"</f>
        <v>04930</v>
      </c>
      <c r="G6" s="16"/>
      <c r="H6" s="7">
        <f t="shared" ref="H6:H16" si="0">IF(G6&gt;0,IF(G6&gt;J6,"VALOR UNITARIO SIN IVA EXCEDE EL VALOR UNITARIO ESTIMADO SIN IVA, FAVOR AJUSTAR",ROUND(G6*(1+0.19),0)),0)</f>
        <v>0</v>
      </c>
      <c r="I6" s="7">
        <f t="shared" ref="I6:I16" si="1">IFERROR(H6*C6,IF(G6&gt;J6,"VALOR UNITARIO SIN IVA EXCEDE EL VALOR UNITARIO ESTIMADO SIN IVA, FAVOR AJUSTAR",0))</f>
        <v>0</v>
      </c>
      <c r="J6" s="8">
        <v>987260.49</v>
      </c>
      <c r="K6" s="9">
        <v>1174840</v>
      </c>
      <c r="L6" s="9">
        <v>1174840</v>
      </c>
    </row>
    <row r="7" spans="1:12" ht="45.75" customHeight="1" x14ac:dyDescent="0.25">
      <c r="A7" s="4" t="s">
        <v>8</v>
      </c>
      <c r="B7" s="4">
        <v>3</v>
      </c>
      <c r="C7" s="4">
        <v>1</v>
      </c>
      <c r="D7" s="5" t="s">
        <v>11</v>
      </c>
      <c r="E7" s="5" t="s">
        <v>13</v>
      </c>
      <c r="F7" s="4">
        <v>11813</v>
      </c>
      <c r="G7" s="16"/>
      <c r="H7" s="7">
        <f t="shared" si="0"/>
        <v>0</v>
      </c>
      <c r="I7" s="7">
        <f t="shared" si="1"/>
        <v>0</v>
      </c>
      <c r="J7" s="8">
        <v>865552.7</v>
      </c>
      <c r="K7" s="9">
        <v>1030008</v>
      </c>
      <c r="L7" s="9">
        <v>1030008</v>
      </c>
    </row>
    <row r="8" spans="1:12" ht="45.75" customHeight="1" x14ac:dyDescent="0.25">
      <c r="A8" s="4" t="s">
        <v>8</v>
      </c>
      <c r="B8" s="4">
        <v>4</v>
      </c>
      <c r="C8" s="4">
        <v>1</v>
      </c>
      <c r="D8" s="5" t="s">
        <v>163</v>
      </c>
      <c r="E8" s="5" t="s">
        <v>164</v>
      </c>
      <c r="F8" s="4">
        <v>26215</v>
      </c>
      <c r="G8" s="16"/>
      <c r="H8" s="7">
        <f t="shared" si="0"/>
        <v>0</v>
      </c>
      <c r="I8" s="7">
        <f t="shared" si="1"/>
        <v>0</v>
      </c>
      <c r="J8" s="8">
        <v>1224837.54</v>
      </c>
      <c r="K8" s="9">
        <v>1457557</v>
      </c>
      <c r="L8" s="9">
        <v>1457557</v>
      </c>
    </row>
    <row r="9" spans="1:12" ht="45.75" customHeight="1" x14ac:dyDescent="0.25">
      <c r="A9" s="4" t="s">
        <v>8</v>
      </c>
      <c r="B9" s="4">
        <v>5</v>
      </c>
      <c r="C9" s="4">
        <v>1</v>
      </c>
      <c r="D9" s="5" t="s">
        <v>14</v>
      </c>
      <c r="E9" s="5" t="s">
        <v>15</v>
      </c>
      <c r="F9" s="4" t="str">
        <f>"00966"</f>
        <v>00966</v>
      </c>
      <c r="G9" s="16"/>
      <c r="H9" s="7">
        <f t="shared" si="0"/>
        <v>0</v>
      </c>
      <c r="I9" s="7">
        <f t="shared" si="1"/>
        <v>0</v>
      </c>
      <c r="J9" s="8">
        <v>1058972.6000000001</v>
      </c>
      <c r="K9" s="9">
        <v>1260177</v>
      </c>
      <c r="L9" s="9">
        <v>1260177</v>
      </c>
    </row>
    <row r="10" spans="1:12" ht="45.75" customHeight="1" x14ac:dyDescent="0.25">
      <c r="A10" s="4" t="s">
        <v>8</v>
      </c>
      <c r="B10" s="4">
        <v>6</v>
      </c>
      <c r="C10" s="4">
        <v>1</v>
      </c>
      <c r="D10" s="5" t="s">
        <v>16</v>
      </c>
      <c r="E10" s="5" t="s">
        <v>17</v>
      </c>
      <c r="F10" s="4" t="str">
        <f>"03162"</f>
        <v>03162</v>
      </c>
      <c r="G10" s="16"/>
      <c r="H10" s="7">
        <f t="shared" si="0"/>
        <v>0</v>
      </c>
      <c r="I10" s="7">
        <f t="shared" si="1"/>
        <v>0</v>
      </c>
      <c r="J10" s="8">
        <v>1167341.25</v>
      </c>
      <c r="K10" s="9">
        <v>1389136</v>
      </c>
      <c r="L10" s="9">
        <v>1389136</v>
      </c>
    </row>
    <row r="11" spans="1:12" ht="45.75" customHeight="1" x14ac:dyDescent="0.25">
      <c r="A11" s="4" t="s">
        <v>8</v>
      </c>
      <c r="B11" s="4">
        <v>7</v>
      </c>
      <c r="C11" s="4">
        <v>1</v>
      </c>
      <c r="D11" s="5" t="s">
        <v>14</v>
      </c>
      <c r="E11" s="5" t="s">
        <v>18</v>
      </c>
      <c r="F11" s="4" t="str">
        <f>"08210"</f>
        <v>08210</v>
      </c>
      <c r="G11" s="16"/>
      <c r="H11" s="7">
        <f t="shared" si="0"/>
        <v>0</v>
      </c>
      <c r="I11" s="7">
        <f t="shared" si="1"/>
        <v>0</v>
      </c>
      <c r="J11" s="8">
        <v>957140.69</v>
      </c>
      <c r="K11" s="9">
        <v>1138997</v>
      </c>
      <c r="L11" s="9">
        <v>1138997</v>
      </c>
    </row>
    <row r="12" spans="1:12" ht="45.75" customHeight="1" x14ac:dyDescent="0.25">
      <c r="A12" s="4" t="s">
        <v>8</v>
      </c>
      <c r="B12" s="4">
        <v>8</v>
      </c>
      <c r="C12" s="4">
        <v>1</v>
      </c>
      <c r="D12" s="5" t="s">
        <v>19</v>
      </c>
      <c r="E12" s="5" t="s">
        <v>20</v>
      </c>
      <c r="F12" s="4" t="str">
        <f>"09731"</f>
        <v>09731</v>
      </c>
      <c r="G12" s="16"/>
      <c r="H12" s="7">
        <f t="shared" si="0"/>
        <v>0</v>
      </c>
      <c r="I12" s="7">
        <f t="shared" si="1"/>
        <v>0</v>
      </c>
      <c r="J12" s="8">
        <v>959881.78</v>
      </c>
      <c r="K12" s="9">
        <v>1142259</v>
      </c>
      <c r="L12" s="9">
        <v>1142259</v>
      </c>
    </row>
    <row r="13" spans="1:12" ht="45.75" customHeight="1" x14ac:dyDescent="0.25">
      <c r="A13" s="4" t="s">
        <v>8</v>
      </c>
      <c r="B13" s="4">
        <v>9</v>
      </c>
      <c r="C13" s="4">
        <v>1</v>
      </c>
      <c r="D13" s="5" t="s">
        <v>16</v>
      </c>
      <c r="E13" s="5" t="s">
        <v>21</v>
      </c>
      <c r="F13" s="4" t="str">
        <f>"09736"</f>
        <v>09736</v>
      </c>
      <c r="G13" s="16"/>
      <c r="H13" s="7">
        <f t="shared" si="0"/>
        <v>0</v>
      </c>
      <c r="I13" s="7">
        <f t="shared" si="1"/>
        <v>0</v>
      </c>
      <c r="J13" s="8">
        <v>1266514.3500000001</v>
      </c>
      <c r="K13" s="9">
        <v>1507152</v>
      </c>
      <c r="L13" s="9">
        <v>1507152</v>
      </c>
    </row>
    <row r="14" spans="1:12" ht="45.75" customHeight="1" x14ac:dyDescent="0.25">
      <c r="A14" s="4" t="s">
        <v>8</v>
      </c>
      <c r="B14" s="4">
        <v>10</v>
      </c>
      <c r="C14" s="4">
        <v>1</v>
      </c>
      <c r="D14" s="5" t="s">
        <v>22</v>
      </c>
      <c r="E14" s="5" t="s">
        <v>23</v>
      </c>
      <c r="F14" s="4">
        <v>25586</v>
      </c>
      <c r="G14" s="16"/>
      <c r="H14" s="7">
        <f t="shared" si="0"/>
        <v>0</v>
      </c>
      <c r="I14" s="7">
        <f t="shared" si="1"/>
        <v>0</v>
      </c>
      <c r="J14" s="8">
        <v>972670.65</v>
      </c>
      <c r="K14" s="9">
        <v>1157478</v>
      </c>
      <c r="L14" s="9">
        <v>1157478</v>
      </c>
    </row>
    <row r="15" spans="1:12" ht="45.75" customHeight="1" x14ac:dyDescent="0.25">
      <c r="A15" s="4" t="s">
        <v>8</v>
      </c>
      <c r="B15" s="4">
        <v>11</v>
      </c>
      <c r="C15" s="4">
        <v>1</v>
      </c>
      <c r="D15" s="5" t="s">
        <v>24</v>
      </c>
      <c r="E15" s="5" t="s">
        <v>25</v>
      </c>
      <c r="F15" s="4">
        <v>26216</v>
      </c>
      <c r="G15" s="16"/>
      <c r="H15" s="7">
        <f t="shared" si="0"/>
        <v>0</v>
      </c>
      <c r="I15" s="7">
        <f t="shared" si="1"/>
        <v>0</v>
      </c>
      <c r="J15" s="8">
        <v>1162139.96</v>
      </c>
      <c r="K15" s="9">
        <v>1382947</v>
      </c>
      <c r="L15" s="9">
        <v>1382947</v>
      </c>
    </row>
    <row r="16" spans="1:12" ht="45.75" customHeight="1" x14ac:dyDescent="0.25">
      <c r="A16" s="4" t="s">
        <v>8</v>
      </c>
      <c r="B16" s="4">
        <v>12</v>
      </c>
      <c r="C16" s="4">
        <v>1</v>
      </c>
      <c r="D16" s="5" t="s">
        <v>26</v>
      </c>
      <c r="E16" s="5" t="s">
        <v>27</v>
      </c>
      <c r="F16" s="4">
        <v>26223</v>
      </c>
      <c r="G16" s="16"/>
      <c r="H16" s="7">
        <f t="shared" si="0"/>
        <v>0</v>
      </c>
      <c r="I16" s="7">
        <f t="shared" si="1"/>
        <v>0</v>
      </c>
      <c r="J16" s="8">
        <v>1490304.94</v>
      </c>
      <c r="K16" s="9">
        <v>1773463</v>
      </c>
      <c r="L16" s="9">
        <v>1773463</v>
      </c>
    </row>
    <row r="17" spans="1:16" s="3" customFormat="1" ht="13.5" customHeight="1" x14ac:dyDescent="0.25">
      <c r="A17" s="30" t="s">
        <v>28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2"/>
      <c r="M17"/>
      <c r="N17"/>
      <c r="O17"/>
      <c r="P17"/>
    </row>
    <row r="18" spans="1:16" ht="49.5" customHeight="1" x14ac:dyDescent="0.25">
      <c r="A18" s="10" t="s">
        <v>28</v>
      </c>
      <c r="B18" s="10">
        <f>B16+1</f>
        <v>13</v>
      </c>
      <c r="C18" s="10">
        <v>1</v>
      </c>
      <c r="D18" s="11" t="s">
        <v>29</v>
      </c>
      <c r="E18" s="11" t="s">
        <v>30</v>
      </c>
      <c r="F18" s="10">
        <v>9954</v>
      </c>
      <c r="G18" s="16"/>
      <c r="H18" s="7">
        <f t="shared" ref="H18" si="2">IF(G18&gt;0,IF(G18&gt;J18,"VALOR UNITARIO SIN IVA EXCEDE EL VALOR UNITARIO ESTIMADO SIN IVA, FAVOR AJUSTAR",ROUND(G18*(1+0.19),0)),0)</f>
        <v>0</v>
      </c>
      <c r="I18" s="7">
        <f t="shared" ref="I18" si="3">IFERROR(H18*C18,IF(G18&gt;J18,"VALOR UNITARIO SIN IVA EXCEDE EL VALOR UNITARIO ESTIMADO SIN IVA, FAVOR AJUSTAR",0))</f>
        <v>0</v>
      </c>
      <c r="J18" s="8">
        <v>936589.92</v>
      </c>
      <c r="K18" s="9">
        <v>1114542</v>
      </c>
      <c r="L18" s="9">
        <v>1114542</v>
      </c>
    </row>
    <row r="19" spans="1:16" ht="49.5" customHeight="1" x14ac:dyDescent="0.25">
      <c r="A19" s="10" t="s">
        <v>28</v>
      </c>
      <c r="B19" s="10">
        <f>B18+1</f>
        <v>14</v>
      </c>
      <c r="C19" s="10">
        <v>1</v>
      </c>
      <c r="D19" s="11" t="s">
        <v>29</v>
      </c>
      <c r="E19" s="11" t="s">
        <v>31</v>
      </c>
      <c r="F19" s="10" t="s">
        <v>32</v>
      </c>
      <c r="G19" s="16"/>
      <c r="H19" s="7">
        <f t="shared" ref="H19:H68" si="4">IF(G19&gt;0,IF(G19&gt;J19,"VALOR UNITARIO SIN IVA EXCEDE EL VALOR UNITARIO ESTIMADO SIN IVA, FAVOR AJUSTAR",ROUND(G19*(1+0.19),0)),0)</f>
        <v>0</v>
      </c>
      <c r="I19" s="7">
        <f t="shared" ref="I19:I68" si="5">IFERROR(H19*C19,IF(G19&gt;J19,"VALOR UNITARIO SIN IVA EXCEDE EL VALOR UNITARIO ESTIMADO SIN IVA, FAVOR AJUSTAR",0))</f>
        <v>0</v>
      </c>
      <c r="J19" s="8">
        <v>936589.92</v>
      </c>
      <c r="K19" s="9">
        <v>1114542</v>
      </c>
      <c r="L19" s="9">
        <v>1114542</v>
      </c>
    </row>
    <row r="20" spans="1:16" ht="49.5" customHeight="1" x14ac:dyDescent="0.25">
      <c r="A20" s="10" t="s">
        <v>28</v>
      </c>
      <c r="B20" s="10">
        <f t="shared" ref="B20:B68" si="6">B19+1</f>
        <v>15</v>
      </c>
      <c r="C20" s="10">
        <v>1</v>
      </c>
      <c r="D20" s="11" t="s">
        <v>29</v>
      </c>
      <c r="E20" s="11" t="s">
        <v>30</v>
      </c>
      <c r="F20" s="10">
        <v>9953</v>
      </c>
      <c r="G20" s="16"/>
      <c r="H20" s="7">
        <f t="shared" si="4"/>
        <v>0</v>
      </c>
      <c r="I20" s="7">
        <f t="shared" si="5"/>
        <v>0</v>
      </c>
      <c r="J20" s="8">
        <v>885585.01</v>
      </c>
      <c r="K20" s="9">
        <v>1053846</v>
      </c>
      <c r="L20" s="9">
        <v>1053846</v>
      </c>
    </row>
    <row r="21" spans="1:16" ht="49.5" customHeight="1" x14ac:dyDescent="0.25">
      <c r="A21" s="10" t="s">
        <v>28</v>
      </c>
      <c r="B21" s="10">
        <f t="shared" si="6"/>
        <v>16</v>
      </c>
      <c r="C21" s="10">
        <v>1</v>
      </c>
      <c r="D21" s="11" t="s">
        <v>29</v>
      </c>
      <c r="E21" s="11" t="s">
        <v>33</v>
      </c>
      <c r="F21" s="10">
        <v>6518</v>
      </c>
      <c r="G21" s="16"/>
      <c r="H21" s="7">
        <f t="shared" si="4"/>
        <v>0</v>
      </c>
      <c r="I21" s="7">
        <f t="shared" si="5"/>
        <v>0</v>
      </c>
      <c r="J21" s="8">
        <v>932405.39</v>
      </c>
      <c r="K21" s="9">
        <v>1109562</v>
      </c>
      <c r="L21" s="9">
        <v>1109562</v>
      </c>
    </row>
    <row r="22" spans="1:16" ht="49.5" customHeight="1" x14ac:dyDescent="0.25">
      <c r="A22" s="10" t="s">
        <v>28</v>
      </c>
      <c r="B22" s="10">
        <f t="shared" si="6"/>
        <v>17</v>
      </c>
      <c r="C22" s="10">
        <v>1</v>
      </c>
      <c r="D22" s="11" t="s">
        <v>34</v>
      </c>
      <c r="E22" s="11" t="s">
        <v>35</v>
      </c>
      <c r="F22" s="10">
        <v>7535</v>
      </c>
      <c r="G22" s="16"/>
      <c r="H22" s="7">
        <f t="shared" si="4"/>
        <v>0</v>
      </c>
      <c r="I22" s="7">
        <f t="shared" si="5"/>
        <v>0</v>
      </c>
      <c r="J22" s="8">
        <v>1086769.45</v>
      </c>
      <c r="K22" s="9">
        <v>1293256</v>
      </c>
      <c r="L22" s="9">
        <v>1293256</v>
      </c>
    </row>
    <row r="23" spans="1:16" ht="49.5" customHeight="1" x14ac:dyDescent="0.25">
      <c r="A23" s="10" t="s">
        <v>28</v>
      </c>
      <c r="B23" s="10">
        <f t="shared" si="6"/>
        <v>18</v>
      </c>
      <c r="C23" s="10">
        <v>1</v>
      </c>
      <c r="D23" s="11" t="s">
        <v>29</v>
      </c>
      <c r="E23" s="11" t="s">
        <v>36</v>
      </c>
      <c r="F23" s="10">
        <v>6517</v>
      </c>
      <c r="G23" s="16"/>
      <c r="H23" s="7">
        <f t="shared" si="4"/>
        <v>0</v>
      </c>
      <c r="I23" s="7">
        <f t="shared" si="5"/>
        <v>0</v>
      </c>
      <c r="J23" s="8">
        <v>1024195.99</v>
      </c>
      <c r="K23" s="9">
        <v>1218793</v>
      </c>
      <c r="L23" s="9">
        <v>1218793</v>
      </c>
    </row>
    <row r="24" spans="1:16" ht="49.5" customHeight="1" x14ac:dyDescent="0.25">
      <c r="A24" s="10" t="s">
        <v>28</v>
      </c>
      <c r="B24" s="10">
        <f t="shared" si="6"/>
        <v>19</v>
      </c>
      <c r="C24" s="10">
        <v>1</v>
      </c>
      <c r="D24" s="11" t="s">
        <v>29</v>
      </c>
      <c r="E24" s="11" t="s">
        <v>37</v>
      </c>
      <c r="F24" s="10">
        <v>24776</v>
      </c>
      <c r="G24" s="16"/>
      <c r="H24" s="7">
        <f t="shared" si="4"/>
        <v>0</v>
      </c>
      <c r="I24" s="7">
        <f t="shared" si="5"/>
        <v>0</v>
      </c>
      <c r="J24" s="8">
        <v>987696.01</v>
      </c>
      <c r="K24" s="9">
        <v>1175358</v>
      </c>
      <c r="L24" s="9">
        <v>1175358</v>
      </c>
    </row>
    <row r="25" spans="1:16" ht="49.5" customHeight="1" x14ac:dyDescent="0.25">
      <c r="A25" s="10" t="s">
        <v>28</v>
      </c>
      <c r="B25" s="10">
        <f t="shared" si="6"/>
        <v>20</v>
      </c>
      <c r="C25" s="10">
        <v>1</v>
      </c>
      <c r="D25" s="11" t="s">
        <v>38</v>
      </c>
      <c r="E25" s="11" t="s">
        <v>39</v>
      </c>
      <c r="F25" s="10" t="s">
        <v>40</v>
      </c>
      <c r="G25" s="16"/>
      <c r="H25" s="7">
        <f t="shared" si="4"/>
        <v>0</v>
      </c>
      <c r="I25" s="7">
        <f t="shared" si="5"/>
        <v>0</v>
      </c>
      <c r="J25" s="8">
        <v>1244215.81</v>
      </c>
      <c r="K25" s="9">
        <v>1480617</v>
      </c>
      <c r="L25" s="9">
        <v>1480617</v>
      </c>
    </row>
    <row r="26" spans="1:16" ht="49.5" customHeight="1" x14ac:dyDescent="0.25">
      <c r="A26" s="10" t="s">
        <v>28</v>
      </c>
      <c r="B26" s="10">
        <f t="shared" si="6"/>
        <v>21</v>
      </c>
      <c r="C26" s="10">
        <v>1</v>
      </c>
      <c r="D26" s="11" t="s">
        <v>41</v>
      </c>
      <c r="E26" s="11" t="s">
        <v>42</v>
      </c>
      <c r="F26" s="10">
        <v>967</v>
      </c>
      <c r="G26" s="16"/>
      <c r="H26" s="7">
        <f t="shared" si="4"/>
        <v>0</v>
      </c>
      <c r="I26" s="7">
        <f t="shared" si="5"/>
        <v>0</v>
      </c>
      <c r="J26" s="8">
        <v>942036.39</v>
      </c>
      <c r="K26" s="9">
        <v>1121023</v>
      </c>
      <c r="L26" s="9">
        <v>1121023</v>
      </c>
    </row>
    <row r="27" spans="1:16" ht="49.5" customHeight="1" x14ac:dyDescent="0.25">
      <c r="A27" s="10" t="s">
        <v>28</v>
      </c>
      <c r="B27" s="10">
        <f t="shared" si="6"/>
        <v>22</v>
      </c>
      <c r="C27" s="10">
        <v>1</v>
      </c>
      <c r="D27" s="11" t="s">
        <v>41</v>
      </c>
      <c r="E27" s="11" t="s">
        <v>43</v>
      </c>
      <c r="F27" s="10">
        <v>4933</v>
      </c>
      <c r="G27" s="16"/>
      <c r="H27" s="7">
        <f t="shared" si="4"/>
        <v>0</v>
      </c>
      <c r="I27" s="7">
        <f t="shared" si="5"/>
        <v>0</v>
      </c>
      <c r="J27" s="8">
        <v>942036.39</v>
      </c>
      <c r="K27" s="9">
        <v>1121023</v>
      </c>
      <c r="L27" s="9">
        <v>1121023</v>
      </c>
    </row>
    <row r="28" spans="1:16" ht="49.5" customHeight="1" x14ac:dyDescent="0.25">
      <c r="A28" s="10" t="s">
        <v>28</v>
      </c>
      <c r="B28" s="10">
        <f t="shared" si="6"/>
        <v>23</v>
      </c>
      <c r="C28" s="10">
        <v>1</v>
      </c>
      <c r="D28" s="11" t="s">
        <v>41</v>
      </c>
      <c r="E28" s="11" t="s">
        <v>44</v>
      </c>
      <c r="F28" s="10">
        <v>6087</v>
      </c>
      <c r="G28" s="16"/>
      <c r="H28" s="7">
        <f t="shared" si="4"/>
        <v>0</v>
      </c>
      <c r="I28" s="7">
        <f t="shared" si="5"/>
        <v>0</v>
      </c>
      <c r="J28" s="8">
        <v>942036.39</v>
      </c>
      <c r="K28" s="9">
        <v>1121023</v>
      </c>
      <c r="L28" s="9">
        <v>1121023</v>
      </c>
    </row>
    <row r="29" spans="1:16" ht="49.5" customHeight="1" x14ac:dyDescent="0.25">
      <c r="A29" s="10" t="s">
        <v>28</v>
      </c>
      <c r="B29" s="10">
        <f t="shared" si="6"/>
        <v>24</v>
      </c>
      <c r="C29" s="10">
        <v>1</v>
      </c>
      <c r="D29" s="11" t="s">
        <v>41</v>
      </c>
      <c r="E29" s="11" t="s">
        <v>45</v>
      </c>
      <c r="F29" s="10">
        <v>10780</v>
      </c>
      <c r="G29" s="16"/>
      <c r="H29" s="7">
        <f t="shared" si="4"/>
        <v>0</v>
      </c>
      <c r="I29" s="7">
        <f t="shared" si="5"/>
        <v>0</v>
      </c>
      <c r="J29" s="8">
        <v>942036.39</v>
      </c>
      <c r="K29" s="9">
        <v>1121023</v>
      </c>
      <c r="L29" s="9">
        <v>1121023</v>
      </c>
    </row>
    <row r="30" spans="1:16" ht="49.5" customHeight="1" x14ac:dyDescent="0.25">
      <c r="A30" s="10" t="s">
        <v>28</v>
      </c>
      <c r="B30" s="10">
        <f t="shared" si="6"/>
        <v>25</v>
      </c>
      <c r="C30" s="10">
        <v>1</v>
      </c>
      <c r="D30" s="11" t="s">
        <v>41</v>
      </c>
      <c r="E30" s="11" t="s">
        <v>46</v>
      </c>
      <c r="F30" s="10">
        <v>10781</v>
      </c>
      <c r="G30" s="16"/>
      <c r="H30" s="7">
        <f t="shared" si="4"/>
        <v>0</v>
      </c>
      <c r="I30" s="7">
        <f t="shared" si="5"/>
        <v>0</v>
      </c>
      <c r="J30" s="8">
        <v>942036.39</v>
      </c>
      <c r="K30" s="9">
        <v>1121023</v>
      </c>
      <c r="L30" s="9">
        <v>1121023</v>
      </c>
    </row>
    <row r="31" spans="1:16" ht="49.5" customHeight="1" x14ac:dyDescent="0.25">
      <c r="A31" s="10" t="s">
        <v>28</v>
      </c>
      <c r="B31" s="10">
        <f t="shared" si="6"/>
        <v>26</v>
      </c>
      <c r="C31" s="10">
        <v>1</v>
      </c>
      <c r="D31" s="11" t="s">
        <v>41</v>
      </c>
      <c r="E31" s="11" t="s">
        <v>47</v>
      </c>
      <c r="F31" s="10">
        <v>10782</v>
      </c>
      <c r="G31" s="16"/>
      <c r="H31" s="7">
        <f t="shared" si="4"/>
        <v>0</v>
      </c>
      <c r="I31" s="7">
        <f t="shared" si="5"/>
        <v>0</v>
      </c>
      <c r="J31" s="8">
        <v>942036.39</v>
      </c>
      <c r="K31" s="9">
        <v>1121023</v>
      </c>
      <c r="L31" s="9">
        <v>1121023</v>
      </c>
    </row>
    <row r="32" spans="1:16" ht="49.5" customHeight="1" x14ac:dyDescent="0.25">
      <c r="A32" s="10" t="s">
        <v>28</v>
      </c>
      <c r="B32" s="10">
        <f t="shared" si="6"/>
        <v>27</v>
      </c>
      <c r="C32" s="10">
        <v>1</v>
      </c>
      <c r="D32" s="11" t="s">
        <v>41</v>
      </c>
      <c r="E32" s="11" t="s">
        <v>48</v>
      </c>
      <c r="F32" s="10">
        <v>18604</v>
      </c>
      <c r="G32" s="16"/>
      <c r="H32" s="7">
        <f t="shared" si="4"/>
        <v>0</v>
      </c>
      <c r="I32" s="7">
        <f t="shared" si="5"/>
        <v>0</v>
      </c>
      <c r="J32" s="8">
        <v>1179836.94</v>
      </c>
      <c r="K32" s="9">
        <v>1404006</v>
      </c>
      <c r="L32" s="9">
        <v>1404006</v>
      </c>
    </row>
    <row r="33" spans="1:12" ht="49.5" customHeight="1" x14ac:dyDescent="0.25">
      <c r="A33" s="10" t="s">
        <v>28</v>
      </c>
      <c r="B33" s="10">
        <f t="shared" si="6"/>
        <v>28</v>
      </c>
      <c r="C33" s="10">
        <v>1</v>
      </c>
      <c r="D33" s="11" t="s">
        <v>41</v>
      </c>
      <c r="E33" s="11" t="s">
        <v>49</v>
      </c>
      <c r="F33" s="10">
        <v>24775</v>
      </c>
      <c r="G33" s="16"/>
      <c r="H33" s="7">
        <f t="shared" si="4"/>
        <v>0</v>
      </c>
      <c r="I33" s="7">
        <f t="shared" si="5"/>
        <v>0</v>
      </c>
      <c r="J33" s="8">
        <v>942036.39</v>
      </c>
      <c r="K33" s="9">
        <v>1121023</v>
      </c>
      <c r="L33" s="9">
        <v>1121023</v>
      </c>
    </row>
    <row r="34" spans="1:12" ht="49.5" customHeight="1" x14ac:dyDescent="0.25">
      <c r="A34" s="10" t="s">
        <v>28</v>
      </c>
      <c r="B34" s="10">
        <f t="shared" si="6"/>
        <v>29</v>
      </c>
      <c r="C34" s="10">
        <v>1</v>
      </c>
      <c r="D34" s="11" t="s">
        <v>41</v>
      </c>
      <c r="E34" s="11" t="s">
        <v>50</v>
      </c>
      <c r="F34" s="10">
        <v>23650</v>
      </c>
      <c r="G34" s="16"/>
      <c r="H34" s="7">
        <f t="shared" si="4"/>
        <v>0</v>
      </c>
      <c r="I34" s="7">
        <f t="shared" si="5"/>
        <v>0</v>
      </c>
      <c r="J34" s="8">
        <v>1010461.05</v>
      </c>
      <c r="K34" s="9">
        <v>1202449</v>
      </c>
      <c r="L34" s="9">
        <v>1202449</v>
      </c>
    </row>
    <row r="35" spans="1:12" ht="49.5" customHeight="1" x14ac:dyDescent="0.25">
      <c r="A35" s="10" t="s">
        <v>28</v>
      </c>
      <c r="B35" s="10">
        <f t="shared" si="6"/>
        <v>30</v>
      </c>
      <c r="C35" s="10">
        <v>1</v>
      </c>
      <c r="D35" s="11" t="s">
        <v>51</v>
      </c>
      <c r="E35" s="11" t="s">
        <v>52</v>
      </c>
      <c r="F35" s="10" t="s">
        <v>53</v>
      </c>
      <c r="G35" s="16"/>
      <c r="H35" s="7">
        <f t="shared" si="4"/>
        <v>0</v>
      </c>
      <c r="I35" s="7">
        <f t="shared" si="5"/>
        <v>0</v>
      </c>
      <c r="J35" s="8">
        <v>1301574.6499999999</v>
      </c>
      <c r="K35" s="9">
        <v>1548874</v>
      </c>
      <c r="L35" s="9">
        <v>1548874</v>
      </c>
    </row>
    <row r="36" spans="1:12" ht="49.5" customHeight="1" x14ac:dyDescent="0.25">
      <c r="A36" s="10" t="s">
        <v>28</v>
      </c>
      <c r="B36" s="10">
        <f t="shared" si="6"/>
        <v>31</v>
      </c>
      <c r="C36" s="10">
        <v>1</v>
      </c>
      <c r="D36" s="11" t="s">
        <v>51</v>
      </c>
      <c r="E36" s="11" t="s">
        <v>54</v>
      </c>
      <c r="F36" s="10" t="s">
        <v>55</v>
      </c>
      <c r="G36" s="16"/>
      <c r="H36" s="7">
        <f t="shared" si="4"/>
        <v>0</v>
      </c>
      <c r="I36" s="7">
        <f t="shared" si="5"/>
        <v>0</v>
      </c>
      <c r="J36" s="8">
        <v>1301574.6499999999</v>
      </c>
      <c r="K36" s="9">
        <v>1548874</v>
      </c>
      <c r="L36" s="9">
        <v>1548874</v>
      </c>
    </row>
    <row r="37" spans="1:12" ht="49.5" customHeight="1" x14ac:dyDescent="0.25">
      <c r="A37" s="10" t="s">
        <v>28</v>
      </c>
      <c r="B37" s="10">
        <f t="shared" si="6"/>
        <v>32</v>
      </c>
      <c r="C37" s="10">
        <v>1</v>
      </c>
      <c r="D37" s="11" t="s">
        <v>16</v>
      </c>
      <c r="E37" s="11" t="s">
        <v>56</v>
      </c>
      <c r="F37" s="10">
        <v>23896</v>
      </c>
      <c r="G37" s="16"/>
      <c r="H37" s="7">
        <f t="shared" si="4"/>
        <v>0</v>
      </c>
      <c r="I37" s="7">
        <f t="shared" si="5"/>
        <v>0</v>
      </c>
      <c r="J37" s="8">
        <v>1064266.17</v>
      </c>
      <c r="K37" s="9">
        <v>1266477</v>
      </c>
      <c r="L37" s="9">
        <v>1266477</v>
      </c>
    </row>
    <row r="38" spans="1:12" ht="49.5" customHeight="1" x14ac:dyDescent="0.25">
      <c r="A38" s="10" t="s">
        <v>28</v>
      </c>
      <c r="B38" s="10">
        <f t="shared" si="6"/>
        <v>33</v>
      </c>
      <c r="C38" s="10">
        <v>1</v>
      </c>
      <c r="D38" s="11" t="s">
        <v>22</v>
      </c>
      <c r="E38" s="11" t="s">
        <v>57</v>
      </c>
      <c r="F38" s="10">
        <v>9732</v>
      </c>
      <c r="G38" s="16"/>
      <c r="H38" s="7">
        <f t="shared" si="4"/>
        <v>0</v>
      </c>
      <c r="I38" s="7">
        <f t="shared" si="5"/>
        <v>0</v>
      </c>
      <c r="J38" s="8">
        <v>1007876.48</v>
      </c>
      <c r="K38" s="9">
        <v>1199373</v>
      </c>
      <c r="L38" s="9">
        <v>1199373</v>
      </c>
    </row>
    <row r="39" spans="1:12" ht="49.5" customHeight="1" x14ac:dyDescent="0.25">
      <c r="A39" s="10" t="s">
        <v>28</v>
      </c>
      <c r="B39" s="10">
        <f t="shared" si="6"/>
        <v>34</v>
      </c>
      <c r="C39" s="10">
        <v>1</v>
      </c>
      <c r="D39" s="11" t="s">
        <v>22</v>
      </c>
      <c r="E39" s="11" t="s">
        <v>58</v>
      </c>
      <c r="F39" s="10">
        <v>9733</v>
      </c>
      <c r="G39" s="16"/>
      <c r="H39" s="7">
        <f t="shared" si="4"/>
        <v>0</v>
      </c>
      <c r="I39" s="7">
        <f t="shared" si="5"/>
        <v>0</v>
      </c>
      <c r="J39" s="8">
        <v>1004131.08</v>
      </c>
      <c r="K39" s="9">
        <v>1194916</v>
      </c>
      <c r="L39" s="9">
        <v>1194916</v>
      </c>
    </row>
    <row r="40" spans="1:12" ht="49.5" customHeight="1" x14ac:dyDescent="0.25">
      <c r="A40" s="10" t="s">
        <v>28</v>
      </c>
      <c r="B40" s="10">
        <f t="shared" si="6"/>
        <v>35</v>
      </c>
      <c r="C40" s="10">
        <v>1</v>
      </c>
      <c r="D40" s="11" t="s">
        <v>22</v>
      </c>
      <c r="E40" s="11" t="s">
        <v>59</v>
      </c>
      <c r="F40" s="10">
        <v>9734</v>
      </c>
      <c r="G40" s="16"/>
      <c r="H40" s="7">
        <f t="shared" si="4"/>
        <v>0</v>
      </c>
      <c r="I40" s="7">
        <f t="shared" si="5"/>
        <v>0</v>
      </c>
      <c r="J40" s="8">
        <v>1007876.48</v>
      </c>
      <c r="K40" s="9">
        <v>1199373</v>
      </c>
      <c r="L40" s="9">
        <v>1199373</v>
      </c>
    </row>
    <row r="41" spans="1:12" ht="49.5" customHeight="1" x14ac:dyDescent="0.25">
      <c r="A41" s="10" t="s">
        <v>28</v>
      </c>
      <c r="B41" s="10">
        <f t="shared" si="6"/>
        <v>36</v>
      </c>
      <c r="C41" s="10">
        <v>1</v>
      </c>
      <c r="D41" s="11" t="s">
        <v>22</v>
      </c>
      <c r="E41" s="11" t="s">
        <v>60</v>
      </c>
      <c r="F41" s="10">
        <v>13311</v>
      </c>
      <c r="G41" s="16"/>
      <c r="H41" s="7">
        <f t="shared" si="4"/>
        <v>0</v>
      </c>
      <c r="I41" s="7">
        <f t="shared" si="5"/>
        <v>0</v>
      </c>
      <c r="J41" s="8">
        <v>1002863.21</v>
      </c>
      <c r="K41" s="9">
        <v>1193407</v>
      </c>
      <c r="L41" s="9">
        <v>1193407</v>
      </c>
    </row>
    <row r="42" spans="1:12" ht="49.5" customHeight="1" x14ac:dyDescent="0.25">
      <c r="A42" s="10" t="s">
        <v>28</v>
      </c>
      <c r="B42" s="10">
        <f t="shared" si="6"/>
        <v>37</v>
      </c>
      <c r="C42" s="10">
        <v>1</v>
      </c>
      <c r="D42" s="11" t="s">
        <v>22</v>
      </c>
      <c r="E42" s="11" t="s">
        <v>61</v>
      </c>
      <c r="F42" s="10">
        <v>13312</v>
      </c>
      <c r="G42" s="16"/>
      <c r="H42" s="7">
        <f t="shared" si="4"/>
        <v>0</v>
      </c>
      <c r="I42" s="7">
        <f t="shared" si="5"/>
        <v>0</v>
      </c>
      <c r="J42" s="8">
        <v>997830.96</v>
      </c>
      <c r="K42" s="9">
        <v>1187419</v>
      </c>
      <c r="L42" s="9">
        <v>1187419</v>
      </c>
    </row>
    <row r="43" spans="1:12" ht="49.5" customHeight="1" x14ac:dyDescent="0.25">
      <c r="A43" s="10" t="s">
        <v>28</v>
      </c>
      <c r="B43" s="10">
        <f t="shared" si="6"/>
        <v>38</v>
      </c>
      <c r="C43" s="10">
        <v>1</v>
      </c>
      <c r="D43" s="11" t="s">
        <v>22</v>
      </c>
      <c r="E43" s="11" t="s">
        <v>62</v>
      </c>
      <c r="F43" s="10">
        <v>23893</v>
      </c>
      <c r="G43" s="16"/>
      <c r="H43" s="7">
        <f t="shared" si="4"/>
        <v>0</v>
      </c>
      <c r="I43" s="7">
        <f t="shared" si="5"/>
        <v>0</v>
      </c>
      <c r="J43" s="8">
        <v>1002863.21</v>
      </c>
      <c r="K43" s="9">
        <v>1193407</v>
      </c>
      <c r="L43" s="9">
        <v>1193407</v>
      </c>
    </row>
    <row r="44" spans="1:12" ht="49.5" customHeight="1" x14ac:dyDescent="0.25">
      <c r="A44" s="10" t="s">
        <v>28</v>
      </c>
      <c r="B44" s="10">
        <f t="shared" si="6"/>
        <v>39</v>
      </c>
      <c r="C44" s="10">
        <v>1</v>
      </c>
      <c r="D44" s="11" t="s">
        <v>22</v>
      </c>
      <c r="E44" s="11" t="s">
        <v>63</v>
      </c>
      <c r="F44" s="10">
        <v>23894</v>
      </c>
      <c r="G44" s="16"/>
      <c r="H44" s="7">
        <f t="shared" si="4"/>
        <v>0</v>
      </c>
      <c r="I44" s="7">
        <f t="shared" si="5"/>
        <v>0</v>
      </c>
      <c r="J44" s="8">
        <v>1002863.21</v>
      </c>
      <c r="K44" s="9">
        <v>1193407</v>
      </c>
      <c r="L44" s="9">
        <v>1193407</v>
      </c>
    </row>
    <row r="45" spans="1:12" ht="49.5" customHeight="1" x14ac:dyDescent="0.25">
      <c r="A45" s="10" t="s">
        <v>28</v>
      </c>
      <c r="B45" s="10">
        <f t="shared" si="6"/>
        <v>40</v>
      </c>
      <c r="C45" s="10">
        <v>1</v>
      </c>
      <c r="D45" s="11" t="s">
        <v>41</v>
      </c>
      <c r="E45" s="11" t="s">
        <v>64</v>
      </c>
      <c r="F45" s="10">
        <v>26218</v>
      </c>
      <c r="G45" s="16"/>
      <c r="H45" s="7">
        <f t="shared" si="4"/>
        <v>0</v>
      </c>
      <c r="I45" s="7">
        <f t="shared" si="5"/>
        <v>0</v>
      </c>
      <c r="J45" s="8">
        <v>942036.39</v>
      </c>
      <c r="K45" s="9">
        <v>1121023</v>
      </c>
      <c r="L45" s="9">
        <v>1121023</v>
      </c>
    </row>
    <row r="46" spans="1:12" ht="49.5" customHeight="1" x14ac:dyDescent="0.25">
      <c r="A46" s="10" t="s">
        <v>28</v>
      </c>
      <c r="B46" s="10">
        <f t="shared" si="6"/>
        <v>41</v>
      </c>
      <c r="C46" s="10">
        <v>1</v>
      </c>
      <c r="D46" s="11" t="s">
        <v>41</v>
      </c>
      <c r="E46" s="11" t="s">
        <v>65</v>
      </c>
      <c r="F46" s="10">
        <v>26217</v>
      </c>
      <c r="G46" s="16"/>
      <c r="H46" s="7">
        <f t="shared" si="4"/>
        <v>0</v>
      </c>
      <c r="I46" s="7">
        <f t="shared" si="5"/>
        <v>0</v>
      </c>
      <c r="J46" s="8">
        <v>1104521.73</v>
      </c>
      <c r="K46" s="9">
        <v>1314381</v>
      </c>
      <c r="L46" s="9">
        <v>1314381</v>
      </c>
    </row>
    <row r="47" spans="1:12" ht="49.5" customHeight="1" x14ac:dyDescent="0.25">
      <c r="A47" s="10" t="s">
        <v>28</v>
      </c>
      <c r="B47" s="10">
        <f t="shared" si="6"/>
        <v>42</v>
      </c>
      <c r="C47" s="10">
        <v>1</v>
      </c>
      <c r="D47" s="11" t="s">
        <v>41</v>
      </c>
      <c r="E47" s="11" t="s">
        <v>66</v>
      </c>
      <c r="F47" s="10">
        <v>26219</v>
      </c>
      <c r="G47" s="16"/>
      <c r="H47" s="7">
        <f t="shared" si="4"/>
        <v>0</v>
      </c>
      <c r="I47" s="7">
        <f t="shared" si="5"/>
        <v>0</v>
      </c>
      <c r="J47" s="8">
        <v>1025276.81</v>
      </c>
      <c r="K47" s="9">
        <v>1220079</v>
      </c>
      <c r="L47" s="9">
        <v>1220079</v>
      </c>
    </row>
    <row r="48" spans="1:12" ht="49.5" customHeight="1" x14ac:dyDescent="0.25">
      <c r="A48" s="10" t="s">
        <v>28</v>
      </c>
      <c r="B48" s="10">
        <f t="shared" si="6"/>
        <v>43</v>
      </c>
      <c r="C48" s="10">
        <v>1</v>
      </c>
      <c r="D48" s="11" t="s">
        <v>29</v>
      </c>
      <c r="E48" s="11" t="s">
        <v>67</v>
      </c>
      <c r="F48" s="10">
        <v>25587</v>
      </c>
      <c r="G48" s="16"/>
      <c r="H48" s="7">
        <f t="shared" si="4"/>
        <v>0</v>
      </c>
      <c r="I48" s="7">
        <f t="shared" si="5"/>
        <v>0</v>
      </c>
      <c r="J48" s="8">
        <v>932405.39</v>
      </c>
      <c r="K48" s="9">
        <v>1109562</v>
      </c>
      <c r="L48" s="9">
        <v>1109562</v>
      </c>
    </row>
    <row r="49" spans="1:12" ht="49.5" customHeight="1" x14ac:dyDescent="0.25">
      <c r="A49" s="10" t="s">
        <v>28</v>
      </c>
      <c r="B49" s="10">
        <f t="shared" si="6"/>
        <v>44</v>
      </c>
      <c r="C49" s="10">
        <v>1</v>
      </c>
      <c r="D49" s="11" t="s">
        <v>68</v>
      </c>
      <c r="E49" s="11" t="s">
        <v>69</v>
      </c>
      <c r="F49" s="10">
        <v>14159</v>
      </c>
      <c r="G49" s="16"/>
      <c r="H49" s="7">
        <f t="shared" si="4"/>
        <v>0</v>
      </c>
      <c r="I49" s="7">
        <f t="shared" si="5"/>
        <v>0</v>
      </c>
      <c r="J49" s="8">
        <v>1272596.6100000001</v>
      </c>
      <c r="K49" s="9">
        <v>1514390</v>
      </c>
      <c r="L49" s="9">
        <v>1514390</v>
      </c>
    </row>
    <row r="50" spans="1:12" ht="49.5" customHeight="1" x14ac:dyDescent="0.25">
      <c r="A50" s="10" t="s">
        <v>28</v>
      </c>
      <c r="B50" s="10">
        <f t="shared" si="6"/>
        <v>45</v>
      </c>
      <c r="C50" s="10">
        <v>1</v>
      </c>
      <c r="D50" s="11" t="s">
        <v>70</v>
      </c>
      <c r="E50" s="11" t="s">
        <v>71</v>
      </c>
      <c r="F50" s="10">
        <v>17816</v>
      </c>
      <c r="G50" s="16"/>
      <c r="H50" s="7">
        <f t="shared" si="4"/>
        <v>0</v>
      </c>
      <c r="I50" s="7">
        <f t="shared" si="5"/>
        <v>0</v>
      </c>
      <c r="J50" s="8">
        <v>896443.39</v>
      </c>
      <c r="K50" s="9">
        <v>1066768</v>
      </c>
      <c r="L50" s="9">
        <v>1066768</v>
      </c>
    </row>
    <row r="51" spans="1:12" ht="49.5" customHeight="1" x14ac:dyDescent="0.25">
      <c r="A51" s="10" t="s">
        <v>28</v>
      </c>
      <c r="B51" s="10">
        <f t="shared" si="6"/>
        <v>46</v>
      </c>
      <c r="C51" s="10">
        <v>1</v>
      </c>
      <c r="D51" s="11" t="s">
        <v>72</v>
      </c>
      <c r="E51" s="11" t="s">
        <v>73</v>
      </c>
      <c r="F51" s="10">
        <v>28622</v>
      </c>
      <c r="G51" s="16"/>
      <c r="H51" s="7">
        <f t="shared" si="4"/>
        <v>0</v>
      </c>
      <c r="I51" s="7">
        <f t="shared" si="5"/>
        <v>0</v>
      </c>
      <c r="J51" s="8">
        <v>4963532.13</v>
      </c>
      <c r="K51" s="9">
        <v>5906603</v>
      </c>
      <c r="L51" s="9">
        <v>5906603</v>
      </c>
    </row>
    <row r="52" spans="1:12" ht="49.5" customHeight="1" x14ac:dyDescent="0.25">
      <c r="A52" s="10" t="s">
        <v>28</v>
      </c>
      <c r="B52" s="10">
        <f t="shared" si="6"/>
        <v>47</v>
      </c>
      <c r="C52" s="10">
        <v>1</v>
      </c>
      <c r="D52" s="11" t="s">
        <v>72</v>
      </c>
      <c r="E52" s="11" t="s">
        <v>74</v>
      </c>
      <c r="F52" s="10">
        <v>18598</v>
      </c>
      <c r="G52" s="16"/>
      <c r="H52" s="7">
        <f t="shared" si="4"/>
        <v>0</v>
      </c>
      <c r="I52" s="7">
        <f t="shared" si="5"/>
        <v>0</v>
      </c>
      <c r="J52" s="8">
        <v>4363107.95</v>
      </c>
      <c r="K52" s="9">
        <v>5192098</v>
      </c>
      <c r="L52" s="9">
        <v>5192098</v>
      </c>
    </row>
    <row r="53" spans="1:12" ht="49.5" customHeight="1" x14ac:dyDescent="0.25">
      <c r="A53" s="10" t="s">
        <v>28</v>
      </c>
      <c r="B53" s="10">
        <f t="shared" si="6"/>
        <v>48</v>
      </c>
      <c r="C53" s="10">
        <v>1</v>
      </c>
      <c r="D53" s="11" t="s">
        <v>75</v>
      </c>
      <c r="E53" s="11" t="s">
        <v>76</v>
      </c>
      <c r="F53" s="10">
        <v>19311</v>
      </c>
      <c r="G53" s="16"/>
      <c r="H53" s="7">
        <f t="shared" si="4"/>
        <v>0</v>
      </c>
      <c r="I53" s="7">
        <f t="shared" si="5"/>
        <v>0</v>
      </c>
      <c r="J53" s="8">
        <v>1415234.17</v>
      </c>
      <c r="K53" s="9">
        <v>1684129</v>
      </c>
      <c r="L53" s="9">
        <v>1684129</v>
      </c>
    </row>
    <row r="54" spans="1:12" ht="49.5" customHeight="1" x14ac:dyDescent="0.25">
      <c r="A54" s="10" t="s">
        <v>28</v>
      </c>
      <c r="B54" s="10">
        <f t="shared" si="6"/>
        <v>49</v>
      </c>
      <c r="C54" s="10">
        <v>1</v>
      </c>
      <c r="D54" s="11" t="s">
        <v>75</v>
      </c>
      <c r="E54" s="11" t="s">
        <v>77</v>
      </c>
      <c r="F54" s="10">
        <v>19312</v>
      </c>
      <c r="G54" s="16"/>
      <c r="H54" s="7">
        <f t="shared" si="4"/>
        <v>0</v>
      </c>
      <c r="I54" s="7">
        <f t="shared" si="5"/>
        <v>0</v>
      </c>
      <c r="J54" s="8">
        <v>1046012.59</v>
      </c>
      <c r="K54" s="9">
        <v>1244755</v>
      </c>
      <c r="L54" s="9">
        <v>1244755</v>
      </c>
    </row>
    <row r="55" spans="1:12" ht="49.5" customHeight="1" x14ac:dyDescent="0.25">
      <c r="A55" s="10" t="s">
        <v>28</v>
      </c>
      <c r="B55" s="10">
        <f t="shared" si="6"/>
        <v>50</v>
      </c>
      <c r="C55" s="10">
        <v>1</v>
      </c>
      <c r="D55" s="11" t="s">
        <v>78</v>
      </c>
      <c r="E55" s="11" t="s">
        <v>79</v>
      </c>
      <c r="F55" s="10">
        <v>6515</v>
      </c>
      <c r="G55" s="16"/>
      <c r="H55" s="7">
        <f t="shared" si="4"/>
        <v>0</v>
      </c>
      <c r="I55" s="7">
        <f t="shared" si="5"/>
        <v>0</v>
      </c>
      <c r="J55" s="8">
        <v>1046012.6</v>
      </c>
      <c r="K55" s="9">
        <v>1244755</v>
      </c>
      <c r="L55" s="9">
        <v>1244755</v>
      </c>
    </row>
    <row r="56" spans="1:12" ht="49.5" customHeight="1" x14ac:dyDescent="0.25">
      <c r="A56" s="10" t="s">
        <v>28</v>
      </c>
      <c r="B56" s="10">
        <f t="shared" si="6"/>
        <v>51</v>
      </c>
      <c r="C56" s="10">
        <v>1</v>
      </c>
      <c r="D56" s="11" t="s">
        <v>75</v>
      </c>
      <c r="E56" s="11" t="s">
        <v>80</v>
      </c>
      <c r="F56" s="10" t="s">
        <v>81</v>
      </c>
      <c r="G56" s="16"/>
      <c r="H56" s="7">
        <f t="shared" si="4"/>
        <v>0</v>
      </c>
      <c r="I56" s="7">
        <f t="shared" si="5"/>
        <v>0</v>
      </c>
      <c r="J56" s="8">
        <v>1046012.59</v>
      </c>
      <c r="K56" s="9">
        <v>1244755</v>
      </c>
      <c r="L56" s="9">
        <v>1244755</v>
      </c>
    </row>
    <row r="57" spans="1:12" ht="49.5" customHeight="1" x14ac:dyDescent="0.25">
      <c r="A57" s="10" t="s">
        <v>28</v>
      </c>
      <c r="B57" s="10">
        <f t="shared" si="6"/>
        <v>52</v>
      </c>
      <c r="C57" s="10">
        <v>1</v>
      </c>
      <c r="D57" s="11" t="s">
        <v>82</v>
      </c>
      <c r="E57" s="11" t="s">
        <v>83</v>
      </c>
      <c r="F57" s="10" t="s">
        <v>84</v>
      </c>
      <c r="G57" s="16"/>
      <c r="H57" s="7">
        <f t="shared" si="4"/>
        <v>0</v>
      </c>
      <c r="I57" s="7">
        <f t="shared" si="5"/>
        <v>0</v>
      </c>
      <c r="J57" s="8">
        <v>1936315.87</v>
      </c>
      <c r="K57" s="9">
        <v>2304216</v>
      </c>
      <c r="L57" s="9">
        <v>2304216</v>
      </c>
    </row>
    <row r="58" spans="1:12" ht="49.5" customHeight="1" x14ac:dyDescent="0.25">
      <c r="A58" s="10" t="s">
        <v>28</v>
      </c>
      <c r="B58" s="10">
        <f t="shared" si="6"/>
        <v>53</v>
      </c>
      <c r="C58" s="10">
        <v>1</v>
      </c>
      <c r="D58" s="11" t="s">
        <v>85</v>
      </c>
      <c r="E58" s="11" t="s">
        <v>86</v>
      </c>
      <c r="F58" s="10" t="s">
        <v>87</v>
      </c>
      <c r="G58" s="16"/>
      <c r="H58" s="7">
        <f t="shared" si="4"/>
        <v>0</v>
      </c>
      <c r="I58" s="7">
        <f t="shared" si="5"/>
        <v>0</v>
      </c>
      <c r="J58" s="8">
        <v>1981569.42</v>
      </c>
      <c r="K58" s="9">
        <v>2358068</v>
      </c>
      <c r="L58" s="9">
        <v>2358068</v>
      </c>
    </row>
    <row r="59" spans="1:12" ht="49.5" customHeight="1" x14ac:dyDescent="0.25">
      <c r="A59" s="10" t="s">
        <v>28</v>
      </c>
      <c r="B59" s="10">
        <f t="shared" si="6"/>
        <v>54</v>
      </c>
      <c r="C59" s="10">
        <v>1</v>
      </c>
      <c r="D59" s="11" t="s">
        <v>22</v>
      </c>
      <c r="E59" s="11" t="s">
        <v>88</v>
      </c>
      <c r="F59" s="10">
        <v>26214</v>
      </c>
      <c r="G59" s="16"/>
      <c r="H59" s="7">
        <f t="shared" si="4"/>
        <v>0</v>
      </c>
      <c r="I59" s="7">
        <f t="shared" si="5"/>
        <v>0</v>
      </c>
      <c r="J59" s="8">
        <v>949428.37</v>
      </c>
      <c r="K59" s="9">
        <v>1129820</v>
      </c>
      <c r="L59" s="9">
        <v>1129820</v>
      </c>
    </row>
    <row r="60" spans="1:12" ht="49.5" customHeight="1" x14ac:dyDescent="0.25">
      <c r="A60" s="10" t="s">
        <v>28</v>
      </c>
      <c r="B60" s="10">
        <f t="shared" si="6"/>
        <v>55</v>
      </c>
      <c r="C60" s="10">
        <v>1</v>
      </c>
      <c r="D60" s="11" t="s">
        <v>26</v>
      </c>
      <c r="E60" s="11" t="s">
        <v>89</v>
      </c>
      <c r="F60" s="10">
        <v>24617</v>
      </c>
      <c r="G60" s="16"/>
      <c r="H60" s="7">
        <f t="shared" si="4"/>
        <v>0</v>
      </c>
      <c r="I60" s="7">
        <f t="shared" si="5"/>
        <v>0</v>
      </c>
      <c r="J60" s="8">
        <v>1695084.16</v>
      </c>
      <c r="K60" s="9">
        <v>2017150</v>
      </c>
      <c r="L60" s="9">
        <v>2017150</v>
      </c>
    </row>
    <row r="61" spans="1:12" ht="49.5" customHeight="1" x14ac:dyDescent="0.25">
      <c r="A61" s="10" t="s">
        <v>28</v>
      </c>
      <c r="B61" s="10">
        <f t="shared" si="6"/>
        <v>56</v>
      </c>
      <c r="C61" s="10">
        <v>1</v>
      </c>
      <c r="D61" s="11" t="s">
        <v>26</v>
      </c>
      <c r="E61" s="11" t="s">
        <v>90</v>
      </c>
      <c r="F61" s="10">
        <v>26360</v>
      </c>
      <c r="G61" s="16"/>
      <c r="H61" s="7">
        <f t="shared" si="4"/>
        <v>0</v>
      </c>
      <c r="I61" s="7">
        <f t="shared" si="5"/>
        <v>0</v>
      </c>
      <c r="J61" s="8">
        <v>1610708.44</v>
      </c>
      <c r="K61" s="9">
        <v>1916743</v>
      </c>
      <c r="L61" s="9">
        <v>1916743</v>
      </c>
    </row>
    <row r="62" spans="1:12" ht="49.5" customHeight="1" x14ac:dyDescent="0.25">
      <c r="A62" s="10" t="s">
        <v>28</v>
      </c>
      <c r="B62" s="10">
        <f t="shared" si="6"/>
        <v>57</v>
      </c>
      <c r="C62" s="10">
        <v>1</v>
      </c>
      <c r="D62" s="11" t="s">
        <v>41</v>
      </c>
      <c r="E62" s="11" t="s">
        <v>91</v>
      </c>
      <c r="F62" s="10">
        <v>28735</v>
      </c>
      <c r="G62" s="16"/>
      <c r="H62" s="7">
        <f t="shared" si="4"/>
        <v>0</v>
      </c>
      <c r="I62" s="7">
        <f t="shared" si="5"/>
        <v>0</v>
      </c>
      <c r="J62" s="8">
        <v>913508.64</v>
      </c>
      <c r="K62" s="9">
        <v>1087075</v>
      </c>
      <c r="L62" s="9">
        <v>1087075</v>
      </c>
    </row>
    <row r="63" spans="1:12" ht="49.5" customHeight="1" x14ac:dyDescent="0.25">
      <c r="A63" s="10" t="s">
        <v>28</v>
      </c>
      <c r="B63" s="10">
        <f t="shared" si="6"/>
        <v>58</v>
      </c>
      <c r="C63" s="10">
        <v>1</v>
      </c>
      <c r="D63" s="11" t="s">
        <v>41</v>
      </c>
      <c r="E63" s="11" t="s">
        <v>92</v>
      </c>
      <c r="F63" s="10">
        <v>28808</v>
      </c>
      <c r="G63" s="16"/>
      <c r="H63" s="7">
        <f t="shared" si="4"/>
        <v>0</v>
      </c>
      <c r="I63" s="7">
        <f t="shared" si="5"/>
        <v>0</v>
      </c>
      <c r="J63" s="8">
        <v>1010963.23</v>
      </c>
      <c r="K63" s="9">
        <v>1203046</v>
      </c>
      <c r="L63" s="9">
        <v>1203046</v>
      </c>
    </row>
    <row r="64" spans="1:12" ht="49.5" customHeight="1" x14ac:dyDescent="0.25">
      <c r="A64" s="10" t="s">
        <v>28</v>
      </c>
      <c r="B64" s="10">
        <f t="shared" si="6"/>
        <v>59</v>
      </c>
      <c r="C64" s="10">
        <v>1</v>
      </c>
      <c r="D64" s="11" t="s">
        <v>16</v>
      </c>
      <c r="E64" s="11" t="s">
        <v>93</v>
      </c>
      <c r="F64" s="10">
        <v>28814</v>
      </c>
      <c r="G64" s="16"/>
      <c r="H64" s="7">
        <f t="shared" si="4"/>
        <v>0</v>
      </c>
      <c r="I64" s="7">
        <f t="shared" si="5"/>
        <v>0</v>
      </c>
      <c r="J64" s="8">
        <v>1174452.48</v>
      </c>
      <c r="K64" s="9">
        <v>1397598</v>
      </c>
      <c r="L64" s="9">
        <v>1397598</v>
      </c>
    </row>
    <row r="65" spans="1:16" ht="49.5" customHeight="1" x14ac:dyDescent="0.25">
      <c r="A65" s="10" t="s">
        <v>28</v>
      </c>
      <c r="B65" s="10">
        <f t="shared" si="6"/>
        <v>60</v>
      </c>
      <c r="C65" s="10">
        <v>1</v>
      </c>
      <c r="D65" s="11" t="s">
        <v>41</v>
      </c>
      <c r="E65" s="11" t="s">
        <v>94</v>
      </c>
      <c r="F65" s="10">
        <v>28736</v>
      </c>
      <c r="G65" s="16"/>
      <c r="H65" s="7">
        <f t="shared" si="4"/>
        <v>0</v>
      </c>
      <c r="I65" s="7">
        <f t="shared" si="5"/>
        <v>0</v>
      </c>
      <c r="J65" s="8">
        <v>913508.64</v>
      </c>
      <c r="K65" s="9">
        <v>1087075</v>
      </c>
      <c r="L65" s="9">
        <v>1087075</v>
      </c>
    </row>
    <row r="66" spans="1:16" ht="49.5" customHeight="1" x14ac:dyDescent="0.25">
      <c r="A66" s="10" t="s">
        <v>28</v>
      </c>
      <c r="B66" s="10">
        <f t="shared" si="6"/>
        <v>61</v>
      </c>
      <c r="C66" s="10">
        <v>1</v>
      </c>
      <c r="D66" s="11" t="s">
        <v>70</v>
      </c>
      <c r="E66" s="11" t="s">
        <v>92</v>
      </c>
      <c r="F66" s="10">
        <v>28737</v>
      </c>
      <c r="G66" s="16"/>
      <c r="H66" s="7">
        <f t="shared" si="4"/>
        <v>0</v>
      </c>
      <c r="I66" s="7">
        <f t="shared" si="5"/>
        <v>0</v>
      </c>
      <c r="J66" s="8">
        <v>868960.14</v>
      </c>
      <c r="K66" s="9">
        <v>1034063</v>
      </c>
      <c r="L66" s="9">
        <v>1034063</v>
      </c>
    </row>
    <row r="67" spans="1:16" ht="49.5" customHeight="1" x14ac:dyDescent="0.25">
      <c r="A67" s="10" t="s">
        <v>28</v>
      </c>
      <c r="B67" s="10">
        <f t="shared" si="6"/>
        <v>62</v>
      </c>
      <c r="C67" s="10">
        <v>1</v>
      </c>
      <c r="D67" s="11" t="s">
        <v>95</v>
      </c>
      <c r="E67" s="11" t="s">
        <v>96</v>
      </c>
      <c r="F67" s="10">
        <v>28739</v>
      </c>
      <c r="G67" s="16"/>
      <c r="H67" s="7">
        <f t="shared" si="4"/>
        <v>0</v>
      </c>
      <c r="I67" s="7">
        <f t="shared" si="5"/>
        <v>0</v>
      </c>
      <c r="J67" s="8">
        <v>1232181.57</v>
      </c>
      <c r="K67" s="9">
        <v>1466296</v>
      </c>
      <c r="L67" s="9">
        <v>1466296</v>
      </c>
    </row>
    <row r="68" spans="1:16" ht="49.5" customHeight="1" x14ac:dyDescent="0.25">
      <c r="A68" s="10" t="s">
        <v>28</v>
      </c>
      <c r="B68" s="10">
        <f t="shared" si="6"/>
        <v>63</v>
      </c>
      <c r="C68" s="10">
        <v>1</v>
      </c>
      <c r="D68" s="11" t="s">
        <v>16</v>
      </c>
      <c r="E68" s="11" t="s">
        <v>97</v>
      </c>
      <c r="F68" s="10">
        <v>25585</v>
      </c>
      <c r="G68" s="16"/>
      <c r="H68" s="7">
        <f t="shared" si="4"/>
        <v>0</v>
      </c>
      <c r="I68" s="7">
        <f t="shared" si="5"/>
        <v>0</v>
      </c>
      <c r="J68" s="8">
        <v>1131279.6299999999</v>
      </c>
      <c r="K68" s="9">
        <v>1346223</v>
      </c>
      <c r="L68" s="9">
        <v>1346223</v>
      </c>
    </row>
    <row r="69" spans="1:16" s="24" customFormat="1" ht="11.25" x14ac:dyDescent="0.2">
      <c r="A69" s="30" t="s">
        <v>98</v>
      </c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2"/>
      <c r="M69" s="23"/>
      <c r="N69" s="23"/>
      <c r="O69" s="23"/>
      <c r="P69" s="23"/>
    </row>
    <row r="70" spans="1:16" ht="47.25" customHeight="1" x14ac:dyDescent="0.25">
      <c r="A70" s="10" t="s">
        <v>98</v>
      </c>
      <c r="B70" s="10">
        <f>B68+1</f>
        <v>64</v>
      </c>
      <c r="C70" s="10">
        <v>1</v>
      </c>
      <c r="D70" s="11" t="s">
        <v>99</v>
      </c>
      <c r="E70" s="11" t="s">
        <v>100</v>
      </c>
      <c r="F70" s="10">
        <v>2</v>
      </c>
      <c r="G70" s="16"/>
      <c r="H70" s="7">
        <f t="shared" ref="H70" si="7">IF(G70&gt;0,IF(G70&gt;J70,"VALOR UNITARIO SIN IVA EXCEDE EL VALOR UNITARIO ESTIMADO SIN IVA, FAVOR AJUSTAR",ROUND(G70*(1+0.19),0)),0)</f>
        <v>0</v>
      </c>
      <c r="I70" s="7">
        <f t="shared" ref="I70" si="8">IFERROR(H70*C70,IF(G70&gt;J70,"VALOR UNITARIO SIN IVA EXCEDE EL VALOR UNITARIO ESTIMADO SIN IVA, FAVOR AJUSTAR",0))</f>
        <v>0</v>
      </c>
      <c r="J70" s="8">
        <v>3339201.32</v>
      </c>
      <c r="K70" s="9">
        <v>3973650</v>
      </c>
      <c r="L70" s="9">
        <v>3973650</v>
      </c>
    </row>
    <row r="71" spans="1:16" ht="47.25" customHeight="1" x14ac:dyDescent="0.25">
      <c r="A71" s="10" t="s">
        <v>98</v>
      </c>
      <c r="B71" s="10">
        <f t="shared" ref="B71:B81" si="9">B70+1</f>
        <v>65</v>
      </c>
      <c r="C71" s="10">
        <v>1</v>
      </c>
      <c r="D71" s="11" t="s">
        <v>101</v>
      </c>
      <c r="E71" s="11" t="s">
        <v>102</v>
      </c>
      <c r="F71" s="10">
        <v>8</v>
      </c>
      <c r="G71" s="16"/>
      <c r="H71" s="7">
        <f t="shared" ref="H71:H81" si="10">IF(G71&gt;0,IF(G71&gt;J71,"VALOR UNITARIO SIN IVA EXCEDE EL VALOR UNITARIO ESTIMADO SIN IVA, FAVOR AJUSTAR",ROUND(G71*(1+0.19),0)),0)</f>
        <v>0</v>
      </c>
      <c r="I71" s="7">
        <f t="shared" ref="I71:I81" si="11">IFERROR(H71*C71,IF(G71&gt;J71,"VALOR UNITARIO SIN IVA EXCEDE EL VALOR UNITARIO ESTIMADO SIN IVA, FAVOR AJUSTAR",0))</f>
        <v>0</v>
      </c>
      <c r="J71" s="8">
        <v>1479585.64</v>
      </c>
      <c r="K71" s="9">
        <v>1760707</v>
      </c>
      <c r="L71" s="9">
        <v>1760707</v>
      </c>
    </row>
    <row r="72" spans="1:16" ht="47.25" customHeight="1" x14ac:dyDescent="0.25">
      <c r="A72" s="10" t="s">
        <v>98</v>
      </c>
      <c r="B72" s="10">
        <f t="shared" si="9"/>
        <v>66</v>
      </c>
      <c r="C72" s="10">
        <v>1</v>
      </c>
      <c r="D72" s="11" t="s">
        <v>103</v>
      </c>
      <c r="E72" s="11" t="s">
        <v>104</v>
      </c>
      <c r="F72" s="10">
        <v>20</v>
      </c>
      <c r="G72" s="16"/>
      <c r="H72" s="7">
        <f t="shared" si="10"/>
        <v>0</v>
      </c>
      <c r="I72" s="7">
        <f t="shared" si="11"/>
        <v>0</v>
      </c>
      <c r="J72" s="8">
        <v>1643692.39</v>
      </c>
      <c r="K72" s="9">
        <v>1955994</v>
      </c>
      <c r="L72" s="9">
        <v>1955994</v>
      </c>
    </row>
    <row r="73" spans="1:16" ht="47.25" customHeight="1" x14ac:dyDescent="0.25">
      <c r="A73" s="10" t="s">
        <v>98</v>
      </c>
      <c r="B73" s="10">
        <f t="shared" si="9"/>
        <v>67</v>
      </c>
      <c r="C73" s="10">
        <v>1</v>
      </c>
      <c r="D73" s="11" t="s">
        <v>105</v>
      </c>
      <c r="E73" s="11" t="s">
        <v>106</v>
      </c>
      <c r="F73" s="10">
        <v>23</v>
      </c>
      <c r="G73" s="16"/>
      <c r="H73" s="7">
        <f t="shared" si="10"/>
        <v>0</v>
      </c>
      <c r="I73" s="7">
        <f t="shared" si="11"/>
        <v>0</v>
      </c>
      <c r="J73" s="8">
        <v>1695812.56</v>
      </c>
      <c r="K73" s="9">
        <v>2018017</v>
      </c>
      <c r="L73" s="9">
        <v>2018017</v>
      </c>
    </row>
    <row r="74" spans="1:16" ht="47.25" customHeight="1" x14ac:dyDescent="0.25">
      <c r="A74" s="10" t="s">
        <v>98</v>
      </c>
      <c r="B74" s="10">
        <f t="shared" si="9"/>
        <v>68</v>
      </c>
      <c r="C74" s="10">
        <v>1</v>
      </c>
      <c r="D74" s="11" t="s">
        <v>105</v>
      </c>
      <c r="E74" s="11" t="s">
        <v>107</v>
      </c>
      <c r="F74" s="10">
        <v>24</v>
      </c>
      <c r="G74" s="16"/>
      <c r="H74" s="7">
        <f t="shared" si="10"/>
        <v>0</v>
      </c>
      <c r="I74" s="7">
        <f t="shared" si="11"/>
        <v>0</v>
      </c>
      <c r="J74" s="8">
        <v>1700509.98</v>
      </c>
      <c r="K74" s="9">
        <v>2023607</v>
      </c>
      <c r="L74" s="9">
        <v>2023607</v>
      </c>
    </row>
    <row r="75" spans="1:16" ht="47.25" customHeight="1" x14ac:dyDescent="0.25">
      <c r="A75" s="10" t="s">
        <v>98</v>
      </c>
      <c r="B75" s="10">
        <f t="shared" si="9"/>
        <v>69</v>
      </c>
      <c r="C75" s="10">
        <v>1</v>
      </c>
      <c r="D75" s="11" t="s">
        <v>108</v>
      </c>
      <c r="E75" s="11" t="s">
        <v>109</v>
      </c>
      <c r="F75" s="10">
        <v>30</v>
      </c>
      <c r="G75" s="16"/>
      <c r="H75" s="7">
        <f t="shared" si="10"/>
        <v>0</v>
      </c>
      <c r="I75" s="7">
        <f t="shared" si="11"/>
        <v>0</v>
      </c>
      <c r="J75" s="8">
        <v>1036080.82</v>
      </c>
      <c r="K75" s="9">
        <v>1232936</v>
      </c>
      <c r="L75" s="9">
        <v>1232936</v>
      </c>
    </row>
    <row r="76" spans="1:16" ht="47.25" customHeight="1" x14ac:dyDescent="0.25">
      <c r="A76" s="10" t="s">
        <v>98</v>
      </c>
      <c r="B76" s="10">
        <f t="shared" si="9"/>
        <v>70</v>
      </c>
      <c r="C76" s="10">
        <v>1</v>
      </c>
      <c r="D76" s="11" t="s">
        <v>110</v>
      </c>
      <c r="E76" s="11" t="s">
        <v>111</v>
      </c>
      <c r="F76" s="10">
        <v>72</v>
      </c>
      <c r="G76" s="16"/>
      <c r="H76" s="7">
        <f t="shared" si="10"/>
        <v>0</v>
      </c>
      <c r="I76" s="7">
        <f t="shared" si="11"/>
        <v>0</v>
      </c>
      <c r="J76" s="8">
        <v>1041607.88</v>
      </c>
      <c r="K76" s="9">
        <v>1239513</v>
      </c>
      <c r="L76" s="9">
        <v>1239513</v>
      </c>
    </row>
    <row r="77" spans="1:16" ht="47.25" customHeight="1" x14ac:dyDescent="0.25">
      <c r="A77" s="10" t="s">
        <v>98</v>
      </c>
      <c r="B77" s="10">
        <f t="shared" si="9"/>
        <v>71</v>
      </c>
      <c r="C77" s="10">
        <v>1</v>
      </c>
      <c r="D77" s="11" t="s">
        <v>112</v>
      </c>
      <c r="E77" s="11" t="s">
        <v>113</v>
      </c>
      <c r="F77" s="10">
        <v>90</v>
      </c>
      <c r="G77" s="16"/>
      <c r="H77" s="7">
        <f t="shared" si="10"/>
        <v>0</v>
      </c>
      <c r="I77" s="7">
        <f t="shared" si="11"/>
        <v>0</v>
      </c>
      <c r="J77" s="8">
        <v>1533865.89</v>
      </c>
      <c r="K77" s="9">
        <v>1825300</v>
      </c>
      <c r="L77" s="9">
        <v>1825300</v>
      </c>
    </row>
    <row r="78" spans="1:16" ht="47.25" customHeight="1" x14ac:dyDescent="0.25">
      <c r="A78" s="10" t="s">
        <v>98</v>
      </c>
      <c r="B78" s="10">
        <f t="shared" si="9"/>
        <v>72</v>
      </c>
      <c r="C78" s="10">
        <v>1</v>
      </c>
      <c r="D78" s="11" t="s">
        <v>24</v>
      </c>
      <c r="E78" s="11" t="s">
        <v>115</v>
      </c>
      <c r="F78" s="10">
        <v>168</v>
      </c>
      <c r="G78" s="16"/>
      <c r="H78" s="7">
        <f t="shared" si="10"/>
        <v>0</v>
      </c>
      <c r="I78" s="7">
        <f t="shared" si="11"/>
        <v>0</v>
      </c>
      <c r="J78" s="8">
        <v>1564077.7</v>
      </c>
      <c r="K78" s="9">
        <v>1861252</v>
      </c>
      <c r="L78" s="9">
        <v>1861252</v>
      </c>
    </row>
    <row r="79" spans="1:16" ht="47.25" customHeight="1" x14ac:dyDescent="0.25">
      <c r="A79" s="10" t="s">
        <v>98</v>
      </c>
      <c r="B79" s="10">
        <f t="shared" si="9"/>
        <v>73</v>
      </c>
      <c r="C79" s="10">
        <v>1</v>
      </c>
      <c r="D79" s="11" t="s">
        <v>116</v>
      </c>
      <c r="E79" s="11" t="s">
        <v>117</v>
      </c>
      <c r="F79" s="10">
        <v>173</v>
      </c>
      <c r="G79" s="16"/>
      <c r="H79" s="7">
        <f t="shared" si="10"/>
        <v>0</v>
      </c>
      <c r="I79" s="7">
        <f t="shared" si="11"/>
        <v>0</v>
      </c>
      <c r="J79" s="8">
        <v>1038882.3</v>
      </c>
      <c r="K79" s="9">
        <v>1236270</v>
      </c>
      <c r="L79" s="9">
        <v>1236270</v>
      </c>
    </row>
    <row r="80" spans="1:16" ht="47.25" customHeight="1" x14ac:dyDescent="0.25">
      <c r="A80" s="10" t="s">
        <v>98</v>
      </c>
      <c r="B80" s="10">
        <f t="shared" si="9"/>
        <v>74</v>
      </c>
      <c r="C80" s="10">
        <v>1</v>
      </c>
      <c r="D80" s="11" t="s">
        <v>114</v>
      </c>
      <c r="E80" s="11" t="s">
        <v>118</v>
      </c>
      <c r="F80" s="10">
        <v>174</v>
      </c>
      <c r="G80" s="16"/>
      <c r="H80" s="7">
        <f t="shared" si="10"/>
        <v>0</v>
      </c>
      <c r="I80" s="7">
        <f t="shared" si="11"/>
        <v>0</v>
      </c>
      <c r="J80" s="8">
        <v>3038856.25</v>
      </c>
      <c r="K80" s="9">
        <v>3616239</v>
      </c>
      <c r="L80" s="9">
        <v>3616239</v>
      </c>
    </row>
    <row r="81" spans="1:16" ht="47.25" customHeight="1" x14ac:dyDescent="0.25">
      <c r="A81" s="10" t="s">
        <v>98</v>
      </c>
      <c r="B81" s="10">
        <f t="shared" si="9"/>
        <v>75</v>
      </c>
      <c r="C81" s="10">
        <v>1</v>
      </c>
      <c r="D81" s="11" t="s">
        <v>103</v>
      </c>
      <c r="E81" s="11" t="s">
        <v>119</v>
      </c>
      <c r="F81" s="10">
        <v>183</v>
      </c>
      <c r="G81" s="16"/>
      <c r="H81" s="7">
        <f t="shared" si="10"/>
        <v>0</v>
      </c>
      <c r="I81" s="7">
        <f t="shared" si="11"/>
        <v>0</v>
      </c>
      <c r="J81" s="8">
        <v>823643.9</v>
      </c>
      <c r="K81" s="9">
        <v>980136</v>
      </c>
      <c r="L81" s="9">
        <v>980136</v>
      </c>
    </row>
    <row r="82" spans="1:16" s="3" customFormat="1" ht="9.75" customHeight="1" x14ac:dyDescent="0.25">
      <c r="A82" s="30" t="s">
        <v>120</v>
      </c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2"/>
      <c r="M82"/>
      <c r="N82"/>
      <c r="O82"/>
      <c r="P82"/>
    </row>
    <row r="83" spans="1:16" ht="51" customHeight="1" x14ac:dyDescent="0.25">
      <c r="A83" s="10" t="s">
        <v>120</v>
      </c>
      <c r="B83" s="10">
        <f>B81+1</f>
        <v>76</v>
      </c>
      <c r="C83" s="10">
        <v>1</v>
      </c>
      <c r="D83" s="11" t="s">
        <v>121</v>
      </c>
      <c r="E83" s="11" t="s">
        <v>122</v>
      </c>
      <c r="F83" s="10" t="s">
        <v>123</v>
      </c>
      <c r="G83" s="16"/>
      <c r="H83" s="7">
        <f t="shared" ref="H83" si="12">IF(G83&gt;0,IF(G83&gt;J83,"VALOR UNITARIO SIN IVA EXCEDE EL VALOR UNITARIO ESTIMADO SIN IVA, FAVOR AJUSTAR",ROUND(G83*(1+0.19),0)),0)</f>
        <v>0</v>
      </c>
      <c r="I83" s="7">
        <f t="shared" ref="I83" si="13">IFERROR(H83*C83,IF(G83&gt;J83,"VALOR UNITARIO SIN IVA EXCEDE EL VALOR UNITARIO ESTIMADO SIN IVA, FAVOR AJUSTAR",0))</f>
        <v>0</v>
      </c>
      <c r="J83" s="8">
        <v>968040.04</v>
      </c>
      <c r="K83" s="9">
        <v>1151968</v>
      </c>
      <c r="L83" s="9">
        <v>1151968</v>
      </c>
    </row>
    <row r="84" spans="1:16" ht="51" customHeight="1" x14ac:dyDescent="0.25">
      <c r="A84" s="10" t="s">
        <v>120</v>
      </c>
      <c r="B84" s="10">
        <f>B83+1</f>
        <v>77</v>
      </c>
      <c r="C84" s="10">
        <v>1</v>
      </c>
      <c r="D84" s="11" t="s">
        <v>124</v>
      </c>
      <c r="E84" s="11" t="s">
        <v>125</v>
      </c>
      <c r="F84" s="10" t="s">
        <v>126</v>
      </c>
      <c r="G84" s="16"/>
      <c r="H84" s="7">
        <f t="shared" ref="H84:H86" si="14">IF(G84&gt;0,IF(G84&gt;J84,"VALOR UNITARIO SIN IVA EXCEDE EL VALOR UNITARIO ESTIMADO SIN IVA, FAVOR AJUSTAR",ROUND(G84*(1+0.19),0)),0)</f>
        <v>0</v>
      </c>
      <c r="I84" s="7">
        <f t="shared" ref="I84:I86" si="15">IFERROR(H84*C84,IF(G84&gt;J84,"VALOR UNITARIO SIN IVA EXCEDE EL VALOR UNITARIO ESTIMADO SIN IVA, FAVOR AJUSTAR",0))</f>
        <v>0</v>
      </c>
      <c r="J84" s="8">
        <v>2557592.9500000002</v>
      </c>
      <c r="K84" s="9">
        <v>3043536</v>
      </c>
      <c r="L84" s="9">
        <v>3043536</v>
      </c>
    </row>
    <row r="85" spans="1:16" ht="51" customHeight="1" x14ac:dyDescent="0.25">
      <c r="A85" s="10" t="s">
        <v>120</v>
      </c>
      <c r="B85" s="10">
        <f t="shared" ref="B85:B86" si="16">B84+1</f>
        <v>78</v>
      </c>
      <c r="C85" s="10">
        <v>1</v>
      </c>
      <c r="D85" s="11" t="s">
        <v>127</v>
      </c>
      <c r="E85" s="11" t="s">
        <v>128</v>
      </c>
      <c r="F85" s="10" t="s">
        <v>129</v>
      </c>
      <c r="G85" s="16"/>
      <c r="H85" s="7">
        <f t="shared" si="14"/>
        <v>0</v>
      </c>
      <c r="I85" s="7">
        <f t="shared" si="15"/>
        <v>0</v>
      </c>
      <c r="J85" s="8">
        <v>1309986.43</v>
      </c>
      <c r="K85" s="9">
        <v>1558884</v>
      </c>
      <c r="L85" s="9">
        <v>1558884</v>
      </c>
    </row>
    <row r="86" spans="1:16" ht="51" customHeight="1" x14ac:dyDescent="0.25">
      <c r="A86" s="10" t="s">
        <v>120</v>
      </c>
      <c r="B86" s="10">
        <f t="shared" si="16"/>
        <v>79</v>
      </c>
      <c r="C86" s="10">
        <v>1</v>
      </c>
      <c r="D86" s="11" t="s">
        <v>130</v>
      </c>
      <c r="E86" s="11" t="s">
        <v>131</v>
      </c>
      <c r="F86" s="10" t="s">
        <v>132</v>
      </c>
      <c r="G86" s="16"/>
      <c r="H86" s="7">
        <f t="shared" si="14"/>
        <v>0</v>
      </c>
      <c r="I86" s="7">
        <f t="shared" si="15"/>
        <v>0</v>
      </c>
      <c r="J86" s="8">
        <v>1416252.27</v>
      </c>
      <c r="K86" s="9">
        <v>1685340</v>
      </c>
      <c r="L86" s="9">
        <v>1685340</v>
      </c>
    </row>
    <row r="87" spans="1:16" s="23" customFormat="1" ht="11.25" x14ac:dyDescent="0.2">
      <c r="A87" s="30" t="s">
        <v>133</v>
      </c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2"/>
    </row>
    <row r="88" spans="1:16" s="13" customFormat="1" ht="51.75" customHeight="1" x14ac:dyDescent="0.25">
      <c r="A88" s="12" t="s">
        <v>133</v>
      </c>
      <c r="B88" s="11">
        <f>B86+1</f>
        <v>80</v>
      </c>
      <c r="C88" s="11">
        <v>1</v>
      </c>
      <c r="D88" s="11" t="s">
        <v>134</v>
      </c>
      <c r="E88" s="11" t="s">
        <v>135</v>
      </c>
      <c r="F88" s="11" t="s">
        <v>136</v>
      </c>
      <c r="G88" s="16"/>
      <c r="H88" s="7">
        <f t="shared" ref="H88" si="17">IF(G88&gt;0,IF(G88&gt;J88,"VALOR UNITARIO SIN IVA EXCEDE EL VALOR UNITARIO ESTIMADO SIN IVA, FAVOR AJUSTAR",ROUND(G88*(1+0.19),0)),0)</f>
        <v>0</v>
      </c>
      <c r="I88" s="7">
        <f t="shared" ref="I88" si="18">IFERROR(H88*C88,IF(G88&gt;J88,"VALOR UNITARIO SIN IVA EXCEDE EL VALOR UNITARIO ESTIMADO SIN IVA, FAVOR AJUSTAR",0))</f>
        <v>0</v>
      </c>
      <c r="J88" s="8">
        <v>1499178</v>
      </c>
      <c r="K88" s="9">
        <v>1784022</v>
      </c>
      <c r="L88" s="9">
        <v>1784022</v>
      </c>
      <c r="M88"/>
      <c r="N88"/>
      <c r="O88"/>
      <c r="P88"/>
    </row>
    <row r="89" spans="1:16" s="13" customFormat="1" ht="51.75" customHeight="1" x14ac:dyDescent="0.25">
      <c r="A89" s="12" t="s">
        <v>133</v>
      </c>
      <c r="B89" s="11">
        <f>B88+1</f>
        <v>81</v>
      </c>
      <c r="C89" s="11">
        <v>1</v>
      </c>
      <c r="D89" s="11" t="s">
        <v>137</v>
      </c>
      <c r="E89" s="11" t="s">
        <v>138</v>
      </c>
      <c r="F89" s="11" t="s">
        <v>139</v>
      </c>
      <c r="G89" s="16"/>
      <c r="H89" s="7">
        <f t="shared" ref="H89:H90" si="19">IF(G89&gt;0,IF(G89&gt;J89,"VALOR UNITARIO SIN IVA EXCEDE EL VALOR UNITARIO ESTIMADO SIN IVA, FAVOR AJUSTAR",ROUND(G89*(1+0.19),0)),0)</f>
        <v>0</v>
      </c>
      <c r="I89" s="7">
        <f t="shared" ref="I89:I90" si="20">IFERROR(H89*C89,IF(G89&gt;J89,"VALOR UNITARIO SIN IVA EXCEDE EL VALOR UNITARIO ESTIMADO SIN IVA, FAVOR AJUSTAR",0))</f>
        <v>0</v>
      </c>
      <c r="J89" s="8">
        <v>1499178</v>
      </c>
      <c r="K89" s="9">
        <v>1784022</v>
      </c>
      <c r="L89" s="9">
        <v>1784022</v>
      </c>
      <c r="M89"/>
      <c r="N89"/>
      <c r="O89"/>
      <c r="P89"/>
    </row>
    <row r="90" spans="1:16" s="13" customFormat="1" ht="51.75" customHeight="1" x14ac:dyDescent="0.25">
      <c r="A90" s="12" t="s">
        <v>133</v>
      </c>
      <c r="B90" s="11">
        <f>B89+1</f>
        <v>82</v>
      </c>
      <c r="C90" s="11">
        <v>1</v>
      </c>
      <c r="D90" s="11" t="s">
        <v>140</v>
      </c>
      <c r="E90" s="11" t="s">
        <v>141</v>
      </c>
      <c r="F90" s="11" t="s">
        <v>142</v>
      </c>
      <c r="G90" s="16"/>
      <c r="H90" s="7">
        <f t="shared" si="19"/>
        <v>0</v>
      </c>
      <c r="I90" s="7">
        <f t="shared" si="20"/>
        <v>0</v>
      </c>
      <c r="J90" s="8">
        <v>1435621.31</v>
      </c>
      <c r="K90" s="9">
        <v>1708389</v>
      </c>
      <c r="L90" s="9">
        <v>1708389</v>
      </c>
      <c r="M90"/>
      <c r="N90"/>
      <c r="O90"/>
      <c r="P90"/>
    </row>
    <row r="91" spans="1:16" s="23" customFormat="1" ht="11.25" x14ac:dyDescent="0.2">
      <c r="A91" s="27" t="s">
        <v>143</v>
      </c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9"/>
    </row>
    <row r="92" spans="1:16" s="13" customFormat="1" ht="51.75" customHeight="1" x14ac:dyDescent="0.25">
      <c r="A92" s="12" t="s">
        <v>143</v>
      </c>
      <c r="B92" s="11">
        <f>B90+1</f>
        <v>83</v>
      </c>
      <c r="C92" s="11">
        <v>1</v>
      </c>
      <c r="D92" s="11" t="s">
        <v>72</v>
      </c>
      <c r="E92" s="11" t="s">
        <v>144</v>
      </c>
      <c r="F92" s="11" t="str">
        <f>"09611"</f>
        <v>09611</v>
      </c>
      <c r="G92" s="16"/>
      <c r="H92" s="7">
        <f t="shared" ref="H92" si="21">IF(G92&gt;0,IF(G92&gt;J92,"VALOR UNITARIO SIN IVA EXCEDE EL VALOR UNITARIO ESTIMADO SIN IVA, FAVOR AJUSTAR",ROUND(G92*(1+0.19),0)),0)</f>
        <v>0</v>
      </c>
      <c r="I92" s="7">
        <f t="shared" ref="I92" si="22">IFERROR(H92*C92,IF(G92&gt;J92,"VALOR UNITARIO SIN IVA EXCEDE EL VALOR UNITARIO ESTIMADO SIN IVA, FAVOR AJUSTAR",0))</f>
        <v>0</v>
      </c>
      <c r="J92" s="8">
        <v>3495060.97</v>
      </c>
      <c r="K92" s="9">
        <v>4159123</v>
      </c>
      <c r="L92" s="9">
        <v>4159123</v>
      </c>
      <c r="M92"/>
      <c r="N92"/>
      <c r="O92"/>
      <c r="P92"/>
    </row>
    <row r="93" spans="1:16" s="13" customFormat="1" ht="51.75" customHeight="1" x14ac:dyDescent="0.25">
      <c r="A93" s="12" t="s">
        <v>143</v>
      </c>
      <c r="B93" s="11">
        <f>B92+1</f>
        <v>84</v>
      </c>
      <c r="C93" s="11">
        <v>1</v>
      </c>
      <c r="D93" s="11" t="s">
        <v>145</v>
      </c>
      <c r="E93" s="11" t="s">
        <v>146</v>
      </c>
      <c r="F93" s="11">
        <v>13266</v>
      </c>
      <c r="G93" s="16"/>
      <c r="H93" s="7">
        <f t="shared" ref="H93:H102" si="23">IF(G93&gt;0,IF(G93&gt;J93,"VALOR UNITARIO SIN IVA EXCEDE EL VALOR UNITARIO ESTIMADO SIN IVA, FAVOR AJUSTAR",ROUND(G93*(1+0.19),0)),0)</f>
        <v>0</v>
      </c>
      <c r="I93" s="7">
        <f t="shared" ref="I93:I102" si="24">IFERROR(H93*C93,IF(G93&gt;J93,"VALOR UNITARIO SIN IVA EXCEDE EL VALOR UNITARIO ESTIMADO SIN IVA, FAVOR AJUSTAR",0))</f>
        <v>0</v>
      </c>
      <c r="J93" s="8">
        <v>2129662.89</v>
      </c>
      <c r="K93" s="9">
        <v>2534299</v>
      </c>
      <c r="L93" s="9">
        <v>2534299</v>
      </c>
      <c r="M93"/>
      <c r="N93"/>
      <c r="O93"/>
      <c r="P93"/>
    </row>
    <row r="94" spans="1:16" s="13" customFormat="1" ht="51.75" customHeight="1" x14ac:dyDescent="0.25">
      <c r="A94" s="12" t="s">
        <v>143</v>
      </c>
      <c r="B94" s="11">
        <f t="shared" ref="B94:B102" si="25">B93+1</f>
        <v>85</v>
      </c>
      <c r="C94" s="11">
        <v>1</v>
      </c>
      <c r="D94" s="11" t="s">
        <v>26</v>
      </c>
      <c r="E94" s="11" t="s">
        <v>147</v>
      </c>
      <c r="F94" s="11">
        <v>23897</v>
      </c>
      <c r="G94" s="16"/>
      <c r="H94" s="7">
        <f t="shared" si="23"/>
        <v>0</v>
      </c>
      <c r="I94" s="7">
        <f t="shared" si="24"/>
        <v>0</v>
      </c>
      <c r="J94" s="8">
        <v>1876775.92</v>
      </c>
      <c r="K94" s="9">
        <v>2233363</v>
      </c>
      <c r="L94" s="9">
        <v>2233363</v>
      </c>
      <c r="M94"/>
      <c r="N94"/>
      <c r="O94"/>
      <c r="P94"/>
    </row>
    <row r="95" spans="1:16" s="13" customFormat="1" ht="51.75" customHeight="1" x14ac:dyDescent="0.25">
      <c r="A95" s="12" t="s">
        <v>143</v>
      </c>
      <c r="B95" s="11">
        <f t="shared" si="25"/>
        <v>86</v>
      </c>
      <c r="C95" s="11">
        <v>1</v>
      </c>
      <c r="D95" s="11" t="s">
        <v>145</v>
      </c>
      <c r="E95" s="11" t="s">
        <v>148</v>
      </c>
      <c r="F95" s="11">
        <v>26319</v>
      </c>
      <c r="G95" s="16"/>
      <c r="H95" s="7">
        <f t="shared" si="23"/>
        <v>0</v>
      </c>
      <c r="I95" s="7">
        <f t="shared" si="24"/>
        <v>0</v>
      </c>
      <c r="J95" s="8">
        <v>2275844.58</v>
      </c>
      <c r="K95" s="9">
        <v>2708255</v>
      </c>
      <c r="L95" s="9">
        <v>2708255</v>
      </c>
      <c r="M95"/>
      <c r="N95"/>
      <c r="O95"/>
      <c r="P95"/>
    </row>
    <row r="96" spans="1:16" s="13" customFormat="1" ht="51.75" customHeight="1" x14ac:dyDescent="0.25">
      <c r="A96" s="12" t="s">
        <v>143</v>
      </c>
      <c r="B96" s="11">
        <f t="shared" si="25"/>
        <v>87</v>
      </c>
      <c r="C96" s="11">
        <v>1</v>
      </c>
      <c r="D96" s="11" t="s">
        <v>149</v>
      </c>
      <c r="E96" s="11" t="s">
        <v>150</v>
      </c>
      <c r="F96" s="11">
        <v>19318</v>
      </c>
      <c r="G96" s="16"/>
      <c r="H96" s="7">
        <f t="shared" si="23"/>
        <v>0</v>
      </c>
      <c r="I96" s="7">
        <f t="shared" si="24"/>
        <v>0</v>
      </c>
      <c r="J96" s="8">
        <v>2673429.08</v>
      </c>
      <c r="K96" s="9">
        <v>3181381</v>
      </c>
      <c r="L96" s="9">
        <v>3181381</v>
      </c>
      <c r="M96"/>
      <c r="N96"/>
      <c r="O96"/>
      <c r="P96"/>
    </row>
    <row r="97" spans="1:16" s="13" customFormat="1" ht="51.75" customHeight="1" x14ac:dyDescent="0.25">
      <c r="A97" s="12" t="s">
        <v>143</v>
      </c>
      <c r="B97" s="11">
        <f t="shared" si="25"/>
        <v>88</v>
      </c>
      <c r="C97" s="11">
        <v>1</v>
      </c>
      <c r="D97" s="11" t="s">
        <v>151</v>
      </c>
      <c r="E97" s="11" t="s">
        <v>152</v>
      </c>
      <c r="F97" s="11">
        <v>24779</v>
      </c>
      <c r="G97" s="16"/>
      <c r="H97" s="7">
        <f t="shared" si="23"/>
        <v>0</v>
      </c>
      <c r="I97" s="7">
        <f t="shared" si="24"/>
        <v>0</v>
      </c>
      <c r="J97" s="8">
        <v>1912412.22</v>
      </c>
      <c r="K97" s="9">
        <v>2275771</v>
      </c>
      <c r="L97" s="9">
        <v>2275771</v>
      </c>
      <c r="M97"/>
      <c r="N97"/>
      <c r="O97"/>
      <c r="P97"/>
    </row>
    <row r="98" spans="1:16" s="13" customFormat="1" ht="51.75" customHeight="1" x14ac:dyDescent="0.25">
      <c r="A98" s="12" t="s">
        <v>143</v>
      </c>
      <c r="B98" s="11">
        <f t="shared" si="25"/>
        <v>89</v>
      </c>
      <c r="C98" s="11">
        <v>1</v>
      </c>
      <c r="D98" s="11" t="s">
        <v>153</v>
      </c>
      <c r="E98" s="11" t="s">
        <v>154</v>
      </c>
      <c r="F98" s="11">
        <v>17815</v>
      </c>
      <c r="G98" s="16"/>
      <c r="H98" s="7">
        <f t="shared" si="23"/>
        <v>0</v>
      </c>
      <c r="I98" s="7">
        <f t="shared" si="24"/>
        <v>0</v>
      </c>
      <c r="J98" s="8">
        <v>2138570.09</v>
      </c>
      <c r="K98" s="9">
        <v>2544898</v>
      </c>
      <c r="L98" s="9">
        <v>2544898</v>
      </c>
      <c r="M98"/>
      <c r="N98"/>
      <c r="O98"/>
      <c r="P98"/>
    </row>
    <row r="99" spans="1:16" s="13" customFormat="1" ht="51.75" customHeight="1" x14ac:dyDescent="0.25">
      <c r="A99" s="12" t="s">
        <v>143</v>
      </c>
      <c r="B99" s="11">
        <f t="shared" si="25"/>
        <v>90</v>
      </c>
      <c r="C99" s="11">
        <v>1</v>
      </c>
      <c r="D99" s="11" t="s">
        <v>155</v>
      </c>
      <c r="E99" s="11" t="s">
        <v>156</v>
      </c>
      <c r="F99" s="11" t="s">
        <v>157</v>
      </c>
      <c r="G99" s="16"/>
      <c r="H99" s="7">
        <f t="shared" si="23"/>
        <v>0</v>
      </c>
      <c r="I99" s="7">
        <f t="shared" si="24"/>
        <v>0</v>
      </c>
      <c r="J99" s="8">
        <v>1591812.56</v>
      </c>
      <c r="K99" s="9">
        <v>1894257</v>
      </c>
      <c r="L99" s="9">
        <v>1894257</v>
      </c>
      <c r="M99"/>
      <c r="N99"/>
      <c r="O99"/>
      <c r="P99"/>
    </row>
    <row r="100" spans="1:16" s="13" customFormat="1" ht="51.75" customHeight="1" x14ac:dyDescent="0.25">
      <c r="A100" s="12" t="s">
        <v>143</v>
      </c>
      <c r="B100" s="11">
        <f t="shared" si="25"/>
        <v>91</v>
      </c>
      <c r="C100" s="11">
        <v>1</v>
      </c>
      <c r="D100" s="11" t="s">
        <v>158</v>
      </c>
      <c r="E100" s="11" t="s">
        <v>159</v>
      </c>
      <c r="F100" s="11">
        <v>11742</v>
      </c>
      <c r="G100" s="16"/>
      <c r="H100" s="7">
        <f t="shared" si="23"/>
        <v>0</v>
      </c>
      <c r="I100" s="7">
        <f t="shared" si="24"/>
        <v>0</v>
      </c>
      <c r="J100" s="8">
        <v>1804735.04</v>
      </c>
      <c r="K100" s="9">
        <v>2147635</v>
      </c>
      <c r="L100" s="9">
        <v>2147635</v>
      </c>
      <c r="M100"/>
      <c r="N100"/>
      <c r="O100"/>
      <c r="P100"/>
    </row>
    <row r="101" spans="1:16" s="13" customFormat="1" ht="51.75" customHeight="1" x14ac:dyDescent="0.25">
      <c r="A101" s="12" t="s">
        <v>143</v>
      </c>
      <c r="B101" s="11">
        <f t="shared" si="25"/>
        <v>92</v>
      </c>
      <c r="C101" s="11">
        <v>1</v>
      </c>
      <c r="D101" s="11" t="s">
        <v>160</v>
      </c>
      <c r="E101" s="11" t="s">
        <v>161</v>
      </c>
      <c r="F101" s="11">
        <v>11743</v>
      </c>
      <c r="G101" s="16"/>
      <c r="H101" s="7">
        <f t="shared" si="23"/>
        <v>0</v>
      </c>
      <c r="I101" s="7">
        <f t="shared" si="24"/>
        <v>0</v>
      </c>
      <c r="J101" s="8">
        <v>1676272.85</v>
      </c>
      <c r="K101" s="9">
        <v>1994765</v>
      </c>
      <c r="L101" s="9">
        <v>1994765</v>
      </c>
      <c r="M101"/>
      <c r="N101"/>
      <c r="O101"/>
      <c r="P101"/>
    </row>
    <row r="102" spans="1:16" s="13" customFormat="1" ht="51.75" customHeight="1" x14ac:dyDescent="0.25">
      <c r="A102" s="12" t="s">
        <v>143</v>
      </c>
      <c r="B102" s="11">
        <f t="shared" si="25"/>
        <v>93</v>
      </c>
      <c r="C102" s="11">
        <v>1</v>
      </c>
      <c r="D102" s="11" t="s">
        <v>22</v>
      </c>
      <c r="E102" s="11" t="s">
        <v>162</v>
      </c>
      <c r="F102" s="11">
        <v>14169</v>
      </c>
      <c r="G102" s="16"/>
      <c r="H102" s="7">
        <f t="shared" si="23"/>
        <v>0</v>
      </c>
      <c r="I102" s="7">
        <f t="shared" si="24"/>
        <v>0</v>
      </c>
      <c r="J102" s="8">
        <v>1739111.29</v>
      </c>
      <c r="K102" s="9">
        <v>2069542</v>
      </c>
      <c r="L102" s="9">
        <v>2069542</v>
      </c>
      <c r="M102"/>
      <c r="N102"/>
      <c r="O102"/>
      <c r="P102"/>
    </row>
    <row r="103" spans="1:16" s="13" customFormat="1" ht="22.5" x14ac:dyDescent="0.25">
      <c r="A103" s="21"/>
      <c r="B103" s="22"/>
      <c r="C103" s="22"/>
      <c r="D103" s="22"/>
      <c r="E103" s="22"/>
      <c r="F103" s="22"/>
      <c r="G103" s="25" t="s">
        <v>168</v>
      </c>
      <c r="H103" s="25" t="s">
        <v>169</v>
      </c>
      <c r="I103" s="25" t="s">
        <v>170</v>
      </c>
      <c r="J103" s="18"/>
      <c r="K103" s="19"/>
      <c r="L103" s="20"/>
      <c r="M103"/>
      <c r="N103"/>
      <c r="O103"/>
      <c r="P103"/>
    </row>
    <row r="104" spans="1:16" s="13" customFormat="1" x14ac:dyDescent="0.25">
      <c r="A104" s="21"/>
      <c r="B104" s="22"/>
      <c r="C104" s="22"/>
      <c r="D104" s="22"/>
      <c r="E104" s="22"/>
      <c r="F104" s="22"/>
      <c r="G104" s="6" t="str">
        <f>IF(SUM(G5:G102)=0,"",SUM(G5:G102))</f>
        <v/>
      </c>
      <c r="H104" s="6" t="str">
        <f t="shared" ref="H104:I104" si="26">IF(SUM(H5:H102)=0,"",SUM(H5:H102))</f>
        <v/>
      </c>
      <c r="I104" s="6" t="str">
        <f t="shared" si="26"/>
        <v/>
      </c>
      <c r="J104" s="18"/>
      <c r="K104" s="19"/>
      <c r="L104" s="20"/>
      <c r="M104"/>
      <c r="N104"/>
      <c r="O104"/>
      <c r="P104"/>
    </row>
    <row r="105" spans="1:16" x14ac:dyDescent="0.25"/>
    <row r="106" spans="1:16" s="13" customFormat="1" ht="31.5" customHeight="1" x14ac:dyDescent="0.25">
      <c r="A106" s="21"/>
      <c r="B106" s="22"/>
      <c r="C106" s="22"/>
      <c r="D106" s="37" t="s">
        <v>171</v>
      </c>
      <c r="E106" s="37"/>
      <c r="F106" s="37"/>
      <c r="G106" s="36"/>
      <c r="H106" s="36"/>
      <c r="I106" s="36"/>
      <c r="J106" s="18"/>
      <c r="K106" s="19"/>
      <c r="L106" s="20"/>
      <c r="M106"/>
      <c r="N106"/>
      <c r="O106"/>
      <c r="P106"/>
    </row>
    <row r="107" spans="1:16" s="13" customFormat="1" ht="31.5" customHeight="1" x14ac:dyDescent="0.25">
      <c r="A107" s="21"/>
      <c r="B107" s="22"/>
      <c r="C107" s="22"/>
      <c r="D107" s="37" t="s">
        <v>172</v>
      </c>
      <c r="E107" s="37"/>
      <c r="F107" s="37"/>
      <c r="G107" s="36"/>
      <c r="H107" s="36"/>
      <c r="I107" s="36"/>
      <c r="J107" s="18"/>
      <c r="K107" s="19"/>
      <c r="L107" s="20"/>
      <c r="M107"/>
      <c r="N107"/>
      <c r="O107"/>
      <c r="P107"/>
    </row>
    <row r="108" spans="1:16" s="13" customFormat="1" ht="31.5" customHeight="1" x14ac:dyDescent="0.25">
      <c r="A108" s="21"/>
      <c r="B108" s="22"/>
      <c r="C108" s="22"/>
      <c r="D108" s="37" t="s">
        <v>173</v>
      </c>
      <c r="E108" s="37"/>
      <c r="F108" s="37"/>
      <c r="G108" s="36"/>
      <c r="H108" s="36"/>
      <c r="I108" s="36"/>
      <c r="J108" s="18"/>
      <c r="K108" s="19"/>
      <c r="L108" s="20"/>
      <c r="M108"/>
      <c r="N108"/>
      <c r="O108"/>
      <c r="P108"/>
    </row>
    <row r="109" spans="1:16" s="13" customFormat="1" ht="31.5" customHeight="1" x14ac:dyDescent="0.25">
      <c r="A109" s="21"/>
      <c r="B109" s="22"/>
      <c r="C109" s="22"/>
      <c r="D109" s="37" t="s">
        <v>174</v>
      </c>
      <c r="E109" s="37"/>
      <c r="F109" s="37"/>
      <c r="G109" s="36"/>
      <c r="H109" s="36"/>
      <c r="I109" s="36"/>
      <c r="J109" s="18"/>
      <c r="K109" s="19"/>
      <c r="L109" s="20"/>
      <c r="M109"/>
      <c r="N109"/>
      <c r="O109"/>
      <c r="P109"/>
    </row>
    <row r="110" spans="1:16" s="13" customFormat="1" ht="31.5" customHeight="1" x14ac:dyDescent="0.25">
      <c r="A110" s="21"/>
      <c r="B110" s="22"/>
      <c r="C110" s="22"/>
      <c r="D110" s="37" t="s">
        <v>175</v>
      </c>
      <c r="E110" s="37"/>
      <c r="F110" s="37"/>
      <c r="G110" s="36"/>
      <c r="H110" s="36"/>
      <c r="I110" s="36"/>
      <c r="J110" s="18"/>
      <c r="K110" s="19"/>
      <c r="L110" s="20"/>
      <c r="M110"/>
      <c r="N110"/>
      <c r="O110"/>
      <c r="P110"/>
    </row>
    <row r="111" spans="1:16" ht="15" customHeight="1" x14ac:dyDescent="0.25">
      <c r="A111" s="14"/>
      <c r="B111" s="14"/>
      <c r="C111" s="14"/>
      <c r="D111" s="15"/>
      <c r="E111" s="15"/>
      <c r="F111" s="14"/>
      <c r="G111" s="14"/>
      <c r="H111" s="14"/>
      <c r="I111" s="14"/>
    </row>
    <row r="112" spans="1:16" hidden="1" x14ac:dyDescent="0.25">
      <c r="A112" s="14"/>
      <c r="B112" s="14"/>
      <c r="C112" s="14"/>
      <c r="D112" s="15"/>
      <c r="E112" s="15"/>
      <c r="F112" s="14"/>
      <c r="G112" s="14"/>
      <c r="H112" s="14"/>
      <c r="I112" s="14"/>
    </row>
    <row r="113" spans="1:9" hidden="1" x14ac:dyDescent="0.25">
      <c r="A113" s="14"/>
      <c r="B113" s="14"/>
      <c r="C113" s="14"/>
      <c r="D113" s="15"/>
      <c r="E113" s="15"/>
      <c r="F113" s="14"/>
      <c r="G113" s="14"/>
      <c r="H113" s="14"/>
      <c r="I113" s="14"/>
    </row>
    <row r="114" spans="1:9" hidden="1" x14ac:dyDescent="0.25">
      <c r="A114" s="14"/>
      <c r="B114" s="14"/>
      <c r="C114" s="14"/>
      <c r="D114" s="15"/>
      <c r="E114" s="15"/>
      <c r="F114" s="14"/>
      <c r="G114" s="14"/>
      <c r="H114" s="14"/>
      <c r="I114" s="14"/>
    </row>
    <row r="115" spans="1:9" hidden="1" x14ac:dyDescent="0.25">
      <c r="A115" s="14"/>
      <c r="B115" s="14"/>
      <c r="C115" s="14"/>
      <c r="D115" s="15"/>
      <c r="E115" s="15"/>
      <c r="F115" s="14"/>
      <c r="G115" s="14"/>
      <c r="H115" s="14"/>
      <c r="I115" s="14"/>
    </row>
    <row r="116" spans="1:9" hidden="1" x14ac:dyDescent="0.25">
      <c r="A116" s="14"/>
      <c r="B116" s="14"/>
      <c r="C116" s="14"/>
      <c r="D116" s="15"/>
      <c r="E116" s="15"/>
      <c r="F116" s="14"/>
      <c r="G116" s="14"/>
      <c r="H116" s="14"/>
      <c r="I116" s="14"/>
    </row>
    <row r="117" spans="1:9" hidden="1" x14ac:dyDescent="0.25">
      <c r="A117" s="14"/>
      <c r="B117" s="14"/>
      <c r="C117" s="14"/>
      <c r="D117" s="15"/>
      <c r="E117" s="15"/>
      <c r="F117" s="14"/>
      <c r="G117" s="14"/>
      <c r="H117" s="14"/>
      <c r="I117" s="14"/>
    </row>
    <row r="118" spans="1:9" hidden="1" x14ac:dyDescent="0.25">
      <c r="A118" s="14"/>
      <c r="B118" s="14"/>
      <c r="C118" s="14"/>
      <c r="D118" s="15"/>
      <c r="E118" s="15"/>
      <c r="F118" s="14"/>
      <c r="G118" s="14"/>
      <c r="H118" s="14"/>
      <c r="I118" s="14"/>
    </row>
    <row r="119" spans="1:9" hidden="1" x14ac:dyDescent="0.25">
      <c r="A119" s="14"/>
      <c r="B119" s="14"/>
      <c r="C119" s="14"/>
      <c r="D119" s="15"/>
      <c r="E119" s="15"/>
      <c r="F119" s="14"/>
      <c r="G119" s="14"/>
      <c r="H119" s="14"/>
      <c r="I119" s="14"/>
    </row>
    <row r="120" spans="1:9" hidden="1" x14ac:dyDescent="0.25">
      <c r="A120" s="14"/>
      <c r="B120" s="14"/>
      <c r="C120" s="14"/>
      <c r="D120" s="15"/>
      <c r="E120" s="15"/>
      <c r="F120" s="14"/>
      <c r="G120" s="14"/>
      <c r="H120" s="14"/>
      <c r="I120" s="14"/>
    </row>
    <row r="121" spans="1:9" hidden="1" x14ac:dyDescent="0.25">
      <c r="A121" s="14"/>
      <c r="B121" s="14"/>
      <c r="C121" s="14"/>
      <c r="D121" s="15"/>
      <c r="E121" s="15"/>
      <c r="F121" s="14"/>
      <c r="G121" s="14"/>
      <c r="H121" s="14"/>
      <c r="I121" s="14"/>
    </row>
    <row r="122" spans="1:9" hidden="1" x14ac:dyDescent="0.25">
      <c r="A122" s="14"/>
      <c r="B122" s="14"/>
      <c r="C122" s="14"/>
      <c r="D122" s="15"/>
      <c r="E122" s="15"/>
      <c r="F122" s="14"/>
      <c r="G122" s="14"/>
      <c r="H122" s="14"/>
      <c r="I122" s="14"/>
    </row>
    <row r="123" spans="1:9" hidden="1" x14ac:dyDescent="0.25">
      <c r="A123" s="14"/>
      <c r="B123" s="14"/>
      <c r="C123" s="14"/>
      <c r="D123" s="15"/>
      <c r="E123" s="15"/>
      <c r="F123" s="14"/>
      <c r="G123" s="14"/>
      <c r="H123" s="14"/>
      <c r="I123" s="14"/>
    </row>
    <row r="124" spans="1:9" hidden="1" x14ac:dyDescent="0.25">
      <c r="A124" s="14"/>
      <c r="B124" s="14"/>
      <c r="C124" s="14"/>
      <c r="D124" s="15"/>
      <c r="E124" s="15"/>
      <c r="F124" s="14"/>
      <c r="G124" s="14"/>
      <c r="H124" s="14"/>
      <c r="I124" s="14"/>
    </row>
    <row r="125" spans="1:9" hidden="1" x14ac:dyDescent="0.25">
      <c r="A125" s="14"/>
      <c r="B125" s="14"/>
      <c r="C125" s="14"/>
      <c r="D125" s="15"/>
      <c r="E125" s="15"/>
      <c r="F125" s="14"/>
      <c r="G125" s="14"/>
      <c r="H125" s="14"/>
      <c r="I125" s="14"/>
    </row>
    <row r="126" spans="1:9" hidden="1" x14ac:dyDescent="0.25">
      <c r="A126" s="14"/>
      <c r="B126" s="14"/>
      <c r="C126" s="14"/>
      <c r="D126" s="15"/>
      <c r="E126" s="15"/>
      <c r="F126" s="14"/>
      <c r="G126" s="14"/>
      <c r="H126" s="14"/>
      <c r="I126" s="14"/>
    </row>
    <row r="127" spans="1:9" hidden="1" x14ac:dyDescent="0.25">
      <c r="A127" s="14"/>
      <c r="B127" s="14"/>
      <c r="C127" s="14"/>
      <c r="D127" s="15"/>
      <c r="E127" s="15"/>
      <c r="F127" s="14"/>
      <c r="G127" s="14"/>
      <c r="H127" s="14"/>
      <c r="I127" s="14"/>
    </row>
    <row r="128" spans="1:9" hidden="1" x14ac:dyDescent="0.25">
      <c r="A128" s="14"/>
      <c r="B128" s="14"/>
      <c r="C128" s="14"/>
      <c r="D128" s="15"/>
      <c r="E128" s="15"/>
      <c r="F128" s="14"/>
      <c r="G128" s="14"/>
      <c r="H128" s="14"/>
      <c r="I128" s="14"/>
    </row>
    <row r="129" spans="1:9" hidden="1" x14ac:dyDescent="0.25">
      <c r="A129" s="14"/>
      <c r="B129" s="14"/>
      <c r="C129" s="14"/>
      <c r="D129" s="15"/>
      <c r="E129" s="15"/>
      <c r="F129" s="14"/>
      <c r="G129" s="14"/>
      <c r="H129" s="14"/>
      <c r="I129" s="14"/>
    </row>
    <row r="130" spans="1:9" hidden="1" x14ac:dyDescent="0.25">
      <c r="A130" s="14"/>
      <c r="B130" s="14"/>
      <c r="C130" s="14"/>
      <c r="D130" s="15"/>
      <c r="E130" s="15"/>
      <c r="F130" s="14"/>
      <c r="G130" s="14"/>
      <c r="H130" s="14"/>
      <c r="I130" s="14"/>
    </row>
    <row r="131" spans="1:9" hidden="1" x14ac:dyDescent="0.25">
      <c r="A131" s="14"/>
      <c r="B131" s="14"/>
      <c r="C131" s="14"/>
      <c r="D131" s="15"/>
      <c r="E131" s="15"/>
      <c r="F131" s="14"/>
      <c r="G131" s="14"/>
      <c r="H131" s="14"/>
      <c r="I131" s="14"/>
    </row>
    <row r="132" spans="1:9" hidden="1" x14ac:dyDescent="0.25">
      <c r="A132" s="14"/>
      <c r="B132" s="14"/>
      <c r="C132" s="14"/>
      <c r="D132" s="15"/>
      <c r="E132" s="15"/>
      <c r="F132" s="14"/>
      <c r="G132" s="14"/>
      <c r="H132" s="14"/>
      <c r="I132" s="14"/>
    </row>
    <row r="133" spans="1:9" hidden="1" x14ac:dyDescent="0.25">
      <c r="A133" s="14"/>
      <c r="B133" s="14"/>
      <c r="C133" s="14"/>
      <c r="D133" s="15"/>
      <c r="E133" s="15"/>
      <c r="F133" s="14"/>
      <c r="G133" s="14"/>
      <c r="H133" s="14"/>
      <c r="I133" s="14"/>
    </row>
    <row r="134" spans="1:9" hidden="1" x14ac:dyDescent="0.25">
      <c r="A134" s="14"/>
      <c r="B134" s="14"/>
      <c r="C134" s="14"/>
      <c r="D134" s="15"/>
      <c r="E134" s="15"/>
      <c r="F134" s="14"/>
      <c r="G134" s="14"/>
      <c r="H134" s="14"/>
      <c r="I134" s="14"/>
    </row>
    <row r="135" spans="1:9" hidden="1" x14ac:dyDescent="0.25">
      <c r="A135" s="14"/>
      <c r="B135" s="14"/>
      <c r="C135" s="14"/>
      <c r="D135" s="15"/>
      <c r="E135" s="15"/>
      <c r="F135" s="14"/>
      <c r="G135" s="14"/>
      <c r="H135" s="14"/>
      <c r="I135" s="14"/>
    </row>
    <row r="136" spans="1:9" hidden="1" x14ac:dyDescent="0.25">
      <c r="A136" s="14"/>
      <c r="B136" s="14"/>
      <c r="C136" s="14"/>
      <c r="D136" s="15"/>
      <c r="E136" s="15"/>
      <c r="F136" s="14"/>
      <c r="G136" s="14"/>
      <c r="H136" s="14"/>
      <c r="I136" s="14"/>
    </row>
    <row r="137" spans="1:9" hidden="1" x14ac:dyDescent="0.25">
      <c r="A137" s="14"/>
      <c r="B137" s="14"/>
      <c r="C137" s="14"/>
      <c r="D137" s="15"/>
      <c r="E137" s="15"/>
      <c r="F137" s="14"/>
      <c r="G137" s="14"/>
      <c r="H137" s="14"/>
      <c r="I137" s="14"/>
    </row>
    <row r="138" spans="1:9" hidden="1" x14ac:dyDescent="0.25">
      <c r="A138" s="14"/>
      <c r="B138" s="14"/>
      <c r="C138" s="14"/>
      <c r="D138" s="15"/>
      <c r="E138" s="15"/>
      <c r="F138" s="14"/>
      <c r="G138" s="14"/>
      <c r="H138" s="14"/>
      <c r="I138" s="14"/>
    </row>
    <row r="139" spans="1:9" hidden="1" x14ac:dyDescent="0.25">
      <c r="A139" s="14"/>
      <c r="B139" s="14"/>
      <c r="C139" s="14"/>
      <c r="D139" s="15"/>
      <c r="E139" s="15"/>
      <c r="F139" s="14"/>
      <c r="G139" s="14"/>
      <c r="H139" s="14"/>
      <c r="I139" s="14"/>
    </row>
    <row r="140" spans="1:9" hidden="1" x14ac:dyDescent="0.25">
      <c r="A140" s="14"/>
      <c r="B140" s="14"/>
      <c r="C140" s="14"/>
      <c r="D140" s="15"/>
      <c r="E140" s="15"/>
      <c r="F140" s="14"/>
      <c r="G140" s="14"/>
      <c r="H140" s="14"/>
      <c r="I140" s="14"/>
    </row>
    <row r="141" spans="1:9" hidden="1" x14ac:dyDescent="0.25">
      <c r="A141" s="14"/>
      <c r="B141" s="14"/>
      <c r="C141" s="14"/>
      <c r="D141" s="15"/>
      <c r="E141" s="15"/>
      <c r="F141" s="14"/>
      <c r="G141" s="14"/>
      <c r="H141" s="14"/>
      <c r="I141" s="14"/>
    </row>
    <row r="142" spans="1:9" hidden="1" x14ac:dyDescent="0.25">
      <c r="A142" s="14"/>
      <c r="B142" s="14"/>
      <c r="C142" s="14"/>
      <c r="D142" s="15"/>
      <c r="E142" s="15"/>
      <c r="F142" s="14"/>
      <c r="G142" s="14"/>
      <c r="H142" s="14"/>
      <c r="I142" s="14"/>
    </row>
    <row r="143" spans="1:9" hidden="1" x14ac:dyDescent="0.25">
      <c r="A143" s="14"/>
      <c r="B143" s="14"/>
      <c r="C143" s="14"/>
      <c r="D143" s="15"/>
      <c r="E143" s="15"/>
      <c r="F143" s="14"/>
      <c r="G143" s="14"/>
      <c r="H143" s="14"/>
      <c r="I143" s="14"/>
    </row>
    <row r="144" spans="1:9" hidden="1" x14ac:dyDescent="0.25">
      <c r="A144" s="14"/>
      <c r="B144" s="14"/>
      <c r="C144" s="14"/>
      <c r="D144" s="15"/>
      <c r="E144" s="15"/>
      <c r="F144" s="14"/>
      <c r="G144" s="14"/>
      <c r="H144" s="14"/>
      <c r="I144" s="14"/>
    </row>
    <row r="145" spans="1:9" hidden="1" x14ac:dyDescent="0.25">
      <c r="A145" s="14"/>
      <c r="B145" s="14"/>
      <c r="C145" s="14"/>
      <c r="D145" s="15"/>
      <c r="E145" s="15"/>
      <c r="F145" s="14"/>
      <c r="G145" s="14"/>
      <c r="H145" s="14"/>
      <c r="I145" s="14"/>
    </row>
    <row r="146" spans="1:9" hidden="1" x14ac:dyDescent="0.25">
      <c r="A146" s="14"/>
      <c r="B146" s="14"/>
      <c r="C146" s="14"/>
      <c r="D146" s="15"/>
      <c r="E146" s="15"/>
      <c r="F146" s="14"/>
      <c r="G146" s="14"/>
      <c r="H146" s="14"/>
      <c r="I146" s="14"/>
    </row>
    <row r="147" spans="1:9" hidden="1" x14ac:dyDescent="0.25">
      <c r="A147" s="14"/>
      <c r="B147" s="14"/>
      <c r="C147" s="14"/>
      <c r="D147" s="15"/>
      <c r="E147" s="15"/>
      <c r="F147" s="14"/>
      <c r="G147" s="14"/>
      <c r="H147" s="14"/>
      <c r="I147" s="14"/>
    </row>
    <row r="148" spans="1:9" hidden="1" x14ac:dyDescent="0.25">
      <c r="A148" s="14"/>
      <c r="B148" s="14"/>
      <c r="C148" s="14"/>
      <c r="D148" s="15"/>
      <c r="E148" s="15"/>
      <c r="F148" s="14"/>
      <c r="G148" s="14"/>
      <c r="H148" s="14"/>
      <c r="I148" s="14"/>
    </row>
    <row r="149" spans="1:9" hidden="1" x14ac:dyDescent="0.25">
      <c r="A149" s="14"/>
      <c r="B149" s="14"/>
      <c r="C149" s="14"/>
      <c r="D149" s="15"/>
      <c r="E149" s="15"/>
      <c r="F149" s="14"/>
      <c r="G149" s="14"/>
      <c r="H149" s="14"/>
      <c r="I149" s="14"/>
    </row>
    <row r="150" spans="1:9" hidden="1" x14ac:dyDescent="0.25">
      <c r="A150" s="14"/>
      <c r="B150" s="14"/>
      <c r="C150" s="14"/>
      <c r="D150" s="15"/>
      <c r="E150" s="15"/>
      <c r="F150" s="14"/>
      <c r="G150" s="14"/>
      <c r="H150" s="14"/>
      <c r="I150" s="14"/>
    </row>
    <row r="151" spans="1:9" hidden="1" x14ac:dyDescent="0.25">
      <c r="A151" s="14"/>
      <c r="B151" s="14"/>
      <c r="C151" s="14"/>
      <c r="D151" s="15"/>
      <c r="E151" s="15"/>
      <c r="F151" s="14"/>
      <c r="G151" s="14"/>
      <c r="H151" s="14"/>
      <c r="I151" s="14"/>
    </row>
    <row r="152" spans="1:9" hidden="1" x14ac:dyDescent="0.25">
      <c r="A152" s="14"/>
      <c r="B152" s="14"/>
      <c r="C152" s="14"/>
      <c r="D152" s="15"/>
      <c r="E152" s="15"/>
      <c r="F152" s="14"/>
      <c r="G152" s="14"/>
      <c r="H152" s="14"/>
      <c r="I152" s="14"/>
    </row>
    <row r="153" spans="1:9" hidden="1" x14ac:dyDescent="0.25">
      <c r="A153" s="14"/>
      <c r="B153" s="14"/>
      <c r="C153" s="14"/>
      <c r="D153" s="15"/>
      <c r="E153" s="15"/>
      <c r="F153" s="14"/>
      <c r="G153" s="14"/>
      <c r="H153" s="14"/>
      <c r="I153" s="14"/>
    </row>
    <row r="154" spans="1:9" hidden="1" x14ac:dyDescent="0.25">
      <c r="A154" s="14"/>
      <c r="B154" s="14"/>
      <c r="C154" s="14"/>
      <c r="D154" s="15"/>
      <c r="E154" s="15"/>
      <c r="F154" s="14"/>
      <c r="G154" s="14"/>
      <c r="H154" s="14"/>
      <c r="I154" s="14"/>
    </row>
    <row r="155" spans="1:9" hidden="1" x14ac:dyDescent="0.25">
      <c r="A155" s="14"/>
      <c r="B155" s="14"/>
      <c r="C155" s="14"/>
      <c r="D155" s="15"/>
      <c r="E155" s="15"/>
      <c r="F155" s="14"/>
      <c r="G155" s="14"/>
      <c r="H155" s="14"/>
      <c r="I155" s="14"/>
    </row>
    <row r="156" spans="1:9" hidden="1" x14ac:dyDescent="0.25">
      <c r="A156" s="14"/>
      <c r="B156" s="14"/>
      <c r="C156" s="14"/>
      <c r="D156" s="15"/>
      <c r="E156" s="15"/>
      <c r="F156" s="14"/>
      <c r="G156" s="14"/>
      <c r="H156" s="14"/>
      <c r="I156" s="14"/>
    </row>
    <row r="157" spans="1:9" hidden="1" x14ac:dyDescent="0.25">
      <c r="A157" s="14"/>
      <c r="B157" s="14"/>
      <c r="C157" s="14"/>
      <c r="D157" s="15"/>
      <c r="E157" s="15"/>
      <c r="F157" s="14"/>
      <c r="G157" s="14"/>
      <c r="H157" s="14"/>
      <c r="I157" s="14"/>
    </row>
    <row r="158" spans="1:9" hidden="1" x14ac:dyDescent="0.25">
      <c r="A158" s="14"/>
      <c r="B158" s="14"/>
      <c r="C158" s="14"/>
      <c r="D158" s="15"/>
      <c r="E158" s="15"/>
      <c r="F158" s="14"/>
      <c r="G158" s="14"/>
      <c r="H158" s="14"/>
      <c r="I158" s="14"/>
    </row>
    <row r="159" spans="1:9" hidden="1" x14ac:dyDescent="0.25">
      <c r="A159" s="14"/>
      <c r="B159" s="14"/>
      <c r="C159" s="14"/>
      <c r="D159" s="15"/>
      <c r="E159" s="15"/>
      <c r="F159" s="14"/>
      <c r="G159" s="14"/>
      <c r="H159" s="14"/>
      <c r="I159" s="14"/>
    </row>
    <row r="160" spans="1:9" hidden="1" x14ac:dyDescent="0.25">
      <c r="A160" s="14"/>
      <c r="B160" s="14"/>
      <c r="C160" s="14"/>
      <c r="D160" s="15"/>
      <c r="E160" s="15"/>
      <c r="F160" s="14"/>
      <c r="G160" s="14"/>
      <c r="H160" s="14"/>
      <c r="I160" s="14"/>
    </row>
    <row r="161" spans="1:9" hidden="1" x14ac:dyDescent="0.25">
      <c r="A161" s="14"/>
      <c r="B161" s="14"/>
      <c r="C161" s="14"/>
      <c r="D161" s="15"/>
      <c r="E161" s="15"/>
      <c r="F161" s="14"/>
      <c r="G161" s="14"/>
      <c r="H161" s="14"/>
      <c r="I161" s="14"/>
    </row>
    <row r="162" spans="1:9" hidden="1" x14ac:dyDescent="0.25">
      <c r="A162" s="14"/>
      <c r="B162" s="14"/>
      <c r="C162" s="14"/>
      <c r="D162" s="15"/>
      <c r="E162" s="15"/>
      <c r="F162" s="14"/>
      <c r="G162" s="14"/>
      <c r="H162" s="14"/>
      <c r="I162" s="14"/>
    </row>
    <row r="163" spans="1:9" hidden="1" x14ac:dyDescent="0.25">
      <c r="A163" s="14"/>
      <c r="B163" s="14"/>
      <c r="C163" s="14"/>
      <c r="D163" s="15"/>
      <c r="E163" s="15"/>
      <c r="F163" s="14"/>
      <c r="G163" s="14"/>
      <c r="H163" s="14"/>
      <c r="I163" s="14"/>
    </row>
    <row r="164" spans="1:9" hidden="1" x14ac:dyDescent="0.25">
      <c r="A164" s="14"/>
      <c r="B164" s="14"/>
      <c r="C164" s="14"/>
      <c r="D164" s="15"/>
      <c r="E164" s="15"/>
      <c r="F164" s="14"/>
      <c r="G164" s="14"/>
      <c r="H164" s="14"/>
      <c r="I164" s="14"/>
    </row>
    <row r="165" spans="1:9" hidden="1" x14ac:dyDescent="0.25">
      <c r="A165" s="14"/>
      <c r="B165" s="14"/>
      <c r="C165" s="14"/>
      <c r="D165" s="15"/>
      <c r="E165" s="15"/>
      <c r="F165" s="14"/>
      <c r="G165" s="14"/>
      <c r="H165" s="14"/>
      <c r="I165" s="14"/>
    </row>
    <row r="166" spans="1:9" hidden="1" x14ac:dyDescent="0.25">
      <c r="A166" s="14"/>
      <c r="B166" s="14"/>
      <c r="C166" s="14"/>
      <c r="D166" s="15"/>
      <c r="E166" s="15"/>
      <c r="F166" s="14"/>
      <c r="G166" s="14"/>
      <c r="H166" s="14"/>
      <c r="I166" s="14"/>
    </row>
    <row r="167" spans="1:9" hidden="1" x14ac:dyDescent="0.25">
      <c r="A167" s="14"/>
      <c r="B167" s="14"/>
      <c r="C167" s="14"/>
      <c r="D167" s="15"/>
      <c r="E167" s="15"/>
      <c r="F167" s="14"/>
      <c r="G167" s="14"/>
      <c r="H167" s="14"/>
      <c r="I167" s="14"/>
    </row>
    <row r="168" spans="1:9" hidden="1" x14ac:dyDescent="0.25">
      <c r="A168" s="14"/>
      <c r="B168" s="14"/>
      <c r="C168" s="14"/>
      <c r="D168" s="15"/>
      <c r="E168" s="15"/>
      <c r="F168" s="14"/>
      <c r="G168" s="14"/>
      <c r="H168" s="14"/>
      <c r="I168" s="14"/>
    </row>
    <row r="169" spans="1:9" hidden="1" x14ac:dyDescent="0.25">
      <c r="A169" s="14"/>
      <c r="B169" s="14"/>
      <c r="C169" s="14"/>
      <c r="D169" s="15"/>
      <c r="E169" s="15"/>
      <c r="F169" s="14"/>
      <c r="G169" s="14"/>
      <c r="H169" s="14"/>
      <c r="I169" s="14"/>
    </row>
    <row r="170" spans="1:9" hidden="1" x14ac:dyDescent="0.25">
      <c r="A170" s="14"/>
      <c r="B170" s="14"/>
      <c r="C170" s="14"/>
      <c r="D170" s="15"/>
      <c r="E170" s="15"/>
      <c r="F170" s="14"/>
      <c r="G170" s="14"/>
      <c r="H170" s="14"/>
      <c r="I170" s="14"/>
    </row>
    <row r="171" spans="1:9" hidden="1" x14ac:dyDescent="0.25">
      <c r="A171" s="14"/>
      <c r="B171" s="14"/>
      <c r="C171" s="14"/>
      <c r="D171" s="15"/>
      <c r="E171" s="15"/>
      <c r="F171" s="14"/>
      <c r="G171" s="14"/>
      <c r="H171" s="14"/>
      <c r="I171" s="14"/>
    </row>
    <row r="172" spans="1:9" hidden="1" x14ac:dyDescent="0.25">
      <c r="A172" s="14"/>
      <c r="B172" s="14"/>
      <c r="C172" s="14"/>
      <c r="D172" s="15"/>
      <c r="E172" s="15"/>
      <c r="F172" s="14"/>
      <c r="G172" s="14"/>
      <c r="H172" s="14"/>
      <c r="I172" s="14"/>
    </row>
    <row r="173" spans="1:9" hidden="1" x14ac:dyDescent="0.25">
      <c r="A173" s="14"/>
      <c r="B173" s="14"/>
      <c r="C173" s="14"/>
      <c r="D173" s="15"/>
      <c r="E173" s="15"/>
      <c r="F173" s="14"/>
      <c r="G173" s="14"/>
      <c r="H173" s="14"/>
      <c r="I173" s="14"/>
    </row>
    <row r="174" spans="1:9" hidden="1" x14ac:dyDescent="0.25">
      <c r="A174" s="14"/>
      <c r="B174" s="14"/>
      <c r="C174" s="14"/>
      <c r="D174" s="15"/>
      <c r="E174" s="15"/>
      <c r="F174" s="14"/>
      <c r="G174" s="14"/>
      <c r="H174" s="14"/>
      <c r="I174" s="14"/>
    </row>
    <row r="175" spans="1:9" hidden="1" x14ac:dyDescent="0.25">
      <c r="A175" s="14"/>
      <c r="B175" s="14"/>
      <c r="C175" s="14"/>
      <c r="D175" s="15"/>
      <c r="E175" s="15"/>
      <c r="F175" s="14"/>
      <c r="G175" s="14"/>
      <c r="H175" s="14"/>
      <c r="I175" s="14"/>
    </row>
    <row r="176" spans="1:9" hidden="1" x14ac:dyDescent="0.25">
      <c r="A176" s="14"/>
      <c r="B176" s="14"/>
      <c r="C176" s="14"/>
      <c r="D176" s="15"/>
      <c r="E176" s="15"/>
      <c r="F176" s="14"/>
      <c r="G176" s="14"/>
      <c r="H176" s="14"/>
      <c r="I176" s="14"/>
    </row>
  </sheetData>
  <sheetProtection algorithmName="SHA-512" hashValue="KWkpGiS1ExND8AdbBCxzE0rKdKrCcqo09yN6VPiiRxTfLC7mcOlfCZj4X46CiewFzY7ND8Z0RPcPi7k3CdKbpA==" saltValue="Wka3oscgEaU/uZh4EziXcw==" spinCount="100000" sheet="1" objects="1" scenarios="1" selectLockedCells="1"/>
  <autoFilter ref="A2:P2" xr:uid="{DAA40582-DBFF-41D6-916F-76C3928A7634}"/>
  <mergeCells count="18">
    <mergeCell ref="G109:I109"/>
    <mergeCell ref="G110:I110"/>
    <mergeCell ref="D106:F106"/>
    <mergeCell ref="D107:F107"/>
    <mergeCell ref="D108:F108"/>
    <mergeCell ref="D109:F109"/>
    <mergeCell ref="D110:F110"/>
    <mergeCell ref="G106:I106"/>
    <mergeCell ref="G107:I107"/>
    <mergeCell ref="G108:I108"/>
    <mergeCell ref="A1:L1"/>
    <mergeCell ref="A91:L91"/>
    <mergeCell ref="A87:L87"/>
    <mergeCell ref="A82:L82"/>
    <mergeCell ref="A69:L69"/>
    <mergeCell ref="A3:L3"/>
    <mergeCell ref="A4:L4"/>
    <mergeCell ref="A17:L17"/>
  </mergeCells>
  <phoneticPr fontId="7" type="noConversion"/>
  <conditionalFormatting sqref="G5:I16">
    <cfRule type="cellIs" dxfId="11" priority="14" operator="greaterThan">
      <formula>J5</formula>
    </cfRule>
  </conditionalFormatting>
  <conditionalFormatting sqref="G18:I68">
    <cfRule type="cellIs" dxfId="10" priority="12" operator="greaterThan">
      <formula>J18</formula>
    </cfRule>
  </conditionalFormatting>
  <conditionalFormatting sqref="G70:I81">
    <cfRule type="cellIs" dxfId="9" priority="10" operator="greaterThan">
      <formula>J70</formula>
    </cfRule>
  </conditionalFormatting>
  <conditionalFormatting sqref="G83:I86">
    <cfRule type="cellIs" dxfId="8" priority="8" operator="greaterThan">
      <formula>J83</formula>
    </cfRule>
  </conditionalFormatting>
  <conditionalFormatting sqref="G88:I90">
    <cfRule type="cellIs" dxfId="7" priority="6" operator="greaterThan">
      <formula>J88</formula>
    </cfRule>
  </conditionalFormatting>
  <conditionalFormatting sqref="G92:I102">
    <cfRule type="cellIs" dxfId="6" priority="4" operator="greaterThan">
      <formula>J92</formula>
    </cfRule>
  </conditionalFormatting>
  <conditionalFormatting sqref="H5:I16">
    <cfRule type="cellIs" dxfId="5" priority="13" operator="equal">
      <formula>0</formula>
    </cfRule>
  </conditionalFormatting>
  <conditionalFormatting sqref="H18:I68">
    <cfRule type="cellIs" dxfId="4" priority="11" operator="equal">
      <formula>0</formula>
    </cfRule>
  </conditionalFormatting>
  <conditionalFormatting sqref="H70:I81">
    <cfRule type="cellIs" dxfId="3" priority="9" operator="equal">
      <formula>0</formula>
    </cfRule>
  </conditionalFormatting>
  <conditionalFormatting sqref="H83:I86">
    <cfRule type="cellIs" dxfId="2" priority="7" operator="equal">
      <formula>0</formula>
    </cfRule>
  </conditionalFormatting>
  <conditionalFormatting sqref="H88:I90">
    <cfRule type="cellIs" dxfId="1" priority="5" operator="equal">
      <formula>0</formula>
    </cfRule>
  </conditionalFormatting>
  <conditionalFormatting sqref="H92:I102">
    <cfRule type="cellIs" dxfId="0" priority="3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Rocio Del Pilar Rodriguez Burgos</dc:creator>
  <cp:keywords/>
  <dc:description/>
  <cp:lastModifiedBy>THINKpad</cp:lastModifiedBy>
  <cp:revision/>
  <dcterms:created xsi:type="dcterms:W3CDTF">2020-01-31T12:42:40Z</dcterms:created>
  <dcterms:modified xsi:type="dcterms:W3CDTF">2025-06-11T00:48:05Z</dcterms:modified>
  <cp:category/>
  <cp:contentStatus/>
</cp:coreProperties>
</file>