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20"/>
  <workbookPr/>
  <mc:AlternateContent xmlns:mc="http://schemas.openxmlformats.org/markup-compatibility/2006">
    <mc:Choice Requires="x15">
      <x15ac:absPath xmlns:x15ac="http://schemas.microsoft.com/office/spreadsheetml/2010/11/ac" url="/Users/mariaisabel/Desktop/CVC/ MINIMAS CUANTIAS 2O25/CT EA SGSC 2025/"/>
    </mc:Choice>
  </mc:AlternateContent>
  <xr:revisionPtr revIDLastSave="0" documentId="8_{603DB190-6B1C-A341-AE96-CAD9AB545049}" xr6:coauthVersionLast="47" xr6:coauthVersionMax="47" xr10:uidLastSave="{00000000-0000-0000-0000-000000000000}"/>
  <bookViews>
    <workbookView xWindow="12020" yWindow="500" windowWidth="12460" windowHeight="14480" activeTab="1" xr2:uid="{00000000-000D-0000-FFFF-FFFF00000000}"/>
  </bookViews>
  <sheets>
    <sheet name="Inicial" sheetId="1" r:id="rId1"/>
    <sheet name="Blanco" sheetId="7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7" i="7" l="1"/>
  <c r="G45" i="7"/>
  <c r="G44" i="7"/>
  <c r="G43" i="7"/>
  <c r="G40" i="7"/>
  <c r="G41" i="7" s="1"/>
  <c r="G39" i="7"/>
  <c r="G32" i="7"/>
  <c r="G30" i="7"/>
  <c r="G31" i="7" s="1"/>
  <c r="G33" i="7" s="1"/>
  <c r="G28" i="7"/>
  <c r="G26" i="7"/>
  <c r="G25" i="7"/>
  <c r="G24" i="7"/>
  <c r="G21" i="7"/>
  <c r="G20" i="7"/>
  <c r="G19" i="7"/>
  <c r="G22" i="7" s="1"/>
  <c r="G23" i="7" s="1"/>
  <c r="G12" i="7"/>
  <c r="G10" i="7"/>
  <c r="G9" i="7"/>
  <c r="G11" i="7" s="1"/>
  <c r="G8" i="7"/>
  <c r="G7" i="7"/>
  <c r="G4" i="7"/>
  <c r="G3" i="7"/>
  <c r="F31" i="1"/>
  <c r="G10" i="1"/>
  <c r="G8" i="1"/>
  <c r="G12" i="1"/>
  <c r="G9" i="1"/>
  <c r="G7" i="1"/>
  <c r="G4" i="1"/>
  <c r="G3" i="1"/>
  <c r="G47" i="1"/>
  <c r="G45" i="1"/>
  <c r="G44" i="1"/>
  <c r="F46" i="1" s="1"/>
  <c r="G43" i="1"/>
  <c r="G40" i="1"/>
  <c r="G39" i="1"/>
  <c r="G26" i="1"/>
  <c r="G13" i="7" l="1"/>
  <c r="G42" i="7"/>
  <c r="G27" i="7"/>
  <c r="G29" i="7" s="1"/>
  <c r="F34" i="7" s="1"/>
  <c r="G35" i="7" s="1"/>
  <c r="F36" i="7" s="1"/>
  <c r="G5" i="7"/>
  <c r="G6" i="7" s="1"/>
  <c r="G46" i="7"/>
  <c r="G48" i="7" s="1"/>
  <c r="F49" i="7" s="1"/>
  <c r="G50" i="7" s="1"/>
  <c r="F51" i="7" s="1"/>
  <c r="F5" i="1"/>
  <c r="G5" i="1" s="1"/>
  <c r="G6" i="1" s="1"/>
  <c r="F11" i="1"/>
  <c r="G11" i="1" s="1"/>
  <c r="G13" i="1" s="1"/>
  <c r="G46" i="1"/>
  <c r="F41" i="1"/>
  <c r="G41" i="1" s="1"/>
  <c r="G25" i="1"/>
  <c r="G21" i="1"/>
  <c r="F14" i="7" l="1"/>
  <c r="F14" i="1"/>
  <c r="G15" i="1" s="1"/>
  <c r="F16" i="1" s="1"/>
  <c r="F53" i="7" l="1"/>
  <c r="G54" i="7" s="1"/>
  <c r="F55" i="7" s="1"/>
  <c r="G15" i="7"/>
  <c r="F16" i="7" s="1"/>
  <c r="G42" i="1"/>
  <c r="G48" i="1"/>
  <c r="F49" i="1" s="1"/>
  <c r="G50" i="1" l="1"/>
  <c r="F51" i="1" s="1"/>
  <c r="G20" i="1" l="1"/>
  <c r="G30" i="1"/>
  <c r="G19" i="1"/>
  <c r="G24" i="1"/>
  <c r="F27" i="1" s="1"/>
  <c r="G27" i="1" s="1"/>
  <c r="G28" i="1" l="1"/>
  <c r="G29" i="1" s="1"/>
  <c r="F22" i="1"/>
  <c r="G32" i="1" l="1"/>
  <c r="G31" i="1" l="1"/>
  <c r="G33" i="1" s="1"/>
  <c r="G22" i="1"/>
  <c r="G23" i="1" s="1"/>
  <c r="F34" i="1" l="1"/>
  <c r="F53" i="1" s="1"/>
  <c r="G54" i="1" l="1"/>
  <c r="F55" i="1" s="1"/>
  <c r="G35" i="1"/>
  <c r="F36" i="1" s="1"/>
</calcChain>
</file>

<file path=xl/sharedStrings.xml><?xml version="1.0" encoding="utf-8"?>
<sst xmlns="http://schemas.openxmlformats.org/spreadsheetml/2006/main" count="236" uniqueCount="48">
  <si>
    <t>ITEM</t>
  </si>
  <si>
    <t>ACTIVIDADES</t>
  </si>
  <si>
    <t>PRESUPUESTO</t>
  </si>
  <si>
    <t>RUBRO</t>
  </si>
  <si>
    <t>UNIDAD DE MEDIDA</t>
  </si>
  <si>
    <t>CANT</t>
  </si>
  <si>
    <t>COSTO/UNIT</t>
  </si>
  <si>
    <t>COSTO TOTAL</t>
  </si>
  <si>
    <t>Honorarios profesionales, tecnicos y tecnologico para realizar el diagnostico, liderar los talleres, los recorridos de campo, elaboracion de informes y cartografia.</t>
  </si>
  <si>
    <t>Profesional Ambiental / social.</t>
  </si>
  <si>
    <t>Mensual</t>
  </si>
  <si>
    <t>Tecnólogo</t>
  </si>
  <si>
    <t>Técnico Ambiental</t>
  </si>
  <si>
    <t>Costos administrativos 5%</t>
  </si>
  <si>
    <t>Global</t>
  </si>
  <si>
    <t>SUBTOTAL</t>
  </si>
  <si>
    <t>Video Beam</t>
  </si>
  <si>
    <t>Dias</t>
  </si>
  <si>
    <t>Refrigerios</t>
  </si>
  <si>
    <t>Unidad</t>
  </si>
  <si>
    <t>Materiales de talleres</t>
  </si>
  <si>
    <t>Gastos de viaje equipo</t>
  </si>
  <si>
    <t>Equipos para recorridos (Camara digital, GPS, Dronne + operador, Cartografia impresa)</t>
  </si>
  <si>
    <t>SUBTOTAL DE LAS ACTIVIDADES DEL RESULTADO No. 1</t>
  </si>
  <si>
    <t xml:space="preserve">Costo Directo </t>
  </si>
  <si>
    <t>IVA</t>
  </si>
  <si>
    <t>TOTAL</t>
  </si>
  <si>
    <t>SUBTOTAL DE LAS ACTIVIDADES DEL RESULTADO No. 2</t>
  </si>
  <si>
    <t>SUBTOTAL DE LAS ACTIVIDADES DEL RESULTADO No. 3</t>
  </si>
  <si>
    <t>SUBTOTAL DE LAS ACTIVIDADES DEL RESULTADO No. 1 + 2 + 3</t>
  </si>
  <si>
    <t>10 Talleres y/o recorridos (minimo 5 recorridos)</t>
  </si>
  <si>
    <t xml:space="preserve">3 Talleres </t>
  </si>
  <si>
    <t>3 recorridos</t>
  </si>
  <si>
    <t>Honorarios profesionales y tecnicos  para implementar plan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 accion formulado en 2024 y los sitios priorizados en 2025, implementar la estrategia de comunicacion,  liderar los talleres, los recorridos de campo, elaboracion de informes y cartografia.</t>
  </si>
  <si>
    <t>Honorarios profesionales, tecnicos y tecnologico para realizar la    formulacion del plan de accion, liderar los talleres, diseño de documento divulgativo, elaboracion de informes y cartografia.</t>
  </si>
  <si>
    <t>6 Talleres (3 reuniones y 3 participaciones en los CMGRD)</t>
  </si>
  <si>
    <t>ESPECIFICACIONES ADICIONALES</t>
  </si>
  <si>
    <t>El valor incluye todos los costos de los componentes descritos en el  componente tecnico y garantias adicionales, incluye costos directos e indirectos</t>
  </si>
  <si>
    <t>El oferente adjudicatario tendra maximo un día habil para la ejecucion de la actividad desde el requerimiento del supervisor</t>
  </si>
  <si>
    <t>NOTA:</t>
  </si>
  <si>
    <t>COMO SE ESPECIFICO EN LA INVITACION PUBLICA, LA OFERTA ECONOMICA SE EVALUARA SOBRE EL MENOR PRECIO OFERTADO DEL TOTAL DE LOS ITEMS IVA INCLUIDO </t>
  </si>
  <si>
    <t>FECHA:      </t>
  </si>
  <si>
    <t>EMPRESA   </t>
  </si>
  <si>
    <t>NIT:</t>
  </si>
  <si>
    <t>NOMBRE IDENTIFICACION Y FIRMA DEL REPRESENTANTE LEGAL  </t>
  </si>
  <si>
    <t>DIRECCION</t>
  </si>
  <si>
    <t>TELEFONO</t>
  </si>
  <si>
    <t>E-MAIL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</si>
</sst>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([$$-240A]\ * #,##0_);_([$$-240A]\ * \(#,##0\);_([$$-240A]\ * &quot;-&quot;??_);_(@_)"/>
    <numFmt numFmtId="166" formatCode="_-[$$-240A]\ * #,##0.00_-;\-[$$-240A]\ * #,##0.00_-;_-[$$-240A]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8"/>
      <color theme="1"/>
      <name val="Aptos Narrow"/>
    </font>
    <font>
      <sz val="12"/>
      <color theme="1"/>
      <name val="Aptos Narrow"/>
    </font>
    <font>
      <b/>
      <sz val="8"/>
      <color rgb="FFFF0000"/>
      <name val="Aptos Narrow"/>
    </font>
    <font>
      <sz val="8"/>
      <color theme="1"/>
      <name val="Calibri"/>
      <family val="2"/>
      <scheme val="minor"/>
    </font>
    <font>
      <b/>
      <u/>
      <sz val="8"/>
      <color rgb="FF0000FF"/>
      <name val="Aptos Narrow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6" fillId="2" borderId="2" xfId="3" applyFont="1" applyFill="1" applyBorder="1" applyAlignment="1" applyProtection="1">
      <alignment horizontal="left" vertical="center" wrapText="1"/>
      <protection locked="0"/>
    </xf>
    <xf numFmtId="0" fontId="6" fillId="2" borderId="2" xfId="3" applyFont="1" applyFill="1" applyBorder="1" applyAlignment="1" applyProtection="1">
      <alignment horizontal="center" vertical="center" wrapText="1"/>
      <protection locked="0"/>
    </xf>
    <xf numFmtId="165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9" fontId="9" fillId="6" borderId="2" xfId="4" applyFont="1" applyFill="1" applyBorder="1" applyAlignment="1" applyProtection="1">
      <alignment horizontal="center" vertical="center" wrapText="1"/>
    </xf>
    <xf numFmtId="165" fontId="8" fillId="4" borderId="8" xfId="2" applyNumberFormat="1" applyFont="1" applyFill="1" applyBorder="1" applyAlignment="1" applyProtection="1">
      <alignment horizontal="center" vertical="center" wrapText="1"/>
    </xf>
    <xf numFmtId="165" fontId="0" fillId="0" borderId="0" xfId="0" applyNumberFormat="1"/>
    <xf numFmtId="166" fontId="0" fillId="0" borderId="0" xfId="0" applyNumberFormat="1"/>
    <xf numFmtId="3" fontId="0" fillId="0" borderId="0" xfId="0" applyNumberFormat="1"/>
    <xf numFmtId="0" fontId="4" fillId="3" borderId="2" xfId="1" applyFont="1" applyFill="1" applyBorder="1" applyAlignment="1">
      <alignment horizontal="center" vertical="center" wrapText="1"/>
    </xf>
    <xf numFmtId="165" fontId="4" fillId="3" borderId="2" xfId="2" applyNumberFormat="1" applyFont="1" applyFill="1" applyBorder="1" applyAlignment="1" applyProtection="1">
      <alignment horizontal="center" vertical="center" wrapText="1"/>
    </xf>
    <xf numFmtId="166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4" fillId="5" borderId="2" xfId="1" applyFont="1" applyFill="1" applyBorder="1" applyAlignment="1">
      <alignment horizontal="center" vertical="center" wrapText="1"/>
    </xf>
    <xf numFmtId="0" fontId="4" fillId="5" borderId="2" xfId="1" applyFont="1" applyFill="1" applyBorder="1" applyAlignment="1">
      <alignment horizontal="left" vertical="center" wrapText="1"/>
    </xf>
    <xf numFmtId="165" fontId="4" fillId="5" borderId="2" xfId="2" applyNumberFormat="1" applyFont="1" applyFill="1" applyBorder="1" applyAlignment="1" applyProtection="1">
      <alignment horizontal="center" vertical="center" wrapText="1"/>
    </xf>
    <xf numFmtId="165" fontId="4" fillId="3" borderId="8" xfId="2" applyNumberFormat="1" applyFont="1" applyFill="1" applyBorder="1" applyAlignment="1" applyProtection="1">
      <alignment horizontal="center" vertical="center" wrapText="1"/>
    </xf>
    <xf numFmtId="165" fontId="5" fillId="5" borderId="8" xfId="2" applyNumberFormat="1" applyFont="1" applyFill="1" applyBorder="1" applyAlignment="1" applyProtection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left" vertical="center" wrapText="1"/>
    </xf>
    <xf numFmtId="165" fontId="4" fillId="5" borderId="4" xfId="2" applyNumberFormat="1" applyFont="1" applyFill="1" applyBorder="1" applyAlignment="1" applyProtection="1">
      <alignment horizontal="center" vertical="center" wrapText="1"/>
    </xf>
    <xf numFmtId="165" fontId="5" fillId="5" borderId="12" xfId="2" applyNumberFormat="1" applyFont="1" applyFill="1" applyBorder="1" applyAlignment="1" applyProtection="1">
      <alignment horizontal="center" vertical="center" wrapText="1"/>
    </xf>
    <xf numFmtId="165" fontId="9" fillId="6" borderId="8" xfId="2" applyNumberFormat="1" applyFont="1" applyFill="1" applyBorder="1" applyAlignment="1" applyProtection="1">
      <alignment horizontal="center" vertical="center" wrapText="1"/>
    </xf>
    <xf numFmtId="0" fontId="6" fillId="2" borderId="2" xfId="3" applyFont="1" applyFill="1" applyBorder="1" applyAlignment="1" applyProtection="1">
      <alignment horizontal="left" vertical="center"/>
      <protection locked="0"/>
    </xf>
    <xf numFmtId="0" fontId="4" fillId="6" borderId="5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4" fillId="6" borderId="7" xfId="1" applyFont="1" applyFill="1" applyBorder="1" applyAlignment="1">
      <alignment horizontal="center" vertical="center" wrapText="1"/>
    </xf>
    <xf numFmtId="0" fontId="4" fillId="6" borderId="2" xfId="1" applyFont="1" applyFill="1" applyBorder="1" applyAlignment="1">
      <alignment horizontal="center" vertical="center" wrapText="1"/>
    </xf>
    <xf numFmtId="0" fontId="4" fillId="6" borderId="9" xfId="1" applyFont="1" applyFill="1" applyBorder="1" applyAlignment="1">
      <alignment horizontal="center" vertical="center" wrapText="1"/>
    </xf>
    <xf numFmtId="0" fontId="4" fillId="6" borderId="10" xfId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165" fontId="9" fillId="6" borderId="1" xfId="2" applyNumberFormat="1" applyFont="1" applyFill="1" applyBorder="1" applyAlignment="1" applyProtection="1">
      <alignment horizontal="center" vertical="center" wrapText="1"/>
    </xf>
    <xf numFmtId="165" fontId="9" fillId="6" borderId="6" xfId="2" applyNumberFormat="1" applyFont="1" applyFill="1" applyBorder="1" applyAlignment="1" applyProtection="1">
      <alignment horizontal="center" vertical="center" wrapText="1"/>
    </xf>
    <xf numFmtId="0" fontId="3" fillId="6" borderId="2" xfId="1" applyFont="1" applyFill="1" applyBorder="1" applyAlignment="1">
      <alignment horizontal="center" vertical="center" wrapText="1"/>
    </xf>
    <xf numFmtId="0" fontId="3" fillId="6" borderId="10" xfId="1" applyFont="1" applyFill="1" applyBorder="1" applyAlignment="1">
      <alignment horizontal="center" vertical="center" wrapText="1"/>
    </xf>
    <xf numFmtId="165" fontId="9" fillId="6" borderId="10" xfId="2" applyNumberFormat="1" applyFont="1" applyFill="1" applyBorder="1" applyAlignment="1" applyProtection="1">
      <alignment horizontal="center" vertical="center" wrapText="1"/>
    </xf>
    <xf numFmtId="165" fontId="9" fillId="6" borderId="11" xfId="2" applyNumberFormat="1" applyFont="1" applyFill="1" applyBorder="1" applyAlignment="1" applyProtection="1">
      <alignment horizontal="center"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7" fillId="4" borderId="2" xfId="1" applyFont="1" applyFill="1" applyBorder="1" applyAlignment="1" applyProtection="1">
      <alignment horizontal="center" vertical="center" wrapText="1"/>
      <protection locked="0"/>
    </xf>
    <xf numFmtId="0" fontId="5" fillId="3" borderId="5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165" fontId="9" fillId="6" borderId="4" xfId="2" applyNumberFormat="1" applyFont="1" applyFill="1" applyBorder="1" applyAlignment="1" applyProtection="1">
      <alignment horizontal="center" vertical="center" wrapText="1"/>
    </xf>
    <xf numFmtId="165" fontId="9" fillId="6" borderId="12" xfId="2" applyNumberFormat="1" applyFont="1" applyFill="1" applyBorder="1" applyAlignment="1" applyProtection="1">
      <alignment horizontal="center" vertical="center" wrapText="1"/>
    </xf>
    <xf numFmtId="0" fontId="4" fillId="6" borderId="3" xfId="1" applyFont="1" applyFill="1" applyBorder="1" applyAlignment="1">
      <alignment horizontal="center" vertical="center" wrapText="1"/>
    </xf>
    <xf numFmtId="0" fontId="4" fillId="6" borderId="4" xfId="1" applyFont="1" applyFill="1" applyBorder="1" applyAlignment="1">
      <alignment horizontal="center" vertical="center" wrapText="1"/>
    </xf>
    <xf numFmtId="0" fontId="3" fillId="6" borderId="4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</cellXfs>
  <cellStyles count="5">
    <cellStyle name="Moneda 3" xfId="2" xr:uid="{00000000-0005-0000-0000-000000000000}"/>
    <cellStyle name="Normal" xfId="0" builtinId="0"/>
    <cellStyle name="Normal 2" xfId="1" xr:uid="{00000000-0005-0000-0000-000002000000}"/>
    <cellStyle name="Normal 3 2" xfId="3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9"/>
  <sheetViews>
    <sheetView topLeftCell="A35" zoomScale="90" zoomScaleNormal="90" workbookViewId="0">
      <selection activeCell="G56" sqref="G56:G59"/>
    </sheetView>
  </sheetViews>
  <sheetFormatPr baseColWidth="10" defaultColWidth="11.5" defaultRowHeight="15" x14ac:dyDescent="0.2"/>
  <cols>
    <col min="1" max="1" width="5.5" customWidth="1"/>
    <col min="2" max="2" width="30.83203125" customWidth="1"/>
    <col min="3" max="3" width="21.33203125" customWidth="1"/>
    <col min="4" max="4" width="10" customWidth="1"/>
    <col min="5" max="5" width="7.33203125" customWidth="1"/>
    <col min="6" max="6" width="12.1640625" bestFit="1" customWidth="1"/>
    <col min="7" max="7" width="15.6640625" customWidth="1"/>
    <col min="8" max="8" width="13" bestFit="1" customWidth="1"/>
  </cols>
  <sheetData>
    <row r="1" spans="1:7" ht="15.75" customHeight="1" x14ac:dyDescent="0.2">
      <c r="A1" s="38" t="s">
        <v>0</v>
      </c>
      <c r="B1" s="40" t="s">
        <v>1</v>
      </c>
      <c r="C1" s="40" t="s">
        <v>2</v>
      </c>
      <c r="D1" s="40"/>
      <c r="E1" s="40"/>
      <c r="F1" s="40"/>
      <c r="G1" s="47"/>
    </row>
    <row r="2" spans="1:7" ht="24" x14ac:dyDescent="0.2">
      <c r="A2" s="39"/>
      <c r="B2" s="41"/>
      <c r="C2" s="9" t="s">
        <v>3</v>
      </c>
      <c r="D2" s="9" t="s">
        <v>4</v>
      </c>
      <c r="E2" s="9" t="s">
        <v>5</v>
      </c>
      <c r="F2" s="10" t="s">
        <v>6</v>
      </c>
      <c r="G2" s="15" t="s">
        <v>7</v>
      </c>
    </row>
    <row r="3" spans="1:7" ht="42" customHeight="1" x14ac:dyDescent="0.2">
      <c r="A3" s="36">
        <v>1</v>
      </c>
      <c r="B3" s="37" t="s">
        <v>33</v>
      </c>
      <c r="C3" s="1" t="s">
        <v>9</v>
      </c>
      <c r="D3" s="2" t="s">
        <v>10</v>
      </c>
      <c r="E3" s="2">
        <v>1</v>
      </c>
      <c r="F3" s="3">
        <v>5500000</v>
      </c>
      <c r="G3" s="5">
        <f t="shared" ref="G3:G4" si="0">+F3*E3</f>
        <v>5500000</v>
      </c>
    </row>
    <row r="4" spans="1:7" ht="42" customHeight="1" x14ac:dyDescent="0.2">
      <c r="A4" s="36"/>
      <c r="B4" s="37"/>
      <c r="C4" s="1" t="s">
        <v>12</v>
      </c>
      <c r="D4" s="2" t="s">
        <v>10</v>
      </c>
      <c r="E4" s="2">
        <v>1</v>
      </c>
      <c r="F4" s="3">
        <v>3980000</v>
      </c>
      <c r="G4" s="5">
        <f t="shared" si="0"/>
        <v>3980000</v>
      </c>
    </row>
    <row r="5" spans="1:7" ht="42" customHeight="1" x14ac:dyDescent="0.2">
      <c r="A5" s="36"/>
      <c r="B5" s="37"/>
      <c r="C5" s="1" t="s">
        <v>13</v>
      </c>
      <c r="D5" s="2" t="s">
        <v>14</v>
      </c>
      <c r="E5" s="2">
        <v>1</v>
      </c>
      <c r="F5" s="11">
        <f>SUM(G3:G4)*0.05</f>
        <v>474000</v>
      </c>
      <c r="G5" s="5">
        <f>+F5*E5</f>
        <v>474000</v>
      </c>
    </row>
    <row r="6" spans="1:7" x14ac:dyDescent="0.2">
      <c r="A6" s="36"/>
      <c r="B6" s="12" t="s">
        <v>15</v>
      </c>
      <c r="C6" s="13"/>
      <c r="D6" s="12"/>
      <c r="E6" s="12"/>
      <c r="F6" s="14"/>
      <c r="G6" s="16">
        <f>SUM(G3:G5)</f>
        <v>9954000</v>
      </c>
    </row>
    <row r="7" spans="1:7" x14ac:dyDescent="0.2">
      <c r="A7" s="36">
        <v>2</v>
      </c>
      <c r="B7" s="37" t="s">
        <v>30</v>
      </c>
      <c r="C7" s="1" t="s">
        <v>16</v>
      </c>
      <c r="D7" s="2" t="s">
        <v>17</v>
      </c>
      <c r="E7" s="2">
        <v>10</v>
      </c>
      <c r="F7" s="3">
        <v>50000</v>
      </c>
      <c r="G7" s="5">
        <f t="shared" ref="G7:G12" si="1">+F7*E7</f>
        <v>500000</v>
      </c>
    </row>
    <row r="8" spans="1:7" x14ac:dyDescent="0.2">
      <c r="A8" s="36"/>
      <c r="B8" s="37"/>
      <c r="C8" s="1" t="s">
        <v>18</v>
      </c>
      <c r="D8" s="2" t="s">
        <v>19</v>
      </c>
      <c r="E8" s="2">
        <v>100</v>
      </c>
      <c r="F8" s="3">
        <v>12000</v>
      </c>
      <c r="G8" s="5">
        <f t="shared" si="1"/>
        <v>1200000</v>
      </c>
    </row>
    <row r="9" spans="1:7" x14ac:dyDescent="0.2">
      <c r="A9" s="36"/>
      <c r="B9" s="37"/>
      <c r="C9" s="1" t="s">
        <v>20</v>
      </c>
      <c r="D9" s="2" t="s">
        <v>19</v>
      </c>
      <c r="E9" s="2">
        <v>10</v>
      </c>
      <c r="F9" s="3">
        <v>50000</v>
      </c>
      <c r="G9" s="5">
        <f t="shared" si="1"/>
        <v>500000</v>
      </c>
    </row>
    <row r="10" spans="1:7" ht="36" x14ac:dyDescent="0.2">
      <c r="A10" s="36"/>
      <c r="B10" s="37"/>
      <c r="C10" s="1" t="s">
        <v>22</v>
      </c>
      <c r="D10" s="2" t="s">
        <v>17</v>
      </c>
      <c r="E10" s="2">
        <v>5</v>
      </c>
      <c r="F10" s="3">
        <v>500000</v>
      </c>
      <c r="G10" s="5">
        <f t="shared" si="1"/>
        <v>2500000</v>
      </c>
    </row>
    <row r="11" spans="1:7" x14ac:dyDescent="0.2">
      <c r="A11" s="36"/>
      <c r="B11" s="37"/>
      <c r="C11" s="1" t="s">
        <v>13</v>
      </c>
      <c r="D11" s="2" t="s">
        <v>14</v>
      </c>
      <c r="E11" s="2">
        <v>1</v>
      </c>
      <c r="F11" s="3">
        <f>SUM(G7:G9)*0.05</f>
        <v>110000</v>
      </c>
      <c r="G11" s="5">
        <f t="shared" si="1"/>
        <v>110000</v>
      </c>
    </row>
    <row r="12" spans="1:7" x14ac:dyDescent="0.2">
      <c r="A12" s="36"/>
      <c r="B12" s="37"/>
      <c r="C12" s="1" t="s">
        <v>21</v>
      </c>
      <c r="D12" s="2" t="s">
        <v>14</v>
      </c>
      <c r="E12" s="2">
        <v>10</v>
      </c>
      <c r="F12" s="3">
        <v>50000</v>
      </c>
      <c r="G12" s="5">
        <f t="shared" si="1"/>
        <v>500000</v>
      </c>
    </row>
    <row r="13" spans="1:7" ht="16" thickBot="1" x14ac:dyDescent="0.25">
      <c r="A13" s="48"/>
      <c r="B13" s="17" t="s">
        <v>15</v>
      </c>
      <c r="C13" s="18"/>
      <c r="D13" s="17"/>
      <c r="E13" s="17"/>
      <c r="F13" s="19"/>
      <c r="G13" s="20">
        <f>SUM(G7:G12)</f>
        <v>5310000</v>
      </c>
    </row>
    <row r="14" spans="1:7" x14ac:dyDescent="0.2">
      <c r="A14" s="23" t="s">
        <v>23</v>
      </c>
      <c r="B14" s="24"/>
      <c r="C14" s="29" t="s">
        <v>24</v>
      </c>
      <c r="D14" s="29"/>
      <c r="E14" s="29"/>
      <c r="F14" s="30">
        <f>SUM(G13,G6)</f>
        <v>15264000</v>
      </c>
      <c r="G14" s="31"/>
    </row>
    <row r="15" spans="1:7" ht="22.5" customHeight="1" x14ac:dyDescent="0.2">
      <c r="A15" s="25"/>
      <c r="B15" s="26"/>
      <c r="C15" s="32" t="s">
        <v>25</v>
      </c>
      <c r="D15" s="32"/>
      <c r="E15" s="32"/>
      <c r="F15" s="4">
        <v>0.19</v>
      </c>
      <c r="G15" s="21">
        <f>F14*0.19</f>
        <v>2900160</v>
      </c>
    </row>
    <row r="16" spans="1:7" ht="22.5" customHeight="1" thickBot="1" x14ac:dyDescent="0.25">
      <c r="A16" s="44"/>
      <c r="B16" s="45"/>
      <c r="C16" s="46" t="s">
        <v>26</v>
      </c>
      <c r="D16" s="46"/>
      <c r="E16" s="46"/>
      <c r="F16" s="42">
        <f>ROUND(G15+F14,0)</f>
        <v>18164160</v>
      </c>
      <c r="G16" s="43"/>
    </row>
    <row r="17" spans="1:7" ht="15.75" customHeight="1" x14ac:dyDescent="0.2">
      <c r="A17" s="38" t="s">
        <v>0</v>
      </c>
      <c r="B17" s="40" t="s">
        <v>1</v>
      </c>
      <c r="C17" s="40" t="s">
        <v>2</v>
      </c>
      <c r="D17" s="40"/>
      <c r="E17" s="40"/>
      <c r="F17" s="40"/>
      <c r="G17" s="47"/>
    </row>
    <row r="18" spans="1:7" ht="24" x14ac:dyDescent="0.2">
      <c r="A18" s="39"/>
      <c r="B18" s="41"/>
      <c r="C18" s="9" t="s">
        <v>3</v>
      </c>
      <c r="D18" s="9" t="s">
        <v>4</v>
      </c>
      <c r="E18" s="9" t="s">
        <v>5</v>
      </c>
      <c r="F18" s="10" t="s">
        <v>6</v>
      </c>
      <c r="G18" s="15" t="s">
        <v>7</v>
      </c>
    </row>
    <row r="19" spans="1:7" ht="25.5" customHeight="1" x14ac:dyDescent="0.2">
      <c r="A19" s="36">
        <v>1</v>
      </c>
      <c r="B19" s="37" t="s">
        <v>8</v>
      </c>
      <c r="C19" s="1" t="s">
        <v>9</v>
      </c>
      <c r="D19" s="2" t="s">
        <v>10</v>
      </c>
      <c r="E19" s="2">
        <v>1</v>
      </c>
      <c r="F19" s="3">
        <v>5500000</v>
      </c>
      <c r="G19" s="5">
        <f t="shared" ref="G19:G21" si="2">+F19*E19</f>
        <v>5500000</v>
      </c>
    </row>
    <row r="20" spans="1:7" ht="25.5" customHeight="1" x14ac:dyDescent="0.2">
      <c r="A20" s="36"/>
      <c r="B20" s="37"/>
      <c r="C20" s="1" t="s">
        <v>11</v>
      </c>
      <c r="D20" s="2" t="s">
        <v>10</v>
      </c>
      <c r="E20" s="2">
        <v>1</v>
      </c>
      <c r="F20" s="3">
        <v>4500000</v>
      </c>
      <c r="G20" s="5">
        <f t="shared" si="2"/>
        <v>4500000</v>
      </c>
    </row>
    <row r="21" spans="1:7" ht="25.5" customHeight="1" x14ac:dyDescent="0.2">
      <c r="A21" s="36"/>
      <c r="B21" s="37"/>
      <c r="C21" s="1" t="s">
        <v>12</v>
      </c>
      <c r="D21" s="2" t="s">
        <v>10</v>
      </c>
      <c r="E21" s="2">
        <v>1</v>
      </c>
      <c r="F21" s="3">
        <v>3980000</v>
      </c>
      <c r="G21" s="5">
        <f t="shared" si="2"/>
        <v>3980000</v>
      </c>
    </row>
    <row r="22" spans="1:7" ht="25.5" customHeight="1" x14ac:dyDescent="0.2">
      <c r="A22" s="36"/>
      <c r="B22" s="37"/>
      <c r="C22" s="1" t="s">
        <v>13</v>
      </c>
      <c r="D22" s="2" t="s">
        <v>14</v>
      </c>
      <c r="E22" s="2">
        <v>1</v>
      </c>
      <c r="F22" s="11">
        <f>SUM(G19:G21)*0.05</f>
        <v>699000</v>
      </c>
      <c r="G22" s="5">
        <f>+F22*E22</f>
        <v>699000</v>
      </c>
    </row>
    <row r="23" spans="1:7" x14ac:dyDescent="0.2">
      <c r="A23" s="36"/>
      <c r="B23" s="12" t="s">
        <v>15</v>
      </c>
      <c r="C23" s="13"/>
      <c r="D23" s="12"/>
      <c r="E23" s="12"/>
      <c r="F23" s="14"/>
      <c r="G23" s="16">
        <f>SUM(G19:G22)</f>
        <v>14679000</v>
      </c>
    </row>
    <row r="24" spans="1:7" x14ac:dyDescent="0.2">
      <c r="A24" s="36">
        <v>2</v>
      </c>
      <c r="B24" s="37" t="s">
        <v>31</v>
      </c>
      <c r="C24" s="1" t="s">
        <v>16</v>
      </c>
      <c r="D24" s="2" t="s">
        <v>17</v>
      </c>
      <c r="E24" s="2">
        <v>3</v>
      </c>
      <c r="F24" s="3">
        <v>50000</v>
      </c>
      <c r="G24" s="5">
        <f t="shared" ref="G24:G28" si="3">+F24*E24</f>
        <v>150000</v>
      </c>
    </row>
    <row r="25" spans="1:7" x14ac:dyDescent="0.2">
      <c r="A25" s="36"/>
      <c r="B25" s="37"/>
      <c r="C25" s="1" t="s">
        <v>18</v>
      </c>
      <c r="D25" s="2" t="s">
        <v>19</v>
      </c>
      <c r="E25" s="2">
        <v>90</v>
      </c>
      <c r="F25" s="3">
        <v>12000</v>
      </c>
      <c r="G25" s="5">
        <f t="shared" si="3"/>
        <v>1080000</v>
      </c>
    </row>
    <row r="26" spans="1:7" x14ac:dyDescent="0.2">
      <c r="A26" s="36"/>
      <c r="B26" s="37"/>
      <c r="C26" s="1" t="s">
        <v>20</v>
      </c>
      <c r="D26" s="2" t="s">
        <v>19</v>
      </c>
      <c r="E26" s="2">
        <v>3</v>
      </c>
      <c r="F26" s="3">
        <v>50000</v>
      </c>
      <c r="G26" s="5">
        <f t="shared" si="3"/>
        <v>150000</v>
      </c>
    </row>
    <row r="27" spans="1:7" x14ac:dyDescent="0.2">
      <c r="A27" s="36"/>
      <c r="B27" s="37"/>
      <c r="C27" s="1" t="s">
        <v>13</v>
      </c>
      <c r="D27" s="2" t="s">
        <v>14</v>
      </c>
      <c r="E27" s="2">
        <v>1</v>
      </c>
      <c r="F27" s="3">
        <f>SUM(G24:G26)*0.05</f>
        <v>69000</v>
      </c>
      <c r="G27" s="5">
        <f t="shared" si="3"/>
        <v>69000</v>
      </c>
    </row>
    <row r="28" spans="1:7" x14ac:dyDescent="0.2">
      <c r="A28" s="36"/>
      <c r="B28" s="37"/>
      <c r="C28" s="1" t="s">
        <v>21</v>
      </c>
      <c r="D28" s="2" t="s">
        <v>14</v>
      </c>
      <c r="E28" s="2">
        <v>3</v>
      </c>
      <c r="F28" s="3">
        <v>50000</v>
      </c>
      <c r="G28" s="5">
        <f t="shared" si="3"/>
        <v>150000</v>
      </c>
    </row>
    <row r="29" spans="1:7" x14ac:dyDescent="0.2">
      <c r="A29" s="36"/>
      <c r="B29" s="12" t="s">
        <v>15</v>
      </c>
      <c r="C29" s="13"/>
      <c r="D29" s="12"/>
      <c r="E29" s="12"/>
      <c r="F29" s="14"/>
      <c r="G29" s="16">
        <f>SUM(G24:G28)</f>
        <v>1599000</v>
      </c>
    </row>
    <row r="30" spans="1:7" ht="36" x14ac:dyDescent="0.2">
      <c r="A30" s="36"/>
      <c r="B30" s="37" t="s">
        <v>32</v>
      </c>
      <c r="C30" s="1" t="s">
        <v>22</v>
      </c>
      <c r="D30" s="2" t="s">
        <v>17</v>
      </c>
      <c r="E30" s="2">
        <v>3</v>
      </c>
      <c r="F30" s="3">
        <v>500000</v>
      </c>
      <c r="G30" s="5">
        <f t="shared" ref="G30" si="4">+F30*E30</f>
        <v>1500000</v>
      </c>
    </row>
    <row r="31" spans="1:7" x14ac:dyDescent="0.2">
      <c r="A31" s="36"/>
      <c r="B31" s="37"/>
      <c r="C31" s="1" t="s">
        <v>13</v>
      </c>
      <c r="D31" s="2" t="s">
        <v>14</v>
      </c>
      <c r="E31" s="2">
        <v>1</v>
      </c>
      <c r="F31" s="3">
        <f>SUM(G30:G30)*0.05</f>
        <v>75000</v>
      </c>
      <c r="G31" s="5">
        <f t="shared" ref="G31:G32" si="5">+F31*E31</f>
        <v>75000</v>
      </c>
    </row>
    <row r="32" spans="1:7" x14ac:dyDescent="0.2">
      <c r="A32" s="36"/>
      <c r="B32" s="37"/>
      <c r="C32" s="22" t="s">
        <v>21</v>
      </c>
      <c r="D32" s="2" t="s">
        <v>14</v>
      </c>
      <c r="E32" s="2">
        <v>3</v>
      </c>
      <c r="F32" s="3">
        <v>50000</v>
      </c>
      <c r="G32" s="5">
        <f t="shared" si="5"/>
        <v>150000</v>
      </c>
    </row>
    <row r="33" spans="1:7" ht="16" thickBot="1" x14ac:dyDescent="0.25">
      <c r="A33" s="48"/>
      <c r="B33" s="17" t="s">
        <v>15</v>
      </c>
      <c r="C33" s="18"/>
      <c r="D33" s="17"/>
      <c r="E33" s="17"/>
      <c r="F33" s="19"/>
      <c r="G33" s="20">
        <f>SUM(G30:G32)</f>
        <v>1725000</v>
      </c>
    </row>
    <row r="34" spans="1:7" x14ac:dyDescent="0.2">
      <c r="A34" s="23" t="s">
        <v>27</v>
      </c>
      <c r="B34" s="24"/>
      <c r="C34" s="29" t="s">
        <v>24</v>
      </c>
      <c r="D34" s="29"/>
      <c r="E34" s="29"/>
      <c r="F34" s="30">
        <f>SUM(G33,G29,G23)</f>
        <v>18003000</v>
      </c>
      <c r="G34" s="31"/>
    </row>
    <row r="35" spans="1:7" ht="22.5" customHeight="1" x14ac:dyDescent="0.2">
      <c r="A35" s="25"/>
      <c r="B35" s="26"/>
      <c r="C35" s="32" t="s">
        <v>25</v>
      </c>
      <c r="D35" s="32"/>
      <c r="E35" s="32"/>
      <c r="F35" s="4">
        <v>0.19</v>
      </c>
      <c r="G35" s="21">
        <f>F34*0.19</f>
        <v>3420570</v>
      </c>
    </row>
    <row r="36" spans="1:7" ht="22.5" customHeight="1" thickBot="1" x14ac:dyDescent="0.25">
      <c r="A36" s="44"/>
      <c r="B36" s="45"/>
      <c r="C36" s="46" t="s">
        <v>26</v>
      </c>
      <c r="D36" s="46"/>
      <c r="E36" s="46"/>
      <c r="F36" s="42">
        <f>ROUND(G35+F34,0)</f>
        <v>21423570</v>
      </c>
      <c r="G36" s="43"/>
    </row>
    <row r="37" spans="1:7" x14ac:dyDescent="0.2">
      <c r="A37" s="38" t="s">
        <v>0</v>
      </c>
      <c r="B37" s="40" t="s">
        <v>1</v>
      </c>
      <c r="C37" s="40" t="s">
        <v>2</v>
      </c>
      <c r="D37" s="40"/>
      <c r="E37" s="40"/>
      <c r="F37" s="40"/>
      <c r="G37" s="47"/>
    </row>
    <row r="38" spans="1:7" ht="24" x14ac:dyDescent="0.2">
      <c r="A38" s="39"/>
      <c r="B38" s="41"/>
      <c r="C38" s="9" t="s">
        <v>3</v>
      </c>
      <c r="D38" s="9" t="s">
        <v>4</v>
      </c>
      <c r="E38" s="9" t="s">
        <v>5</v>
      </c>
      <c r="F38" s="10" t="s">
        <v>6</v>
      </c>
      <c r="G38" s="15" t="s">
        <v>7</v>
      </c>
    </row>
    <row r="39" spans="1:7" ht="42" customHeight="1" x14ac:dyDescent="0.2">
      <c r="A39" s="36">
        <v>1</v>
      </c>
      <c r="B39" s="37" t="s">
        <v>34</v>
      </c>
      <c r="C39" s="1" t="s">
        <v>9</v>
      </c>
      <c r="D39" s="2" t="s">
        <v>10</v>
      </c>
      <c r="E39" s="2">
        <v>1</v>
      </c>
      <c r="F39" s="3">
        <v>5500000</v>
      </c>
      <c r="G39" s="5">
        <f t="shared" ref="G39:G40" si="6">+F39*E39</f>
        <v>5500000</v>
      </c>
    </row>
    <row r="40" spans="1:7" ht="42" customHeight="1" x14ac:dyDescent="0.2">
      <c r="A40" s="36"/>
      <c r="B40" s="37"/>
      <c r="C40" s="1" t="s">
        <v>12</v>
      </c>
      <c r="D40" s="2" t="s">
        <v>10</v>
      </c>
      <c r="E40" s="2">
        <v>1</v>
      </c>
      <c r="F40" s="3">
        <v>3980000</v>
      </c>
      <c r="G40" s="5">
        <f t="shared" si="6"/>
        <v>3980000</v>
      </c>
    </row>
    <row r="41" spans="1:7" ht="42" customHeight="1" x14ac:dyDescent="0.2">
      <c r="A41" s="36"/>
      <c r="B41" s="37"/>
      <c r="C41" s="1" t="s">
        <v>13</v>
      </c>
      <c r="D41" s="2" t="s">
        <v>14</v>
      </c>
      <c r="E41" s="2">
        <v>1</v>
      </c>
      <c r="F41" s="11">
        <f>SUM(G39:G40)*0.05</f>
        <v>474000</v>
      </c>
      <c r="G41" s="5">
        <f>+F41*E41</f>
        <v>474000</v>
      </c>
    </row>
    <row r="42" spans="1:7" x14ac:dyDescent="0.2">
      <c r="A42" s="36"/>
      <c r="B42" s="12" t="s">
        <v>15</v>
      </c>
      <c r="C42" s="13"/>
      <c r="D42" s="12"/>
      <c r="E42" s="12"/>
      <c r="F42" s="14"/>
      <c r="G42" s="16">
        <f>SUM(G39:G41)</f>
        <v>9954000</v>
      </c>
    </row>
    <row r="43" spans="1:7" ht="15" customHeight="1" x14ac:dyDescent="0.2">
      <c r="A43" s="36">
        <v>2</v>
      </c>
      <c r="B43" s="37" t="s">
        <v>35</v>
      </c>
      <c r="C43" s="1" t="s">
        <v>16</v>
      </c>
      <c r="D43" s="2" t="s">
        <v>17</v>
      </c>
      <c r="E43" s="2">
        <v>6</v>
      </c>
      <c r="F43" s="3">
        <v>50000</v>
      </c>
      <c r="G43" s="5">
        <f t="shared" ref="G43:G47" si="7">+F43*E43</f>
        <v>300000</v>
      </c>
    </row>
    <row r="44" spans="1:7" x14ac:dyDescent="0.2">
      <c r="A44" s="36"/>
      <c r="B44" s="37"/>
      <c r="C44" s="1" t="s">
        <v>18</v>
      </c>
      <c r="D44" s="2" t="s">
        <v>19</v>
      </c>
      <c r="E44" s="2">
        <v>90</v>
      </c>
      <c r="F44" s="3">
        <v>12000</v>
      </c>
      <c r="G44" s="5">
        <f t="shared" si="7"/>
        <v>1080000</v>
      </c>
    </row>
    <row r="45" spans="1:7" x14ac:dyDescent="0.2">
      <c r="A45" s="36"/>
      <c r="B45" s="37"/>
      <c r="C45" s="1" t="s">
        <v>20</v>
      </c>
      <c r="D45" s="2" t="s">
        <v>19</v>
      </c>
      <c r="E45" s="2">
        <v>6</v>
      </c>
      <c r="F45" s="3">
        <v>50000</v>
      </c>
      <c r="G45" s="5">
        <f t="shared" si="7"/>
        <v>300000</v>
      </c>
    </row>
    <row r="46" spans="1:7" x14ac:dyDescent="0.2">
      <c r="A46" s="36"/>
      <c r="B46" s="37"/>
      <c r="C46" s="1" t="s">
        <v>13</v>
      </c>
      <c r="D46" s="2" t="s">
        <v>14</v>
      </c>
      <c r="E46" s="2">
        <v>1</v>
      </c>
      <c r="F46" s="3">
        <f>SUM(G43:G45)*0.05</f>
        <v>84000</v>
      </c>
      <c r="G46" s="5">
        <f t="shared" si="7"/>
        <v>84000</v>
      </c>
    </row>
    <row r="47" spans="1:7" x14ac:dyDescent="0.2">
      <c r="A47" s="36"/>
      <c r="B47" s="37"/>
      <c r="C47" s="1" t="s">
        <v>21</v>
      </c>
      <c r="D47" s="2" t="s">
        <v>14</v>
      </c>
      <c r="E47" s="2">
        <v>6</v>
      </c>
      <c r="F47" s="3">
        <v>50000</v>
      </c>
      <c r="G47" s="5">
        <f t="shared" si="7"/>
        <v>300000</v>
      </c>
    </row>
    <row r="48" spans="1:7" ht="16" thickBot="1" x14ac:dyDescent="0.25">
      <c r="A48" s="36"/>
      <c r="B48" s="12" t="s">
        <v>15</v>
      </c>
      <c r="C48" s="13"/>
      <c r="D48" s="12"/>
      <c r="E48" s="12"/>
      <c r="F48" s="14"/>
      <c r="G48" s="16">
        <f>SUM(G43:G47)</f>
        <v>2064000</v>
      </c>
    </row>
    <row r="49" spans="1:8" x14ac:dyDescent="0.2">
      <c r="A49" s="23" t="s">
        <v>28</v>
      </c>
      <c r="B49" s="24"/>
      <c r="C49" s="29" t="s">
        <v>24</v>
      </c>
      <c r="D49" s="29"/>
      <c r="E49" s="29"/>
      <c r="F49" s="30">
        <f>SUM(G48,G42)</f>
        <v>12018000</v>
      </c>
      <c r="G49" s="31"/>
    </row>
    <row r="50" spans="1:8" x14ac:dyDescent="0.2">
      <c r="A50" s="25"/>
      <c r="B50" s="26"/>
      <c r="C50" s="32" t="s">
        <v>25</v>
      </c>
      <c r="D50" s="32"/>
      <c r="E50" s="32"/>
      <c r="F50" s="4">
        <v>0.19</v>
      </c>
      <c r="G50" s="21">
        <f>F49*0.19</f>
        <v>2283420</v>
      </c>
    </row>
    <row r="51" spans="1:8" ht="16" thickBot="1" x14ac:dyDescent="0.25">
      <c r="A51" s="27"/>
      <c r="B51" s="28"/>
      <c r="C51" s="33" t="s">
        <v>26</v>
      </c>
      <c r="D51" s="33"/>
      <c r="E51" s="33"/>
      <c r="F51" s="34">
        <f>ROUND(G50+F49,0)</f>
        <v>14301420</v>
      </c>
      <c r="G51" s="35"/>
    </row>
    <row r="52" spans="1:8" ht="16" thickBot="1" x14ac:dyDescent="0.25"/>
    <row r="53" spans="1:8" x14ac:dyDescent="0.2">
      <c r="A53" s="23" t="s">
        <v>29</v>
      </c>
      <c r="B53" s="24"/>
      <c r="C53" s="29" t="s">
        <v>24</v>
      </c>
      <c r="D53" s="29"/>
      <c r="E53" s="29"/>
      <c r="F53" s="30">
        <f>F14+F34+F49</f>
        <v>45285000</v>
      </c>
      <c r="G53" s="31"/>
    </row>
    <row r="54" spans="1:8" x14ac:dyDescent="0.2">
      <c r="A54" s="25"/>
      <c r="B54" s="26"/>
      <c r="C54" s="32" t="s">
        <v>25</v>
      </c>
      <c r="D54" s="32"/>
      <c r="E54" s="32"/>
      <c r="F54" s="4">
        <v>0.19</v>
      </c>
      <c r="G54" s="21">
        <f>F53*0.19</f>
        <v>8604150</v>
      </c>
    </row>
    <row r="55" spans="1:8" ht="16" thickBot="1" x14ac:dyDescent="0.25">
      <c r="A55" s="27"/>
      <c r="B55" s="28"/>
      <c r="C55" s="33" t="s">
        <v>26</v>
      </c>
      <c r="D55" s="33"/>
      <c r="E55" s="33"/>
      <c r="F55" s="34">
        <f>ROUND(G54+F53,0)</f>
        <v>53889150</v>
      </c>
      <c r="G55" s="35"/>
    </row>
    <row r="56" spans="1:8" x14ac:dyDescent="0.2">
      <c r="G56" s="8"/>
      <c r="H56" s="6"/>
    </row>
    <row r="57" spans="1:8" x14ac:dyDescent="0.2">
      <c r="G57" s="6"/>
      <c r="H57" s="7"/>
    </row>
    <row r="58" spans="1:8" x14ac:dyDescent="0.2">
      <c r="G58" s="8"/>
      <c r="H58" s="7"/>
    </row>
    <row r="59" spans="1:8" x14ac:dyDescent="0.2">
      <c r="G59" s="6"/>
      <c r="H59" s="7"/>
    </row>
  </sheetData>
  <mergeCells count="47">
    <mergeCell ref="C1:G1"/>
    <mergeCell ref="A3:A6"/>
    <mergeCell ref="B3:B5"/>
    <mergeCell ref="A17:A18"/>
    <mergeCell ref="B17:B18"/>
    <mergeCell ref="C17:G17"/>
    <mergeCell ref="A7:A13"/>
    <mergeCell ref="B7:B12"/>
    <mergeCell ref="A14:B16"/>
    <mergeCell ref="A1:A2"/>
    <mergeCell ref="B1:B2"/>
    <mergeCell ref="C14:E14"/>
    <mergeCell ref="F14:G14"/>
    <mergeCell ref="C15:E15"/>
    <mergeCell ref="C16:E16"/>
    <mergeCell ref="F16:G16"/>
    <mergeCell ref="C37:G37"/>
    <mergeCell ref="A30:A33"/>
    <mergeCell ref="B30:B32"/>
    <mergeCell ref="A19:A23"/>
    <mergeCell ref="B19:B22"/>
    <mergeCell ref="A24:A29"/>
    <mergeCell ref="B24:B28"/>
    <mergeCell ref="F36:G36"/>
    <mergeCell ref="A34:B36"/>
    <mergeCell ref="C35:E35"/>
    <mergeCell ref="C36:E36"/>
    <mergeCell ref="C34:E34"/>
    <mergeCell ref="F34:G34"/>
    <mergeCell ref="A39:A42"/>
    <mergeCell ref="B39:B41"/>
    <mergeCell ref="A43:A48"/>
    <mergeCell ref="B43:B47"/>
    <mergeCell ref="A37:A38"/>
    <mergeCell ref="B37:B38"/>
    <mergeCell ref="A49:B51"/>
    <mergeCell ref="C49:E49"/>
    <mergeCell ref="F49:G49"/>
    <mergeCell ref="C50:E50"/>
    <mergeCell ref="C51:E51"/>
    <mergeCell ref="F51:G51"/>
    <mergeCell ref="A53:B55"/>
    <mergeCell ref="C53:E53"/>
    <mergeCell ref="F53:G53"/>
    <mergeCell ref="C54:E54"/>
    <mergeCell ref="C55:E55"/>
    <mergeCell ref="F55:G55"/>
  </mergeCells>
  <pageMargins left="0.7" right="0.7" top="0.75" bottom="0.75" header="0.3" footer="0.3"/>
  <pageSetup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F70D6-A817-4C0C-A833-BA1313CBDB43}">
  <dimension ref="A1:H68"/>
  <sheetViews>
    <sheetView tabSelected="1" topLeftCell="A41" zoomScale="90" zoomScaleNormal="90" workbookViewId="0">
      <selection activeCell="A57" sqref="A57:H68"/>
    </sheetView>
  </sheetViews>
  <sheetFormatPr baseColWidth="10" defaultColWidth="11.5" defaultRowHeight="15" x14ac:dyDescent="0.2"/>
  <cols>
    <col min="1" max="1" width="5.5" customWidth="1"/>
    <col min="2" max="2" width="30.83203125" customWidth="1"/>
    <col min="3" max="3" width="21.33203125" customWidth="1"/>
    <col min="4" max="4" width="10" customWidth="1"/>
    <col min="5" max="5" width="7.33203125" customWidth="1"/>
    <col min="6" max="6" width="12.1640625" bestFit="1" customWidth="1"/>
    <col min="7" max="7" width="15.6640625" customWidth="1"/>
    <col min="8" max="8" width="13" bestFit="1" customWidth="1"/>
  </cols>
  <sheetData>
    <row r="1" spans="1:7" ht="15.75" customHeight="1" x14ac:dyDescent="0.2">
      <c r="A1" s="38" t="s">
        <v>0</v>
      </c>
      <c r="B1" s="40" t="s">
        <v>1</v>
      </c>
      <c r="C1" s="40" t="s">
        <v>2</v>
      </c>
      <c r="D1" s="40"/>
      <c r="E1" s="40"/>
      <c r="F1" s="40"/>
      <c r="G1" s="47"/>
    </row>
    <row r="2" spans="1:7" ht="24" x14ac:dyDescent="0.2">
      <c r="A2" s="39"/>
      <c r="B2" s="41"/>
      <c r="C2" s="9" t="s">
        <v>3</v>
      </c>
      <c r="D2" s="9" t="s">
        <v>4</v>
      </c>
      <c r="E2" s="9" t="s">
        <v>5</v>
      </c>
      <c r="F2" s="10" t="s">
        <v>6</v>
      </c>
      <c r="G2" s="15" t="s">
        <v>7</v>
      </c>
    </row>
    <row r="3" spans="1:7" ht="42" customHeight="1" x14ac:dyDescent="0.2">
      <c r="A3" s="36">
        <v>1</v>
      </c>
      <c r="B3" s="37" t="s">
        <v>33</v>
      </c>
      <c r="C3" s="1" t="s">
        <v>9</v>
      </c>
      <c r="D3" s="2" t="s">
        <v>10</v>
      </c>
      <c r="E3" s="2">
        <v>1</v>
      </c>
      <c r="F3" s="3"/>
      <c r="G3" s="5">
        <f t="shared" ref="G3:G4" si="0">+F3*E3</f>
        <v>0</v>
      </c>
    </row>
    <row r="4" spans="1:7" ht="42" customHeight="1" x14ac:dyDescent="0.2">
      <c r="A4" s="36"/>
      <c r="B4" s="37"/>
      <c r="C4" s="1" t="s">
        <v>12</v>
      </c>
      <c r="D4" s="2" t="s">
        <v>10</v>
      </c>
      <c r="E4" s="2">
        <v>1</v>
      </c>
      <c r="F4" s="3"/>
      <c r="G4" s="5">
        <f t="shared" si="0"/>
        <v>0</v>
      </c>
    </row>
    <row r="5" spans="1:7" ht="42" customHeight="1" x14ac:dyDescent="0.2">
      <c r="A5" s="36"/>
      <c r="B5" s="37"/>
      <c r="C5" s="1" t="s">
        <v>13</v>
      </c>
      <c r="D5" s="2" t="s">
        <v>14</v>
      </c>
      <c r="E5" s="2">
        <v>1</v>
      </c>
      <c r="F5" s="11"/>
      <c r="G5" s="5">
        <f>+F5*E5</f>
        <v>0</v>
      </c>
    </row>
    <row r="6" spans="1:7" x14ac:dyDescent="0.2">
      <c r="A6" s="36"/>
      <c r="B6" s="12" t="s">
        <v>15</v>
      </c>
      <c r="C6" s="13"/>
      <c r="D6" s="12"/>
      <c r="E6" s="12"/>
      <c r="F6" s="14"/>
      <c r="G6" s="16">
        <f>SUM(G3:G5)</f>
        <v>0</v>
      </c>
    </row>
    <row r="7" spans="1:7" x14ac:dyDescent="0.2">
      <c r="A7" s="36">
        <v>2</v>
      </c>
      <c r="B7" s="37" t="s">
        <v>30</v>
      </c>
      <c r="C7" s="1" t="s">
        <v>16</v>
      </c>
      <c r="D7" s="2" t="s">
        <v>17</v>
      </c>
      <c r="E7" s="2">
        <v>10</v>
      </c>
      <c r="F7" s="3"/>
      <c r="G7" s="5">
        <f t="shared" ref="G7:G12" si="1">+F7*E7</f>
        <v>0</v>
      </c>
    </row>
    <row r="8" spans="1:7" x14ac:dyDescent="0.2">
      <c r="A8" s="36"/>
      <c r="B8" s="37"/>
      <c r="C8" s="1" t="s">
        <v>18</v>
      </c>
      <c r="D8" s="2" t="s">
        <v>19</v>
      </c>
      <c r="E8" s="2">
        <v>100</v>
      </c>
      <c r="F8" s="3"/>
      <c r="G8" s="5">
        <f t="shared" si="1"/>
        <v>0</v>
      </c>
    </row>
    <row r="9" spans="1:7" x14ac:dyDescent="0.2">
      <c r="A9" s="36"/>
      <c r="B9" s="37"/>
      <c r="C9" s="1" t="s">
        <v>20</v>
      </c>
      <c r="D9" s="2" t="s">
        <v>19</v>
      </c>
      <c r="E9" s="2">
        <v>10</v>
      </c>
      <c r="F9" s="3"/>
      <c r="G9" s="5">
        <f t="shared" si="1"/>
        <v>0</v>
      </c>
    </row>
    <row r="10" spans="1:7" ht="36" x14ac:dyDescent="0.2">
      <c r="A10" s="36"/>
      <c r="B10" s="37"/>
      <c r="C10" s="1" t="s">
        <v>22</v>
      </c>
      <c r="D10" s="2" t="s">
        <v>17</v>
      </c>
      <c r="E10" s="2">
        <v>5</v>
      </c>
      <c r="F10" s="3"/>
      <c r="G10" s="5">
        <f t="shared" si="1"/>
        <v>0</v>
      </c>
    </row>
    <row r="11" spans="1:7" x14ac:dyDescent="0.2">
      <c r="A11" s="36"/>
      <c r="B11" s="37"/>
      <c r="C11" s="1" t="s">
        <v>13</v>
      </c>
      <c r="D11" s="2" t="s">
        <v>14</v>
      </c>
      <c r="E11" s="2">
        <v>1</v>
      </c>
      <c r="F11" s="3"/>
      <c r="G11" s="5">
        <f t="shared" si="1"/>
        <v>0</v>
      </c>
    </row>
    <row r="12" spans="1:7" x14ac:dyDescent="0.2">
      <c r="A12" s="36"/>
      <c r="B12" s="37"/>
      <c r="C12" s="1" t="s">
        <v>21</v>
      </c>
      <c r="D12" s="2" t="s">
        <v>14</v>
      </c>
      <c r="E12" s="2">
        <v>10</v>
      </c>
      <c r="F12" s="3"/>
      <c r="G12" s="5">
        <f t="shared" si="1"/>
        <v>0</v>
      </c>
    </row>
    <row r="13" spans="1:7" ht="16" thickBot="1" x14ac:dyDescent="0.25">
      <c r="A13" s="48"/>
      <c r="B13" s="17" t="s">
        <v>15</v>
      </c>
      <c r="C13" s="18"/>
      <c r="D13" s="17"/>
      <c r="E13" s="17"/>
      <c r="F13" s="19"/>
      <c r="G13" s="20">
        <f>SUM(G7:G12)</f>
        <v>0</v>
      </c>
    </row>
    <row r="14" spans="1:7" x14ac:dyDescent="0.2">
      <c r="A14" s="23" t="s">
        <v>23</v>
      </c>
      <c r="B14" s="24"/>
      <c r="C14" s="29" t="s">
        <v>24</v>
      </c>
      <c r="D14" s="29"/>
      <c r="E14" s="29"/>
      <c r="F14" s="30">
        <f>SUM(G13,G6)</f>
        <v>0</v>
      </c>
      <c r="G14" s="31"/>
    </row>
    <row r="15" spans="1:7" ht="22.5" customHeight="1" x14ac:dyDescent="0.2">
      <c r="A15" s="25"/>
      <c r="B15" s="26"/>
      <c r="C15" s="32" t="s">
        <v>25</v>
      </c>
      <c r="D15" s="32"/>
      <c r="E15" s="32"/>
      <c r="F15" s="4">
        <v>0.19</v>
      </c>
      <c r="G15" s="21">
        <f>F14*0.19</f>
        <v>0</v>
      </c>
    </row>
    <row r="16" spans="1:7" ht="22.5" customHeight="1" thickBot="1" x14ac:dyDescent="0.25">
      <c r="A16" s="44"/>
      <c r="B16" s="45"/>
      <c r="C16" s="46" t="s">
        <v>26</v>
      </c>
      <c r="D16" s="46"/>
      <c r="E16" s="46"/>
      <c r="F16" s="42">
        <f>ROUND(G15+F14,0)</f>
        <v>0</v>
      </c>
      <c r="G16" s="43"/>
    </row>
    <row r="17" spans="1:7" ht="15.75" customHeight="1" x14ac:dyDescent="0.2">
      <c r="A17" s="38" t="s">
        <v>0</v>
      </c>
      <c r="B17" s="40" t="s">
        <v>1</v>
      </c>
      <c r="C17" s="40" t="s">
        <v>2</v>
      </c>
      <c r="D17" s="40"/>
      <c r="E17" s="40"/>
      <c r="F17" s="40"/>
      <c r="G17" s="47"/>
    </row>
    <row r="18" spans="1:7" ht="24" x14ac:dyDescent="0.2">
      <c r="A18" s="39"/>
      <c r="B18" s="41"/>
      <c r="C18" s="9" t="s">
        <v>3</v>
      </c>
      <c r="D18" s="9" t="s">
        <v>4</v>
      </c>
      <c r="E18" s="9" t="s">
        <v>5</v>
      </c>
      <c r="F18" s="10" t="s">
        <v>6</v>
      </c>
      <c r="G18" s="15" t="s">
        <v>7</v>
      </c>
    </row>
    <row r="19" spans="1:7" ht="25.5" customHeight="1" x14ac:dyDescent="0.2">
      <c r="A19" s="36">
        <v>1</v>
      </c>
      <c r="B19" s="37" t="s">
        <v>8</v>
      </c>
      <c r="C19" s="1" t="s">
        <v>9</v>
      </c>
      <c r="D19" s="2" t="s">
        <v>10</v>
      </c>
      <c r="E19" s="2">
        <v>1</v>
      </c>
      <c r="F19" s="3"/>
      <c r="G19" s="5">
        <f t="shared" ref="G19:G21" si="2">+F19*E19</f>
        <v>0</v>
      </c>
    </row>
    <row r="20" spans="1:7" ht="25.5" customHeight="1" x14ac:dyDescent="0.2">
      <c r="A20" s="36"/>
      <c r="B20" s="37"/>
      <c r="C20" s="1" t="s">
        <v>11</v>
      </c>
      <c r="D20" s="2" t="s">
        <v>10</v>
      </c>
      <c r="E20" s="2">
        <v>1</v>
      </c>
      <c r="F20" s="3"/>
      <c r="G20" s="5">
        <f t="shared" si="2"/>
        <v>0</v>
      </c>
    </row>
    <row r="21" spans="1:7" ht="25.5" customHeight="1" x14ac:dyDescent="0.2">
      <c r="A21" s="36"/>
      <c r="B21" s="37"/>
      <c r="C21" s="1" t="s">
        <v>12</v>
      </c>
      <c r="D21" s="2" t="s">
        <v>10</v>
      </c>
      <c r="E21" s="2">
        <v>1</v>
      </c>
      <c r="F21" s="3"/>
      <c r="G21" s="5">
        <f t="shared" si="2"/>
        <v>0</v>
      </c>
    </row>
    <row r="22" spans="1:7" ht="25.5" customHeight="1" x14ac:dyDescent="0.2">
      <c r="A22" s="36"/>
      <c r="B22" s="37"/>
      <c r="C22" s="1" t="s">
        <v>13</v>
      </c>
      <c r="D22" s="2" t="s">
        <v>14</v>
      </c>
      <c r="E22" s="2">
        <v>1</v>
      </c>
      <c r="F22" s="11"/>
      <c r="G22" s="5">
        <f>+F22*E22</f>
        <v>0</v>
      </c>
    </row>
    <row r="23" spans="1:7" x14ac:dyDescent="0.2">
      <c r="A23" s="36"/>
      <c r="B23" s="12" t="s">
        <v>15</v>
      </c>
      <c r="C23" s="13"/>
      <c r="D23" s="12"/>
      <c r="E23" s="12"/>
      <c r="F23" s="14"/>
      <c r="G23" s="16">
        <f>SUM(G19:G22)</f>
        <v>0</v>
      </c>
    </row>
    <row r="24" spans="1:7" x14ac:dyDescent="0.2">
      <c r="A24" s="36">
        <v>2</v>
      </c>
      <c r="B24" s="37" t="s">
        <v>31</v>
      </c>
      <c r="C24" s="1" t="s">
        <v>16</v>
      </c>
      <c r="D24" s="2" t="s">
        <v>17</v>
      </c>
      <c r="E24" s="2">
        <v>3</v>
      </c>
      <c r="F24" s="3"/>
      <c r="G24" s="5">
        <f t="shared" ref="G24:G28" si="3">+F24*E24</f>
        <v>0</v>
      </c>
    </row>
    <row r="25" spans="1:7" x14ac:dyDescent="0.2">
      <c r="A25" s="36"/>
      <c r="B25" s="37"/>
      <c r="C25" s="1" t="s">
        <v>18</v>
      </c>
      <c r="D25" s="2" t="s">
        <v>19</v>
      </c>
      <c r="E25" s="2">
        <v>90</v>
      </c>
      <c r="F25" s="3"/>
      <c r="G25" s="5">
        <f t="shared" si="3"/>
        <v>0</v>
      </c>
    </row>
    <row r="26" spans="1:7" x14ac:dyDescent="0.2">
      <c r="A26" s="36"/>
      <c r="B26" s="37"/>
      <c r="C26" s="1" t="s">
        <v>20</v>
      </c>
      <c r="D26" s="2" t="s">
        <v>19</v>
      </c>
      <c r="E26" s="2">
        <v>3</v>
      </c>
      <c r="F26" s="3"/>
      <c r="G26" s="5">
        <f t="shared" si="3"/>
        <v>0</v>
      </c>
    </row>
    <row r="27" spans="1:7" x14ac:dyDescent="0.2">
      <c r="A27" s="36"/>
      <c r="B27" s="37"/>
      <c r="C27" s="1" t="s">
        <v>13</v>
      </c>
      <c r="D27" s="2" t="s">
        <v>14</v>
      </c>
      <c r="E27" s="2">
        <v>1</v>
      </c>
      <c r="F27" s="3"/>
      <c r="G27" s="5">
        <f t="shared" si="3"/>
        <v>0</v>
      </c>
    </row>
    <row r="28" spans="1:7" x14ac:dyDescent="0.2">
      <c r="A28" s="36"/>
      <c r="B28" s="37"/>
      <c r="C28" s="1" t="s">
        <v>21</v>
      </c>
      <c r="D28" s="2" t="s">
        <v>14</v>
      </c>
      <c r="E28" s="2">
        <v>3</v>
      </c>
      <c r="F28" s="3"/>
      <c r="G28" s="5">
        <f t="shared" si="3"/>
        <v>0</v>
      </c>
    </row>
    <row r="29" spans="1:7" x14ac:dyDescent="0.2">
      <c r="A29" s="36"/>
      <c r="B29" s="12" t="s">
        <v>15</v>
      </c>
      <c r="C29" s="13"/>
      <c r="D29" s="12"/>
      <c r="E29" s="12"/>
      <c r="F29" s="14"/>
      <c r="G29" s="16">
        <f>SUM(G24:G28)</f>
        <v>0</v>
      </c>
    </row>
    <row r="30" spans="1:7" ht="36" x14ac:dyDescent="0.2">
      <c r="A30" s="36"/>
      <c r="B30" s="37" t="s">
        <v>32</v>
      </c>
      <c r="C30" s="1" t="s">
        <v>22</v>
      </c>
      <c r="D30" s="2" t="s">
        <v>17</v>
      </c>
      <c r="E30" s="2">
        <v>3</v>
      </c>
      <c r="F30" s="3"/>
      <c r="G30" s="5">
        <f t="shared" ref="G30:G32" si="4">+F30*E30</f>
        <v>0</v>
      </c>
    </row>
    <row r="31" spans="1:7" x14ac:dyDescent="0.2">
      <c r="A31" s="36"/>
      <c r="B31" s="37"/>
      <c r="C31" s="1" t="s">
        <v>13</v>
      </c>
      <c r="D31" s="2" t="s">
        <v>14</v>
      </c>
      <c r="E31" s="2">
        <v>1</v>
      </c>
      <c r="F31" s="3"/>
      <c r="G31" s="5">
        <f t="shared" si="4"/>
        <v>0</v>
      </c>
    </row>
    <row r="32" spans="1:7" x14ac:dyDescent="0.2">
      <c r="A32" s="36"/>
      <c r="B32" s="37"/>
      <c r="C32" s="22" t="s">
        <v>21</v>
      </c>
      <c r="D32" s="2" t="s">
        <v>14</v>
      </c>
      <c r="E32" s="2">
        <v>3</v>
      </c>
      <c r="F32" s="3"/>
      <c r="G32" s="5">
        <f t="shared" si="4"/>
        <v>0</v>
      </c>
    </row>
    <row r="33" spans="1:7" ht="16" thickBot="1" x14ac:dyDescent="0.25">
      <c r="A33" s="48"/>
      <c r="B33" s="17" t="s">
        <v>15</v>
      </c>
      <c r="C33" s="18"/>
      <c r="D33" s="17"/>
      <c r="E33" s="17"/>
      <c r="F33" s="19"/>
      <c r="G33" s="20">
        <f>SUM(G30:G32)</f>
        <v>0</v>
      </c>
    </row>
    <row r="34" spans="1:7" x14ac:dyDescent="0.2">
      <c r="A34" s="23" t="s">
        <v>27</v>
      </c>
      <c r="B34" s="24"/>
      <c r="C34" s="29" t="s">
        <v>24</v>
      </c>
      <c r="D34" s="29"/>
      <c r="E34" s="29"/>
      <c r="F34" s="30">
        <f>SUM(G33,G29,G23)</f>
        <v>0</v>
      </c>
      <c r="G34" s="31"/>
    </row>
    <row r="35" spans="1:7" ht="22.5" customHeight="1" x14ac:dyDescent="0.2">
      <c r="A35" s="25"/>
      <c r="B35" s="26"/>
      <c r="C35" s="32" t="s">
        <v>25</v>
      </c>
      <c r="D35" s="32"/>
      <c r="E35" s="32"/>
      <c r="F35" s="4">
        <v>0.19</v>
      </c>
      <c r="G35" s="21">
        <f>F34*0.19</f>
        <v>0</v>
      </c>
    </row>
    <row r="36" spans="1:7" ht="22.5" customHeight="1" thickBot="1" x14ac:dyDescent="0.25">
      <c r="A36" s="44"/>
      <c r="B36" s="45"/>
      <c r="C36" s="46" t="s">
        <v>26</v>
      </c>
      <c r="D36" s="46"/>
      <c r="E36" s="46"/>
      <c r="F36" s="42">
        <f>ROUND(G35+F34,0)</f>
        <v>0</v>
      </c>
      <c r="G36" s="43"/>
    </row>
    <row r="37" spans="1:7" x14ac:dyDescent="0.2">
      <c r="A37" s="38" t="s">
        <v>0</v>
      </c>
      <c r="B37" s="40" t="s">
        <v>1</v>
      </c>
      <c r="C37" s="40" t="s">
        <v>2</v>
      </c>
      <c r="D37" s="40"/>
      <c r="E37" s="40"/>
      <c r="F37" s="40"/>
      <c r="G37" s="47"/>
    </row>
    <row r="38" spans="1:7" ht="24" x14ac:dyDescent="0.2">
      <c r="A38" s="39"/>
      <c r="B38" s="41"/>
      <c r="C38" s="9" t="s">
        <v>3</v>
      </c>
      <c r="D38" s="9" t="s">
        <v>4</v>
      </c>
      <c r="E38" s="9" t="s">
        <v>5</v>
      </c>
      <c r="F38" s="10" t="s">
        <v>6</v>
      </c>
      <c r="G38" s="15" t="s">
        <v>7</v>
      </c>
    </row>
    <row r="39" spans="1:7" ht="42" customHeight="1" x14ac:dyDescent="0.2">
      <c r="A39" s="36">
        <v>1</v>
      </c>
      <c r="B39" s="37" t="s">
        <v>34</v>
      </c>
      <c r="C39" s="1" t="s">
        <v>9</v>
      </c>
      <c r="D39" s="2" t="s">
        <v>10</v>
      </c>
      <c r="E39" s="2">
        <v>1</v>
      </c>
      <c r="F39" s="3"/>
      <c r="G39" s="5">
        <f t="shared" ref="G39:G40" si="5">+F39*E39</f>
        <v>0</v>
      </c>
    </row>
    <row r="40" spans="1:7" ht="42" customHeight="1" x14ac:dyDescent="0.2">
      <c r="A40" s="36"/>
      <c r="B40" s="37"/>
      <c r="C40" s="1" t="s">
        <v>12</v>
      </c>
      <c r="D40" s="2" t="s">
        <v>10</v>
      </c>
      <c r="E40" s="2">
        <v>1</v>
      </c>
      <c r="F40" s="3"/>
      <c r="G40" s="5">
        <f t="shared" si="5"/>
        <v>0</v>
      </c>
    </row>
    <row r="41" spans="1:7" ht="42" customHeight="1" x14ac:dyDescent="0.2">
      <c r="A41" s="36"/>
      <c r="B41" s="37"/>
      <c r="C41" s="1" t="s">
        <v>13</v>
      </c>
      <c r="D41" s="2" t="s">
        <v>14</v>
      </c>
      <c r="E41" s="2">
        <v>1</v>
      </c>
      <c r="F41" s="11"/>
      <c r="G41" s="5">
        <f>+F41*E41</f>
        <v>0</v>
      </c>
    </row>
    <row r="42" spans="1:7" x14ac:dyDescent="0.2">
      <c r="A42" s="36"/>
      <c r="B42" s="12" t="s">
        <v>15</v>
      </c>
      <c r="C42" s="13"/>
      <c r="D42" s="12"/>
      <c r="E42" s="12"/>
      <c r="F42" s="14"/>
      <c r="G42" s="16">
        <f>SUM(G39:G41)</f>
        <v>0</v>
      </c>
    </row>
    <row r="43" spans="1:7" ht="15" customHeight="1" x14ac:dyDescent="0.2">
      <c r="A43" s="36">
        <v>2</v>
      </c>
      <c r="B43" s="37" t="s">
        <v>35</v>
      </c>
      <c r="C43" s="1" t="s">
        <v>16</v>
      </c>
      <c r="D43" s="2" t="s">
        <v>17</v>
      </c>
      <c r="E43" s="2">
        <v>6</v>
      </c>
      <c r="F43" s="3"/>
      <c r="G43" s="5">
        <f t="shared" ref="G43:G47" si="6">+F43*E43</f>
        <v>0</v>
      </c>
    </row>
    <row r="44" spans="1:7" x14ac:dyDescent="0.2">
      <c r="A44" s="36"/>
      <c r="B44" s="37"/>
      <c r="C44" s="1" t="s">
        <v>18</v>
      </c>
      <c r="D44" s="2" t="s">
        <v>19</v>
      </c>
      <c r="E44" s="2">
        <v>90</v>
      </c>
      <c r="F44" s="3"/>
      <c r="G44" s="5">
        <f t="shared" si="6"/>
        <v>0</v>
      </c>
    </row>
    <row r="45" spans="1:7" x14ac:dyDescent="0.2">
      <c r="A45" s="36"/>
      <c r="B45" s="37"/>
      <c r="C45" s="1" t="s">
        <v>20</v>
      </c>
      <c r="D45" s="2" t="s">
        <v>19</v>
      </c>
      <c r="E45" s="2">
        <v>6</v>
      </c>
      <c r="F45" s="3"/>
      <c r="G45" s="5">
        <f t="shared" si="6"/>
        <v>0</v>
      </c>
    </row>
    <row r="46" spans="1:7" x14ac:dyDescent="0.2">
      <c r="A46" s="36"/>
      <c r="B46" s="37"/>
      <c r="C46" s="1" t="s">
        <v>13</v>
      </c>
      <c r="D46" s="2" t="s">
        <v>14</v>
      </c>
      <c r="E46" s="2">
        <v>1</v>
      </c>
      <c r="F46" s="3"/>
      <c r="G46" s="5">
        <f t="shared" si="6"/>
        <v>0</v>
      </c>
    </row>
    <row r="47" spans="1:7" x14ac:dyDescent="0.2">
      <c r="A47" s="36"/>
      <c r="B47" s="37"/>
      <c r="C47" s="1" t="s">
        <v>21</v>
      </c>
      <c r="D47" s="2" t="s">
        <v>14</v>
      </c>
      <c r="E47" s="2">
        <v>6</v>
      </c>
      <c r="F47" s="3"/>
      <c r="G47" s="5">
        <f t="shared" si="6"/>
        <v>0</v>
      </c>
    </row>
    <row r="48" spans="1:7" ht="16" thickBot="1" x14ac:dyDescent="0.25">
      <c r="A48" s="36"/>
      <c r="B48" s="12" t="s">
        <v>15</v>
      </c>
      <c r="C48" s="13"/>
      <c r="D48" s="12"/>
      <c r="E48" s="12"/>
      <c r="F48" s="14"/>
      <c r="G48" s="16">
        <f>SUM(G43:G47)</f>
        <v>0</v>
      </c>
    </row>
    <row r="49" spans="1:8" x14ac:dyDescent="0.2">
      <c r="A49" s="23" t="s">
        <v>28</v>
      </c>
      <c r="B49" s="24"/>
      <c r="C49" s="29" t="s">
        <v>24</v>
      </c>
      <c r="D49" s="29"/>
      <c r="E49" s="29"/>
      <c r="F49" s="30">
        <f>SUM(G48,G42)</f>
        <v>0</v>
      </c>
      <c r="G49" s="31"/>
    </row>
    <row r="50" spans="1:8" x14ac:dyDescent="0.2">
      <c r="A50" s="25"/>
      <c r="B50" s="26"/>
      <c r="C50" s="32" t="s">
        <v>25</v>
      </c>
      <c r="D50" s="32"/>
      <c r="E50" s="32"/>
      <c r="F50" s="4">
        <v>0.19</v>
      </c>
      <c r="G50" s="21">
        <f>F49*0.19</f>
        <v>0</v>
      </c>
    </row>
    <row r="51" spans="1:8" ht="16" thickBot="1" x14ac:dyDescent="0.25">
      <c r="A51" s="27"/>
      <c r="B51" s="28"/>
      <c r="C51" s="33" t="s">
        <v>26</v>
      </c>
      <c r="D51" s="33"/>
      <c r="E51" s="33"/>
      <c r="F51" s="34">
        <f>ROUND(G50+F49,0)</f>
        <v>0</v>
      </c>
      <c r="G51" s="35"/>
    </row>
    <row r="52" spans="1:8" ht="16" thickBot="1" x14ac:dyDescent="0.25"/>
    <row r="53" spans="1:8" x14ac:dyDescent="0.2">
      <c r="A53" s="23" t="s">
        <v>29</v>
      </c>
      <c r="B53" s="24"/>
      <c r="C53" s="29" t="s">
        <v>24</v>
      </c>
      <c r="D53" s="29"/>
      <c r="E53" s="29"/>
      <c r="F53" s="30">
        <f>F14+F34+F49</f>
        <v>0</v>
      </c>
      <c r="G53" s="31"/>
    </row>
    <row r="54" spans="1:8" x14ac:dyDescent="0.2">
      <c r="A54" s="25"/>
      <c r="B54" s="26"/>
      <c r="C54" s="32" t="s">
        <v>25</v>
      </c>
      <c r="D54" s="32"/>
      <c r="E54" s="32"/>
      <c r="F54" s="4">
        <v>0.19</v>
      </c>
      <c r="G54" s="21">
        <f>F53*0.19</f>
        <v>0</v>
      </c>
    </row>
    <row r="55" spans="1:8" ht="16" thickBot="1" x14ac:dyDescent="0.25">
      <c r="A55" s="27"/>
      <c r="B55" s="28"/>
      <c r="C55" s="33" t="s">
        <v>26</v>
      </c>
      <c r="D55" s="33"/>
      <c r="E55" s="33"/>
      <c r="F55" s="34">
        <f>ROUND(G54+F53,0)</f>
        <v>0</v>
      </c>
      <c r="G55" s="35"/>
    </row>
    <row r="56" spans="1:8" x14ac:dyDescent="0.2">
      <c r="G56" s="8"/>
      <c r="H56" s="6"/>
    </row>
    <row r="57" spans="1:8" ht="16" x14ac:dyDescent="0.2">
      <c r="A57" s="49" t="s">
        <v>36</v>
      </c>
      <c r="E57" s="50"/>
      <c r="F57" s="50"/>
      <c r="G57" s="50"/>
    </row>
    <row r="58" spans="1:8" x14ac:dyDescent="0.2">
      <c r="A58" s="49" t="s">
        <v>37</v>
      </c>
    </row>
    <row r="59" spans="1:8" ht="16" x14ac:dyDescent="0.2">
      <c r="A59" s="49" t="s">
        <v>38</v>
      </c>
      <c r="B59" s="50"/>
    </row>
    <row r="60" spans="1:8" ht="16" x14ac:dyDescent="0.2">
      <c r="A60" s="51" t="s">
        <v>39</v>
      </c>
      <c r="B60" s="51"/>
      <c r="C60" s="50"/>
      <c r="D60" s="50"/>
      <c r="E60" s="50"/>
      <c r="F60" s="50"/>
      <c r="G60" s="50"/>
      <c r="H60" s="50"/>
    </row>
    <row r="61" spans="1:8" x14ac:dyDescent="0.2">
      <c r="A61" s="49"/>
      <c r="B61" s="49" t="s">
        <v>40</v>
      </c>
    </row>
    <row r="62" spans="1:8" ht="16" x14ac:dyDescent="0.2">
      <c r="A62" s="49" t="s">
        <v>41</v>
      </c>
      <c r="B62" s="52"/>
      <c r="G62" s="50"/>
      <c r="H62" s="50"/>
    </row>
    <row r="63" spans="1:8" ht="16" x14ac:dyDescent="0.2">
      <c r="A63" s="49" t="s">
        <v>42</v>
      </c>
      <c r="B63" s="52"/>
      <c r="G63" s="50"/>
      <c r="H63" s="50"/>
    </row>
    <row r="64" spans="1:8" ht="16" x14ac:dyDescent="0.2">
      <c r="A64" s="49" t="s">
        <v>43</v>
      </c>
      <c r="B64" s="52"/>
      <c r="G64" s="50"/>
      <c r="H64" s="50"/>
    </row>
    <row r="65" spans="1:8" ht="16" x14ac:dyDescent="0.2">
      <c r="A65" s="49" t="s">
        <v>44</v>
      </c>
      <c r="D65" s="50"/>
      <c r="E65" s="50"/>
      <c r="F65" s="50"/>
    </row>
    <row r="66" spans="1:8" ht="16" x14ac:dyDescent="0.2">
      <c r="A66" s="49" t="s">
        <v>45</v>
      </c>
      <c r="B66" s="52"/>
      <c r="G66" s="50"/>
      <c r="H66" s="50"/>
    </row>
    <row r="67" spans="1:8" ht="16" x14ac:dyDescent="0.2">
      <c r="A67" s="49" t="s">
        <v>46</v>
      </c>
      <c r="B67" s="52"/>
      <c r="G67" s="50"/>
      <c r="H67" s="50"/>
    </row>
    <row r="68" spans="1:8" ht="16" x14ac:dyDescent="0.2">
      <c r="A68" s="53" t="s">
        <v>47</v>
      </c>
      <c r="B68" s="52"/>
      <c r="G68" s="50"/>
      <c r="H68" s="50"/>
    </row>
  </sheetData>
  <mergeCells count="47">
    <mergeCell ref="A7:A13"/>
    <mergeCell ref="B7:B12"/>
    <mergeCell ref="A1:A2"/>
    <mergeCell ref="B1:B2"/>
    <mergeCell ref="C1:G1"/>
    <mergeCell ref="A3:A6"/>
    <mergeCell ref="B3:B5"/>
    <mergeCell ref="A24:A29"/>
    <mergeCell ref="B24:B28"/>
    <mergeCell ref="A14:B16"/>
    <mergeCell ref="C14:E14"/>
    <mergeCell ref="F14:G14"/>
    <mergeCell ref="C15:E15"/>
    <mergeCell ref="C16:E16"/>
    <mergeCell ref="F16:G16"/>
    <mergeCell ref="A17:A18"/>
    <mergeCell ref="B17:B18"/>
    <mergeCell ref="C17:G17"/>
    <mergeCell ref="A19:A23"/>
    <mergeCell ref="B19:B22"/>
    <mergeCell ref="C34:E34"/>
    <mergeCell ref="F34:G34"/>
    <mergeCell ref="C35:E35"/>
    <mergeCell ref="C36:E36"/>
    <mergeCell ref="F36:G36"/>
    <mergeCell ref="A43:A48"/>
    <mergeCell ref="B43:B47"/>
    <mergeCell ref="A30:A33"/>
    <mergeCell ref="B30:B32"/>
    <mergeCell ref="A34:B36"/>
    <mergeCell ref="A37:A38"/>
    <mergeCell ref="B37:B38"/>
    <mergeCell ref="C37:G37"/>
    <mergeCell ref="A39:A42"/>
    <mergeCell ref="B39:B41"/>
    <mergeCell ref="A49:B51"/>
    <mergeCell ref="C49:E49"/>
    <mergeCell ref="F49:G49"/>
    <mergeCell ref="C50:E50"/>
    <mergeCell ref="C51:E51"/>
    <mergeCell ref="F51:G51"/>
    <mergeCell ref="A53:B55"/>
    <mergeCell ref="C53:E53"/>
    <mergeCell ref="F53:G53"/>
    <mergeCell ref="C54:E54"/>
    <mergeCell ref="C55:E55"/>
    <mergeCell ref="F55:G55"/>
  </mergeCells>
  <pageMargins left="0.7" right="0.7" top="0.75" bottom="0.75" header="0.3" footer="0.3"/>
  <pageSetup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86849F53AD4E4F9874B85D0BE6EDE9" ma:contentTypeVersion="14" ma:contentTypeDescription="Create a new document." ma:contentTypeScope="" ma:versionID="067facac998859a676181f7b04ff9ced">
  <xsd:schema xmlns:xsd="http://www.w3.org/2001/XMLSchema" xmlns:xs="http://www.w3.org/2001/XMLSchema" xmlns:p="http://schemas.microsoft.com/office/2006/metadata/properties" xmlns:ns3="eba20d46-8f07-46a2-8eaf-3e6487458a25" xmlns:ns4="97beca3d-7e99-4b58-b439-76e4bf414227" targetNamespace="http://schemas.microsoft.com/office/2006/metadata/properties" ma:root="true" ma:fieldsID="678781a88cb78828353e36016cf7dc3c" ns3:_="" ns4:_="">
    <xsd:import namespace="eba20d46-8f07-46a2-8eaf-3e6487458a25"/>
    <xsd:import namespace="97beca3d-7e99-4b58-b439-76e4bf41422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a20d46-8f07-46a2-8eaf-3e6487458a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beca3d-7e99-4b58-b439-76e4bf41422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2EC2227-82CA-4054-B86C-F1C4EC6FA92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35999D-04FC-4A09-8B97-F75773A1F4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a20d46-8f07-46a2-8eaf-3e6487458a25"/>
    <ds:schemaRef ds:uri="97beca3d-7e99-4b58-b439-76e4bf4142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2B0535-1092-40A6-9454-BFECE922191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Inicial</vt:lpstr>
      <vt:lpstr>Blanco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</dc:creator>
  <cp:keywords/>
  <dc:description/>
  <cp:lastModifiedBy>Maria Isabel Viafara Falla</cp:lastModifiedBy>
  <cp:revision/>
  <dcterms:created xsi:type="dcterms:W3CDTF">2017-09-25T11:00:01Z</dcterms:created>
  <dcterms:modified xsi:type="dcterms:W3CDTF">2025-08-11T14:23:00Z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0x0101005886849F53AD4E4F9874B85D0BE6EDE9</vt:lpwstr>
  </property>
</Properties>
</file>