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8_{5D203B7A-6895-4F6C-B0E0-8D4D0AF29A1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ESUPUESTO" sheetId="1" r:id="rId1"/>
  </sheets>
  <definedNames>
    <definedName name="_xlnm.Print_Area" localSheetId="0">PRESUPUESTO!$A$1:$H$33</definedName>
    <definedName name="_xlnm.Print_Titles" localSheetId="0">PRESUPUESTO!$3:$6</definedName>
  </definedNames>
  <calcPr calcId="181029"/>
</workbook>
</file>

<file path=xl/calcChain.xml><?xml version="1.0" encoding="utf-8"?>
<calcChain xmlns="http://schemas.openxmlformats.org/spreadsheetml/2006/main">
  <c r="F11" i="1" l="1"/>
  <c r="F9" i="1"/>
  <c r="F10" i="1"/>
  <c r="F8" i="1"/>
  <c r="F13" i="1" l="1"/>
  <c r="F16" i="1" s="1"/>
  <c r="F18" i="1" s="1"/>
  <c r="F14" i="1"/>
  <c r="F15" i="1"/>
  <c r="H8" i="1"/>
  <c r="H9" i="1"/>
  <c r="H10" i="1"/>
  <c r="I8" i="1"/>
  <c r="I9" i="1"/>
  <c r="I10" i="1"/>
  <c r="H11" i="1" l="1"/>
  <c r="H14" i="1" l="1"/>
  <c r="H13" i="1"/>
  <c r="H15" i="1"/>
  <c r="H16" i="1" l="1"/>
  <c r="H18" i="1" s="1"/>
  <c r="I13" i="1" l="1"/>
  <c r="I14" i="1"/>
  <c r="I15" i="1"/>
  <c r="G6" i="1" l="1"/>
  <c r="I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G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ESCRIBA EL NUMERO DEL PROCESO</t>
        </r>
      </text>
    </comment>
  </commentList>
</comments>
</file>

<file path=xl/sharedStrings.xml><?xml version="1.0" encoding="utf-8"?>
<sst xmlns="http://schemas.openxmlformats.org/spreadsheetml/2006/main" count="37" uniqueCount="34">
  <si>
    <t>DESCRIPCIÓN</t>
  </si>
  <si>
    <t>%</t>
  </si>
  <si>
    <t>Página 1 de 1</t>
  </si>
  <si>
    <t>Código: F-GCC-030
Versión: 0                    
Fecha: 24/Oct/2014</t>
  </si>
  <si>
    <t>PROCESO:</t>
  </si>
  <si>
    <t>OBJETO:</t>
  </si>
  <si>
    <t>PRESUPUESTO OFICIAL:</t>
  </si>
  <si>
    <t>UNIDAD DE MEDIDA</t>
  </si>
  <si>
    <t>CANTIDAD</t>
  </si>
  <si>
    <t>VALOR UNITARIO PROPUESTO</t>
  </si>
  <si>
    <t>VALOR TOTAL PROPUESTO</t>
  </si>
  <si>
    <t>ÍTEMS</t>
  </si>
  <si>
    <t>m2</t>
  </si>
  <si>
    <t>TOTAL COSTOS DIRECTOS</t>
  </si>
  <si>
    <t>COSTOS INDIRECTOS:</t>
  </si>
  <si>
    <t>ADMINISTRACIÓN DE OBRA</t>
  </si>
  <si>
    <t>IMPREVISTOS DE OBRA</t>
  </si>
  <si>
    <t>TOTAL COSTOS INDIRECTOS</t>
  </si>
  <si>
    <t>COSTO TOTAL DEL PRESUPUESTO DE OBRA</t>
  </si>
  <si>
    <t>1.1</t>
  </si>
  <si>
    <t>1.2</t>
  </si>
  <si>
    <t>1.3</t>
  </si>
  <si>
    <t>Realizar por el sistema de precios unitarios fijos sin formula de ajuste, el mantenimiento del salón principal de la Biblioteca Nacional, ubicado en Bogotá D.C., de acuerdo a las cantidades contratadas</t>
  </si>
  <si>
    <t>RESANES MENORES EN MUROS Y FILOS EN VANOS</t>
  </si>
  <si>
    <t>PINTURA EN VINILO PARA MUROS INTERNOS</t>
  </si>
  <si>
    <t>LIMPIEZA GENERAL</t>
  </si>
  <si>
    <t>gbl</t>
  </si>
  <si>
    <t>MC SMC 072 2020</t>
  </si>
  <si>
    <t>UTILIDAD DE OBRA
IVA INCLUIDO</t>
  </si>
  <si>
    <t>**</t>
  </si>
  <si>
    <t xml:space="preserve">INVITACIÓN MÍNIMA CUANTÍA 
ANEXO No. 5 PROPUESTA ECONÓMICA 
</t>
  </si>
  <si>
    <t>VALOR UNITARIO
OFICIAL</t>
  </si>
  <si>
    <t xml:space="preserve">VALOR TOTAL
OFICIAL </t>
  </si>
  <si>
    <t xml:space="preserve">SELECCIÓN MÍNIMA CUANTÍA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</si>
</sst>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_-* #,##0.00\ _P_t_s_-;\-* #,##0.00\ _P_t_s_-;_-* &quot;-&quot;??\ _P_t_s_-;_-@_-"/>
    <numFmt numFmtId="168" formatCode="_ * #,##0_ ;_ * \-#,##0_ ;_ * &quot;-&quot;??_ ;_ @_ "/>
    <numFmt numFmtId="169" formatCode="_-* #,##0.00\ &quot;Pts&quot;_-;\-* #,##0.00\ &quot;Pts&quot;_-;_-* &quot;-&quot;??\ &quot;Pts&quot;_-;_-@_-"/>
    <numFmt numFmtId="170" formatCode="_ * #,##0.00_ ;_ * \-#,##0.00_ ;_ * &quot;-&quot;??_ ;_ @_ "/>
    <numFmt numFmtId="171" formatCode="_([$$-240A]\ * #,##0.00_);_([$$-240A]\ * \(#,##0.00\);_([$$-240A]\ * &quot;-&quot;??_);_(@_)"/>
    <numFmt numFmtId="172" formatCode="_([$$-240A]\ * #,##0.00_);_([$$-240A]\ * \(#,##0.00\);_([$$-240A]\ * &quot;-&quot;_);_(@_)"/>
    <numFmt numFmtId="173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51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165" fontId="1" fillId="0" borderId="0" xfId="1" applyFont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165" fontId="1" fillId="0" borderId="0" xfId="1" applyFont="1" applyBorder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164" fontId="1" fillId="0" borderId="0" xfId="2" applyFont="1" applyBorder="1" applyAlignment="1" applyProtection="1">
      <alignment vertical="center"/>
    </xf>
    <xf numFmtId="164" fontId="0" fillId="0" borderId="1" xfId="2" applyFont="1" applyBorder="1" applyAlignment="1" applyProtection="1">
      <alignment vertical="center"/>
    </xf>
    <xf numFmtId="0" fontId="9" fillId="4" borderId="1" xfId="3" applyFont="1" applyFill="1" applyBorder="1" applyAlignment="1" applyProtection="1">
      <alignment horizontal="left" vertical="center" wrapText="1"/>
    </xf>
    <xf numFmtId="172" fontId="9" fillId="0" borderId="1" xfId="2" applyNumberFormat="1" applyFont="1" applyFill="1" applyBorder="1" applyAlignment="1" applyProtection="1">
      <alignment vertical="center"/>
    </xf>
    <xf numFmtId="164" fontId="2" fillId="2" borderId="1" xfId="2" applyFont="1" applyFill="1" applyBorder="1" applyAlignment="1" applyProtection="1">
      <alignment horizontal="center" vertical="center" wrapText="1"/>
    </xf>
    <xf numFmtId="164" fontId="2" fillId="0" borderId="1" xfId="2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41" fontId="9" fillId="0" borderId="1" xfId="50" applyFont="1" applyFill="1" applyBorder="1" applyAlignment="1" applyProtection="1">
      <alignment horizontal="center" vertical="center"/>
    </xf>
    <xf numFmtId="41" fontId="0" fillId="0" borderId="0" xfId="50" applyFont="1" applyAlignment="1" applyProtection="1">
      <alignment horizontal="center" vertical="center"/>
    </xf>
    <xf numFmtId="10" fontId="2" fillId="5" borderId="1" xfId="0" applyNumberFormat="1" applyFont="1" applyFill="1" applyBorder="1" applyAlignment="1" applyProtection="1">
      <alignment horizontal="center" vertical="center"/>
    </xf>
    <xf numFmtId="173" fontId="0" fillId="0" borderId="0" xfId="0" applyNumberForma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top" wrapText="1"/>
    </xf>
    <xf numFmtId="41" fontId="6" fillId="0" borderId="1" xfId="50" applyFont="1" applyFill="1" applyBorder="1" applyAlignment="1" applyProtection="1">
      <alignment vertical="center"/>
    </xf>
    <xf numFmtId="41" fontId="7" fillId="0" borderId="1" xfId="5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4" borderId="1" xfId="40" applyFont="1" applyFill="1" applyBorder="1" applyAlignment="1" applyProtection="1">
      <alignment horizontal="center" vertical="center" wrapText="1"/>
    </xf>
    <xf numFmtId="3" fontId="8" fillId="4" borderId="1" xfId="4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164" fontId="9" fillId="6" borderId="1" xfId="2" applyFont="1" applyFill="1" applyBorder="1" applyAlignment="1" applyProtection="1">
      <alignment vertical="center"/>
      <protection locked="0"/>
    </xf>
    <xf numFmtId="1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left" vertical="center" indent="1"/>
    </xf>
    <xf numFmtId="0" fontId="2" fillId="0" borderId="1" xfId="0" applyFont="1" applyBorder="1" applyAlignment="1" applyProtection="1">
      <alignment horizontal="left" vertical="center" wrapText="1" indent="1"/>
    </xf>
    <xf numFmtId="0" fontId="12" fillId="5" borderId="4" xfId="0" applyFont="1" applyFill="1" applyBorder="1" applyAlignment="1" applyProtection="1">
      <alignment vertical="center" wrapText="1"/>
    </xf>
    <xf numFmtId="0" fontId="12" fillId="5" borderId="5" xfId="0" applyFont="1" applyFill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41" fontId="8" fillId="0" borderId="1" xfId="50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left" vertical="center" wrapText="1" indent="1"/>
    </xf>
    <xf numFmtId="171" fontId="6" fillId="2" borderId="4" xfId="0" applyNumberFormat="1" applyFont="1" applyFill="1" applyBorder="1" applyAlignment="1" applyProtection="1">
      <alignment horizontal="center" vertical="center"/>
    </xf>
    <xf numFmtId="171" fontId="6" fillId="2" borderId="5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</cellXfs>
  <cellStyles count="51">
    <cellStyle name="Millares" xfId="1" builtinId="3"/>
    <cellStyle name="Millares [0]" xfId="50" builtinId="6"/>
    <cellStyle name="Millares 10" xfId="4" xr:uid="{00000000-0005-0000-0000-000002000000}"/>
    <cellStyle name="Millares 11" xfId="5" xr:uid="{00000000-0005-0000-0000-000003000000}"/>
    <cellStyle name="Millares 11 2" xfId="6" xr:uid="{00000000-0005-0000-0000-000004000000}"/>
    <cellStyle name="Millares 2" xfId="7" xr:uid="{00000000-0005-0000-0000-000005000000}"/>
    <cellStyle name="Millares 2 2" xfId="8" xr:uid="{00000000-0005-0000-0000-000006000000}"/>
    <cellStyle name="Millares 2 3" xfId="9" xr:uid="{00000000-0005-0000-0000-000007000000}"/>
    <cellStyle name="Millares 3" xfId="10" xr:uid="{00000000-0005-0000-0000-000008000000}"/>
    <cellStyle name="Millares 3 2" xfId="11" xr:uid="{00000000-0005-0000-0000-000009000000}"/>
    <cellStyle name="Millares 3 3" xfId="12" xr:uid="{00000000-0005-0000-0000-00000A000000}"/>
    <cellStyle name="Millares 4" xfId="13" xr:uid="{00000000-0005-0000-0000-00000B000000}"/>
    <cellStyle name="Millares 5" xfId="14" xr:uid="{00000000-0005-0000-0000-00000C000000}"/>
    <cellStyle name="Millares 5 2" xfId="15" xr:uid="{00000000-0005-0000-0000-00000D000000}"/>
    <cellStyle name="Millares 5 3" xfId="16" xr:uid="{00000000-0005-0000-0000-00000E000000}"/>
    <cellStyle name="Millares 6" xfId="17" xr:uid="{00000000-0005-0000-0000-00000F000000}"/>
    <cellStyle name="Millares 6 2" xfId="18" xr:uid="{00000000-0005-0000-0000-000010000000}"/>
    <cellStyle name="Millares 6 3" xfId="19" xr:uid="{00000000-0005-0000-0000-000011000000}"/>
    <cellStyle name="Millares 7" xfId="20" xr:uid="{00000000-0005-0000-0000-000012000000}"/>
    <cellStyle name="Millares 7 2" xfId="21" xr:uid="{00000000-0005-0000-0000-000013000000}"/>
    <cellStyle name="Millares 7 3" xfId="22" xr:uid="{00000000-0005-0000-0000-000014000000}"/>
    <cellStyle name="Millares 8" xfId="23" xr:uid="{00000000-0005-0000-0000-000015000000}"/>
    <cellStyle name="Millares 8 2" xfId="24" xr:uid="{00000000-0005-0000-0000-000016000000}"/>
    <cellStyle name="Millares 8 3" xfId="25" xr:uid="{00000000-0005-0000-0000-000017000000}"/>
    <cellStyle name="Millares 9" xfId="26" xr:uid="{00000000-0005-0000-0000-000018000000}"/>
    <cellStyle name="Moneda" xfId="2" builtinId="4"/>
    <cellStyle name="Moneda 10" xfId="27" xr:uid="{00000000-0005-0000-0000-00001A000000}"/>
    <cellStyle name="Moneda 11" xfId="28" xr:uid="{00000000-0005-0000-0000-00001B000000}"/>
    <cellStyle name="Moneda 11 2" xfId="29" xr:uid="{00000000-0005-0000-0000-00001C000000}"/>
    <cellStyle name="Moneda 2" xfId="30" xr:uid="{00000000-0005-0000-0000-00001D000000}"/>
    <cellStyle name="Moneda 2 2" xfId="31" xr:uid="{00000000-0005-0000-0000-00001E000000}"/>
    <cellStyle name="Moneda 2 3" xfId="32" xr:uid="{00000000-0005-0000-0000-00001F000000}"/>
    <cellStyle name="Moneda 3" xfId="33" xr:uid="{00000000-0005-0000-0000-000020000000}"/>
    <cellStyle name="Moneda 4" xfId="34" xr:uid="{00000000-0005-0000-0000-000021000000}"/>
    <cellStyle name="Moneda 5" xfId="35" xr:uid="{00000000-0005-0000-0000-000022000000}"/>
    <cellStyle name="Moneda 6" xfId="36" xr:uid="{00000000-0005-0000-0000-000023000000}"/>
    <cellStyle name="Moneda 7" xfId="37" xr:uid="{00000000-0005-0000-0000-000024000000}"/>
    <cellStyle name="Moneda 8" xfId="38" xr:uid="{00000000-0005-0000-0000-000025000000}"/>
    <cellStyle name="Moneda 9" xfId="39" xr:uid="{00000000-0005-0000-0000-000026000000}"/>
    <cellStyle name="Normal" xfId="0" builtinId="0"/>
    <cellStyle name="Normal 2" xfId="40" xr:uid="{00000000-0005-0000-0000-000028000000}"/>
    <cellStyle name="Normal 3" xfId="3" xr:uid="{00000000-0005-0000-0000-000029000000}"/>
    <cellStyle name="Normal 3 2" xfId="41" xr:uid="{00000000-0005-0000-0000-00002A000000}"/>
    <cellStyle name="Normal 4" xfId="42" xr:uid="{00000000-0005-0000-0000-00002B000000}"/>
    <cellStyle name="Normal 5" xfId="43" xr:uid="{00000000-0005-0000-0000-00002C000000}"/>
    <cellStyle name="Normal 5 2" xfId="44" xr:uid="{00000000-0005-0000-0000-00002D000000}"/>
    <cellStyle name="Normal 6" xfId="45" xr:uid="{00000000-0005-0000-0000-00002E000000}"/>
    <cellStyle name="Porcentual 2" xfId="46" xr:uid="{00000000-0005-0000-0000-00002F000000}"/>
    <cellStyle name="Porcentual 3" xfId="47" xr:uid="{00000000-0005-0000-0000-000030000000}"/>
    <cellStyle name="Porcentual 4" xfId="48" xr:uid="{00000000-0005-0000-0000-000031000000}"/>
    <cellStyle name="Porcentual 4 2" xfId="49" xr:uid="{00000000-0005-0000-0000-000032000000}"/>
  </cellStyles>
  <dxfs count="12">
    <dxf>
      <font>
        <b/>
        <i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/>
        <color rgb="FFC00000"/>
      </font>
    </dxf>
    <dxf>
      <font>
        <b/>
        <i val="0"/>
        <color rgb="FFFF0000"/>
      </font>
    </dxf>
    <dxf>
      <font>
        <b/>
        <i/>
        <color rgb="FFC00000"/>
      </font>
    </dxf>
    <dxf>
      <font>
        <b/>
        <i/>
        <color rgb="FFC00000"/>
      </font>
    </dxf>
    <dxf>
      <font>
        <b/>
        <i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/>
        <color rgb="FFC0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0</xdr:rowOff>
    </xdr:from>
    <xdr:to>
      <xdr:col>1</xdr:col>
      <xdr:colOff>2724150</xdr:colOff>
      <xdr:row>1</xdr:row>
      <xdr:rowOff>487680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38200" y="304800"/>
          <a:ext cx="2438400" cy="487680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285751</xdr:colOff>
      <xdr:row>19</xdr:row>
      <xdr:rowOff>169333</xdr:rowOff>
    </xdr:from>
    <xdr:to>
      <xdr:col>1</xdr:col>
      <xdr:colOff>2878668</xdr:colOff>
      <xdr:row>30</xdr:row>
      <xdr:rowOff>184464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B32C22-EBA6-4C64-B2D1-2F064DEB9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1" y="5143500"/>
          <a:ext cx="3143250" cy="2110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showGridLines="0" tabSelected="1" view="pageBreakPreview" zoomScale="90" zoomScaleNormal="90" zoomScaleSheetLayoutView="90" workbookViewId="0">
      <selection activeCell="G9" sqref="G9"/>
    </sheetView>
  </sheetViews>
  <sheetFormatPr baseColWidth="10" defaultRowHeight="15" x14ac:dyDescent="0.25"/>
  <cols>
    <col min="1" max="1" width="8.28515625" style="17" customWidth="1"/>
    <col min="2" max="2" width="54" style="3" customWidth="1"/>
    <col min="3" max="3" width="9.85546875" style="2" customWidth="1"/>
    <col min="4" max="4" width="8.5703125" style="2" bestFit="1" customWidth="1"/>
    <col min="5" max="5" width="15.7109375" style="4" customWidth="1"/>
    <col min="6" max="6" width="18.7109375" style="5" customWidth="1"/>
    <col min="7" max="7" width="15.7109375" style="1" customWidth="1"/>
    <col min="8" max="8" width="18.7109375" style="1" customWidth="1"/>
    <col min="9" max="9" width="5" style="21" customWidth="1"/>
    <col min="10" max="10" width="3.7109375" style="1" customWidth="1"/>
    <col min="11" max="16384" width="11.42578125" style="1"/>
  </cols>
  <sheetData>
    <row r="1" spans="1:9" x14ac:dyDescent="0.25">
      <c r="A1" s="41"/>
      <c r="B1" s="42" t="s">
        <v>30</v>
      </c>
      <c r="C1" s="42"/>
      <c r="D1" s="42"/>
      <c r="E1" s="42"/>
      <c r="F1" s="42"/>
      <c r="G1" s="42"/>
      <c r="H1" s="23" t="s">
        <v>2</v>
      </c>
      <c r="I1" s="20" t="s">
        <v>29</v>
      </c>
    </row>
    <row r="2" spans="1:9" ht="45" x14ac:dyDescent="0.25">
      <c r="A2" s="41"/>
      <c r="B2" s="42"/>
      <c r="C2" s="42"/>
      <c r="D2" s="42"/>
      <c r="E2" s="42"/>
      <c r="F2" s="42"/>
      <c r="G2" s="42"/>
      <c r="H2" s="24" t="s">
        <v>3</v>
      </c>
      <c r="I2" s="20">
        <v>0.5</v>
      </c>
    </row>
    <row r="3" spans="1:9" ht="9.9499999999999993" customHeight="1" x14ac:dyDescent="0.25">
      <c r="A3" s="46"/>
      <c r="B3" s="46"/>
      <c r="C3" s="46"/>
      <c r="D3" s="46"/>
      <c r="E3" s="46"/>
      <c r="F3" s="46"/>
      <c r="G3" s="46"/>
      <c r="H3" s="46"/>
    </row>
    <row r="4" spans="1:9" x14ac:dyDescent="0.25">
      <c r="A4" s="47" t="s">
        <v>4</v>
      </c>
      <c r="B4" s="48"/>
      <c r="C4" s="49"/>
      <c r="D4" s="50" t="s">
        <v>33</v>
      </c>
      <c r="E4" s="50"/>
      <c r="F4" s="50"/>
      <c r="G4" s="44" t="s">
        <v>27</v>
      </c>
      <c r="H4" s="45"/>
    </row>
    <row r="5" spans="1:9" ht="42" customHeight="1" x14ac:dyDescent="0.25">
      <c r="A5" s="25" t="s">
        <v>5</v>
      </c>
      <c r="B5" s="43" t="s">
        <v>22</v>
      </c>
      <c r="C5" s="43"/>
      <c r="D5" s="43"/>
      <c r="E5" s="43"/>
      <c r="F5" s="43"/>
      <c r="G5" s="43"/>
      <c r="H5" s="43"/>
    </row>
    <row r="6" spans="1:9" x14ac:dyDescent="0.25">
      <c r="A6" s="50" t="s">
        <v>6</v>
      </c>
      <c r="B6" s="50"/>
      <c r="C6" s="50"/>
      <c r="D6" s="50"/>
      <c r="E6" s="50"/>
      <c r="F6" s="50"/>
      <c r="G6" s="44">
        <f>+F18</f>
        <v>28932023</v>
      </c>
      <c r="H6" s="45"/>
    </row>
    <row r="7" spans="1:9" s="15" customFormat="1" ht="24" x14ac:dyDescent="0.25">
      <c r="A7" s="26" t="s">
        <v>11</v>
      </c>
      <c r="B7" s="27" t="s">
        <v>0</v>
      </c>
      <c r="C7" s="28" t="s">
        <v>7</v>
      </c>
      <c r="D7" s="28" t="s">
        <v>8</v>
      </c>
      <c r="E7" s="28" t="s">
        <v>31</v>
      </c>
      <c r="F7" s="28" t="s">
        <v>32</v>
      </c>
      <c r="G7" s="28" t="s">
        <v>9</v>
      </c>
      <c r="H7" s="28" t="s">
        <v>10</v>
      </c>
      <c r="I7" s="22"/>
    </row>
    <row r="8" spans="1:9" ht="24.95" customHeight="1" x14ac:dyDescent="0.25">
      <c r="A8" s="16" t="s">
        <v>19</v>
      </c>
      <c r="B8" s="11" t="s">
        <v>23</v>
      </c>
      <c r="C8" s="29" t="s">
        <v>12</v>
      </c>
      <c r="D8" s="30">
        <v>1080</v>
      </c>
      <c r="E8" s="12">
        <v>1375</v>
      </c>
      <c r="F8" s="10">
        <f>ROUND($D8*E8,0)</f>
        <v>1485000</v>
      </c>
      <c r="G8" s="32">
        <v>500</v>
      </c>
      <c r="H8" s="10">
        <f t="shared" ref="H8" si="0">ROUND($D8*G8,0)</f>
        <v>540000</v>
      </c>
      <c r="I8" s="21" t="str">
        <f t="shared" ref="I8:I10" si="1">IF(OR(G8&gt;$E8,G8&lt;$I$2),$I$1," ")</f>
        <v xml:space="preserve"> </v>
      </c>
    </row>
    <row r="9" spans="1:9" ht="24.95" customHeight="1" x14ac:dyDescent="0.25">
      <c r="A9" s="16" t="s">
        <v>20</v>
      </c>
      <c r="B9" s="11" t="s">
        <v>24</v>
      </c>
      <c r="C9" s="29" t="s">
        <v>12</v>
      </c>
      <c r="D9" s="30">
        <v>1080</v>
      </c>
      <c r="E9" s="12">
        <v>19000</v>
      </c>
      <c r="F9" s="10">
        <f t="shared" ref="F9:F10" si="2">ROUND($D9*E9,0)</f>
        <v>20520000</v>
      </c>
      <c r="G9" s="32">
        <v>8500</v>
      </c>
      <c r="H9" s="10">
        <f t="shared" ref="H9:H10" si="3">ROUND($D9*G9,0)</f>
        <v>9180000</v>
      </c>
      <c r="I9" s="21" t="str">
        <f t="shared" si="1"/>
        <v xml:space="preserve"> </v>
      </c>
    </row>
    <row r="10" spans="1:9" ht="24.95" customHeight="1" x14ac:dyDescent="0.25">
      <c r="A10" s="16" t="s">
        <v>21</v>
      </c>
      <c r="B10" s="11" t="s">
        <v>25</v>
      </c>
      <c r="C10" s="29" t="s">
        <v>26</v>
      </c>
      <c r="D10" s="30">
        <v>1</v>
      </c>
      <c r="E10" s="12">
        <v>258965</v>
      </c>
      <c r="F10" s="10">
        <f t="shared" si="2"/>
        <v>258965</v>
      </c>
      <c r="G10" s="32">
        <v>200000</v>
      </c>
      <c r="H10" s="10">
        <f t="shared" si="3"/>
        <v>200000</v>
      </c>
      <c r="I10" s="21" t="str">
        <f t="shared" si="1"/>
        <v xml:space="preserve"> </v>
      </c>
    </row>
    <row r="11" spans="1:9" ht="18" customHeight="1" x14ac:dyDescent="0.25">
      <c r="A11" s="6"/>
      <c r="B11" s="35" t="s">
        <v>13</v>
      </c>
      <c r="C11" s="35"/>
      <c r="D11" s="35"/>
      <c r="E11" s="13" t="s">
        <v>1</v>
      </c>
      <c r="F11" s="14">
        <f>SUM(F8:F10)</f>
        <v>22263965</v>
      </c>
      <c r="G11" s="13" t="s">
        <v>1</v>
      </c>
      <c r="H11" s="14">
        <f>+SUM(H8:H10)</f>
        <v>9920000</v>
      </c>
    </row>
    <row r="12" spans="1:9" ht="11.25" customHeight="1" x14ac:dyDescent="0.25">
      <c r="A12" s="6"/>
      <c r="B12" s="8"/>
      <c r="C12" s="6"/>
      <c r="D12" s="6"/>
      <c r="E12" s="7"/>
      <c r="F12" s="9"/>
      <c r="G12" s="7"/>
      <c r="H12" s="9"/>
    </row>
    <row r="13" spans="1:9" ht="18" customHeight="1" x14ac:dyDescent="0.25">
      <c r="A13" s="6"/>
      <c r="B13" s="39" t="s">
        <v>14</v>
      </c>
      <c r="C13" s="34" t="s">
        <v>15</v>
      </c>
      <c r="D13" s="34"/>
      <c r="E13" s="18">
        <v>0.23</v>
      </c>
      <c r="F13" s="10">
        <f>ROUND(F$11*E13,0)</f>
        <v>5120712</v>
      </c>
      <c r="G13" s="33">
        <v>0.1</v>
      </c>
      <c r="H13" s="32">
        <f>ROUND(H$11*G13,0)</f>
        <v>992000</v>
      </c>
      <c r="I13" s="21" t="str">
        <f>IF(OR(H13&gt;$F13,H13&lt;$I$2),$I$1," ")</f>
        <v xml:space="preserve"> </v>
      </c>
    </row>
    <row r="14" spans="1:9" ht="18" customHeight="1" x14ac:dyDescent="0.25">
      <c r="A14" s="6"/>
      <c r="B14" s="40"/>
      <c r="C14" s="34" t="s">
        <v>16</v>
      </c>
      <c r="D14" s="34"/>
      <c r="E14" s="18">
        <v>0.01</v>
      </c>
      <c r="F14" s="10">
        <f t="shared" ref="F14:F15" si="4">ROUND(F$11*E14,0)</f>
        <v>222640</v>
      </c>
      <c r="G14" s="33">
        <v>0.01</v>
      </c>
      <c r="H14" s="32">
        <f>ROUND(H$11*G14,0)</f>
        <v>99200</v>
      </c>
      <c r="I14" s="21" t="str">
        <f>IF(OR(H14&gt;$F14,H14&lt;$I$2),$I$1," ")</f>
        <v xml:space="preserve"> </v>
      </c>
    </row>
    <row r="15" spans="1:9" ht="32.25" customHeight="1" x14ac:dyDescent="0.25">
      <c r="A15" s="6"/>
      <c r="B15" s="40"/>
      <c r="C15" s="37" t="s">
        <v>28</v>
      </c>
      <c r="D15" s="38"/>
      <c r="E15" s="18">
        <v>5.9500003705539421E-2</v>
      </c>
      <c r="F15" s="10">
        <f t="shared" si="4"/>
        <v>1324706</v>
      </c>
      <c r="G15" s="33">
        <v>0.04</v>
      </c>
      <c r="H15" s="32">
        <f>ROUND(H$11*G15,0)</f>
        <v>396800</v>
      </c>
      <c r="I15" s="21" t="str">
        <f>IF(OR(H15&gt;$F15,H15&lt;$I$2),$I$1," ")</f>
        <v xml:space="preserve"> </v>
      </c>
    </row>
    <row r="16" spans="1:9" ht="18" customHeight="1" x14ac:dyDescent="0.25">
      <c r="A16" s="6"/>
      <c r="B16" s="35" t="s">
        <v>17</v>
      </c>
      <c r="C16" s="35"/>
      <c r="D16" s="35"/>
      <c r="E16" s="13"/>
      <c r="F16" s="14">
        <f>+SUM(F13:F15)</f>
        <v>6668058</v>
      </c>
      <c r="G16" s="13" t="s">
        <v>1</v>
      </c>
      <c r="H16" s="14">
        <f>+SUM(H13:H15)</f>
        <v>1488000</v>
      </c>
    </row>
    <row r="17" spans="1:9" ht="10.5" customHeight="1" x14ac:dyDescent="0.25">
      <c r="A17" s="6"/>
      <c r="B17" s="8"/>
      <c r="C17" s="6"/>
      <c r="D17" s="6"/>
      <c r="E17" s="7"/>
      <c r="F17" s="9"/>
      <c r="G17" s="7"/>
      <c r="H17" s="9"/>
    </row>
    <row r="18" spans="1:9" ht="18" customHeight="1" x14ac:dyDescent="0.25">
      <c r="A18" s="19"/>
      <c r="B18" s="36" t="s">
        <v>18</v>
      </c>
      <c r="C18" s="36"/>
      <c r="D18" s="36"/>
      <c r="E18" s="36"/>
      <c r="F18" s="14">
        <f>F11+F16</f>
        <v>28932023</v>
      </c>
      <c r="G18" s="31"/>
      <c r="H18" s="14">
        <f>+H11+H16</f>
        <v>11408000</v>
      </c>
      <c r="I18" s="21" t="str">
        <f>IF(OR(H18&gt;$F18,H18&lt;$I$2),$I$1," ")</f>
        <v xml:space="preserve"> </v>
      </c>
    </row>
    <row r="19" spans="1:9" ht="5.0999999999999996" customHeight="1" x14ac:dyDescent="0.25">
      <c r="A19" s="2"/>
    </row>
  </sheetData>
  <sheetProtection algorithmName="SHA-512" hashValue="kZqcvHj7Qo7KLnKS/BpJoB7Tevj/9j6A/oTzD0Ou8PZCl9vmEXKuXey9eXmFop7M1i30OubPoiFRCZfjW/coiQ==" saltValue="/1+lHgSdiXF8MPnmZlL+Zw==" spinCount="100000" sheet="1" selectLockedCells="1"/>
  <sortState xmlns:xlrd2="http://schemas.microsoft.com/office/spreadsheetml/2017/richdata2" ref="B8:E875">
    <sortCondition ref="B8:B875"/>
  </sortState>
  <mergeCells count="16">
    <mergeCell ref="A1:A2"/>
    <mergeCell ref="B1:G2"/>
    <mergeCell ref="B5:H5"/>
    <mergeCell ref="G6:H6"/>
    <mergeCell ref="B11:D11"/>
    <mergeCell ref="A3:H3"/>
    <mergeCell ref="A4:C4"/>
    <mergeCell ref="D4:F4"/>
    <mergeCell ref="G4:H4"/>
    <mergeCell ref="A6:F6"/>
    <mergeCell ref="C14:D14"/>
    <mergeCell ref="B16:D16"/>
    <mergeCell ref="B18:E18"/>
    <mergeCell ref="C15:D15"/>
    <mergeCell ref="B13:B15"/>
    <mergeCell ref="C13:D13"/>
  </mergeCells>
  <conditionalFormatting sqref="I8:I10">
    <cfRule type="cellIs" dxfId="11" priority="51" operator="equal">
      <formula>#REF!</formula>
    </cfRule>
  </conditionalFormatting>
  <conditionalFormatting sqref="I3 I5:I10 I20:I1048576">
    <cfRule type="cellIs" dxfId="10" priority="53" operator="equal">
      <formula>$I$1</formula>
    </cfRule>
  </conditionalFormatting>
  <conditionalFormatting sqref="I13:I14 I18:I19 I11">
    <cfRule type="cellIs" dxfId="9" priority="10" operator="equal">
      <formula>$I$1</formula>
    </cfRule>
  </conditionalFormatting>
  <conditionalFormatting sqref="I12">
    <cfRule type="cellIs" dxfId="8" priority="8" operator="equal">
      <formula>$I$1</formula>
    </cfRule>
  </conditionalFormatting>
  <conditionalFormatting sqref="I13:I14 I18 I11">
    <cfRule type="cellIs" dxfId="7" priority="9" operator="equal">
      <formula>#REF!</formula>
    </cfRule>
  </conditionalFormatting>
  <conditionalFormatting sqref="I12">
    <cfRule type="cellIs" dxfId="6" priority="7" operator="equal">
      <formula>#REF!</formula>
    </cfRule>
  </conditionalFormatting>
  <conditionalFormatting sqref="I17">
    <cfRule type="cellIs" dxfId="5" priority="5" operator="equal">
      <formula>#REF!</formula>
    </cfRule>
  </conditionalFormatting>
  <conditionalFormatting sqref="I17">
    <cfRule type="cellIs" dxfId="4" priority="6" operator="equal">
      <formula>$I$1</formula>
    </cfRule>
  </conditionalFormatting>
  <conditionalFormatting sqref="I16">
    <cfRule type="cellIs" dxfId="3" priority="3" operator="equal">
      <formula>#REF!</formula>
    </cfRule>
  </conditionalFormatting>
  <conditionalFormatting sqref="I16">
    <cfRule type="cellIs" dxfId="2" priority="4" operator="equal">
      <formula>$I$1</formula>
    </cfRule>
  </conditionalFormatting>
  <conditionalFormatting sqref="I15">
    <cfRule type="cellIs" dxfId="1" priority="2" operator="equal">
      <formula>$I$1</formula>
    </cfRule>
  </conditionalFormatting>
  <conditionalFormatting sqref="I15">
    <cfRule type="cellIs" dxfId="0" priority="1" operator="equal">
      <formula>#REF!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81" fitToHeight="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Sebas</cp:lastModifiedBy>
  <cp:lastPrinted>2020-10-01T13:28:56Z</cp:lastPrinted>
  <dcterms:created xsi:type="dcterms:W3CDTF">2012-03-21T19:07:05Z</dcterms:created>
  <dcterms:modified xsi:type="dcterms:W3CDTF">2020-10-01T13:29:10Z</dcterms:modified>
</cp:coreProperties>
</file>