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aarocar\Downloads\listo obra alamos\"/>
    </mc:Choice>
  </mc:AlternateContent>
  <xr:revisionPtr revIDLastSave="0" documentId="13_ncr:1_{44B5B633-5DAE-4A66-944F-B03DB745E3C1}" xr6:coauthVersionLast="47" xr6:coauthVersionMax="47" xr10:uidLastSave="{00000000-0000-0000-0000-000000000000}"/>
  <bookViews>
    <workbookView xWindow="-120" yWindow="-120" windowWidth="29040" windowHeight="15720" xr2:uid="{271958F9-D60D-4ECE-959C-B0B71D090E47}"/>
  </bookViews>
  <sheets>
    <sheet name="Anexo No. 2 PU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8" i="1" l="1"/>
  <c r="F49" i="1"/>
  <c r="F47" i="1"/>
  <c r="E47" i="1"/>
  <c r="F50" i="1" l="1"/>
  <c r="F51" i="1"/>
  <c r="E50" i="1"/>
  <c r="E48" i="1"/>
  <c r="E49" i="1"/>
  <c r="F46" i="1"/>
  <c r="F45" i="1"/>
  <c r="F44" i="1"/>
  <c r="F43" i="1"/>
  <c r="F41" i="1"/>
  <c r="F40" i="1"/>
  <c r="F39" i="1"/>
  <c r="F37" i="1"/>
  <c r="F36" i="1"/>
  <c r="F34" i="1"/>
  <c r="F33" i="1"/>
  <c r="F32" i="1"/>
  <c r="F30" i="1"/>
  <c r="F29" i="1"/>
  <c r="F28" i="1"/>
  <c r="F26" i="1"/>
  <c r="F13" i="1"/>
  <c r="F16" i="1"/>
  <c r="F17" i="1"/>
  <c r="F18" i="1"/>
  <c r="F19" i="1"/>
  <c r="F20" i="1"/>
  <c r="F21" i="1"/>
  <c r="F22" i="1"/>
  <c r="F23" i="1"/>
  <c r="F24" i="1"/>
  <c r="F25" i="1"/>
  <c r="F15" i="1"/>
  <c r="F9" i="1"/>
  <c r="F10" i="1"/>
  <c r="F11" i="1"/>
  <c r="F12" i="1"/>
  <c r="F8" i="1"/>
</calcChain>
</file>

<file path=xl/sharedStrings.xml><?xml version="1.0" encoding="utf-8"?>
<sst xmlns="http://schemas.openxmlformats.org/spreadsheetml/2006/main" count="79" uniqueCount="59">
  <si>
    <t>SUMINISTRO E INSTALACION  DE SOSCO METALICO DE 2"  MEDIANTE SOLDADURA A LAMINA METALICA EXISTENTRE Y SELLO ELASTICO PARA GARANTIZAR EL BUEN FUNCIONAMIENTO DE LOS MISMOS.</t>
  </si>
  <si>
    <t>MANTENIMIENTO DE CUBIERTAS EXISTENTES, INCLUYE CAMBIO DE TORNILLOS DETERIORADOS, EN ALTURAS MAYORES A 7 METROS. INCLUYE SELLO DE SIKAFLEX CON POLIURETANO Y CINTA MULTISEAL</t>
  </si>
  <si>
    <t>MANTENIMIENTO DE SOSCOS INCLUYE LIMPIEZA, RETIRO Y CAMBIO DE MATERIAL ELASTICO PARA GARANTIZAR EL BUEN FUNCIONAMIENTO DE LOS MISMOS</t>
  </si>
  <si>
    <t>MANTENIMIENTO Y LIMPIEZA SISTEMA DE EVACUACION DE AGUAS LLUVIAS (CUBIERTAS, CANALES, BAJANTES, TUBERIA HORIZONTAL Y RED INTERNA ) INCLUYE DISPOSICION FINAL</t>
  </si>
  <si>
    <t>Actividad</t>
  </si>
  <si>
    <t>ACTIVIDADES PRELIMINARES</t>
  </si>
  <si>
    <t>DESMONTE CUBIERTAS ASBESTO CEMENTO</t>
  </si>
  <si>
    <t>DESMONTE  Y REINSTLACION DE  CUBIERTAS EXISTENTE ALTURA MAYORES A 7 MTS</t>
  </si>
  <si>
    <t>DESMONTE DE CANAL GALVANIZADO, INCLUYE Y RETIRO Y DIPOSICION FINAL</t>
  </si>
  <si>
    <t>DEMOLICION DE PISO EN CONCRETO E= 10 CMS</t>
  </si>
  <si>
    <t xml:space="preserve">PASES VERTICALES CON SACANUCLEOS  2" e= 0,60 M </t>
  </si>
  <si>
    <t>Total ACTIVIDADES PRELIMINARES</t>
  </si>
  <si>
    <t>CUBIERTAS</t>
  </si>
  <si>
    <t xml:space="preserve">CABALLETE FIJO 15 </t>
  </si>
  <si>
    <t>CABALLETE C15 DE VENTILACION</t>
  </si>
  <si>
    <t>CABALLETE METALICO DE 0.6 X 2 CAL 26</t>
  </si>
  <si>
    <t>CLARABOYA N8</t>
  </si>
  <si>
    <t>TEJA FIBROCEMENTO P7 NO.6</t>
  </si>
  <si>
    <t>CUBIERTA SENCILLA TEJA ALUZINC CAL 24</t>
  </si>
  <si>
    <t>SUMINISTRO E INSTALACION DE CANAL EN LAMINA GALVANIZADA DESARROLLO DE 1.00 MTS INCLUYE SOSCO</t>
  </si>
  <si>
    <t>SUMINISTRO E INSTALACION DE  CINTA MULTISEAL O TIRA DE MANTO EDIL CON SOPLETE</t>
  </si>
  <si>
    <t>Total CUBIERTAS</t>
  </si>
  <si>
    <t>RED SANITARIA</t>
  </si>
  <si>
    <t>TUBERÍA PVCS 2 DESCOLGADA</t>
  </si>
  <si>
    <t>SUMINISTRO E INSTALACION SILLA YEE SANITARIA 6X4, INCLUYE BUJE SANITARIO 4X2 ALTURAS MAYORES A 7 MTS</t>
  </si>
  <si>
    <t>Total RED SANITARIA</t>
  </si>
  <si>
    <t>PINTURAS</t>
  </si>
  <si>
    <t>VINILO TIPO 2 BAJO PLACA 2 MANOS</t>
  </si>
  <si>
    <t xml:space="preserve">ESMALTE SOBRE TUBERIAS DIAMETROS  DE 2" ALTURAS MAYORES A 7 MTS </t>
  </si>
  <si>
    <t>Total PINTURAS</t>
  </si>
  <si>
    <t>CONCRETOS - MORTEROS Y PAÑETES</t>
  </si>
  <si>
    <t>CONCRETO CORRIENTE GRAVA COMÚN 3000 PSI</t>
  </si>
  <si>
    <t>Total CONCRETOS - MORTEROS Y PAÑETES</t>
  </si>
  <si>
    <t>IMPERMEABILIZACIÓN</t>
  </si>
  <si>
    <t>SUMINISTRO Y APLICACION DE IMPERMEABILIZANTE (SIKAFILL  100 O SIMILAR) 10 AÑOS</t>
  </si>
  <si>
    <t>MONOCAPA MANTO ASFÁLTICO PENTAFLEX 3.6MM FOIL AL.REF.POLIE.</t>
  </si>
  <si>
    <t>Total IMPERMEABILIZACIÓN</t>
  </si>
  <si>
    <t>RED HIDRÁULICA</t>
  </si>
  <si>
    <t>MANTENIMIENTO Y LIMPIEZA DE CAJA DE INSPECCION INCLUYE SELLO DE TAPA CON GRASA INDUSTRIAL Y DISPOSICION FINAL DE MATERIAL</t>
  </si>
  <si>
    <t>Total RED HIDRÁULICA</t>
  </si>
  <si>
    <t>ADMINISTRACION</t>
  </si>
  <si>
    <t>UTILIDAD</t>
  </si>
  <si>
    <t>m²</t>
  </si>
  <si>
    <t>ml</t>
  </si>
  <si>
    <t>un</t>
  </si>
  <si>
    <t>m</t>
  </si>
  <si>
    <t>m³</t>
  </si>
  <si>
    <t>Cantidad</t>
  </si>
  <si>
    <t>Item</t>
  </si>
  <si>
    <t>Medida</t>
  </si>
  <si>
    <t>Valor Unitario</t>
  </si>
  <si>
    <t>Valor Total</t>
  </si>
  <si>
    <t xml:space="preserve">IMPREVISTOS </t>
  </si>
  <si>
    <t>IVA SOBRE UTILIDAD</t>
  </si>
  <si>
    <t xml:space="preserve">5. </t>
  </si>
  <si>
    <t>TOTAL COSTOS DIRECTOS</t>
  </si>
  <si>
    <t>Objeto: Realizar a precios unitarios fijos el mantenimiento cubiertas y redes de aguas lluvias de las bodegas de la DIAN, ubicadas en la ciudad de Bogotá D.C.</t>
  </si>
  <si>
    <t>PRESUPUESTO OFICIAL OBRA (COSTOS DIRECTOS + AIU + IVA)</t>
  </si>
  <si>
    <t>ANEXO No. 2 PRECIOS UNITARIOS DE REFERENCIA IMC-00-027-2025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</si>
</sst>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0.000"/>
    <numFmt numFmtId="165" formatCode="&quot;$&quot;\ #,##0"/>
  </numFmts>
  <fonts count="11" x14ac:knownFonts="1">
    <font>
      <sz val="10"/>
      <name val="Arial"/>
    </font>
    <font>
      <sz val="10"/>
      <name val="Arial"/>
    </font>
    <font>
      <sz val="8"/>
      <name val="Tahoma"/>
      <charset val="1"/>
    </font>
    <font>
      <sz val="8"/>
      <name val="Tahoma"/>
    </font>
    <font>
      <b/>
      <sz val="8"/>
      <name val="Tahoma"/>
      <charset val="1"/>
    </font>
    <font>
      <b/>
      <sz val="8"/>
      <name val="Tahoma"/>
    </font>
    <font>
      <b/>
      <sz val="8"/>
      <color rgb="FF000000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quotePrefix="1" applyFont="0" applyFill="0" applyBorder="0" applyAlignment="0">
      <protection locked="0"/>
    </xf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5">
    <xf numFmtId="0" fontId="0" fillId="0" borderId="0" xfId="0"/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3" fontId="3" fillId="0" borderId="0" xfId="0" applyNumberFormat="1" applyFont="1" applyAlignment="1">
      <alignment horizontal="right" vertical="center" wrapText="1"/>
    </xf>
    <xf numFmtId="4" fontId="3" fillId="0" borderId="0" xfId="0" applyNumberFormat="1" applyFont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3" fontId="3" fillId="0" borderId="0" xfId="0" applyNumberFormat="1" applyFont="1" applyAlignment="1">
      <alignment vertical="center" wrapText="1"/>
    </xf>
    <xf numFmtId="3" fontId="5" fillId="0" borderId="0" xfId="0" applyNumberFormat="1" applyFont="1" applyAlignment="1">
      <alignment vertical="center" wrapText="1"/>
    </xf>
    <xf numFmtId="42" fontId="6" fillId="0" borderId="1" xfId="2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 wrapText="1"/>
    </xf>
    <xf numFmtId="9" fontId="8" fillId="0" borderId="1" xfId="3" applyFont="1" applyBorder="1" applyAlignment="1">
      <alignment horizontal="center" vertical="center"/>
    </xf>
    <xf numFmtId="9" fontId="9" fillId="0" borderId="1" xfId="3" applyFont="1" applyBorder="1" applyAlignment="1">
      <alignment horizontal="center" vertical="center"/>
    </xf>
    <xf numFmtId="164" fontId="5" fillId="0" borderId="0" xfId="0" applyNumberFormat="1" applyFont="1" applyAlignment="1">
      <alignment vertical="center" wrapText="1"/>
    </xf>
    <xf numFmtId="164" fontId="2" fillId="0" borderId="0" xfId="0" applyNumberFormat="1" applyFont="1" applyAlignment="1">
      <alignment horizontal="left" vertical="top" wrapText="1"/>
    </xf>
    <xf numFmtId="44" fontId="5" fillId="0" borderId="0" xfId="1" applyFont="1" applyFill="1" applyBorder="1" applyAlignment="1">
      <alignment vertical="center" wrapText="1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top" wrapText="1"/>
    </xf>
    <xf numFmtId="2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" fontId="7" fillId="0" borderId="1" xfId="0" applyNumberFormat="1" applyFont="1" applyBorder="1" applyAlignment="1">
      <alignment vertical="center" wrapText="1"/>
    </xf>
    <xf numFmtId="165" fontId="7" fillId="0" borderId="1" xfId="0" applyNumberFormat="1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165" fontId="10" fillId="0" borderId="1" xfId="0" applyNumberFormat="1" applyFont="1" applyBorder="1" applyAlignment="1">
      <alignment vertical="center" wrapText="1"/>
    </xf>
    <xf numFmtId="165" fontId="10" fillId="3" borderId="1" xfId="0" applyNumberFormat="1" applyFont="1" applyFill="1" applyBorder="1" applyAlignment="1">
      <alignment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165" fontId="10" fillId="2" borderId="1" xfId="0" applyNumberFormat="1" applyFont="1" applyFill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</cellXfs>
  <cellStyles count="4">
    <cellStyle name="Moneda" xfId="1" builtinId="4"/>
    <cellStyle name="Moneda [0]" xfId="2" builtinId="7"/>
    <cellStyle name="Normal" xfId="0" builtinId="0"/>
    <cellStyle name="Porcentaje" xfId="3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0</xdr:colOff>
      <xdr:row>4</xdr:row>
      <xdr:rowOff>0</xdr:rowOff>
    </xdr:from>
    <xdr:to>
      <xdr:col>20</xdr:col>
      <xdr:colOff>276225</xdr:colOff>
      <xdr:row>7</xdr:row>
      <xdr:rowOff>95250</xdr:rowOff>
    </xdr:to>
    <xdr:pic>
      <xdr:nvPicPr>
        <xdr:cNvPr id="1043" name="Picture 19">
          <a:extLst>
            <a:ext uri="{FF2B5EF4-FFF2-40B4-BE49-F238E27FC236}">
              <a16:creationId xmlns:a16="http://schemas.microsoft.com/office/drawing/2014/main" id="{C4F743AA-8429-71BE-C787-328C4CD3BF5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9775" y="304800"/>
          <a:ext cx="1038225" cy="904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2533650</xdr:colOff>
      <xdr:row>0</xdr:row>
      <xdr:rowOff>66675</xdr:rowOff>
    </xdr:from>
    <xdr:to>
      <xdr:col>2</xdr:col>
      <xdr:colOff>149225</xdr:colOff>
      <xdr:row>2</xdr:row>
      <xdr:rowOff>104775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90AF636-2FCF-F25B-3CF7-0D3F99B996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66675"/>
          <a:ext cx="787400" cy="790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7C0DC-E32B-4A91-A6A1-5C6204E79B43}">
  <dimension ref="A2:U54"/>
  <sheetViews>
    <sheetView showGridLines="0" tabSelected="1" topLeftCell="A36" workbookViewId="0">
      <selection activeCell="F47" sqref="F47"/>
    </sheetView>
  </sheetViews>
  <sheetFormatPr baseColWidth="10" defaultRowHeight="12.75" x14ac:dyDescent="0.2"/>
  <cols>
    <col min="1" max="1" width="11.42578125" style="19" customWidth="1"/>
    <col min="2" max="2" width="47.5703125" customWidth="1"/>
    <col min="3" max="3" width="11.42578125" style="20" customWidth="1"/>
    <col min="4" max="4" width="11.42578125" customWidth="1"/>
    <col min="5" max="5" width="14.5703125" customWidth="1"/>
    <col min="6" max="6" width="15.42578125" customWidth="1"/>
    <col min="7" max="21" width="11.42578125" customWidth="1"/>
  </cols>
  <sheetData>
    <row r="2" spans="1:21" ht="46.5" customHeight="1" x14ac:dyDescent="0.2"/>
    <row r="4" spans="1:21" ht="24.75" customHeight="1" x14ac:dyDescent="0.2">
      <c r="A4" s="42" t="s">
        <v>58</v>
      </c>
      <c r="B4" s="42"/>
      <c r="C4" s="42"/>
      <c r="D4" s="42"/>
      <c r="E4" s="42"/>
      <c r="F4" s="42"/>
    </row>
    <row r="5" spans="1:21" ht="24.75" customHeight="1" x14ac:dyDescent="0.2">
      <c r="A5" s="42" t="s">
        <v>56</v>
      </c>
      <c r="B5" s="42"/>
      <c r="C5" s="42"/>
      <c r="D5" s="42"/>
      <c r="E5" s="42"/>
      <c r="F5" s="42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1"/>
      <c r="T5" s="41"/>
      <c r="U5" s="41"/>
    </row>
    <row r="6" spans="1:21" ht="23.25" customHeight="1" x14ac:dyDescent="0.2">
      <c r="A6" s="22" t="s">
        <v>48</v>
      </c>
      <c r="B6" s="23" t="s">
        <v>4</v>
      </c>
      <c r="C6" s="23" t="s">
        <v>49</v>
      </c>
      <c r="D6" s="23" t="s">
        <v>47</v>
      </c>
      <c r="E6" s="12" t="s">
        <v>50</v>
      </c>
      <c r="F6" s="23" t="s">
        <v>51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5.75" customHeight="1" x14ac:dyDescent="0.2">
      <c r="A7" s="25">
        <v>1</v>
      </c>
      <c r="B7" s="26" t="s">
        <v>5</v>
      </c>
      <c r="C7" s="26"/>
      <c r="D7" s="26"/>
      <c r="E7" s="26"/>
      <c r="F7" s="26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</row>
    <row r="8" spans="1:21" x14ac:dyDescent="0.2">
      <c r="A8" s="27">
        <v>1.01</v>
      </c>
      <c r="B8" s="28" t="s">
        <v>6</v>
      </c>
      <c r="C8" s="27" t="s">
        <v>42</v>
      </c>
      <c r="D8" s="29">
        <v>40</v>
      </c>
      <c r="E8" s="30">
        <v>10109</v>
      </c>
      <c r="F8" s="30">
        <f>D8*E8</f>
        <v>404360</v>
      </c>
      <c r="G8" s="6"/>
      <c r="H8" s="6"/>
      <c r="I8" s="6"/>
      <c r="L8" s="6"/>
      <c r="N8" s="9"/>
      <c r="P8" s="10"/>
      <c r="Q8" s="10"/>
      <c r="R8" s="10"/>
      <c r="S8" s="10"/>
      <c r="T8" s="10"/>
      <c r="U8" s="4">
        <v>404360</v>
      </c>
    </row>
    <row r="9" spans="1:21" ht="21" customHeight="1" x14ac:dyDescent="0.2">
      <c r="A9" s="27">
        <v>1.02</v>
      </c>
      <c r="B9" s="28" t="s">
        <v>7</v>
      </c>
      <c r="C9" s="27" t="s">
        <v>42</v>
      </c>
      <c r="D9" s="29">
        <v>50</v>
      </c>
      <c r="E9" s="30">
        <v>35433</v>
      </c>
      <c r="F9" s="30">
        <f t="shared" ref="F9:F12" si="0">D9*E9</f>
        <v>1771650</v>
      </c>
      <c r="G9" s="6"/>
      <c r="H9" s="6"/>
      <c r="I9" s="6"/>
      <c r="L9" s="6"/>
      <c r="N9" s="9"/>
      <c r="P9" s="10"/>
      <c r="Q9" s="10"/>
      <c r="R9" s="10"/>
      <c r="S9" s="10"/>
      <c r="T9" s="10"/>
      <c r="U9" s="4">
        <v>1771650</v>
      </c>
    </row>
    <row r="10" spans="1:21" ht="21" customHeight="1" x14ac:dyDescent="0.2">
      <c r="A10" s="27">
        <v>1.03</v>
      </c>
      <c r="B10" s="28" t="s">
        <v>8</v>
      </c>
      <c r="C10" s="27" t="s">
        <v>43</v>
      </c>
      <c r="D10" s="29">
        <v>30</v>
      </c>
      <c r="E10" s="30">
        <v>19891</v>
      </c>
      <c r="F10" s="30">
        <f t="shared" si="0"/>
        <v>596730</v>
      </c>
      <c r="G10" s="6"/>
      <c r="H10" s="6"/>
      <c r="I10" s="6"/>
      <c r="L10" s="6"/>
      <c r="N10" s="9"/>
      <c r="P10" s="10"/>
      <c r="Q10" s="10"/>
      <c r="R10" s="10"/>
      <c r="S10" s="10"/>
      <c r="T10" s="10"/>
      <c r="U10" s="4">
        <v>596730</v>
      </c>
    </row>
    <row r="11" spans="1:21" ht="21" customHeight="1" x14ac:dyDescent="0.2">
      <c r="A11" s="27">
        <v>1.04</v>
      </c>
      <c r="B11" s="28" t="s">
        <v>9</v>
      </c>
      <c r="C11" s="27" t="s">
        <v>42</v>
      </c>
      <c r="D11" s="29">
        <v>5</v>
      </c>
      <c r="E11" s="30">
        <v>35780</v>
      </c>
      <c r="F11" s="30">
        <f t="shared" si="0"/>
        <v>178900</v>
      </c>
      <c r="G11" s="6"/>
      <c r="H11" s="6"/>
      <c r="I11" s="6"/>
      <c r="L11" s="6"/>
      <c r="N11" s="9"/>
      <c r="P11" s="10"/>
      <c r="Q11" s="10"/>
      <c r="R11" s="10"/>
      <c r="S11" s="10"/>
      <c r="T11" s="10"/>
      <c r="U11" s="4">
        <v>178900</v>
      </c>
    </row>
    <row r="12" spans="1:21" ht="21" customHeight="1" x14ac:dyDescent="0.2">
      <c r="A12" s="27">
        <v>1.05</v>
      </c>
      <c r="B12" s="28" t="s">
        <v>10</v>
      </c>
      <c r="C12" s="27" t="s">
        <v>44</v>
      </c>
      <c r="D12" s="29">
        <v>30</v>
      </c>
      <c r="E12" s="30">
        <v>118953</v>
      </c>
      <c r="F12" s="30">
        <f t="shared" si="0"/>
        <v>3568590</v>
      </c>
      <c r="G12" s="6"/>
      <c r="H12" s="6"/>
      <c r="I12" s="6"/>
      <c r="L12" s="6"/>
      <c r="N12" s="9"/>
      <c r="P12" s="10"/>
      <c r="Q12" s="10"/>
      <c r="R12" s="10"/>
      <c r="S12" s="10"/>
      <c r="T12" s="10"/>
      <c r="U12" s="4">
        <v>3568590</v>
      </c>
    </row>
    <row r="13" spans="1:21" ht="15.75" customHeight="1" x14ac:dyDescent="0.2">
      <c r="A13" s="24"/>
      <c r="B13" s="31" t="s">
        <v>11</v>
      </c>
      <c r="C13" s="24"/>
      <c r="D13" s="31"/>
      <c r="E13" s="32"/>
      <c r="F13" s="32">
        <f>SUM(F8:F12)</f>
        <v>6520230</v>
      </c>
      <c r="G13" s="7"/>
      <c r="H13" s="7"/>
      <c r="I13" s="7"/>
      <c r="J13" s="7"/>
      <c r="K13" s="7"/>
      <c r="L13" s="7"/>
      <c r="M13" s="7"/>
      <c r="N13" s="7"/>
      <c r="P13" s="11"/>
      <c r="Q13" s="11"/>
      <c r="R13" s="11"/>
      <c r="S13" s="11"/>
      <c r="T13" s="11"/>
      <c r="U13" s="11"/>
    </row>
    <row r="14" spans="1:21" ht="15.75" customHeight="1" x14ac:dyDescent="0.2">
      <c r="A14" s="25">
        <v>2</v>
      </c>
      <c r="B14" s="26" t="s">
        <v>12</v>
      </c>
      <c r="C14" s="25"/>
      <c r="D14" s="26"/>
      <c r="E14" s="33"/>
      <c r="F14" s="33"/>
      <c r="G14" s="8"/>
      <c r="H14" s="8"/>
      <c r="I14" s="8"/>
      <c r="J14" s="8"/>
      <c r="K14" s="8"/>
      <c r="L14" s="8"/>
      <c r="M14" s="8"/>
      <c r="N14" s="8"/>
      <c r="P14" s="8"/>
      <c r="Q14" s="8"/>
      <c r="R14" s="8"/>
      <c r="S14" s="8"/>
      <c r="T14" s="8"/>
      <c r="U14" s="8"/>
    </row>
    <row r="15" spans="1:21" ht="45" x14ac:dyDescent="0.2">
      <c r="A15" s="27">
        <v>2.0099999999999998</v>
      </c>
      <c r="B15" s="28" t="s">
        <v>0</v>
      </c>
      <c r="C15" s="27" t="s">
        <v>44</v>
      </c>
      <c r="D15" s="29">
        <v>40</v>
      </c>
      <c r="E15" s="30">
        <v>95479</v>
      </c>
      <c r="F15" s="30">
        <f>D15*E15</f>
        <v>3819160</v>
      </c>
      <c r="G15" s="6"/>
      <c r="H15" s="6"/>
      <c r="I15" s="6"/>
      <c r="J15" s="6"/>
      <c r="L15" s="6"/>
      <c r="N15" s="9"/>
      <c r="P15" s="10"/>
      <c r="Q15" s="10"/>
      <c r="R15" s="10"/>
      <c r="S15" s="10"/>
      <c r="T15" s="10"/>
      <c r="U15" s="5">
        <v>3819160</v>
      </c>
    </row>
    <row r="16" spans="1:21" x14ac:dyDescent="0.2">
      <c r="A16" s="27">
        <v>2.02</v>
      </c>
      <c r="B16" s="28" t="s">
        <v>13</v>
      </c>
      <c r="C16" s="27" t="s">
        <v>44</v>
      </c>
      <c r="D16" s="29">
        <v>5</v>
      </c>
      <c r="E16" s="30">
        <v>65884</v>
      </c>
      <c r="F16" s="30">
        <f t="shared" ref="F16:F25" si="1">D16*E16</f>
        <v>329420</v>
      </c>
      <c r="G16" s="6"/>
      <c r="H16" s="6"/>
      <c r="I16" s="6"/>
      <c r="J16" s="6"/>
      <c r="L16" s="6"/>
      <c r="N16" s="9"/>
      <c r="P16" s="10"/>
      <c r="Q16" s="10"/>
      <c r="R16" s="10"/>
      <c r="S16" s="10"/>
      <c r="T16" s="10"/>
      <c r="U16" s="5">
        <v>329420</v>
      </c>
    </row>
    <row r="17" spans="1:21" x14ac:dyDescent="0.2">
      <c r="A17" s="27">
        <v>2.0299999999999998</v>
      </c>
      <c r="B17" s="28" t="s">
        <v>14</v>
      </c>
      <c r="C17" s="27" t="s">
        <v>44</v>
      </c>
      <c r="D17" s="29">
        <v>5</v>
      </c>
      <c r="E17" s="30">
        <v>55394</v>
      </c>
      <c r="F17" s="30">
        <f t="shared" si="1"/>
        <v>276970</v>
      </c>
      <c r="G17" s="6"/>
      <c r="H17" s="6"/>
      <c r="I17" s="6"/>
      <c r="J17" s="6"/>
      <c r="L17" s="6"/>
      <c r="N17" s="9"/>
      <c r="P17" s="10"/>
      <c r="Q17" s="10"/>
      <c r="R17" s="10"/>
      <c r="S17" s="10"/>
      <c r="T17" s="10"/>
      <c r="U17" s="5">
        <v>276970</v>
      </c>
    </row>
    <row r="18" spans="1:21" x14ac:dyDescent="0.2">
      <c r="A18" s="27">
        <v>2.04</v>
      </c>
      <c r="B18" s="28" t="s">
        <v>15</v>
      </c>
      <c r="C18" s="27" t="s">
        <v>43</v>
      </c>
      <c r="D18" s="29">
        <v>4</v>
      </c>
      <c r="E18" s="30">
        <v>41019</v>
      </c>
      <c r="F18" s="30">
        <f t="shared" si="1"/>
        <v>164076</v>
      </c>
      <c r="G18" s="6"/>
      <c r="H18" s="6"/>
      <c r="I18" s="6"/>
      <c r="J18" s="6"/>
      <c r="L18" s="6"/>
      <c r="N18" s="9"/>
      <c r="P18" s="10"/>
      <c r="Q18" s="10"/>
      <c r="R18" s="10"/>
      <c r="S18" s="10"/>
      <c r="T18" s="10"/>
      <c r="U18" s="5">
        <v>164076</v>
      </c>
    </row>
    <row r="19" spans="1:21" x14ac:dyDescent="0.2">
      <c r="A19" s="27">
        <v>2.0499999999999998</v>
      </c>
      <c r="B19" s="28" t="s">
        <v>16</v>
      </c>
      <c r="C19" s="27" t="s">
        <v>44</v>
      </c>
      <c r="D19" s="29">
        <v>2</v>
      </c>
      <c r="E19" s="30">
        <v>105836</v>
      </c>
      <c r="F19" s="30">
        <f t="shared" si="1"/>
        <v>211672</v>
      </c>
      <c r="G19" s="6"/>
      <c r="H19" s="6"/>
      <c r="I19" s="6"/>
      <c r="J19" s="6"/>
      <c r="L19" s="6"/>
      <c r="N19" s="9"/>
      <c r="P19" s="10"/>
      <c r="Q19" s="10"/>
      <c r="R19" s="10"/>
      <c r="S19" s="10"/>
      <c r="T19" s="10"/>
      <c r="U19" s="5">
        <v>211672</v>
      </c>
    </row>
    <row r="20" spans="1:21" x14ac:dyDescent="0.2">
      <c r="A20" s="27">
        <v>2.06</v>
      </c>
      <c r="B20" s="28" t="s">
        <v>17</v>
      </c>
      <c r="C20" s="27" t="s">
        <v>42</v>
      </c>
      <c r="D20" s="29">
        <v>20</v>
      </c>
      <c r="E20" s="30">
        <v>42690</v>
      </c>
      <c r="F20" s="30">
        <f t="shared" si="1"/>
        <v>853800</v>
      </c>
      <c r="G20" s="6"/>
      <c r="H20" s="6"/>
      <c r="I20" s="6"/>
      <c r="J20" s="6"/>
      <c r="L20" s="6"/>
      <c r="N20" s="9"/>
      <c r="P20" s="10"/>
      <c r="Q20" s="10"/>
      <c r="R20" s="10"/>
      <c r="S20" s="10"/>
      <c r="T20" s="10"/>
      <c r="U20" s="5">
        <v>853800</v>
      </c>
    </row>
    <row r="21" spans="1:21" x14ac:dyDescent="0.2">
      <c r="A21" s="27">
        <v>2.0699999999999998</v>
      </c>
      <c r="B21" s="28" t="s">
        <v>18</v>
      </c>
      <c r="C21" s="27" t="s">
        <v>42</v>
      </c>
      <c r="D21" s="29">
        <v>93</v>
      </c>
      <c r="E21" s="30">
        <v>74758</v>
      </c>
      <c r="F21" s="30">
        <f t="shared" si="1"/>
        <v>6952494</v>
      </c>
      <c r="G21" s="6"/>
      <c r="H21" s="6"/>
      <c r="I21" s="6"/>
      <c r="J21" s="6"/>
      <c r="L21" s="6"/>
      <c r="N21" s="9"/>
      <c r="P21" s="10"/>
      <c r="Q21" s="10"/>
      <c r="R21" s="10"/>
      <c r="S21" s="10"/>
      <c r="T21" s="10"/>
      <c r="U21" s="5">
        <v>6952494</v>
      </c>
    </row>
    <row r="22" spans="1:21" ht="22.5" x14ac:dyDescent="0.2">
      <c r="A22" s="27">
        <v>2.08</v>
      </c>
      <c r="B22" s="28" t="s">
        <v>19</v>
      </c>
      <c r="C22" s="27" t="s">
        <v>45</v>
      </c>
      <c r="D22" s="29">
        <v>30</v>
      </c>
      <c r="E22" s="30">
        <v>143385</v>
      </c>
      <c r="F22" s="30">
        <f t="shared" si="1"/>
        <v>4301550</v>
      </c>
      <c r="G22" s="6"/>
      <c r="H22" s="6"/>
      <c r="I22" s="6"/>
      <c r="J22" s="6"/>
      <c r="L22" s="6"/>
      <c r="N22" s="9"/>
      <c r="P22" s="10"/>
      <c r="Q22" s="10"/>
      <c r="R22" s="10"/>
      <c r="S22" s="10"/>
      <c r="T22" s="10"/>
      <c r="U22" s="5">
        <v>4301550</v>
      </c>
    </row>
    <row r="23" spans="1:21" ht="45" x14ac:dyDescent="0.2">
      <c r="A23" s="27">
        <v>2.09</v>
      </c>
      <c r="B23" s="28" t="s">
        <v>1</v>
      </c>
      <c r="C23" s="27" t="s">
        <v>42</v>
      </c>
      <c r="D23" s="29">
        <v>2500</v>
      </c>
      <c r="E23" s="30">
        <v>8488</v>
      </c>
      <c r="F23" s="30">
        <f t="shared" si="1"/>
        <v>21220000</v>
      </c>
      <c r="G23" s="6"/>
      <c r="H23" s="6"/>
      <c r="I23" s="6"/>
      <c r="J23" s="6"/>
      <c r="L23" s="6"/>
      <c r="N23" s="9"/>
      <c r="P23" s="10"/>
      <c r="Q23" s="10"/>
      <c r="R23" s="10"/>
      <c r="S23" s="10"/>
      <c r="T23" s="10"/>
      <c r="U23" s="5">
        <v>21220000</v>
      </c>
    </row>
    <row r="24" spans="1:21" ht="22.5" x14ac:dyDescent="0.2">
      <c r="A24" s="34">
        <v>2.1</v>
      </c>
      <c r="B24" s="28" t="s">
        <v>20</v>
      </c>
      <c r="C24" s="27" t="s">
        <v>43</v>
      </c>
      <c r="D24" s="29">
        <v>100</v>
      </c>
      <c r="E24" s="30">
        <v>20018</v>
      </c>
      <c r="F24" s="30">
        <f t="shared" si="1"/>
        <v>2001800</v>
      </c>
      <c r="G24" s="6"/>
      <c r="H24" s="6"/>
      <c r="I24" s="6"/>
      <c r="J24" s="6"/>
      <c r="L24" s="6"/>
      <c r="N24" s="9"/>
      <c r="P24" s="10"/>
      <c r="Q24" s="10"/>
      <c r="R24" s="10"/>
      <c r="S24" s="10"/>
      <c r="T24" s="10"/>
      <c r="U24" s="5">
        <v>2001800</v>
      </c>
    </row>
    <row r="25" spans="1:21" ht="33.75" x14ac:dyDescent="0.2">
      <c r="A25" s="27">
        <v>2.11</v>
      </c>
      <c r="B25" s="28" t="s">
        <v>2</v>
      </c>
      <c r="C25" s="27" t="s">
        <v>44</v>
      </c>
      <c r="D25" s="29">
        <v>45</v>
      </c>
      <c r="E25" s="30">
        <v>76507</v>
      </c>
      <c r="F25" s="30">
        <f t="shared" si="1"/>
        <v>3442815</v>
      </c>
      <c r="G25" s="6"/>
      <c r="H25" s="6"/>
      <c r="I25" s="6"/>
      <c r="J25" s="6"/>
      <c r="L25" s="6"/>
      <c r="N25" s="9"/>
      <c r="P25" s="10"/>
      <c r="Q25" s="10"/>
      <c r="R25" s="10"/>
      <c r="S25" s="10"/>
      <c r="T25" s="10"/>
      <c r="U25" s="5">
        <v>3442815</v>
      </c>
    </row>
    <row r="26" spans="1:21" x14ac:dyDescent="0.2">
      <c r="A26" s="24"/>
      <c r="B26" s="31" t="s">
        <v>21</v>
      </c>
      <c r="C26" s="24"/>
      <c r="D26" s="31"/>
      <c r="E26" s="32"/>
      <c r="F26" s="32">
        <f>SUM(F15:F25)</f>
        <v>43573757</v>
      </c>
      <c r="G26" s="7"/>
      <c r="H26" s="7"/>
      <c r="I26" s="7"/>
      <c r="J26" s="7"/>
      <c r="L26" s="7"/>
      <c r="N26" s="7"/>
      <c r="P26" s="11"/>
      <c r="Q26" s="11"/>
      <c r="R26" s="11"/>
      <c r="S26" s="11"/>
      <c r="T26" s="11"/>
      <c r="U26" s="11"/>
    </row>
    <row r="27" spans="1:21" x14ac:dyDescent="0.2">
      <c r="A27" s="25">
        <v>3</v>
      </c>
      <c r="B27" s="26" t="s">
        <v>22</v>
      </c>
      <c r="C27" s="25"/>
      <c r="D27" s="26"/>
      <c r="E27" s="33"/>
      <c r="F27" s="33"/>
      <c r="G27" s="8"/>
      <c r="H27" s="8"/>
      <c r="I27" s="8"/>
      <c r="J27" s="8"/>
      <c r="L27" s="8"/>
      <c r="N27" s="8"/>
      <c r="P27" s="8"/>
      <c r="Q27" s="8"/>
      <c r="R27" s="8"/>
      <c r="S27" s="8"/>
      <c r="T27" s="8"/>
      <c r="U27" s="8"/>
    </row>
    <row r="28" spans="1:21" x14ac:dyDescent="0.2">
      <c r="A28" s="27">
        <v>3.01</v>
      </c>
      <c r="B28" s="35" t="s">
        <v>23</v>
      </c>
      <c r="C28" s="27" t="s">
        <v>45</v>
      </c>
      <c r="D28" s="29">
        <v>110</v>
      </c>
      <c r="E28" s="30">
        <v>46827</v>
      </c>
      <c r="F28" s="30">
        <f>D28*E28</f>
        <v>5150970</v>
      </c>
      <c r="G28" s="6"/>
      <c r="H28" s="6"/>
      <c r="I28" s="6"/>
      <c r="J28" s="6"/>
      <c r="L28" s="6"/>
      <c r="N28" s="9"/>
      <c r="P28" s="10"/>
      <c r="Q28" s="10"/>
      <c r="R28" s="10"/>
      <c r="S28" s="10"/>
      <c r="T28" s="10"/>
      <c r="U28" s="4">
        <v>5150970</v>
      </c>
    </row>
    <row r="29" spans="1:21" ht="22.5" x14ac:dyDescent="0.2">
      <c r="A29" s="27">
        <v>3.02</v>
      </c>
      <c r="B29" s="28" t="s">
        <v>24</v>
      </c>
      <c r="C29" s="27" t="s">
        <v>44</v>
      </c>
      <c r="D29" s="29">
        <v>23</v>
      </c>
      <c r="E29" s="30">
        <v>197458</v>
      </c>
      <c r="F29" s="30">
        <f>D29*E29</f>
        <v>4541534</v>
      </c>
      <c r="G29" s="6"/>
      <c r="H29" s="6"/>
      <c r="I29" s="6"/>
      <c r="J29" s="6"/>
      <c r="L29" s="6"/>
      <c r="N29" s="9"/>
      <c r="P29" s="10"/>
      <c r="Q29" s="10"/>
      <c r="R29" s="10"/>
      <c r="S29" s="10"/>
      <c r="T29" s="10"/>
      <c r="U29" s="4">
        <v>4541534</v>
      </c>
    </row>
    <row r="30" spans="1:21" x14ac:dyDescent="0.2">
      <c r="A30" s="24"/>
      <c r="B30" s="31" t="s">
        <v>25</v>
      </c>
      <c r="C30" s="24"/>
      <c r="D30" s="31"/>
      <c r="E30" s="32"/>
      <c r="F30" s="32">
        <f>SUM(F28:F29)</f>
        <v>9692504</v>
      </c>
      <c r="G30" s="7"/>
      <c r="H30" s="7"/>
      <c r="I30" s="7"/>
      <c r="J30" s="7"/>
      <c r="L30" s="7"/>
      <c r="N30" s="7"/>
      <c r="P30" s="11"/>
      <c r="Q30" s="11"/>
      <c r="R30" s="11"/>
      <c r="S30" s="11"/>
      <c r="T30" s="11"/>
      <c r="U30" s="11"/>
    </row>
    <row r="31" spans="1:21" x14ac:dyDescent="0.2">
      <c r="A31" s="25">
        <v>4</v>
      </c>
      <c r="B31" s="26" t="s">
        <v>26</v>
      </c>
      <c r="C31" s="25"/>
      <c r="D31" s="26"/>
      <c r="E31" s="33"/>
      <c r="F31" s="33"/>
      <c r="G31" s="8"/>
      <c r="H31" s="8"/>
      <c r="I31" s="8"/>
      <c r="J31" s="8"/>
      <c r="L31" s="8"/>
      <c r="N31" s="8"/>
      <c r="P31" s="8"/>
      <c r="Q31" s="8"/>
      <c r="R31" s="8"/>
      <c r="S31" s="8"/>
      <c r="T31" s="8"/>
      <c r="U31" s="8"/>
    </row>
    <row r="32" spans="1:21" x14ac:dyDescent="0.2">
      <c r="A32" s="27">
        <v>4.01</v>
      </c>
      <c r="B32" s="28" t="s">
        <v>27</v>
      </c>
      <c r="C32" s="27" t="s">
        <v>42</v>
      </c>
      <c r="D32" s="29">
        <v>200</v>
      </c>
      <c r="E32" s="30">
        <v>18143</v>
      </c>
      <c r="F32" s="30">
        <f>D32*E32</f>
        <v>3628600</v>
      </c>
      <c r="G32" s="6"/>
      <c r="H32" s="6"/>
      <c r="I32" s="6"/>
      <c r="J32" s="6"/>
      <c r="L32" s="6"/>
      <c r="N32" s="9"/>
      <c r="P32" s="10"/>
      <c r="Q32" s="10"/>
      <c r="R32" s="10"/>
      <c r="S32" s="10"/>
      <c r="T32" s="10"/>
      <c r="U32" s="4">
        <v>3628600</v>
      </c>
    </row>
    <row r="33" spans="1:21" ht="22.5" x14ac:dyDescent="0.2">
      <c r="A33" s="27">
        <v>4.0199999999999996</v>
      </c>
      <c r="B33" s="28" t="s">
        <v>28</v>
      </c>
      <c r="C33" s="27" t="s">
        <v>45</v>
      </c>
      <c r="D33" s="29">
        <v>120</v>
      </c>
      <c r="E33" s="30">
        <v>9141</v>
      </c>
      <c r="F33" s="30">
        <f>D33*E33</f>
        <v>1096920</v>
      </c>
      <c r="G33" s="6"/>
      <c r="H33" s="6"/>
      <c r="I33" s="6"/>
      <c r="J33" s="6"/>
      <c r="L33" s="6"/>
      <c r="N33" s="9"/>
      <c r="P33" s="10"/>
      <c r="Q33" s="10"/>
      <c r="R33" s="10"/>
      <c r="S33" s="10"/>
      <c r="T33" s="10"/>
      <c r="U33" s="4">
        <v>1096920</v>
      </c>
    </row>
    <row r="34" spans="1:21" x14ac:dyDescent="0.2">
      <c r="A34" s="24"/>
      <c r="B34" s="31" t="s">
        <v>29</v>
      </c>
      <c r="C34" s="24"/>
      <c r="D34" s="31"/>
      <c r="E34" s="32"/>
      <c r="F34" s="32">
        <f>SUM(F32:F33)</f>
        <v>4725520</v>
      </c>
      <c r="G34" s="7"/>
      <c r="H34" s="7"/>
      <c r="I34" s="7"/>
      <c r="J34" s="7"/>
      <c r="L34" s="7"/>
      <c r="N34" s="7"/>
      <c r="P34" s="11"/>
      <c r="Q34" s="11"/>
      <c r="R34" s="11"/>
      <c r="S34" s="11"/>
      <c r="T34" s="11"/>
      <c r="U34" s="11"/>
    </row>
    <row r="35" spans="1:21" x14ac:dyDescent="0.2">
      <c r="A35" s="25" t="s">
        <v>54</v>
      </c>
      <c r="B35" s="26" t="s">
        <v>30</v>
      </c>
      <c r="C35" s="25"/>
      <c r="D35" s="26"/>
      <c r="E35" s="33"/>
      <c r="F35" s="33"/>
      <c r="G35" s="7"/>
      <c r="H35" s="7"/>
      <c r="I35" s="7"/>
      <c r="J35" s="7"/>
      <c r="L35" s="7"/>
      <c r="N35" s="7"/>
      <c r="P35" s="11"/>
      <c r="Q35" s="11"/>
      <c r="R35" s="11"/>
      <c r="S35" s="11"/>
      <c r="T35" s="11"/>
      <c r="U35" s="11"/>
    </row>
    <row r="36" spans="1:21" x14ac:dyDescent="0.2">
      <c r="A36" s="27">
        <v>5.01</v>
      </c>
      <c r="B36" s="35" t="s">
        <v>31</v>
      </c>
      <c r="C36" s="27" t="s">
        <v>46</v>
      </c>
      <c r="D36" s="29">
        <v>2</v>
      </c>
      <c r="E36" s="30">
        <v>708561</v>
      </c>
      <c r="F36" s="30">
        <f>D36*E36</f>
        <v>1417122</v>
      </c>
      <c r="G36" s="6"/>
      <c r="H36" s="6"/>
      <c r="I36" s="6"/>
      <c r="J36" s="6"/>
      <c r="L36" s="6"/>
      <c r="N36" s="9"/>
      <c r="P36" s="10"/>
      <c r="Q36" s="10"/>
      <c r="R36" s="10"/>
      <c r="S36" s="10"/>
      <c r="T36" s="10"/>
      <c r="U36" s="4">
        <v>1417122</v>
      </c>
    </row>
    <row r="37" spans="1:21" x14ac:dyDescent="0.2">
      <c r="A37" s="24"/>
      <c r="B37" s="31" t="s">
        <v>32</v>
      </c>
      <c r="C37" s="24"/>
      <c r="D37" s="31"/>
      <c r="E37" s="32"/>
      <c r="F37" s="32">
        <f>SUM(F36)</f>
        <v>1417122</v>
      </c>
      <c r="G37" s="7"/>
      <c r="H37" s="7"/>
      <c r="I37" s="7"/>
      <c r="J37" s="7"/>
      <c r="L37" s="7"/>
      <c r="N37" s="7"/>
      <c r="P37" s="11"/>
      <c r="Q37" s="11"/>
      <c r="R37" s="11"/>
      <c r="S37" s="11"/>
      <c r="T37" s="11"/>
      <c r="U37" s="11"/>
    </row>
    <row r="38" spans="1:21" x14ac:dyDescent="0.2">
      <c r="A38" s="25">
        <v>6</v>
      </c>
      <c r="B38" s="26" t="s">
        <v>33</v>
      </c>
      <c r="C38" s="25"/>
      <c r="D38" s="26"/>
      <c r="E38" s="33"/>
      <c r="F38" s="33"/>
      <c r="G38" s="8"/>
      <c r="H38" s="8"/>
      <c r="I38" s="8"/>
      <c r="J38" s="8"/>
      <c r="L38" s="8"/>
      <c r="N38" s="8"/>
      <c r="P38" s="8"/>
      <c r="Q38" s="8"/>
      <c r="R38" s="8"/>
      <c r="S38" s="8"/>
      <c r="T38" s="8"/>
      <c r="U38" s="8"/>
    </row>
    <row r="39" spans="1:21" ht="22.5" x14ac:dyDescent="0.2">
      <c r="A39" s="27">
        <v>6.01</v>
      </c>
      <c r="B39" s="28" t="s">
        <v>34</v>
      </c>
      <c r="C39" s="27" t="s">
        <v>42</v>
      </c>
      <c r="D39" s="29">
        <v>120</v>
      </c>
      <c r="E39" s="30">
        <v>42399</v>
      </c>
      <c r="F39" s="30">
        <f>D39*E39</f>
        <v>5087880</v>
      </c>
      <c r="G39" s="6"/>
      <c r="H39" s="6"/>
      <c r="I39" s="6"/>
      <c r="J39" s="6"/>
      <c r="L39" s="6"/>
      <c r="N39" s="9"/>
      <c r="P39" s="10"/>
      <c r="Q39" s="10"/>
      <c r="R39" s="10"/>
      <c r="S39" s="10"/>
      <c r="T39" s="10"/>
      <c r="U39" s="4">
        <v>5087880</v>
      </c>
    </row>
    <row r="40" spans="1:21" ht="22.5" x14ac:dyDescent="0.2">
      <c r="A40" s="27">
        <v>6.02</v>
      </c>
      <c r="B40" s="28" t="s">
        <v>35</v>
      </c>
      <c r="C40" s="27" t="s">
        <v>42</v>
      </c>
      <c r="D40" s="29">
        <v>5</v>
      </c>
      <c r="E40" s="30">
        <v>67956</v>
      </c>
      <c r="F40" s="30">
        <f>D40*E40</f>
        <v>339780</v>
      </c>
      <c r="G40" s="6"/>
      <c r="H40" s="6"/>
      <c r="I40" s="6"/>
      <c r="J40" s="6"/>
      <c r="L40" s="6"/>
      <c r="N40" s="9"/>
      <c r="P40" s="10"/>
      <c r="Q40" s="10"/>
      <c r="R40" s="10"/>
      <c r="S40" s="10"/>
      <c r="T40" s="10"/>
      <c r="U40" s="4">
        <v>339780</v>
      </c>
    </row>
    <row r="41" spans="1:21" x14ac:dyDescent="0.2">
      <c r="A41" s="24"/>
      <c r="B41" s="31" t="s">
        <v>36</v>
      </c>
      <c r="C41" s="24"/>
      <c r="D41" s="31"/>
      <c r="E41" s="32"/>
      <c r="F41" s="32">
        <f>SUM(F39:F40)</f>
        <v>5427660</v>
      </c>
      <c r="G41" s="7"/>
      <c r="H41" s="7"/>
      <c r="I41" s="7"/>
      <c r="J41" s="7"/>
      <c r="L41" s="7"/>
      <c r="N41" s="7"/>
      <c r="P41" s="11"/>
      <c r="Q41" s="11"/>
      <c r="R41" s="11"/>
      <c r="S41" s="11"/>
      <c r="T41" s="11"/>
      <c r="U41" s="11"/>
    </row>
    <row r="42" spans="1:21" x14ac:dyDescent="0.2">
      <c r="A42" s="25">
        <v>7</v>
      </c>
      <c r="B42" s="26" t="s">
        <v>37</v>
      </c>
      <c r="C42" s="25"/>
      <c r="D42" s="26"/>
      <c r="E42" s="33"/>
      <c r="F42" s="33"/>
      <c r="G42" s="8"/>
      <c r="H42" s="8"/>
      <c r="I42" s="8"/>
      <c r="J42" s="8"/>
      <c r="L42" s="8"/>
      <c r="N42" s="8"/>
      <c r="P42" s="8"/>
      <c r="Q42" s="8"/>
      <c r="R42" s="8"/>
      <c r="S42" s="8"/>
      <c r="T42" s="8"/>
      <c r="U42" s="8"/>
    </row>
    <row r="43" spans="1:21" ht="33.75" x14ac:dyDescent="0.2">
      <c r="A43" s="27">
        <v>7.01</v>
      </c>
      <c r="B43" s="28" t="s">
        <v>3</v>
      </c>
      <c r="C43" s="27" t="s">
        <v>43</v>
      </c>
      <c r="D43" s="29">
        <v>1360</v>
      </c>
      <c r="E43" s="30">
        <v>9625</v>
      </c>
      <c r="F43" s="30">
        <f>D43*E43</f>
        <v>13090000</v>
      </c>
      <c r="G43" s="6"/>
      <c r="H43" s="6"/>
      <c r="I43" s="6"/>
      <c r="J43" s="6"/>
      <c r="L43" s="6"/>
      <c r="N43" s="9"/>
      <c r="P43" s="10"/>
      <c r="Q43" s="10"/>
      <c r="R43" s="10"/>
      <c r="S43" s="10"/>
      <c r="T43" s="10"/>
      <c r="U43" s="4">
        <v>13090000</v>
      </c>
    </row>
    <row r="44" spans="1:21" ht="33.75" x14ac:dyDescent="0.2">
      <c r="A44" s="27">
        <v>7.02</v>
      </c>
      <c r="B44" s="28" t="s">
        <v>38</v>
      </c>
      <c r="C44" s="27" t="s">
        <v>44</v>
      </c>
      <c r="D44" s="29">
        <v>117</v>
      </c>
      <c r="E44" s="30">
        <v>133609</v>
      </c>
      <c r="F44" s="30">
        <f>D44*E44</f>
        <v>15632253</v>
      </c>
      <c r="G44" s="6"/>
      <c r="H44" s="6"/>
      <c r="I44" s="6"/>
      <c r="J44" s="6"/>
      <c r="L44" s="6"/>
      <c r="N44" s="9"/>
      <c r="P44" s="10"/>
      <c r="Q44" s="10"/>
      <c r="R44" s="10"/>
      <c r="S44" s="10"/>
      <c r="T44" s="10"/>
      <c r="U44" s="4">
        <v>15632253</v>
      </c>
    </row>
    <row r="45" spans="1:21" x14ac:dyDescent="0.2">
      <c r="A45" s="24"/>
      <c r="B45" s="31" t="s">
        <v>39</v>
      </c>
      <c r="C45" s="24"/>
      <c r="D45" s="31"/>
      <c r="E45" s="32"/>
      <c r="F45" s="32">
        <f>SUM(F43:F44)</f>
        <v>28722253</v>
      </c>
      <c r="G45" s="7"/>
      <c r="H45" s="7"/>
      <c r="I45" s="7"/>
      <c r="J45" s="7"/>
      <c r="L45" s="7"/>
      <c r="N45" s="7"/>
      <c r="P45" s="11"/>
      <c r="Q45" s="11"/>
      <c r="R45" s="11"/>
      <c r="S45" s="11"/>
      <c r="T45" s="11"/>
      <c r="U45" s="11"/>
    </row>
    <row r="46" spans="1:21" ht="19.5" customHeight="1" x14ac:dyDescent="0.2">
      <c r="A46" s="43" t="s">
        <v>55</v>
      </c>
      <c r="B46" s="44"/>
      <c r="C46" s="36"/>
      <c r="D46" s="37"/>
      <c r="E46" s="38"/>
      <c r="F46" s="38">
        <f>+F13+F26+F30+F34+F37+F41+F45</f>
        <v>100079046</v>
      </c>
      <c r="G46" s="7"/>
      <c r="H46" s="7"/>
      <c r="I46" s="7"/>
      <c r="J46" s="7"/>
      <c r="K46" s="7"/>
      <c r="L46" s="7"/>
      <c r="N46" s="7"/>
      <c r="P46" s="11"/>
      <c r="Q46" s="11"/>
      <c r="R46" s="11"/>
      <c r="S46" s="11"/>
      <c r="T46" s="11"/>
      <c r="U46" s="11"/>
    </row>
    <row r="47" spans="1:21" ht="15.75" customHeight="1" x14ac:dyDescent="0.2">
      <c r="A47" s="39" t="s">
        <v>40</v>
      </c>
      <c r="B47" s="39"/>
      <c r="C47" s="14">
        <v>0.35</v>
      </c>
      <c r="D47" s="29">
        <v>1</v>
      </c>
      <c r="E47" s="30">
        <f>ROUNDUP($F$46*C47,0)</f>
        <v>35027667</v>
      </c>
      <c r="F47" s="30">
        <f>(D47*E47)</f>
        <v>35027667</v>
      </c>
      <c r="G47" s="3"/>
      <c r="H47" s="3"/>
      <c r="I47" s="3"/>
      <c r="J47" s="3"/>
      <c r="K47" s="3"/>
      <c r="L47" s="3"/>
      <c r="M47" s="3"/>
      <c r="N47" s="3"/>
      <c r="P47" s="3"/>
      <c r="Q47" s="3"/>
      <c r="R47" s="3"/>
      <c r="S47" s="3"/>
      <c r="T47" s="3"/>
      <c r="U47" s="3"/>
    </row>
    <row r="48" spans="1:21" ht="15.75" customHeight="1" x14ac:dyDescent="0.2">
      <c r="A48" s="39" t="s">
        <v>52</v>
      </c>
      <c r="B48" s="39"/>
      <c r="C48" s="14">
        <v>0.01</v>
      </c>
      <c r="D48" s="29">
        <v>1</v>
      </c>
      <c r="E48" s="30">
        <f>ROUND($F$46*C48,0)</f>
        <v>1000790</v>
      </c>
      <c r="F48" s="30">
        <f t="shared" ref="F48:F49" si="2">(D48*E48)</f>
        <v>1000790</v>
      </c>
      <c r="G48" s="7"/>
      <c r="H48" s="7"/>
      <c r="I48" s="7"/>
      <c r="J48" s="16"/>
      <c r="K48" s="16"/>
      <c r="L48" s="16"/>
      <c r="M48" s="16"/>
      <c r="N48" s="16"/>
      <c r="P48" s="16"/>
      <c r="Q48" s="3"/>
      <c r="R48" s="3"/>
      <c r="S48" s="3"/>
      <c r="T48" s="3"/>
      <c r="U48" s="3"/>
    </row>
    <row r="49" spans="1:21" ht="15.75" customHeight="1" x14ac:dyDescent="0.2">
      <c r="A49" s="39" t="s">
        <v>41</v>
      </c>
      <c r="B49" s="39"/>
      <c r="C49" s="14">
        <v>0.05</v>
      </c>
      <c r="D49" s="29">
        <v>1</v>
      </c>
      <c r="E49" s="30">
        <f>ROUND($F$46*C49,0)</f>
        <v>5003952</v>
      </c>
      <c r="F49" s="30">
        <f t="shared" si="2"/>
        <v>5003952</v>
      </c>
      <c r="G49" s="7"/>
      <c r="H49" s="7"/>
      <c r="I49" s="7"/>
      <c r="J49" s="16"/>
      <c r="K49" s="16"/>
      <c r="L49" s="16"/>
      <c r="M49" s="16"/>
      <c r="N49" s="16"/>
      <c r="O49" s="16"/>
      <c r="P49" s="16"/>
      <c r="Q49" s="3"/>
      <c r="R49" s="3"/>
      <c r="S49" s="3"/>
      <c r="T49" s="3"/>
      <c r="U49" s="3"/>
    </row>
    <row r="50" spans="1:21" ht="15.75" customHeight="1" x14ac:dyDescent="0.2">
      <c r="A50" s="39" t="s">
        <v>53</v>
      </c>
      <c r="B50" s="39"/>
      <c r="C50" s="15">
        <v>0.19</v>
      </c>
      <c r="D50" s="29">
        <v>1</v>
      </c>
      <c r="E50" s="30">
        <f>ROUND($E$49*C50,0)</f>
        <v>950751</v>
      </c>
      <c r="F50" s="30">
        <f t="shared" ref="F50" si="3">D50*E50</f>
        <v>950751</v>
      </c>
      <c r="G50" s="7"/>
      <c r="H50" s="7"/>
      <c r="I50" s="7"/>
      <c r="J50" s="16"/>
      <c r="K50" s="16"/>
      <c r="L50" s="16"/>
      <c r="M50" s="16"/>
      <c r="N50" s="16"/>
      <c r="O50" s="16"/>
      <c r="P50" s="16"/>
      <c r="Q50" s="3"/>
      <c r="R50" s="3"/>
      <c r="S50" s="3"/>
      <c r="T50" s="3"/>
      <c r="U50" s="3"/>
    </row>
    <row r="51" spans="1:21" ht="22.5" customHeight="1" x14ac:dyDescent="0.2">
      <c r="A51" s="40" t="s">
        <v>57</v>
      </c>
      <c r="B51" s="40"/>
      <c r="C51" s="40"/>
      <c r="D51" s="40"/>
      <c r="E51" s="40"/>
      <c r="F51" s="38">
        <f>SUM(F46:F50)</f>
        <v>142062206</v>
      </c>
      <c r="G51" s="7"/>
      <c r="H51" s="7"/>
      <c r="I51" s="7"/>
      <c r="J51" s="16"/>
      <c r="K51" s="16"/>
      <c r="L51" s="16"/>
      <c r="M51" s="16"/>
      <c r="N51" s="16"/>
      <c r="O51" s="16"/>
      <c r="P51" s="16"/>
      <c r="Q51" s="3"/>
      <c r="R51" s="3"/>
      <c r="S51" s="3"/>
      <c r="T51" s="3"/>
      <c r="U51" s="3"/>
    </row>
    <row r="52" spans="1:21" ht="15.75" customHeight="1" x14ac:dyDescent="0.2">
      <c r="A52" s="2"/>
      <c r="B52" s="3"/>
      <c r="C52" s="13"/>
      <c r="D52" s="7"/>
      <c r="E52" s="7"/>
      <c r="F52" s="7"/>
      <c r="G52" s="7"/>
      <c r="H52" s="7"/>
      <c r="I52" s="7"/>
      <c r="J52" s="16"/>
      <c r="K52" s="16"/>
      <c r="L52" s="16"/>
      <c r="M52" s="16"/>
      <c r="N52" s="16"/>
      <c r="O52" s="16"/>
      <c r="P52" s="16"/>
      <c r="Q52" s="3"/>
      <c r="R52" s="3"/>
      <c r="S52" s="3"/>
      <c r="T52" s="3"/>
      <c r="U52" s="3"/>
    </row>
    <row r="53" spans="1:21" ht="15.75" customHeight="1" x14ac:dyDescent="0.2">
      <c r="A53" s="2"/>
      <c r="B53" s="3"/>
      <c r="C53" s="13"/>
      <c r="D53" s="3"/>
      <c r="E53" s="3"/>
      <c r="F53" s="3"/>
      <c r="G53" s="3"/>
      <c r="H53" s="3"/>
      <c r="I53" s="3"/>
      <c r="J53" s="17"/>
      <c r="K53" s="17"/>
      <c r="L53" s="17"/>
      <c r="M53" s="17"/>
      <c r="N53" s="17"/>
      <c r="O53" s="17"/>
      <c r="P53" s="17"/>
      <c r="Q53" s="3"/>
      <c r="R53" s="3"/>
      <c r="S53" s="3"/>
      <c r="T53" s="3"/>
      <c r="U53" s="3"/>
    </row>
    <row r="54" spans="1:21" ht="15.75" customHeight="1" x14ac:dyDescent="0.2">
      <c r="A54" s="2"/>
      <c r="B54" s="3"/>
      <c r="C54" s="13"/>
      <c r="D54" s="7"/>
      <c r="E54" s="7"/>
      <c r="F54" s="7"/>
      <c r="G54" s="7"/>
      <c r="H54" s="7"/>
      <c r="I54" s="7"/>
      <c r="J54" s="18"/>
      <c r="K54" s="18"/>
      <c r="L54" s="18"/>
      <c r="M54" s="18"/>
      <c r="N54" s="18"/>
      <c r="O54" s="18"/>
      <c r="P54" s="18"/>
      <c r="Q54" s="3"/>
      <c r="R54" s="3"/>
      <c r="S54" s="3"/>
      <c r="T54" s="3"/>
      <c r="U54" s="3"/>
    </row>
  </sheetData>
  <mergeCells count="9">
    <mergeCell ref="A49:B49"/>
    <mergeCell ref="A50:B50"/>
    <mergeCell ref="A51:E51"/>
    <mergeCell ref="T5:U5"/>
    <mergeCell ref="A4:F4"/>
    <mergeCell ref="A5:F5"/>
    <mergeCell ref="A47:B47"/>
    <mergeCell ref="A46:B46"/>
    <mergeCell ref="A48:B48"/>
  </mergeCells>
  <pageMargins left="0.75" right="0.75" top="1" bottom="1" header="0.5" footer="0.5"/>
  <headerFooter>
    <oddFooter>&amp;R_x000D_&amp;1#&amp;"Calibri"&amp;10&amp;K000000 Información Pública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2 PUR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 Javier Ospina Varon</dc:creator>
  <cp:lastModifiedBy>Andres Felipe Aroca Romero</cp:lastModifiedBy>
  <dcterms:created xsi:type="dcterms:W3CDTF">2025-05-16T20:39:07Z</dcterms:created>
  <dcterms:modified xsi:type="dcterms:W3CDTF">2025-06-19T13:55:00Z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9238af61-cfb1-43e3-a724-fe68a71eee05_Enabled">
    <vt:lpwstr>true</vt:lpwstr>
  </property>
  <property fmtid="{D5CDD505-2E9C-101B-9397-08002B2CF9AE}" pid="3" name="MSIP_Label_9238af61-cfb1-43e3-a724-fe68a71eee05_SetDate">
    <vt:lpwstr>2025-05-16T20:39:07Z</vt:lpwstr>
  </property>
  <property fmtid="{D5CDD505-2E9C-101B-9397-08002B2CF9AE}" pid="4" name="MSIP_Label_9238af61-cfb1-43e3-a724-fe68a71eee05_Method">
    <vt:lpwstr>Privileged</vt:lpwstr>
  </property>
  <property fmtid="{D5CDD505-2E9C-101B-9397-08002B2CF9AE}" pid="5" name="MSIP_Label_9238af61-cfb1-43e3-a724-fe68a71eee05_Name">
    <vt:lpwstr>Pública</vt:lpwstr>
  </property>
  <property fmtid="{D5CDD505-2E9C-101B-9397-08002B2CF9AE}" pid="6" name="MSIP_Label_9238af61-cfb1-43e3-a724-fe68a71eee05_SiteId">
    <vt:lpwstr>fab26e5a-737a-4438-8ccd-8e465ecf21d8</vt:lpwstr>
  </property>
  <property fmtid="{D5CDD505-2E9C-101B-9397-08002B2CF9AE}" pid="7" name="MSIP_Label_9238af61-cfb1-43e3-a724-fe68a71eee05_ActionId">
    <vt:lpwstr>eeaf627d-9a30-4e05-bb9f-4ec2eb6d5306</vt:lpwstr>
  </property>
  <property fmtid="{D5CDD505-2E9C-101B-9397-08002B2CF9AE}" pid="8" name="MSIP_Label_9238af61-cfb1-43e3-a724-fe68a71eee05_ContentBits">
    <vt:lpwstr>2</vt:lpwstr>
  </property>
</Properties>
</file>