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Holbin Bedoya\Desktop\HOLBIN GERA\DOCUMENTOS\HOLBIN MONTERIA 2025\HOLBIN SENA\SUPERVISON OBRAS SENA\SENA CIENAGA DE ORO\contrato cerramiento\PARA PAGO\"/>
    </mc:Choice>
  </mc:AlternateContent>
  <xr:revisionPtr revIDLastSave="0" documentId="13_ncr:1_{C8BA260D-914F-4FFF-90B8-D2BE3B8E4050}" xr6:coauthVersionLast="47" xr6:coauthVersionMax="47" xr10:uidLastSave="{00000000-0000-0000-0000-000000000000}"/>
  <bookViews>
    <workbookView xWindow="-120" yWindow="-120" windowWidth="20730" windowHeight="1104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GIL-F-029'!$A$97:$T$97</definedName>
    <definedName name="_xlnm._FilterDatabase" localSheetId="3">'LISTADO PCI''s'!$B$1:$D$152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4" i="9" l="1"/>
  <c r="C74" i="9" l="1"/>
  <c r="B74" i="9"/>
  <c r="H70" i="9"/>
  <c r="D71" i="9"/>
  <c r="H13" i="9"/>
  <c r="L100" i="9" l="1"/>
  <c r="K100" i="9"/>
  <c r="I55" i="9"/>
  <c r="I56" i="9"/>
  <c r="I57" i="9"/>
  <c r="M74" i="9"/>
  <c r="M75" i="9"/>
  <c r="M76" i="9"/>
  <c r="G69" i="9"/>
  <c r="G76" i="9"/>
  <c r="G77" i="9"/>
  <c r="G78" i="9"/>
  <c r="G79" i="9"/>
  <c r="G80" i="9"/>
  <c r="G81" i="9"/>
  <c r="G82" i="9"/>
  <c r="G83" i="9"/>
  <c r="G84" i="9"/>
  <c r="G85" i="9"/>
  <c r="G86" i="9"/>
  <c r="G87" i="9"/>
  <c r="G88" i="9"/>
  <c r="G89" i="9"/>
  <c r="G90" i="9"/>
  <c r="G91" i="9"/>
  <c r="G92" i="9"/>
  <c r="G93" i="9"/>
  <c r="G94" i="9"/>
  <c r="G95" i="9"/>
  <c r="G96" i="9"/>
  <c r="G97" i="9"/>
  <c r="G98" i="9"/>
  <c r="G99" i="9"/>
  <c r="G74" i="9"/>
  <c r="M64" i="9"/>
  <c r="M65" i="9"/>
  <c r="M66" i="9"/>
  <c r="M67" i="9"/>
  <c r="M63" i="9"/>
  <c r="I63" i="9"/>
  <c r="F38" i="9"/>
  <c r="F39" i="9"/>
  <c r="F42" i="9"/>
  <c r="M77" i="9"/>
  <c r="M78" i="9"/>
  <c r="G129" i="9" l="1"/>
  <c r="D129" i="9"/>
  <c r="H128" i="9"/>
  <c r="H127" i="9"/>
  <c r="I127" i="9" s="1"/>
  <c r="L112" i="9"/>
  <c r="K112" i="9"/>
  <c r="J112" i="9"/>
  <c r="I112" i="9"/>
  <c r="H112" i="9"/>
  <c r="G112" i="9"/>
  <c r="F112" i="9"/>
  <c r="E100" i="9"/>
  <c r="F48" i="9" s="1"/>
  <c r="M99" i="9"/>
  <c r="M98" i="9"/>
  <c r="M97" i="9"/>
  <c r="M96" i="9"/>
  <c r="M95" i="9"/>
  <c r="M94" i="9"/>
  <c r="M93" i="9"/>
  <c r="M92" i="9"/>
  <c r="M91" i="9"/>
  <c r="M90" i="9"/>
  <c r="M89" i="9"/>
  <c r="M88" i="9"/>
  <c r="M87" i="9"/>
  <c r="M86" i="9"/>
  <c r="M85" i="9"/>
  <c r="M84" i="9"/>
  <c r="M83" i="9"/>
  <c r="M82" i="9"/>
  <c r="M81" i="9"/>
  <c r="M80" i="9"/>
  <c r="M79" i="9"/>
  <c r="O71" i="9"/>
  <c r="L71" i="9"/>
  <c r="K71" i="9"/>
  <c r="O68" i="9"/>
  <c r="M68" i="9"/>
  <c r="G58" i="9"/>
  <c r="J57" i="9"/>
  <c r="K57" i="9" s="1"/>
  <c r="J56" i="9"/>
  <c r="K56" i="9" s="1"/>
  <c r="J55" i="9"/>
  <c r="K55" i="9" s="1"/>
  <c r="H54" i="9"/>
  <c r="I49" i="9"/>
  <c r="E44" i="9"/>
  <c r="I43" i="9"/>
  <c r="F43" i="9"/>
  <c r="E40" i="9"/>
  <c r="D40" i="9"/>
  <c r="F40" i="9"/>
  <c r="H19" i="9"/>
  <c r="M100" i="9" l="1"/>
  <c r="K54" i="9"/>
  <c r="I54" i="9"/>
  <c r="N66" i="9"/>
  <c r="N63" i="9"/>
  <c r="N67" i="9"/>
  <c r="N65" i="9"/>
  <c r="N64" i="9"/>
  <c r="M69" i="9"/>
  <c r="F46" i="9"/>
  <c r="M57" i="9"/>
  <c r="F49" i="9"/>
  <c r="M56" i="9"/>
  <c r="H129" i="9"/>
  <c r="I129" i="9" s="1"/>
  <c r="H58" i="9"/>
  <c r="H59" i="9" s="1"/>
  <c r="D44" i="9"/>
  <c r="F44" i="9"/>
  <c r="M55" i="9"/>
  <c r="J71" i="9"/>
  <c r="I128" i="9"/>
  <c r="F45" i="9" l="1"/>
  <c r="F74" i="9" s="1"/>
  <c r="M54" i="9"/>
  <c r="F80" i="9"/>
  <c r="F88" i="9"/>
  <c r="F96" i="9"/>
  <c r="F81" i="9"/>
  <c r="F89" i="9"/>
  <c r="F97" i="9"/>
  <c r="F94" i="9"/>
  <c r="F95" i="9"/>
  <c r="F82" i="9"/>
  <c r="F90" i="9"/>
  <c r="F98" i="9"/>
  <c r="F86" i="9"/>
  <c r="F83" i="9"/>
  <c r="F91" i="9"/>
  <c r="F99" i="9"/>
  <c r="F79" i="9"/>
  <c r="F76" i="9"/>
  <c r="F84" i="9"/>
  <c r="F92" i="9"/>
  <c r="F87" i="9"/>
  <c r="F77" i="9"/>
  <c r="F85" i="9"/>
  <c r="F93" i="9"/>
  <c r="F75" i="9"/>
  <c r="F78" i="9"/>
  <c r="C49" i="9"/>
  <c r="J58" i="9"/>
  <c r="J59" i="9" s="1"/>
  <c r="F47" i="9"/>
  <c r="F50" i="9" s="1"/>
  <c r="C50" i="9" s="1"/>
  <c r="M70" i="9"/>
  <c r="N70" i="9" s="1"/>
  <c r="N68" i="9"/>
  <c r="E71" i="9" l="1"/>
  <c r="C48" i="9"/>
  <c r="F100" i="9"/>
  <c r="N69" i="9" s="1"/>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8" i="9" l="1"/>
  <c r="I38" i="9" s="1"/>
  <c r="G39" i="9"/>
  <c r="I39" i="9" s="1"/>
  <c r="G42" i="9"/>
  <c r="I42" i="9" s="1"/>
  <c r="I44" i="9" s="1"/>
  <c r="I40" i="9" l="1"/>
  <c r="I45" i="9" s="1"/>
  <c r="I46" i="9" s="1"/>
  <c r="G75" i="9"/>
  <c r="G100" i="9" l="1"/>
  <c r="F71" i="9"/>
  <c r="I82" i="9"/>
  <c r="J82" i="9" s="1"/>
  <c r="I90" i="9"/>
  <c r="J90" i="9" s="1"/>
  <c r="I98" i="9"/>
  <c r="J98" i="9" s="1"/>
  <c r="I75" i="9"/>
  <c r="J75" i="9" s="1"/>
  <c r="I83" i="9"/>
  <c r="J83" i="9" s="1"/>
  <c r="I91" i="9"/>
  <c r="J91" i="9" s="1"/>
  <c r="I99" i="9"/>
  <c r="J99" i="9" s="1"/>
  <c r="I97" i="9"/>
  <c r="J97" i="9" s="1"/>
  <c r="I76" i="9"/>
  <c r="J76" i="9" s="1"/>
  <c r="I84" i="9"/>
  <c r="J84" i="9" s="1"/>
  <c r="I92" i="9"/>
  <c r="J92" i="9" s="1"/>
  <c r="I74" i="9"/>
  <c r="J74" i="9" s="1"/>
  <c r="I96" i="9"/>
  <c r="J96" i="9" s="1"/>
  <c r="I77" i="9"/>
  <c r="J77" i="9" s="1"/>
  <c r="I85" i="9"/>
  <c r="J85" i="9" s="1"/>
  <c r="I93" i="9"/>
  <c r="J93" i="9" s="1"/>
  <c r="I80" i="9"/>
  <c r="J80" i="9" s="1"/>
  <c r="I89" i="9"/>
  <c r="J89" i="9" s="1"/>
  <c r="I78" i="9"/>
  <c r="J78" i="9" s="1"/>
  <c r="I86" i="9"/>
  <c r="J86" i="9" s="1"/>
  <c r="I94" i="9"/>
  <c r="J94" i="9" s="1"/>
  <c r="I79" i="9"/>
  <c r="J79" i="9" s="1"/>
  <c r="I87" i="9"/>
  <c r="J87" i="9" s="1"/>
  <c r="I95" i="9"/>
  <c r="J95" i="9" s="1"/>
  <c r="I88" i="9"/>
  <c r="J88" i="9" s="1"/>
  <c r="I81" i="9"/>
  <c r="J81" i="9" s="1"/>
  <c r="H49" i="9"/>
  <c r="I48" i="9"/>
  <c r="H48" i="9" s="1"/>
  <c r="O69" i="9"/>
  <c r="I50" i="9" l="1"/>
  <c r="H50" i="9" s="1"/>
  <c r="H46"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19" authorId="0" shapeId="0" xr:uid="{98B68344-3999-4833-9CB7-947331FF3C87}">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r>
      </text>
    </comment>
    <comment ref="H28"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109" authorId="2" shapeId="0" xr:uid="{7F7BCFCE-8DAE-4F1C-B789-D52A743706A5}">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r>
      </text>
    </comment>
    <comment ref="B125" authorId="3" shapeId="0" xr:uid="{8ACFA93E-9426-467E-A061-14A49A5DC234}">
      <text>
        <r>
          <rPr>
            <sz val="11"/>
            <color rgb="FF000000"/>
            <rFont val="Calibri"/>
            <family val="2"/>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r>
      </text>
    </comment>
  </commentList>
</comments>
</file>

<file path=xl/sharedStrings.xml><?xml version="1.0" encoding="utf-8"?>
<sst xmlns="http://schemas.openxmlformats.org/spreadsheetml/2006/main" count="1287" uniqueCount="738">
  <si>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</si>
  <si>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</si>
  <si>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</si>
  <si>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</si>
  <si>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</si>
  <si>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</si>
  <si>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</si>
  <si>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</si>
  <si>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</si>
  <si>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</si>
  <si>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</si>
  <si>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</si>
  <si>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</si>
  <si>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</si>
  <si>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</si>
  <si>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</si>
  <si>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</si>
  <si>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</si>
  <si>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</si>
  <si>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</si>
  <si>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</si>
  <si>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</si>
  <si>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</si>
  <si>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</si>
  <si>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</si>
  <si>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</si>
  <si>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</si>
  <si>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</si>
  <si>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</si>
  <si>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</si>
  <si>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</si>
  <si>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</si>
  <si>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</si>
  <si>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</si>
  <si>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</si>
  <si>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</si>
  <si>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</si>
  <si>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</si>
  <si>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</si>
  <si>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</si>
  <si>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</si>
  <si>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</si>
  <si>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</si>
  <si>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</si>
  <si>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</si>
  <si>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</si>
  <si>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</si>
  <si>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</si>
  <si>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</si>
  <si>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</si>
  <si>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</si>
  <si>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</si>
  <si>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</si>
  <si>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</si>
  <si>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</si>
  <si>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</si>
  <si>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</si>
  <si>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</si>
  <si>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</si>
  <si>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</si>
  <si>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</si>
  <si>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</si>
  <si>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</si>
  <si>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</si>
  <si>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</si>
  <si>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</si>
  <si>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</si>
  <si>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</si>
  <si>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</si>
  <si>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</si>
  <si>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</si>
  <si>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</si>
  <si>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</si>
  <si>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</si>
  <si>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</si>
  <si>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</si>
  <si>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</si>
  <si>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</si>
  <si>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</si>
  <si>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</si>
  <si>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</si>
  <si>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</si>
  <si>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</si>
  <si>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</si>
  <si>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</si>
  <si>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</si>
  <si>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</si>
  <si>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</si>
  <si>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</si>
  <si>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</si>
  <si>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</si>
  <si>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</si>
  <si>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</si>
  <si>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</si>
  <si>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</si>
  <si>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</si>
  <si>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</si>
  <si>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</si>
  <si>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</si>
  <si>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</si>
  <si>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</si>
  <si>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</si>
  <si>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</si>
  <si>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</si>
  <si>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</si>
  <si>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</si>
  <si>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</si>
  <si>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</si>
  <si>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</si>
  <si>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</si>
  <si>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</si>
  <si>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</si>
  <si>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</si>
  <si>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</si>
  <si>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</si>
  <si>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</si>
  <si>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</si>
  <si>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</si>
  <si>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</si>
  <si>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</si>
  <si>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</si>
  <si>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</si>
  <si>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</si>
  <si>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</si>
  <si>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</si>
  <si>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</si>
  <si>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</si>
  <si>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</si>
  <si>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</si>
  <si>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</si>
  <si>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</si>
  <si>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</si>
  <si>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</si>
  <si>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</si>
  <si>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</si>
  <si>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</si>
  <si>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</si>
  <si>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</si>
  <si>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</si>
  <si>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</si>
  <si>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</si>
  <si>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</si>
  <si>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</si>
  <si>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</si>
  <si>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</si>
  <si>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</si>
  <si>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</si>
  <si>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</si>
  <si>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</si>
  <si>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</si>
  <si>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</si>
  <si>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</si>
  <si>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</si>
  <si>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</si>
  <si>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</si>
  <si>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</si>
  <si>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</si>
  <si>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</si>
  <si>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</si>
  <si>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</si>
  <si>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</si>
  <si>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</si>
  <si>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</si>
  <si>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</si>
  <si>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</si>
  <si>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</si>
  <si>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</si>
  <si>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</si>
  <si>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</si>
  <si>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</si>
  <si>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</si>
  <si>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</si>
  <si>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</si>
  <si>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</si>
  <si>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</si>
  <si>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</si>
  <si>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</si>
  <si>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</si>
  <si>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</si>
  <si>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</si>
  <si>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</si>
  <si>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</si>
  <si>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</si>
  <si>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</si>
  <si>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</si>
  <si>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</si>
  <si>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</si>
  <si>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</si>
  <si>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</si>
  <si>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</si>
  <si>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</si>
  <si>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</si>
  <si>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</si>
  <si>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</si>
  <si>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</si>
  <si>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</si>
  <si>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</si>
  <si>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</si>
  <si>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</si>
  <si>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</si>
  <si>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</si>
  <si>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</si>
  <si>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</si>
  <si>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</si>
  <si>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</si>
  <si>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</si>
  <si>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</si>
  <si>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</si>
  <si>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</si>
  <si>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</si>
  <si>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</si>
  <si>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</si>
  <si>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</si>
  <si>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</si>
  <si>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</si>
  <si>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</si>
  <si>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</si>
  <si>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</si>
  <si>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</si>
  <si>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</si>
  <si>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</si>
  <si>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</si>
  <si>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</si>
  <si>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</si>
  <si>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</si>
  <si>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</si>
  <si>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</si>
  <si>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</si>
  <si>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</si>
  <si>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</si>
  <si>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</si>
  <si>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</si>
  <si>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</si>
  <si>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</si>
  <si>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</si>
  <si>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</si>
  <si>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</si>
  <si>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</si>
  <si>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</si>
  <si>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</si>
  <si>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</si>
  <si>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</si>
  <si>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</si>
  <si>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</si>
  <si>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</si>
  <si>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</si>
  <si>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</si>
  <si>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</si>
  <si>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</si>
  <si>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</si>
  <si>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</si>
  <si>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</si>
  <si>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</si>
  <si>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</si>
  <si>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</si>
  <si>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</si>
  <si>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</si>
  <si>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</si>
  <si>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</si>
  <si>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</si>
  <si>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</si>
  <si>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</si>
  <si>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</si>
  <si>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</si>
  <si>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</si>
  <si>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</si>
  <si>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</si>
  <si>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</si>
  <si>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</si>
  <si>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</si>
  <si>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</si>
  <si>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</si>
  <si>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</si>
  <si>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</si>
  <si>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</si>
  <si>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</si>
  <si>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</si>
  <si>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</si>
  <si>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</si>
  <si>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</si>
  <si>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</si>
  <si>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</si>
  <si>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</si>
  <si>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</si>
  <si>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</si>
  <si>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</si>
  <si>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</si>
  <si>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</si>
  <si>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</si>
  <si>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</si>
  <si>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</si>
  <si>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</si>
  <si>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</si>
  <si>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</si>
  <si>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</si>
  <si>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</si>
  <si>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</si>
  <si>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</si>
  <si>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</si>
  <si>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</si>
  <si>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</si>
  <si>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</si>
  <si>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</si>
  <si>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</si>
  <si>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</si>
  <si>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</si>
  <si>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</si>
  <si>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</si>
  <si>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</si>
  <si>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</si>
  <si>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</si>
  <si>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</si>
  <si>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</si>
  <si>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</si>
  <si>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</si>
  <si>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</si>
  <si>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</si>
  <si>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</si>
  <si>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</si>
  <si>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</si>
  <si>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</si>
  <si>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</si>
  <si>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</si>
  <si>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</si>
  <si>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</si>
  <si>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</si>
  <si>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</si>
  <si>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</si>
  <si>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</si>
  <si>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</si>
  <si>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</si>
  <si>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</si>
  <si>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</si>
  <si>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</si>
  <si>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</si>
  <si>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</si>
  <si>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</si>
  <si>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</si>
  <si>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</si>
  <si>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</si>
  <si>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</si>
  <si>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</si>
  <si>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</si>
  <si>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</si>
  <si>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</si>
  <si>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</si>
  <si>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</si>
  <si>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</si>
  <si>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</si>
  <si>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</si>
  <si>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</si>
  <si>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</si>
  <si>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</si>
  <si>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</si>
  <si>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</si>
  <si>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</si>
  <si>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</si>
  <si>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</si>
  <si>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</si>
  <si>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</si>
  <si>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</si>
  <si>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</si>
  <si>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</si>
  <si>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</si>
  <si>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</si>
  <si>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</si>
  <si>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</si>
  <si>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</si>
  <si>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</si>
  <si>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</si>
  <si>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</si>
  <si>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</si>
  <si>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</si>
  <si>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</si>
  <si>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</si>
  <si>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</si>
  <si>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</si>
  <si>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</si>
  <si>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</si>
  <si>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</si>
  <si>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</si>
  <si>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</si>
  <si>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</si>
  <si>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</si>
  <si>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</si>
  <si>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</si>
  <si>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</si>
  <si>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</si>
  <si>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</si>
  <si>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</si>
  <si>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</si>
  <si>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</si>
  <si>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</si>
  <si>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</si>
  <si>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</si>
  <si>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</si>
  <si>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</si>
  <si>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</si>
  <si>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</si>
  <si>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</si>
  <si>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</si>
  <si>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</si>
  <si>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</si>
  <si>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</si>
  <si>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</si>
  <si>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</si>
  <si>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</si>
  <si>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</si>
  <si>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</si>
  <si>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</si>
  <si>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</si>
  <si>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</si>
  <si>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</si>
  <si>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</si>
  <si>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</si>
  <si>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</si>
  <si>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</si>
  <si>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</si>
  <si>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</si>
  <si>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</si>
  <si>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</si>
  <si>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</si>
  <si>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</si>
  <si>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</si>
  <si>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</si>
  <si>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</si>
  <si>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</si>
  <si>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</si>
  <si>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</si>
  <si>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</si>
  <si>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</si>
  <si>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</si>
  <si>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</si>
  <si>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</si>
  <si>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</si>
  <si>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</si>
  <si>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</si>
  <si>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</si>
  <si>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</si>
  <si>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</si>
  <si>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</si>
  <si>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</si>
  <si>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</si>
  <si>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</si>
  <si>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</si>
  <si>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</si>
  <si>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</si>
  <si>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</si>
  <si>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</si>
  <si>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</si>
  <si>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</si>
  <si>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</si>
  <si>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</si>
  <si>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</si>
  <si>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</si>
  <si>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</si>
  <si>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</si>
  <si>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</si>
  <si>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</si>
  <si>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</si>
  <si>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</si>
  <si>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</si>
  <si>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</si>
  <si>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</si>
  <si>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</si>
  <si>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</si>
  <si>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</si>
  <si>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</si>
  <si>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</si>
  <si>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</si>
  <si>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</si>
  <si>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</si>
  <si>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</si>
  <si>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</si>
  <si>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</si>
  <si>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</si>
  <si>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</si>
  <si>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</si>
  <si>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</si>
  <si>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</si>
  <si>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</si>
  <si>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</si>
  <si>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</si>
  <si>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</si>
  <si>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</si>
  <si>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</si>
  <si>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</si>
  <si>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</si>
  <si>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</si>
  <si>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</si>
  <si>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</si>
  <si>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</si>
  <si>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</si>
  <si>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</si>
  <si>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</si>
  <si>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</si>
  <si>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</si>
  <si>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</si>
  <si>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</si>
  <si>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</si>
  <si>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</si>
  <si>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</si>
  <si>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</si>
  <si>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</si>
  <si>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</si>
  <si>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</si>
  <si>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</si>
  <si>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</si>
  <si>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</si>
  <si>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</si>
  <si>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</si>
  <si>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</si>
  <si>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</si>
  <si>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</si>
  <si>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</si>
  <si>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</si>
  <si>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</si>
  <si>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</si>
  <si>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</si>
  <si>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</si>
  <si>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</si>
  <si>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</si>
  <si>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</si>
  <si>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</si>
  <si>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</si>
  <si>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</si>
  <si>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</si>
  <si>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</si>
  <si>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</si>
  <si>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</si>
  <si>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</si>
  <si>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</si>
  <si>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</si>
  <si>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</si>
  <si>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</si>
  <si>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</si>
  <si>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</si>
  <si>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</si>
  <si>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</si>
  <si>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</si>
  <si>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</si>
  <si>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</si>
  <si>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</si>
  <si>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</si>
  <si>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</si>
  <si>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</si>
  <si>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</si>
  <si>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</si>
  <si>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</si>
  <si>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</si>
  <si>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</si>
  <si>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</si>
  <si>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</si>
  <si>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</si>
  <si>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</si>
  <si>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</si>
  <si>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</si>
  <si>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</si>
  <si>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</si>
  <si>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</si>
  <si>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</si>
  <si>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</si>
  <si>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</si>
  <si>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</si>
  <si>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</si>
  <si>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</si>
  <si>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</si>
  <si>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</si>
  <si>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</si>
  <si>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</si>
  <si>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</si>
  <si>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</si>
  <si>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</si>
  <si>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</si>
  <si>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</si>
  <si>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</si>
  <si>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</si>
  <si>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</si>
  <si>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</si>
  <si>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</si>
  <si>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</si>
  <si>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</si>
  <si>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</si>
  <si>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</si>
  <si>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</si>
  <si>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</si>
  <si>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</si>
  <si>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</si>
  <si>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</si>
  <si>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</si>
  <si>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</si>
  <si>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</si>
  <si>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</si>
  <si>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</si>
  <si>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</si>
  <si>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</si>
  <si>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</si>
  <si>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</si>
  <si>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</si>
  <si>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</si>
  <si>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</si>
  <si>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</si>
  <si>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</si>
  <si>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</si>
  <si>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</si>
  <si>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</si>
  <si>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</si>
  <si>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</si>
  <si>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</si>
  <si>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</si>
  <si>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</si>
  <si>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</si>
  <si>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</si>
  <si>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</si>
  <si>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</si>
  <si>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</si>
  <si>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</si>
  <si>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</si>
  <si>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</si>
  <si>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</si>
  <si>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</si>
  <si>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</si>
  <si>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</si>
  <si>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</si>
  <si>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</si>
  <si>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</si>
  <si>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</si>
  <si>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</si>
  <si>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</si>
  <si>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</si>
  <si>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</si>
  <si>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</si>
  <si>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</si>
  <si>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</si>
  <si>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</si>
  <si>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</si>
  <si>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</si>
  <si>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</si>
  <si>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</si>
  <si>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</si>
  <si>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</si>
  <si>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</si>
  <si>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</si>
  <si>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</si>
  <si>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</si>
  <si>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</si>
  <si>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</si>
  <si>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</si>
  <si>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</si>
  <si>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</si>
  <si>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</si>
  <si>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</si>
  <si>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</si>
  <si>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</si>
  <si>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</si>
  <si>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</si>
  <si>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</si>
  <si>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</si>
  <si>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</si>
  <si>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</si>
  <si>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</si>
  <si>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</si>
  <si>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</si>
  <si>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</si>
  <si>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</si>
  <si>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</si>
  <si>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</si>
  <si>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</si>
  <si>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</si>
  <si>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</si>
  <si>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</si>
  <si>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</si>
  <si>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</si>
  <si>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</si>
  <si>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</si>
  <si>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</si>
  <si>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</si>
  <si>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</si>
  <si>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</si>
  <si>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</si>
  <si>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</si>
  <si>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</si>
  <si>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</si>
  <si>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</si>
  <si>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</si>
  <si>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</si>
  <si>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</si>
  <si>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</si>
  <si>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</si>
  <si>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</si>
  <si>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</si>
  <si>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</si>
  <si>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</si>
  <si>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</si>
  <si>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</si>
  <si>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</si>
  <si>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</si>
  <si>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</si>
  <si>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</si>
  <si>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</si>
  <si>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</si>
  <si>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</si>
  <si>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</si>
  <si>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</si>
  <si>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</si>
  <si>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</si>
  <si>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</si>
  <si>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</si>
  <si>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</si>
  <si>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</si>
  <si>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</si>
  <si>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</si>
  <si>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</si>
  <si>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</si>
  <si>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</si>
  <si>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</si>
  <si>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NA</t>
  </si>
  <si>
    <t>NAVIRIS DEL CARMEN VEGA ALGARIN</t>
  </si>
  <si>
    <t>DIRECTOR REGIONAL CORDOBA</t>
  </si>
  <si>
    <t>DESPACHO</t>
  </si>
  <si>
    <t>TATIANA LOPEZ PADILLA</t>
  </si>
  <si>
    <t>HOLBIN BEDOYA P./HERNANDO MARTINEZ B.</t>
  </si>
  <si>
    <t>Propios</t>
  </si>
  <si>
    <t xml:space="preserve">PAGO </t>
  </si>
  <si>
    <t>VALOR ACTA 01</t>
  </si>
  <si>
    <t>Pago acta de ejecución de obra</t>
  </si>
  <si>
    <t xml:space="preserve">TATIANA ANGELICA LOPEZ PADILLA </t>
  </si>
  <si>
    <t>HOLBIN BEDOYA PEREZ / HERNANDO MARTINEZ DE LA BARRERA</t>
  </si>
  <si>
    <t>CORDOBA</t>
  </si>
  <si>
    <t>1214721930 / 78709310</t>
  </si>
  <si>
    <t>CO1.PCCNTR.7610236 de 2025</t>
  </si>
  <si>
    <t>CONSORCIO INGENIERÍA
COLOMBIANA S.A.S.</t>
  </si>
  <si>
    <t>CONTRATAR LA CONSTRUCCIÓN DEL CERRAMIENTO PERIMETRAL DEL PREDIO DE LA NUEVA SEDE DE LA REGIONAL CÓRDOBA UBICADA EN CIÉNAGA DE ORO.</t>
  </si>
  <si>
    <t>13 de marzo/2025</t>
  </si>
  <si>
    <t>https://community.secop.gov.co/Public/Tendering/OpportunityDetail/Index?noticeUID=CO1.NTC.7430446&amp;isFromPublicArea=True&amp;isModal=False</t>
  </si>
  <si>
    <t>JORGE GAMBI PETRO</t>
  </si>
  <si>
    <t>FE-84</t>
  </si>
  <si>
    <t>acta de ejecución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</si>
</sst>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s>
  <fonts count="52"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3">
    <xf numFmtId="0" fontId="0" fillId="0" borderId="0"/>
    <xf numFmtId="43" fontId="8"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8" fillId="20" borderId="0" applyNumberFormat="0" applyBorder="0" applyAlignment="0" applyProtection="0"/>
    <xf numFmtId="0" fontId="51" fillId="0" borderId="0" applyNumberFormat="0" applyFill="0" applyBorder="0" applyAlignment="0" applyProtection="0"/>
  </cellStyleXfs>
  <cellXfs count="525">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left" vertical="center" wrapText="1"/>
    </xf>
    <xf numFmtId="164" fontId="13" fillId="0" borderId="0" xfId="0" applyNumberFormat="1" applyFont="1" applyAlignment="1">
      <alignment horizontal="left" vertical="center" wrapText="1"/>
    </xf>
    <xf numFmtId="0" fontId="15" fillId="3" borderId="13" xfId="0" applyFont="1" applyFill="1" applyBorder="1" applyAlignment="1">
      <alignment horizontal="center" vertical="center" wrapText="1"/>
    </xf>
    <xf numFmtId="0" fontId="15" fillId="0" borderId="0" xfId="0" applyFont="1" applyAlignment="1">
      <alignment vertical="center"/>
    </xf>
    <xf numFmtId="0" fontId="0" fillId="0" borderId="0" xfId="0" applyAlignment="1">
      <alignment vertical="center"/>
    </xf>
    <xf numFmtId="0" fontId="10" fillId="3" borderId="0" xfId="0" applyFont="1" applyFill="1" applyAlignment="1">
      <alignment vertical="center"/>
    </xf>
    <xf numFmtId="0" fontId="20" fillId="5" borderId="13" xfId="2" applyFont="1" applyFill="1" applyBorder="1" applyAlignment="1">
      <alignment horizontal="center" vertical="center" wrapText="1"/>
    </xf>
    <xf numFmtId="0" fontId="17" fillId="5" borderId="13" xfId="2" applyFont="1" applyFill="1" applyBorder="1" applyAlignment="1">
      <alignment horizontal="center" vertical="center"/>
    </xf>
    <xf numFmtId="0" fontId="7" fillId="0" borderId="0" xfId="2"/>
    <xf numFmtId="0" fontId="12" fillId="3" borderId="13" xfId="2" applyFont="1" applyFill="1" applyBorder="1" applyAlignment="1">
      <alignment vertical="center"/>
    </xf>
    <xf numFmtId="0" fontId="7" fillId="0" borderId="13" xfId="2" applyBorder="1"/>
    <xf numFmtId="0" fontId="12" fillId="0" borderId="13" xfId="2" applyFont="1" applyBorder="1" applyAlignment="1">
      <alignment vertical="center"/>
    </xf>
    <xf numFmtId="0" fontId="7" fillId="3" borderId="13" xfId="2" applyFill="1" applyBorder="1"/>
    <xf numFmtId="0" fontId="21" fillId="3" borderId="13" xfId="2" applyFont="1" applyFill="1" applyBorder="1" applyAlignment="1">
      <alignment vertical="center"/>
    </xf>
    <xf numFmtId="0" fontId="22" fillId="3" borderId="13" xfId="2" applyFont="1" applyFill="1" applyBorder="1" applyAlignment="1">
      <alignment vertical="center"/>
    </xf>
    <xf numFmtId="0" fontId="22" fillId="0" borderId="13" xfId="2" applyFont="1" applyBorder="1" applyAlignment="1">
      <alignment vertical="center"/>
    </xf>
    <xf numFmtId="0" fontId="7" fillId="3" borderId="0" xfId="2" applyFill="1"/>
    <xf numFmtId="0" fontId="17"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8" fillId="0" borderId="0" xfId="0" applyNumberFormat="1" applyFont="1" applyAlignment="1">
      <alignment vertical="center"/>
    </xf>
    <xf numFmtId="0" fontId="0" fillId="0" borderId="0" xfId="0" applyAlignment="1">
      <alignment horizontal="center" vertical="center" wrapText="1"/>
    </xf>
    <xf numFmtId="164" fontId="8" fillId="2" borderId="4" xfId="0" applyNumberFormat="1" applyFont="1" applyFill="1" applyBorder="1" applyAlignment="1">
      <alignment horizontal="center" vertical="center"/>
    </xf>
    <xf numFmtId="164" fontId="8"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1" fillId="0" borderId="0" xfId="0" applyNumberFormat="1" applyFont="1" applyAlignment="1">
      <alignment horizontal="left" vertical="center"/>
    </xf>
    <xf numFmtId="0" fontId="8" fillId="0" borderId="0" xfId="0" applyFont="1" applyAlignment="1">
      <alignment horizontal="left" vertical="center"/>
    </xf>
    <xf numFmtId="166" fontId="0" fillId="0" borderId="0" xfId="0" applyNumberFormat="1" applyAlignment="1">
      <alignment horizontal="left" vertical="center"/>
    </xf>
    <xf numFmtId="164" fontId="8"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8" fillId="0" borderId="0" xfId="0" applyFont="1" applyAlignment="1">
      <alignment vertical="center"/>
    </xf>
    <xf numFmtId="0" fontId="8" fillId="0" borderId="0" xfId="0" applyFont="1" applyAlignment="1">
      <alignment horizontal="center" vertical="center"/>
    </xf>
    <xf numFmtId="4" fontId="0" fillId="0" borderId="0" xfId="0" applyNumberFormat="1" applyAlignment="1">
      <alignment vertical="center"/>
    </xf>
    <xf numFmtId="0" fontId="15" fillId="3" borderId="13" xfId="0" applyFont="1" applyFill="1" applyBorder="1" applyAlignment="1">
      <alignment vertical="center" wrapText="1"/>
    </xf>
    <xf numFmtId="0" fontId="19" fillId="3" borderId="13" xfId="0" applyFont="1" applyFill="1" applyBorder="1" applyAlignment="1">
      <alignment horizontal="left" vertical="center" wrapText="1"/>
    </xf>
    <xf numFmtId="0" fontId="31" fillId="0" borderId="0" xfId="0" applyFont="1" applyAlignment="1">
      <alignment horizontal="center" vertical="center"/>
    </xf>
    <xf numFmtId="0" fontId="15" fillId="0" borderId="0" xfId="0" applyFont="1" applyAlignment="1">
      <alignment horizontal="justify" vertical="center"/>
    </xf>
    <xf numFmtId="0" fontId="30" fillId="6" borderId="19" xfId="0" applyFont="1" applyFill="1" applyBorder="1" applyAlignment="1">
      <alignment horizontal="center" vertical="center"/>
    </xf>
    <xf numFmtId="0" fontId="16" fillId="0" borderId="19" xfId="0" applyFont="1" applyBorder="1" applyAlignment="1">
      <alignment vertical="center" wrapText="1"/>
    </xf>
    <xf numFmtId="0" fontId="11" fillId="0" borderId="19" xfId="0" applyFont="1" applyBorder="1" applyAlignment="1">
      <alignment vertical="center" wrapText="1"/>
    </xf>
    <xf numFmtId="0" fontId="11" fillId="0" borderId="20" xfId="0" applyFont="1" applyBorder="1" applyAlignment="1">
      <alignment vertical="center" wrapText="1"/>
    </xf>
    <xf numFmtId="164" fontId="24" fillId="3" borderId="13" xfId="0" applyNumberFormat="1" applyFont="1" applyFill="1" applyBorder="1" applyAlignment="1">
      <alignment vertical="center" wrapText="1"/>
    </xf>
    <xf numFmtId="0" fontId="18" fillId="0" borderId="0" xfId="0" applyFont="1" applyAlignment="1">
      <alignment vertical="center"/>
    </xf>
    <xf numFmtId="0" fontId="15" fillId="3" borderId="13" xfId="0" applyFont="1" applyFill="1" applyBorder="1" applyAlignment="1">
      <alignment horizontal="left" vertical="center" wrapText="1"/>
    </xf>
    <xf numFmtId="0" fontId="5" fillId="0" borderId="0" xfId="7" applyAlignment="1">
      <alignment vertical="center"/>
    </xf>
    <xf numFmtId="164" fontId="5" fillId="0" borderId="0" xfId="7" applyNumberFormat="1" applyAlignment="1">
      <alignment vertical="center"/>
    </xf>
    <xf numFmtId="164" fontId="11" fillId="0" borderId="0" xfId="7" applyNumberFormat="1" applyFont="1" applyAlignment="1">
      <alignment horizontal="center" vertical="center"/>
    </xf>
    <xf numFmtId="164" fontId="19" fillId="3" borderId="13" xfId="7" applyNumberFormat="1" applyFont="1" applyFill="1" applyBorder="1" applyAlignment="1">
      <alignment horizontal="left" vertical="center" wrapText="1"/>
    </xf>
    <xf numFmtId="164" fontId="19" fillId="3" borderId="13" xfId="7" applyNumberFormat="1" applyFont="1" applyFill="1" applyBorder="1" applyAlignment="1">
      <alignment horizontal="left" vertical="center"/>
    </xf>
    <xf numFmtId="164" fontId="11" fillId="0" borderId="0" xfId="7" applyNumberFormat="1" applyFont="1" applyAlignment="1">
      <alignment horizontal="left" vertical="center"/>
    </xf>
    <xf numFmtId="164" fontId="5" fillId="18" borderId="0" xfId="7" applyNumberFormat="1" applyFill="1" applyAlignment="1">
      <alignment vertical="center"/>
    </xf>
    <xf numFmtId="164" fontId="19" fillId="18" borderId="13" xfId="7" applyNumberFormat="1" applyFont="1" applyFill="1" applyBorder="1" applyAlignment="1">
      <alignment horizontal="left" vertical="center" wrapText="1"/>
    </xf>
    <xf numFmtId="164" fontId="11" fillId="18" borderId="0" xfId="7" applyNumberFormat="1" applyFont="1" applyFill="1" applyAlignment="1">
      <alignment horizontal="center" vertical="center"/>
    </xf>
    <xf numFmtId="0" fontId="5" fillId="18" borderId="0" xfId="7" applyFill="1" applyAlignment="1">
      <alignment vertical="center"/>
    </xf>
    <xf numFmtId="164" fontId="19" fillId="18" borderId="13" xfId="7" applyNumberFormat="1" applyFont="1" applyFill="1" applyBorder="1" applyAlignment="1">
      <alignment vertical="center" wrapText="1"/>
    </xf>
    <xf numFmtId="0" fontId="19" fillId="18" borderId="13" xfId="7" applyFont="1" applyFill="1" applyBorder="1" applyAlignment="1">
      <alignment vertical="center" wrapText="1"/>
    </xf>
    <xf numFmtId="0" fontId="16" fillId="3" borderId="6" xfId="7" applyFont="1" applyFill="1" applyBorder="1" applyAlignment="1">
      <alignment horizontal="left" vertical="center" wrapText="1"/>
    </xf>
    <xf numFmtId="0" fontId="16" fillId="3" borderId="0" xfId="7" applyFont="1" applyFill="1" applyAlignment="1">
      <alignment horizontal="left" vertical="center" wrapText="1"/>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0" fontId="26" fillId="3" borderId="13" xfId="7" applyFont="1" applyFill="1" applyBorder="1" applyAlignment="1">
      <alignment horizontal="center" vertical="center" wrapText="1"/>
    </xf>
    <xf numFmtId="14" fontId="26" fillId="4" borderId="13" xfId="7" applyNumberFormat="1" applyFont="1" applyFill="1" applyBorder="1" applyAlignment="1">
      <alignment vertical="center" wrapText="1"/>
    </xf>
    <xf numFmtId="0" fontId="5" fillId="0" borderId="0" xfId="7"/>
    <xf numFmtId="44" fontId="5" fillId="0" borderId="0" xfId="7" applyNumberFormat="1"/>
    <xf numFmtId="9" fontId="0" fillId="0" borderId="0" xfId="9" applyFont="1"/>
    <xf numFmtId="40" fontId="5" fillId="0" borderId="0" xfId="7" applyNumberFormat="1"/>
    <xf numFmtId="10" fontId="0" fillId="0" borderId="0" xfId="9" applyNumberFormat="1" applyFont="1" applyAlignment="1">
      <alignment horizontal="center" vertical="center"/>
    </xf>
    <xf numFmtId="44" fontId="14" fillId="0" borderId="0" xfId="7" applyNumberFormat="1" applyFont="1" applyAlignment="1">
      <alignment vertical="center"/>
    </xf>
    <xf numFmtId="44" fontId="14" fillId="0" borderId="0" xfId="7" applyNumberFormat="1" applyFont="1" applyAlignment="1">
      <alignment horizontal="center" vertical="center"/>
    </xf>
    <xf numFmtId="164" fontId="16" fillId="12" borderId="13" xfId="7" applyNumberFormat="1" applyFont="1" applyFill="1" applyBorder="1" applyAlignment="1">
      <alignment horizontal="center" vertical="center" wrapText="1"/>
    </xf>
    <xf numFmtId="0" fontId="5" fillId="0" borderId="0" xfId="7" applyAlignment="1">
      <alignment horizontal="center" vertical="center"/>
    </xf>
    <xf numFmtId="1" fontId="5" fillId="0" borderId="0" xfId="7" applyNumberFormat="1"/>
    <xf numFmtId="1" fontId="5" fillId="0" borderId="0" xfId="7" applyNumberFormat="1" applyAlignment="1">
      <alignment vertical="top" wrapText="1"/>
    </xf>
    <xf numFmtId="8" fontId="5" fillId="0" borderId="0" xfId="7" applyNumberFormat="1"/>
    <xf numFmtId="44" fontId="15" fillId="3" borderId="13" xfId="10" applyFont="1" applyFill="1" applyBorder="1" applyAlignment="1">
      <alignment vertical="center" wrapText="1"/>
    </xf>
    <xf numFmtId="44" fontId="16" fillId="7" borderId="13" xfId="10" applyFont="1" applyFill="1" applyBorder="1" applyAlignment="1">
      <alignment vertical="center" wrapText="1"/>
    </xf>
    <xf numFmtId="44" fontId="37" fillId="12" borderId="13" xfId="7" applyNumberFormat="1" applyFont="1" applyFill="1" applyBorder="1" applyAlignment="1">
      <alignment horizontal="center" vertical="center" wrapText="1"/>
    </xf>
    <xf numFmtId="8" fontId="14" fillId="0" borderId="0" xfId="7" applyNumberFormat="1" applyFont="1" applyAlignment="1">
      <alignment vertical="center"/>
    </xf>
    <xf numFmtId="10" fontId="14" fillId="0" borderId="0" xfId="9" applyNumberFormat="1" applyFont="1" applyFill="1" applyBorder="1" applyAlignment="1">
      <alignment horizontal="center" vertical="center"/>
    </xf>
    <xf numFmtId="44" fontId="16" fillId="5" borderId="13" xfId="10" applyFont="1" applyFill="1" applyBorder="1" applyAlignment="1">
      <alignment horizontal="center" vertical="center" wrapText="1"/>
    </xf>
    <xf numFmtId="0" fontId="14" fillId="2" borderId="13" xfId="7" applyFont="1" applyFill="1" applyBorder="1" applyAlignment="1">
      <alignment vertical="center"/>
    </xf>
    <xf numFmtId="0" fontId="14" fillId="2" borderId="13" xfId="7" applyFont="1" applyFill="1" applyBorder="1" applyAlignment="1">
      <alignment horizontal="right" vertical="center"/>
    </xf>
    <xf numFmtId="44" fontId="5" fillId="2" borderId="13" xfId="7" applyNumberFormat="1" applyFill="1" applyBorder="1"/>
    <xf numFmtId="0" fontId="38"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8" fillId="14" borderId="13" xfId="7" applyFont="1" applyFill="1" applyBorder="1" applyAlignment="1">
      <alignment vertical="center"/>
    </xf>
    <xf numFmtId="0" fontId="14" fillId="14" borderId="13" xfId="7" applyFont="1" applyFill="1" applyBorder="1" applyAlignment="1">
      <alignment horizontal="right" vertical="center"/>
    </xf>
    <xf numFmtId="44" fontId="5" fillId="14" borderId="13" xfId="7" applyNumberFormat="1" applyFill="1" applyBorder="1"/>
    <xf numFmtId="0" fontId="38"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4" fillId="15" borderId="13" xfId="7" applyFont="1" applyFill="1" applyBorder="1" applyAlignment="1">
      <alignment vertical="center"/>
    </xf>
    <xf numFmtId="0" fontId="14" fillId="15" borderId="13" xfId="7" applyFont="1" applyFill="1" applyBorder="1" applyAlignment="1">
      <alignment horizontal="right" vertical="center"/>
    </xf>
    <xf numFmtId="44" fontId="5" fillId="15" borderId="13" xfId="7" applyNumberFormat="1" applyFill="1" applyBorder="1"/>
    <xf numFmtId="0" fontId="38"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8" fillId="13" borderId="13" xfId="7" applyNumberFormat="1" applyFont="1" applyFill="1" applyBorder="1" applyAlignment="1">
      <alignment horizontal="center" vertical="center"/>
    </xf>
    <xf numFmtId="40" fontId="38" fillId="13" borderId="13" xfId="7" applyNumberFormat="1" applyFont="1" applyFill="1" applyBorder="1" applyAlignment="1">
      <alignment horizontal="center" vertical="center"/>
    </xf>
    <xf numFmtId="0" fontId="37" fillId="7" borderId="13" xfId="7" applyFont="1" applyFill="1" applyBorder="1" applyAlignment="1">
      <alignment horizontal="center" vertical="center" wrapText="1"/>
    </xf>
    <xf numFmtId="9" fontId="32" fillId="0" borderId="0" xfId="9" applyFont="1"/>
    <xf numFmtId="40" fontId="32" fillId="0" borderId="0" xfId="7" applyNumberFormat="1" applyFont="1"/>
    <xf numFmtId="10" fontId="32" fillId="0" borderId="0" xfId="9" applyNumberFormat="1" applyFont="1" applyAlignment="1">
      <alignment horizontal="center" vertical="center"/>
    </xf>
    <xf numFmtId="0" fontId="32" fillId="0" borderId="0" xfId="7" applyFont="1"/>
    <xf numFmtId="0" fontId="5" fillId="0" borderId="13" xfId="7" applyBorder="1" applyAlignment="1">
      <alignment horizontal="center" vertical="center"/>
    </xf>
    <xf numFmtId="1" fontId="5" fillId="0" borderId="13" xfId="7" applyNumberFormat="1" applyBorder="1" applyAlignment="1">
      <alignment horizontal="center" vertical="center"/>
    </xf>
    <xf numFmtId="1" fontId="40" fillId="0" borderId="13" xfId="7" applyNumberFormat="1" applyFont="1" applyBorder="1" applyAlignment="1">
      <alignment vertical="center"/>
    </xf>
    <xf numFmtId="8" fontId="5" fillId="0" borderId="13" xfId="7" applyNumberFormat="1" applyBorder="1" applyAlignment="1">
      <alignment vertical="center"/>
    </xf>
    <xf numFmtId="44" fontId="5"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2" fillId="10" borderId="13" xfId="7" applyFont="1" applyFill="1" applyBorder="1" applyAlignment="1">
      <alignment vertical="center" wrapText="1"/>
    </xf>
    <xf numFmtId="8" fontId="5" fillId="0" borderId="13" xfId="7" applyNumberFormat="1" applyBorder="1" applyAlignment="1">
      <alignment vertical="center" wrapText="1"/>
    </xf>
    <xf numFmtId="9" fontId="0" fillId="0" borderId="0" xfId="9" applyFont="1" applyAlignment="1">
      <alignment vertical="center"/>
    </xf>
    <xf numFmtId="40" fontId="5" fillId="0" borderId="0" xfId="7" applyNumberFormat="1" applyAlignment="1">
      <alignment vertical="center"/>
    </xf>
    <xf numFmtId="8" fontId="5" fillId="0" borderId="13" xfId="7" applyNumberFormat="1" applyBorder="1"/>
    <xf numFmtId="44" fontId="5" fillId="0" borderId="13" xfId="7" applyNumberFormat="1" applyBorder="1" applyAlignment="1">
      <alignment vertical="center" wrapText="1"/>
    </xf>
    <xf numFmtId="1" fontId="5" fillId="0" borderId="13" xfId="7" applyNumberFormat="1" applyBorder="1" applyAlignment="1">
      <alignment horizontal="center"/>
    </xf>
    <xf numFmtId="167" fontId="5" fillId="0" borderId="13" xfId="7" applyNumberFormat="1" applyBorder="1" applyAlignment="1">
      <alignment vertical="center" wrapText="1"/>
    </xf>
    <xf numFmtId="44" fontId="14" fillId="16" borderId="13" xfId="7" applyNumberFormat="1" applyFont="1" applyFill="1" applyBorder="1" applyAlignment="1">
      <alignment horizontal="right" vertical="center"/>
    </xf>
    <xf numFmtId="8" fontId="14" fillId="16" borderId="13" xfId="7" applyNumberFormat="1" applyFont="1" applyFill="1" applyBorder="1" applyAlignment="1">
      <alignment vertical="center"/>
    </xf>
    <xf numFmtId="8" fontId="14" fillId="16" borderId="30" xfId="7" applyNumberFormat="1" applyFont="1" applyFill="1" applyBorder="1" applyAlignment="1">
      <alignment horizontal="center" vertical="center"/>
    </xf>
    <xf numFmtId="8" fontId="14" fillId="16" borderId="12" xfId="7" applyNumberFormat="1" applyFont="1" applyFill="1" applyBorder="1" applyAlignment="1">
      <alignment horizontal="center" vertical="center"/>
    </xf>
    <xf numFmtId="10" fontId="14" fillId="16" borderId="13" xfId="9" applyNumberFormat="1" applyFont="1" applyFill="1" applyBorder="1" applyAlignment="1">
      <alignment horizontal="center" vertical="center"/>
    </xf>
    <xf numFmtId="10" fontId="14" fillId="16" borderId="30" xfId="9" applyNumberFormat="1" applyFont="1" applyFill="1" applyBorder="1" applyAlignment="1">
      <alignment horizontal="center" vertical="center"/>
    </xf>
    <xf numFmtId="10" fontId="14" fillId="16" borderId="12" xfId="9" applyNumberFormat="1" applyFont="1" applyFill="1" applyBorder="1" applyAlignment="1">
      <alignment horizontal="center" vertical="center"/>
    </xf>
    <xf numFmtId="44" fontId="14" fillId="0" borderId="0" xfId="7" applyNumberFormat="1" applyFont="1" applyAlignment="1">
      <alignment horizontal="right" vertical="center"/>
    </xf>
    <xf numFmtId="40" fontId="14" fillId="0" borderId="0" xfId="7" applyNumberFormat="1" applyFont="1" applyAlignment="1">
      <alignment horizontal="center" vertical="center"/>
    </xf>
    <xf numFmtId="40" fontId="36" fillId="0" borderId="0" xfId="7" applyNumberFormat="1" applyFont="1"/>
    <xf numFmtId="0" fontId="25" fillId="0" borderId="0" xfId="7" applyFont="1" applyAlignment="1">
      <alignment vertical="center" wrapText="1"/>
    </xf>
    <xf numFmtId="9" fontId="0" fillId="0" borderId="0" xfId="9" applyFont="1" applyFill="1"/>
    <xf numFmtId="0" fontId="5" fillId="0" borderId="13" xfId="7" applyBorder="1" applyAlignment="1">
      <alignment vertical="center"/>
    </xf>
    <xf numFmtId="10" fontId="5" fillId="0" borderId="13" xfId="7" applyNumberFormat="1" applyBorder="1" applyAlignment="1">
      <alignment horizontal="center" vertical="center"/>
    </xf>
    <xf numFmtId="167" fontId="5"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5"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5" fillId="7" borderId="13" xfId="7" applyNumberFormat="1" applyFill="1" applyBorder="1" applyAlignment="1">
      <alignment vertical="center"/>
    </xf>
    <xf numFmtId="0" fontId="14" fillId="9" borderId="13" xfId="7" applyFont="1" applyFill="1" applyBorder="1" applyAlignment="1">
      <alignment vertical="center"/>
    </xf>
    <xf numFmtId="44" fontId="14" fillId="9" borderId="13" xfId="7" applyNumberFormat="1" applyFont="1" applyFill="1" applyBorder="1" applyAlignment="1">
      <alignment vertical="center"/>
    </xf>
    <xf numFmtId="10" fontId="14" fillId="9" borderId="13" xfId="9" applyNumberFormat="1" applyFont="1" applyFill="1" applyBorder="1" applyAlignment="1">
      <alignment horizontal="center" vertical="center"/>
    </xf>
    <xf numFmtId="0" fontId="35" fillId="0" borderId="0" xfId="7" applyFont="1"/>
    <xf numFmtId="0" fontId="5" fillId="0" borderId="0" xfId="7" applyAlignment="1">
      <alignment vertical="center" wrapText="1"/>
    </xf>
    <xf numFmtId="9" fontId="35" fillId="0" borderId="0" xfId="9" applyFont="1"/>
    <xf numFmtId="40" fontId="35" fillId="0" borderId="0" xfId="7" applyNumberFormat="1" applyFont="1"/>
    <xf numFmtId="164" fontId="37" fillId="17" borderId="13" xfId="7" applyNumberFormat="1" applyFont="1" applyFill="1" applyBorder="1" applyAlignment="1">
      <alignment horizontal="center" vertical="center" wrapText="1"/>
    </xf>
    <xf numFmtId="9" fontId="37" fillId="17" borderId="13" xfId="9" applyFont="1" applyFill="1" applyBorder="1" applyAlignment="1">
      <alignment horizontal="center" vertical="center" wrapText="1"/>
    </xf>
    <xf numFmtId="40" fontId="37" fillId="17" borderId="13" xfId="7" applyNumberFormat="1" applyFont="1" applyFill="1" applyBorder="1" applyAlignment="1">
      <alignment horizontal="center" vertical="center" wrapText="1"/>
    </xf>
    <xf numFmtId="10" fontId="38" fillId="7" borderId="13" xfId="9" applyNumberFormat="1" applyFont="1" applyFill="1" applyBorder="1" applyAlignment="1">
      <alignment horizontal="center" vertical="center" wrapText="1"/>
    </xf>
    <xf numFmtId="44" fontId="37" fillId="17" borderId="13" xfId="7" applyNumberFormat="1" applyFont="1" applyFill="1" applyBorder="1" applyAlignment="1">
      <alignment horizontal="center" vertical="center" wrapText="1"/>
    </xf>
    <xf numFmtId="164" fontId="26" fillId="0" borderId="13" xfId="7" applyNumberFormat="1" applyFont="1" applyBorder="1" applyAlignment="1">
      <alignment horizontal="center" vertical="center" wrapText="1"/>
    </xf>
    <xf numFmtId="44" fontId="26" fillId="0" borderId="13" xfId="7" applyNumberFormat="1" applyFont="1" applyBorder="1" applyAlignment="1">
      <alignment horizontal="center" vertical="center" wrapText="1"/>
    </xf>
    <xf numFmtId="164" fontId="26" fillId="0" borderId="13" xfId="7" applyNumberFormat="1" applyFont="1" applyBorder="1" applyAlignment="1">
      <alignment vertical="center" wrapText="1"/>
    </xf>
    <xf numFmtId="0" fontId="26" fillId="0" borderId="13" xfId="7" applyFont="1" applyBorder="1" applyAlignment="1">
      <alignment horizontal="center" vertical="center" wrapText="1"/>
    </xf>
    <xf numFmtId="14" fontId="26" fillId="0" borderId="13" xfId="7" applyNumberFormat="1" applyFont="1" applyBorder="1" applyAlignment="1">
      <alignment horizontal="center" vertical="center" wrapText="1"/>
    </xf>
    <xf numFmtId="40" fontId="5" fillId="0" borderId="13" xfId="7" applyNumberFormat="1" applyBorder="1" applyAlignment="1">
      <alignment vertical="center"/>
    </xf>
    <xf numFmtId="0" fontId="26" fillId="0" borderId="13" xfId="7" applyFont="1" applyBorder="1" applyAlignment="1">
      <alignment horizontal="right" vertical="center" wrapText="1"/>
    </xf>
    <xf numFmtId="14" fontId="26" fillId="0" borderId="13" xfId="7" applyNumberFormat="1" applyFont="1" applyBorder="1" applyAlignment="1">
      <alignment horizontal="right" vertical="center" wrapText="1"/>
    </xf>
    <xf numFmtId="9" fontId="35" fillId="0" borderId="0" xfId="9" applyFont="1" applyAlignment="1">
      <alignment horizontal="center" vertical="center"/>
    </xf>
    <xf numFmtId="0" fontId="35" fillId="0" borderId="0" xfId="7" applyFont="1" applyAlignment="1">
      <alignment vertical="center"/>
    </xf>
    <xf numFmtId="44" fontId="26" fillId="0" borderId="13" xfId="10" applyFont="1" applyBorder="1" applyAlignment="1">
      <alignment vertical="center" shrinkToFit="1"/>
    </xf>
    <xf numFmtId="164" fontId="19" fillId="0" borderId="13" xfId="7" applyNumberFormat="1" applyFont="1" applyBorder="1" applyAlignment="1">
      <alignment vertical="center" wrapText="1"/>
    </xf>
    <xf numFmtId="44" fontId="43" fillId="7" borderId="13" xfId="7" applyNumberFormat="1" applyFont="1" applyFill="1" applyBorder="1" applyAlignment="1">
      <alignment vertical="center"/>
    </xf>
    <xf numFmtId="10" fontId="43" fillId="7" borderId="13" xfId="7" applyNumberFormat="1" applyFont="1" applyFill="1" applyBorder="1" applyAlignment="1">
      <alignment horizontal="center" vertical="center"/>
    </xf>
    <xf numFmtId="167" fontId="43" fillId="7" borderId="13" xfId="7" applyNumberFormat="1" applyFont="1" applyFill="1" applyBorder="1" applyAlignment="1">
      <alignment vertical="center"/>
    </xf>
    <xf numFmtId="10" fontId="43" fillId="7" borderId="13" xfId="9" applyNumberFormat="1" applyFont="1" applyFill="1" applyBorder="1" applyAlignment="1">
      <alignment vertical="center"/>
    </xf>
    <xf numFmtId="40" fontId="43" fillId="7" borderId="13" xfId="7" applyNumberFormat="1" applyFont="1" applyFill="1" applyBorder="1" applyAlignment="1">
      <alignment vertical="center"/>
    </xf>
    <xf numFmtId="10" fontId="43" fillId="7" borderId="13" xfId="9" applyNumberFormat="1" applyFont="1" applyFill="1" applyBorder="1" applyAlignment="1">
      <alignment horizontal="center" vertical="center"/>
    </xf>
    <xf numFmtId="44" fontId="19" fillId="7" borderId="13" xfId="10" applyFont="1" applyFill="1" applyBorder="1" applyAlignment="1">
      <alignment vertical="center" wrapText="1"/>
    </xf>
    <xf numFmtId="44" fontId="19" fillId="7" borderId="13" xfId="7" applyNumberFormat="1" applyFont="1" applyFill="1" applyBorder="1" applyAlignment="1">
      <alignment horizontal="center" vertical="center" wrapText="1"/>
    </xf>
    <xf numFmtId="0" fontId="19" fillId="7" borderId="13" xfId="7" applyFont="1" applyFill="1" applyBorder="1" applyAlignment="1">
      <alignment horizontal="center" vertical="center" wrapText="1"/>
    </xf>
    <xf numFmtId="170" fontId="19" fillId="7" borderId="13" xfId="7" applyNumberFormat="1" applyFont="1" applyFill="1" applyBorder="1" applyAlignment="1">
      <alignment horizontal="center" vertical="center" wrapText="1"/>
    </xf>
    <xf numFmtId="0" fontId="27" fillId="0" borderId="0" xfId="7" applyFont="1"/>
    <xf numFmtId="9" fontId="27" fillId="0" borderId="0" xfId="9" applyFont="1"/>
    <xf numFmtId="10" fontId="27" fillId="0" borderId="0" xfId="9" applyNumberFormat="1" applyFont="1" applyAlignment="1">
      <alignment horizontal="center" vertical="center"/>
    </xf>
    <xf numFmtId="43" fontId="19" fillId="3" borderId="24" xfId="8" applyFont="1" applyFill="1" applyBorder="1" applyAlignment="1">
      <alignment horizontal="center" vertical="center" wrapText="1"/>
    </xf>
    <xf numFmtId="164" fontId="15" fillId="0" borderId="28" xfId="7" applyNumberFormat="1" applyFont="1" applyBorder="1" applyAlignment="1">
      <alignment vertical="center"/>
    </xf>
    <xf numFmtId="164" fontId="15" fillId="0" borderId="38" xfId="7" applyNumberFormat="1" applyFont="1" applyBorder="1" applyAlignment="1">
      <alignment vertical="center"/>
    </xf>
    <xf numFmtId="164" fontId="15" fillId="0" borderId="20" xfId="7" applyNumberFormat="1" applyFont="1" applyBorder="1" applyAlignment="1">
      <alignment vertical="center"/>
    </xf>
    <xf numFmtId="0" fontId="5" fillId="18" borderId="0" xfId="7" applyFill="1"/>
    <xf numFmtId="0" fontId="15" fillId="18" borderId="13" xfId="0" applyFont="1" applyFill="1" applyBorder="1" applyAlignment="1">
      <alignment vertical="center" wrapText="1"/>
    </xf>
    <xf numFmtId="0" fontId="15" fillId="18" borderId="13" xfId="0" applyFont="1" applyFill="1" applyBorder="1" applyAlignment="1">
      <alignment horizontal="center" vertical="center" wrapText="1"/>
    </xf>
    <xf numFmtId="0" fontId="15" fillId="18" borderId="14" xfId="0" applyFont="1" applyFill="1" applyBorder="1" applyAlignment="1">
      <alignment vertical="center" wrapText="1"/>
    </xf>
    <xf numFmtId="164" fontId="11" fillId="18" borderId="0" xfId="0" applyNumberFormat="1" applyFont="1" applyFill="1" applyAlignment="1">
      <alignment horizontal="center" vertical="center"/>
    </xf>
    <xf numFmtId="9" fontId="0" fillId="18" borderId="0" xfId="9" applyFont="1" applyFill="1"/>
    <xf numFmtId="40" fontId="5" fillId="18" borderId="0" xfId="7" applyNumberFormat="1" applyFill="1"/>
    <xf numFmtId="10" fontId="0" fillId="18" borderId="0" xfId="9" applyNumberFormat="1" applyFont="1" applyFill="1" applyAlignment="1">
      <alignment horizontal="center" vertical="center"/>
    </xf>
    <xf numFmtId="14" fontId="15" fillId="18" borderId="14" xfId="0" applyNumberFormat="1" applyFont="1" applyFill="1" applyBorder="1" applyAlignment="1">
      <alignment vertical="center" wrapText="1"/>
    </xf>
    <xf numFmtId="0" fontId="15" fillId="18" borderId="23" xfId="0" applyFont="1" applyFill="1" applyBorder="1" applyAlignment="1">
      <alignment vertical="center" wrapText="1"/>
    </xf>
    <xf numFmtId="0" fontId="15" fillId="18" borderId="23" xfId="0" applyFont="1" applyFill="1" applyBorder="1" applyAlignment="1">
      <alignment horizontal="center" vertical="center" wrapText="1"/>
    </xf>
    <xf numFmtId="0" fontId="5" fillId="0" borderId="0" xfId="7" applyAlignment="1">
      <alignment horizontal="center"/>
    </xf>
    <xf numFmtId="0" fontId="45" fillId="6" borderId="13" xfId="0" applyFont="1" applyFill="1" applyBorder="1" applyAlignment="1">
      <alignment horizontal="center" vertical="center" wrapText="1"/>
    </xf>
    <xf numFmtId="40" fontId="5" fillId="0" borderId="0" xfId="7" applyNumberFormat="1" applyAlignment="1">
      <alignment horizontal="center"/>
    </xf>
    <xf numFmtId="9" fontId="0" fillId="0" borderId="0" xfId="9" applyFont="1" applyAlignment="1">
      <alignment horizontal="center"/>
    </xf>
    <xf numFmtId="164" fontId="11" fillId="0" borderId="13" xfId="0" applyNumberFormat="1" applyFont="1" applyBorder="1" applyAlignment="1">
      <alignment horizontal="center" vertical="center"/>
    </xf>
    <xf numFmtId="0" fontId="5" fillId="0" borderId="13" xfId="7" applyBorder="1"/>
    <xf numFmtId="9" fontId="0" fillId="0" borderId="13" xfId="9" applyFont="1" applyBorder="1"/>
    <xf numFmtId="0" fontId="0" fillId="0" borderId="13" xfId="0" applyBorder="1" applyAlignment="1">
      <alignment vertical="center"/>
    </xf>
    <xf numFmtId="0" fontId="15" fillId="0" borderId="13" xfId="0" applyFont="1" applyBorder="1" applyAlignment="1">
      <alignment vertical="center"/>
    </xf>
    <xf numFmtId="164" fontId="19" fillId="18" borderId="26" xfId="0" applyNumberFormat="1" applyFont="1" applyFill="1" applyBorder="1" applyAlignment="1">
      <alignment horizontal="center" vertical="center" wrapText="1"/>
    </xf>
    <xf numFmtId="164" fontId="19" fillId="18" borderId="27" xfId="0" applyNumberFormat="1" applyFont="1" applyFill="1" applyBorder="1" applyAlignment="1">
      <alignment horizontal="center" vertical="center" wrapText="1"/>
    </xf>
    <xf numFmtId="167" fontId="15" fillId="18" borderId="29" xfId="0" applyNumberFormat="1" applyFont="1" applyFill="1" applyBorder="1" applyAlignment="1">
      <alignment vertical="center"/>
    </xf>
    <xf numFmtId="167" fontId="15" fillId="18" borderId="14" xfId="0" applyNumberFormat="1" applyFont="1" applyFill="1" applyBorder="1" applyAlignment="1">
      <alignment vertical="center"/>
    </xf>
    <xf numFmtId="167" fontId="15" fillId="18" borderId="17" xfId="0" applyNumberFormat="1" applyFont="1" applyFill="1" applyBorder="1" applyAlignment="1">
      <alignment vertical="center"/>
    </xf>
    <xf numFmtId="167" fontId="15" fillId="18" borderId="18" xfId="0" applyNumberFormat="1" applyFont="1" applyFill="1" applyBorder="1" applyAlignment="1">
      <alignment vertical="center"/>
    </xf>
    <xf numFmtId="164" fontId="5" fillId="0" borderId="0" xfId="7" applyNumberFormat="1"/>
    <xf numFmtId="0" fontId="14" fillId="0" borderId="0" xfId="7" applyFont="1" applyAlignment="1">
      <alignment vertical="center"/>
    </xf>
    <xf numFmtId="164" fontId="14" fillId="0" borderId="0" xfId="7" applyNumberFormat="1" applyFont="1" applyAlignment="1">
      <alignment vertical="center"/>
    </xf>
    <xf numFmtId="40" fontId="14"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5" fillId="0" borderId="6" xfId="7" applyNumberFormat="1" applyFont="1" applyBorder="1" applyAlignment="1">
      <alignment vertical="center"/>
    </xf>
    <xf numFmtId="164" fontId="15" fillId="0" borderId="0" xfId="7" applyNumberFormat="1" applyFont="1" applyAlignment="1">
      <alignment vertical="center"/>
    </xf>
    <xf numFmtId="164" fontId="15" fillId="0" borderId="0" xfId="7" applyNumberFormat="1" applyFont="1" applyAlignment="1">
      <alignment horizontal="center" vertical="center"/>
    </xf>
    <xf numFmtId="164" fontId="15" fillId="0" borderId="7" xfId="7" applyNumberFormat="1" applyFont="1" applyBorder="1" applyAlignment="1">
      <alignment horizontal="center" vertical="center"/>
    </xf>
    <xf numFmtId="164" fontId="37" fillId="0" borderId="13" xfId="7" applyNumberFormat="1" applyFont="1" applyBorder="1" applyAlignment="1">
      <alignment vertical="center" wrapText="1"/>
    </xf>
    <xf numFmtId="0" fontId="15" fillId="0" borderId="40" xfId="0" applyFont="1" applyBorder="1" applyAlignment="1">
      <alignment horizontal="left" vertical="center" wrapText="1"/>
    </xf>
    <xf numFmtId="1" fontId="11" fillId="0" borderId="0" xfId="0" applyNumberFormat="1" applyFont="1" applyAlignment="1">
      <alignment horizontal="center" vertical="center"/>
    </xf>
    <xf numFmtId="0" fontId="15" fillId="0" borderId="13" xfId="0" applyFont="1" applyBorder="1" applyAlignment="1">
      <alignment horizontal="center" vertical="center" wrapText="1"/>
    </xf>
    <xf numFmtId="0" fontId="15" fillId="0" borderId="40" xfId="0" applyFont="1" applyBorder="1" applyAlignment="1">
      <alignment horizontal="center" vertical="center" wrapText="1"/>
    </xf>
    <xf numFmtId="0" fontId="16" fillId="18" borderId="19" xfId="0" applyFont="1" applyFill="1" applyBorder="1" applyAlignment="1">
      <alignment vertical="center" wrapText="1"/>
    </xf>
    <xf numFmtId="0" fontId="15" fillId="18" borderId="0" xfId="0" applyFont="1" applyFill="1" applyAlignment="1">
      <alignment vertical="center"/>
    </xf>
    <xf numFmtId="0" fontId="16" fillId="8" borderId="19" xfId="0" applyFont="1" applyFill="1" applyBorder="1" applyAlignment="1">
      <alignment vertical="center" wrapText="1"/>
    </xf>
    <xf numFmtId="0" fontId="16" fillId="0" borderId="13" xfId="0" applyFont="1" applyBorder="1" applyAlignment="1">
      <alignment vertical="center" wrapText="1"/>
    </xf>
    <xf numFmtId="0" fontId="11" fillId="0" borderId="33" xfId="0" applyFont="1" applyBorder="1" applyAlignment="1">
      <alignment vertical="center" wrapText="1"/>
    </xf>
    <xf numFmtId="164" fontId="11" fillId="0" borderId="29" xfId="7" applyNumberFormat="1" applyFont="1" applyBorder="1" applyAlignment="1">
      <alignment horizontal="right" vertical="center" wrapText="1"/>
    </xf>
    <xf numFmtId="44" fontId="8" fillId="0" borderId="29" xfId="10" applyFont="1" applyFill="1" applyBorder="1" applyAlignment="1">
      <alignment vertical="center"/>
    </xf>
    <xf numFmtId="0" fontId="41" fillId="0" borderId="13" xfId="7" applyFont="1" applyBorder="1" applyAlignment="1">
      <alignment horizontal="right" vertical="center" wrapText="1"/>
    </xf>
    <xf numFmtId="10" fontId="5" fillId="0" borderId="13" xfId="7" applyNumberFormat="1" applyBorder="1" applyAlignment="1">
      <alignment vertical="center" wrapText="1"/>
    </xf>
    <xf numFmtId="44" fontId="8" fillId="0" borderId="13" xfId="10" applyFont="1" applyFill="1" applyBorder="1" applyAlignment="1">
      <alignment vertical="center" wrapText="1"/>
    </xf>
    <xf numFmtId="0" fontId="11" fillId="0" borderId="13" xfId="7" applyFont="1" applyBorder="1" applyAlignment="1">
      <alignment horizontal="right" vertical="center"/>
    </xf>
    <xf numFmtId="9" fontId="5" fillId="0" borderId="13" xfId="7" applyNumberFormat="1" applyBorder="1" applyAlignment="1">
      <alignment vertical="center" wrapText="1"/>
    </xf>
    <xf numFmtId="164" fontId="11" fillId="0" borderId="13" xfId="7" applyNumberFormat="1" applyFont="1" applyBorder="1" applyAlignment="1">
      <alignment horizontal="right" vertical="center" wrapText="1"/>
    </xf>
    <xf numFmtId="169" fontId="0" fillId="0" borderId="13" xfId="9" applyNumberFormat="1" applyFont="1" applyFill="1" applyBorder="1" applyAlignment="1">
      <alignment vertical="center" wrapText="1"/>
    </xf>
    <xf numFmtId="44" fontId="9" fillId="0" borderId="13" xfId="10" applyFont="1" applyFill="1" applyBorder="1" applyAlignment="1">
      <alignment vertical="center" wrapText="1"/>
    </xf>
    <xf numFmtId="0" fontId="15" fillId="19" borderId="0" xfId="0" applyFont="1" applyFill="1" applyAlignment="1">
      <alignment vertical="center"/>
    </xf>
    <xf numFmtId="164" fontId="19" fillId="0" borderId="13" xfId="7" applyNumberFormat="1" applyFont="1" applyBorder="1" applyAlignment="1">
      <alignment horizontal="left" vertical="center"/>
    </xf>
    <xf numFmtId="0" fontId="19" fillId="3" borderId="53" xfId="7" applyFont="1" applyFill="1" applyBorder="1" applyAlignment="1">
      <alignment horizontal="center" vertical="center"/>
    </xf>
    <xf numFmtId="14" fontId="26" fillId="3" borderId="29" xfId="7" applyNumberFormat="1" applyFont="1" applyFill="1" applyBorder="1" applyAlignment="1">
      <alignment vertical="center" wrapText="1"/>
    </xf>
    <xf numFmtId="0" fontId="14" fillId="7" borderId="13" xfId="7" applyFont="1" applyFill="1" applyBorder="1" applyAlignment="1">
      <alignment vertical="center"/>
    </xf>
    <xf numFmtId="164" fontId="14" fillId="0" borderId="13" xfId="7" applyNumberFormat="1" applyFont="1" applyBorder="1" applyAlignment="1">
      <alignment vertical="center"/>
    </xf>
    <xf numFmtId="0" fontId="14" fillId="7" borderId="13" xfId="7" applyFont="1" applyFill="1" applyBorder="1" applyAlignment="1">
      <alignment horizontal="center" vertical="center"/>
    </xf>
    <xf numFmtId="0" fontId="44" fillId="0" borderId="0" xfId="7" applyFont="1" applyAlignment="1">
      <alignment vertical="center" textRotation="90"/>
    </xf>
    <xf numFmtId="0" fontId="11" fillId="0" borderId="0" xfId="0" applyFont="1" applyAlignment="1">
      <alignment vertical="center"/>
    </xf>
    <xf numFmtId="44" fontId="4" fillId="0" borderId="13" xfId="7" applyNumberFormat="1" applyFont="1" applyBorder="1" applyAlignment="1">
      <alignment vertical="center"/>
    </xf>
    <xf numFmtId="10" fontId="4" fillId="2" borderId="13" xfId="9" applyNumberFormat="1" applyFont="1" applyFill="1" applyBorder="1" applyAlignment="1">
      <alignment horizontal="center" vertical="center"/>
    </xf>
    <xf numFmtId="10" fontId="4" fillId="14" borderId="13" xfId="9" applyNumberFormat="1" applyFont="1" applyFill="1" applyBorder="1" applyAlignment="1">
      <alignment horizontal="center" vertical="center"/>
    </xf>
    <xf numFmtId="10" fontId="4" fillId="15" borderId="13" xfId="9" applyNumberFormat="1" applyFont="1" applyFill="1" applyBorder="1" applyAlignment="1">
      <alignment horizontal="center" vertical="center"/>
    </xf>
    <xf numFmtId="0" fontId="4" fillId="7" borderId="13" xfId="7" applyFont="1" applyFill="1" applyBorder="1" applyAlignment="1">
      <alignment vertical="center"/>
    </xf>
    <xf numFmtId="44" fontId="28" fillId="0" borderId="13" xfId="10" applyFont="1" applyBorder="1" applyAlignment="1">
      <alignment vertical="center" shrinkToFit="1"/>
    </xf>
    <xf numFmtId="44" fontId="28" fillId="0" borderId="13" xfId="10" applyFont="1" applyBorder="1" applyAlignment="1">
      <alignment horizontal="left" vertical="center" wrapText="1"/>
    </xf>
    <xf numFmtId="44" fontId="28" fillId="0" borderId="13" xfId="10" applyFont="1" applyBorder="1" applyAlignment="1">
      <alignment horizontal="left" vertical="center" shrinkToFit="1"/>
    </xf>
    <xf numFmtId="44" fontId="26" fillId="0" borderId="13" xfId="10" applyFont="1" applyBorder="1" applyAlignment="1">
      <alignment horizontal="left" vertical="center" shrinkToFit="1"/>
    </xf>
    <xf numFmtId="44" fontId="26" fillId="0" borderId="13" xfId="10" applyFont="1" applyFill="1" applyBorder="1" applyAlignment="1">
      <alignment vertical="center" shrinkToFit="1"/>
    </xf>
    <xf numFmtId="44" fontId="26" fillId="0" borderId="13" xfId="10" applyFont="1" applyFill="1" applyBorder="1" applyAlignment="1">
      <alignment horizontal="left" vertical="center" shrinkToFit="1"/>
    </xf>
    <xf numFmtId="0" fontId="11" fillId="0" borderId="0" xfId="7" applyFont="1" applyAlignment="1">
      <alignment horizontal="left" vertical="center"/>
    </xf>
    <xf numFmtId="0" fontId="3" fillId="0" borderId="13" xfId="0" applyFont="1" applyBorder="1" applyAlignment="1">
      <alignment horizontal="center" vertical="center" wrapText="1"/>
    </xf>
    <xf numFmtId="0" fontId="3" fillId="3" borderId="0" xfId="0" applyFont="1" applyFill="1"/>
    <xf numFmtId="0" fontId="3" fillId="0" borderId="0" xfId="0" applyFont="1"/>
    <xf numFmtId="0" fontId="3" fillId="0" borderId="13" xfId="0" applyFont="1" applyBorder="1" applyAlignment="1">
      <alignment horizontal="center" vertical="center"/>
    </xf>
    <xf numFmtId="0" fontId="17" fillId="0" borderId="0" xfId="0" applyFont="1" applyAlignment="1">
      <alignment vertical="center" wrapText="1"/>
    </xf>
    <xf numFmtId="44" fontId="48" fillId="20" borderId="0" xfId="11" applyNumberFormat="1"/>
    <xf numFmtId="10" fontId="48" fillId="20" borderId="0" xfId="11" applyNumberFormat="1"/>
    <xf numFmtId="40" fontId="48" fillId="20" borderId="0" xfId="11" applyNumberFormat="1"/>
    <xf numFmtId="0" fontId="50" fillId="0" borderId="39" xfId="0" applyFont="1" applyBorder="1" applyAlignment="1">
      <alignment vertical="center" wrapText="1"/>
    </xf>
    <xf numFmtId="0" fontId="17" fillId="0" borderId="39" xfId="0" applyFont="1" applyBorder="1" applyAlignment="1">
      <alignment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44" fontId="15" fillId="0" borderId="13" xfId="10" applyFont="1" applyBorder="1" applyAlignment="1">
      <alignment horizontal="left" vertical="center" shrinkToFit="1"/>
    </xf>
    <xf numFmtId="10" fontId="15" fillId="0" borderId="13" xfId="7" applyNumberFormat="1" applyFont="1" applyBorder="1" applyAlignment="1">
      <alignment horizontal="center" vertical="center" wrapText="1"/>
    </xf>
    <xf numFmtId="44" fontId="26" fillId="3" borderId="13" xfId="8" applyNumberFormat="1" applyFont="1" applyFill="1" applyBorder="1" applyAlignment="1">
      <alignment vertical="center" wrapText="1"/>
    </xf>
    <xf numFmtId="164" fontId="16" fillId="7" borderId="13" xfId="7" applyNumberFormat="1" applyFont="1" applyFill="1" applyBorder="1" applyAlignment="1">
      <alignment vertical="center"/>
    </xf>
    <xf numFmtId="44" fontId="16" fillId="7" borderId="13" xfId="7" applyNumberFormat="1" applyFont="1" applyFill="1" applyBorder="1" applyAlignment="1">
      <alignment vertical="center" wrapText="1"/>
    </xf>
    <xf numFmtId="164" fontId="16" fillId="7" borderId="13" xfId="7" applyNumberFormat="1" applyFont="1" applyFill="1" applyBorder="1" applyAlignment="1">
      <alignment vertical="center" wrapText="1"/>
    </xf>
    <xf numFmtId="9" fontId="16" fillId="7" borderId="13" xfId="9" applyFont="1" applyFill="1" applyBorder="1" applyAlignment="1">
      <alignment horizontal="right" vertical="center" wrapText="1"/>
    </xf>
    <xf numFmtId="44" fontId="16" fillId="13" borderId="13" xfId="10" applyFont="1" applyFill="1" applyBorder="1" applyAlignment="1">
      <alignment vertical="center" wrapText="1"/>
    </xf>
    <xf numFmtId="0" fontId="18" fillId="0" borderId="13" xfId="7" applyFont="1" applyBorder="1" applyAlignment="1">
      <alignment horizontal="left" vertical="center" wrapText="1"/>
    </xf>
    <xf numFmtId="44" fontId="15" fillId="0" borderId="13" xfId="10" applyFont="1" applyBorder="1" applyAlignment="1">
      <alignment horizontal="right" vertical="center" shrinkToFit="1"/>
    </xf>
    <xf numFmtId="44" fontId="18" fillId="0" borderId="13" xfId="10" applyFont="1" applyFill="1" applyBorder="1" applyAlignment="1">
      <alignment horizontal="right" vertical="center" wrapText="1"/>
    </xf>
    <xf numFmtId="44" fontId="15" fillId="0" borderId="13" xfId="10" applyFont="1" applyBorder="1" applyAlignment="1">
      <alignment horizontal="left" vertical="center" wrapText="1"/>
    </xf>
    <xf numFmtId="164" fontId="16" fillId="0" borderId="13" xfId="7" applyNumberFormat="1" applyFont="1" applyBorder="1" applyAlignment="1">
      <alignment horizontal="left" vertical="center" wrapText="1"/>
    </xf>
    <xf numFmtId="44" fontId="16" fillId="0" borderId="13" xfId="10" applyFont="1" applyBorder="1" applyAlignment="1">
      <alignment vertical="center" wrapText="1"/>
    </xf>
    <xf numFmtId="44" fontId="14" fillId="0" borderId="13" xfId="7" applyNumberFormat="1" applyFont="1" applyBorder="1"/>
    <xf numFmtId="44" fontId="19" fillId="7" borderId="13" xfId="10" applyFont="1" applyFill="1" applyBorder="1" applyAlignment="1">
      <alignment horizontal="center" vertical="center" wrapText="1"/>
    </xf>
    <xf numFmtId="164" fontId="16" fillId="0" borderId="13" xfId="7" applyNumberFormat="1" applyFont="1" applyBorder="1" applyAlignment="1">
      <alignment vertical="center" wrapText="1"/>
    </xf>
    <xf numFmtId="0" fontId="42" fillId="0" borderId="13" xfId="7" applyFont="1" applyBorder="1" applyAlignment="1">
      <alignment vertical="center" wrapText="1"/>
    </xf>
    <xf numFmtId="0" fontId="28" fillId="0" borderId="13" xfId="7" applyFont="1" applyBorder="1" applyAlignment="1">
      <alignment vertical="center" wrapText="1"/>
    </xf>
    <xf numFmtId="164" fontId="19" fillId="0" borderId="13" xfId="7" applyNumberFormat="1" applyFont="1" applyBorder="1" applyAlignment="1">
      <alignment horizontal="left" vertical="center" wrapText="1"/>
    </xf>
    <xf numFmtId="0" fontId="2" fillId="0" borderId="13" xfId="7" applyFont="1" applyBorder="1" applyAlignment="1">
      <alignment horizontal="center" vertical="center"/>
    </xf>
    <xf numFmtId="1" fontId="2" fillId="0" borderId="13" xfId="7" applyNumberFormat="1" applyFont="1" applyBorder="1" applyAlignment="1">
      <alignment horizontal="center" vertical="center"/>
    </xf>
    <xf numFmtId="4" fontId="5" fillId="0" borderId="29" xfId="7" applyNumberFormat="1" applyBorder="1" applyAlignment="1">
      <alignment vertical="center" wrapText="1"/>
    </xf>
    <xf numFmtId="4" fontId="5" fillId="0" borderId="13" xfId="7" applyNumberFormat="1" applyBorder="1" applyAlignment="1">
      <alignment vertical="center" wrapText="1"/>
    </xf>
    <xf numFmtId="43" fontId="5" fillId="0" borderId="13" xfId="1" applyFont="1" applyBorder="1" applyAlignment="1">
      <alignment vertical="center" wrapText="1"/>
    </xf>
    <xf numFmtId="0" fontId="1" fillId="0" borderId="13" xfId="7" applyFont="1" applyBorder="1" applyAlignment="1">
      <alignment vertical="center"/>
    </xf>
    <xf numFmtId="0" fontId="17" fillId="0" borderId="13" xfId="0" applyFont="1" applyBorder="1" applyAlignment="1">
      <alignment horizontal="center" vertical="center" wrapText="1"/>
    </xf>
    <xf numFmtId="0" fontId="14" fillId="0" borderId="13" xfId="0" applyFont="1" applyBorder="1" applyAlignment="1">
      <alignment horizontal="center" vertical="center"/>
    </xf>
    <xf numFmtId="0" fontId="50" fillId="0" borderId="39" xfId="0" applyFont="1" applyBorder="1" applyAlignment="1">
      <alignment horizontal="center" vertical="center" wrapText="1"/>
    </xf>
    <xf numFmtId="0" fontId="50" fillId="0" borderId="0" xfId="0" applyFont="1" applyAlignment="1">
      <alignment horizontal="center" vertical="center" wrapText="1"/>
    </xf>
    <xf numFmtId="0" fontId="50" fillId="0" borderId="54" xfId="0" applyFont="1" applyBorder="1" applyAlignment="1">
      <alignment horizontal="center" vertical="center" wrapText="1"/>
    </xf>
    <xf numFmtId="0" fontId="49" fillId="21" borderId="39" xfId="0" applyFont="1" applyFill="1" applyBorder="1" applyAlignment="1">
      <alignment horizontal="center" vertical="center" wrapText="1"/>
    </xf>
    <xf numFmtId="0" fontId="49" fillId="21" borderId="0" xfId="0" applyFont="1" applyFill="1" applyAlignment="1">
      <alignment horizontal="center" vertical="center" wrapText="1"/>
    </xf>
    <xf numFmtId="0" fontId="17" fillId="0" borderId="39" xfId="0" applyFont="1" applyBorder="1" applyAlignment="1">
      <alignment horizontal="center" vertical="center" wrapText="1"/>
    </xf>
    <xf numFmtId="0" fontId="17" fillId="0" borderId="0" xfId="0" applyFont="1" applyAlignment="1">
      <alignment horizontal="center"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28" fillId="0" borderId="19" xfId="0" applyFont="1" applyBorder="1" applyAlignment="1">
      <alignment horizontal="left" vertical="center" wrapText="1"/>
    </xf>
    <xf numFmtId="0" fontId="24" fillId="0" borderId="13" xfId="0" applyFont="1" applyBorder="1" applyAlignment="1">
      <alignment horizontal="left" vertical="center" wrapText="1"/>
    </xf>
    <xf numFmtId="0" fontId="24" fillId="0" borderId="14" xfId="0" applyFont="1" applyBorder="1" applyAlignment="1">
      <alignment horizontal="left" vertical="center" wrapText="1"/>
    </xf>
    <xf numFmtId="0" fontId="24" fillId="0" borderId="19"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0" fillId="6" borderId="19" xfId="0" applyFont="1" applyFill="1" applyBorder="1" applyAlignment="1">
      <alignment horizontal="center" vertical="center"/>
    </xf>
    <xf numFmtId="0" fontId="30" fillId="6" borderId="13" xfId="0" applyFont="1" applyFill="1" applyBorder="1" applyAlignment="1">
      <alignment horizontal="center" vertical="center"/>
    </xf>
    <xf numFmtId="0" fontId="30" fillId="6" borderId="14" xfId="0" applyFont="1" applyFill="1" applyBorder="1" applyAlignment="1">
      <alignment horizontal="center" vertical="center"/>
    </xf>
    <xf numFmtId="0" fontId="30" fillId="0" borderId="19" xfId="0" applyFont="1" applyBorder="1" applyAlignment="1">
      <alignment horizontal="center" vertical="center"/>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6" borderId="33" xfId="0" applyFont="1" applyFill="1" applyBorder="1" applyAlignment="1">
      <alignment horizontal="center" vertical="center"/>
    </xf>
    <xf numFmtId="0" fontId="30" fillId="6" borderId="40" xfId="0" applyFont="1" applyFill="1" applyBorder="1" applyAlignment="1">
      <alignment horizontal="center" vertical="center"/>
    </xf>
    <xf numFmtId="0" fontId="30" fillId="6" borderId="47" xfId="0" applyFont="1" applyFill="1" applyBorder="1" applyAlignment="1">
      <alignment horizontal="center" vertical="center"/>
    </xf>
    <xf numFmtId="0" fontId="15" fillId="0" borderId="3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47" xfId="0" applyFont="1" applyBorder="1" applyAlignment="1">
      <alignment horizontal="center"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15" fillId="0" borderId="30" xfId="0" applyFont="1" applyBorder="1" applyAlignment="1">
      <alignment horizontal="left" vertical="center" wrapText="1"/>
    </xf>
    <xf numFmtId="0" fontId="15" fillId="0" borderId="40" xfId="0" applyFont="1" applyBorder="1" applyAlignment="1">
      <alignment horizontal="left" vertical="center" wrapText="1"/>
    </xf>
    <xf numFmtId="0" fontId="15" fillId="0" borderId="12" xfId="0" applyFont="1" applyBorder="1" applyAlignment="1">
      <alignment horizontal="left" vertical="center" wrapText="1"/>
    </xf>
    <xf numFmtId="0" fontId="15" fillId="0" borderId="47"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7" fillId="0" borderId="30" xfId="0" applyFont="1" applyBorder="1" applyAlignment="1">
      <alignment horizontal="center" vertical="center"/>
    </xf>
    <xf numFmtId="0" fontId="27" fillId="0" borderId="40" xfId="0" applyFont="1" applyBorder="1" applyAlignment="1">
      <alignment horizontal="center" vertical="center"/>
    </xf>
    <xf numFmtId="0" fontId="15" fillId="0" borderId="30" xfId="0" applyFont="1" applyBorder="1" applyAlignment="1">
      <alignment horizontal="center" vertical="center"/>
    </xf>
    <xf numFmtId="0" fontId="15" fillId="0" borderId="40"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40" xfId="0" applyFont="1" applyBorder="1" applyAlignment="1">
      <alignment horizontal="left" vertical="center" wrapText="1"/>
    </xf>
    <xf numFmtId="0" fontId="18" fillId="0" borderId="12" xfId="0" applyFont="1" applyBorder="1" applyAlignment="1">
      <alignment horizontal="left" vertical="center" wrapText="1"/>
    </xf>
    <xf numFmtId="0" fontId="18" fillId="0" borderId="30"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7" xfId="0" applyFont="1" applyBorder="1" applyAlignment="1">
      <alignment horizontal="center" vertical="center" wrapText="1"/>
    </xf>
    <xf numFmtId="0" fontId="26" fillId="0" borderId="40" xfId="7" applyFont="1" applyBorder="1" applyAlignment="1">
      <alignment horizontal="left" vertical="center" wrapText="1"/>
    </xf>
    <xf numFmtId="0" fontId="26" fillId="0" borderId="12" xfId="7" applyFont="1" applyBorder="1" applyAlignment="1">
      <alignment horizontal="left" vertical="center" wrapText="1"/>
    </xf>
    <xf numFmtId="0" fontId="27" fillId="0" borderId="30" xfId="0" applyFont="1" applyBorder="1" applyAlignment="1">
      <alignment horizontal="left" vertical="center"/>
    </xf>
    <xf numFmtId="0" fontId="27" fillId="0" borderId="40" xfId="0" applyFont="1" applyBorder="1" applyAlignment="1">
      <alignment horizontal="left" vertical="center"/>
    </xf>
    <xf numFmtId="0" fontId="27" fillId="0" borderId="12" xfId="0" applyFont="1" applyBorder="1" applyAlignment="1">
      <alignment horizontal="left" vertical="center"/>
    </xf>
    <xf numFmtId="0" fontId="15" fillId="0" borderId="13" xfId="0" applyFont="1" applyBorder="1" applyAlignment="1">
      <alignment horizontal="left" vertical="center"/>
    </xf>
    <xf numFmtId="0" fontId="15" fillId="0" borderId="13" xfId="0" applyFont="1" applyBorder="1" applyAlignment="1">
      <alignment horizontal="center" vertical="center"/>
    </xf>
    <xf numFmtId="0" fontId="15" fillId="0" borderId="30" xfId="0" applyFont="1" applyBorder="1" applyAlignment="1">
      <alignment horizontal="left" vertical="center"/>
    </xf>
    <xf numFmtId="0" fontId="15" fillId="0" borderId="40" xfId="0" applyFont="1" applyBorder="1" applyAlignment="1">
      <alignment horizontal="left" vertical="center"/>
    </xf>
    <xf numFmtId="0" fontId="15" fillId="0" borderId="12" xfId="0" applyFont="1" applyBorder="1" applyAlignment="1">
      <alignment horizontal="left" vertical="center"/>
    </xf>
    <xf numFmtId="0" fontId="27" fillId="0" borderId="47" xfId="0" applyFont="1" applyBorder="1" applyAlignment="1">
      <alignment horizontal="center" vertical="center"/>
    </xf>
    <xf numFmtId="0" fontId="15" fillId="0" borderId="36" xfId="0" applyFont="1" applyBorder="1" applyAlignment="1">
      <alignment horizontal="left" vertical="center" wrapText="1"/>
    </xf>
    <xf numFmtId="0" fontId="15" fillId="0" borderId="37" xfId="0" applyFont="1" applyBorder="1" applyAlignment="1">
      <alignment horizontal="left" vertical="center" wrapText="1"/>
    </xf>
    <xf numFmtId="0" fontId="15" fillId="0" borderId="16" xfId="0" applyFont="1" applyBorder="1" applyAlignment="1">
      <alignment horizontal="left" vertical="center" wrapText="1"/>
    </xf>
    <xf numFmtId="0" fontId="15" fillId="0" borderId="15" xfId="0" applyFont="1" applyBorder="1" applyAlignment="1">
      <alignment horizontal="left" vertical="center" wrapText="1"/>
    </xf>
    <xf numFmtId="0" fontId="49" fillId="21" borderId="13" xfId="0" applyFont="1" applyFill="1" applyBorder="1" applyAlignment="1">
      <alignment horizontal="center" vertical="center" wrapText="1"/>
    </xf>
    <xf numFmtId="0" fontId="17" fillId="0" borderId="13" xfId="0" applyFont="1" applyBorder="1" applyAlignment="1">
      <alignment horizontal="left" vertical="center" wrapText="1"/>
    </xf>
    <xf numFmtId="164" fontId="24" fillId="7" borderId="13" xfId="7" applyNumberFormat="1" applyFont="1" applyFill="1" applyBorder="1" applyAlignment="1">
      <alignment horizontal="left" vertical="center" wrapText="1"/>
    </xf>
    <xf numFmtId="49" fontId="24" fillId="0" borderId="13" xfId="7" applyNumberFormat="1" applyFont="1" applyBorder="1" applyAlignment="1">
      <alignment horizontal="center" vertical="center"/>
    </xf>
    <xf numFmtId="1" fontId="14" fillId="8" borderId="52" xfId="1" applyNumberFormat="1" applyFont="1" applyFill="1" applyBorder="1" applyAlignment="1">
      <alignment horizontal="center" vertical="center"/>
    </xf>
    <xf numFmtId="10" fontId="14" fillId="8" borderId="56" xfId="9" applyNumberFormat="1" applyFont="1" applyFill="1" applyBorder="1" applyAlignment="1">
      <alignment horizontal="center" vertical="center" wrapText="1"/>
    </xf>
    <xf numFmtId="10" fontId="14" fillId="8" borderId="57" xfId="9" applyNumberFormat="1" applyFont="1" applyFill="1" applyBorder="1" applyAlignment="1">
      <alignment horizontal="center" vertical="center" wrapText="1"/>
    </xf>
    <xf numFmtId="164" fontId="24" fillId="7" borderId="13" xfId="7" applyNumberFormat="1" applyFont="1" applyFill="1" applyBorder="1" applyAlignment="1">
      <alignment horizontal="left" vertical="center"/>
    </xf>
    <xf numFmtId="164" fontId="26" fillId="0" borderId="13" xfId="7" applyNumberFormat="1" applyFont="1" applyBorder="1" applyAlignment="1">
      <alignment horizontal="center" vertical="center"/>
    </xf>
    <xf numFmtId="164" fontId="24" fillId="0" borderId="13" xfId="7" applyNumberFormat="1" applyFont="1" applyBorder="1" applyAlignment="1">
      <alignment vertical="center"/>
    </xf>
    <xf numFmtId="164" fontId="24" fillId="0" borderId="13" xfId="7" applyNumberFormat="1" applyFont="1" applyBorder="1" applyAlignment="1">
      <alignment horizontal="center" vertical="center" wrapText="1"/>
    </xf>
    <xf numFmtId="164" fontId="24" fillId="8" borderId="13" xfId="7" applyNumberFormat="1" applyFont="1" applyFill="1" applyBorder="1" applyAlignment="1">
      <alignment horizontal="left" vertical="center" wrapText="1"/>
    </xf>
    <xf numFmtId="49" fontId="24" fillId="8" borderId="13" xfId="7" applyNumberFormat="1" applyFont="1" applyFill="1" applyBorder="1" applyAlignment="1">
      <alignment horizontal="center" vertical="center"/>
    </xf>
    <xf numFmtId="164" fontId="15" fillId="18" borderId="34" xfId="0" applyNumberFormat="1" applyFont="1" applyFill="1" applyBorder="1" applyAlignment="1">
      <alignment vertical="center"/>
    </xf>
    <xf numFmtId="164" fontId="15" fillId="18" borderId="16" xfId="0" applyNumberFormat="1" applyFont="1" applyFill="1" applyBorder="1" applyAlignment="1">
      <alignment vertical="center"/>
    </xf>
    <xf numFmtId="43" fontId="15" fillId="18" borderId="36" xfId="1" applyFont="1" applyFill="1" applyBorder="1" applyAlignment="1">
      <alignment vertical="center"/>
    </xf>
    <xf numFmtId="43" fontId="15" fillId="18" borderId="37" xfId="1" applyFont="1" applyFill="1" applyBorder="1" applyAlignment="1">
      <alignment vertical="center"/>
    </xf>
    <xf numFmtId="43" fontId="15" fillId="18" borderId="16" xfId="1" applyFont="1" applyFill="1" applyBorder="1" applyAlignment="1">
      <alignment vertical="center"/>
    </xf>
    <xf numFmtId="164" fontId="19" fillId="7" borderId="23" xfId="7" applyNumberFormat="1" applyFont="1" applyFill="1" applyBorder="1" applyAlignment="1">
      <alignment horizontal="center" vertical="center" wrapText="1"/>
    </xf>
    <xf numFmtId="164" fontId="19" fillId="7" borderId="29" xfId="7" applyNumberFormat="1" applyFont="1" applyFill="1" applyBorder="1" applyAlignment="1">
      <alignment horizontal="center" vertical="center" wrapText="1"/>
    </xf>
    <xf numFmtId="164" fontId="26" fillId="0" borderId="13" xfId="7" applyNumberFormat="1" applyFont="1" applyBorder="1" applyAlignment="1">
      <alignment horizontal="center" vertical="top" wrapText="1"/>
    </xf>
    <xf numFmtId="164" fontId="26" fillId="0" borderId="30" xfId="7" applyNumberFormat="1" applyFont="1" applyBorder="1" applyAlignment="1">
      <alignment horizontal="center" vertical="top" wrapText="1"/>
    </xf>
    <xf numFmtId="164" fontId="26" fillId="0" borderId="40" xfId="7" applyNumberFormat="1" applyFont="1" applyBorder="1" applyAlignment="1">
      <alignment horizontal="center" vertical="top" wrapText="1"/>
    </xf>
    <xf numFmtId="164" fontId="26" fillId="0" borderId="12" xfId="7" applyNumberFormat="1" applyFont="1" applyBorder="1" applyAlignment="1">
      <alignment horizontal="center" vertical="top" wrapText="1"/>
    </xf>
    <xf numFmtId="0" fontId="25" fillId="18" borderId="46" xfId="0" applyFont="1" applyFill="1" applyBorder="1" applyAlignment="1">
      <alignment horizontal="center" vertical="center" wrapText="1"/>
    </xf>
    <xf numFmtId="0" fontId="25" fillId="18" borderId="55" xfId="0" applyFont="1" applyFill="1" applyBorder="1" applyAlignment="1">
      <alignment horizontal="center" vertical="center" wrapText="1"/>
    </xf>
    <xf numFmtId="0" fontId="25" fillId="18" borderId="49" xfId="0" applyFont="1" applyFill="1" applyBorder="1" applyAlignment="1">
      <alignment horizontal="center" vertical="center" wrapText="1"/>
    </xf>
    <xf numFmtId="164" fontId="19" fillId="18" borderId="2" xfId="0" applyNumberFormat="1" applyFont="1" applyFill="1" applyBorder="1" applyAlignment="1">
      <alignment horizontal="center" vertical="center" wrapText="1"/>
    </xf>
    <xf numFmtId="164" fontId="19" fillId="18" borderId="25" xfId="0" applyNumberFormat="1" applyFont="1" applyFill="1" applyBorder="1" applyAlignment="1">
      <alignment horizontal="center" vertical="center" wrapText="1"/>
    </xf>
    <xf numFmtId="164" fontId="19" fillId="18" borderId="31" xfId="0" applyNumberFormat="1" applyFont="1" applyFill="1" applyBorder="1" applyAlignment="1">
      <alignment horizontal="center" vertical="center" wrapText="1"/>
    </xf>
    <xf numFmtId="164" fontId="19" fillId="18" borderId="9" xfId="0" applyNumberFormat="1" applyFont="1" applyFill="1" applyBorder="1" applyAlignment="1">
      <alignment horizontal="center" vertical="center" wrapText="1"/>
    </xf>
    <xf numFmtId="164" fontId="15" fillId="18" borderId="32" xfId="0" applyNumberFormat="1" applyFont="1" applyFill="1" applyBorder="1" applyAlignment="1">
      <alignment horizontal="left" vertical="center"/>
    </xf>
    <xf numFmtId="164" fontId="15" fillId="18" borderId="11" xfId="0" applyNumberFormat="1" applyFont="1" applyFill="1" applyBorder="1" applyAlignment="1">
      <alignment horizontal="left" vertical="center"/>
    </xf>
    <xf numFmtId="43" fontId="15" fillId="18" borderId="35" xfId="1" applyFont="1" applyFill="1" applyBorder="1" applyAlignment="1">
      <alignment vertical="center"/>
    </xf>
    <xf numFmtId="43" fontId="15" fillId="18" borderId="10" xfId="1" applyFont="1" applyFill="1" applyBorder="1" applyAlignment="1">
      <alignment vertical="center"/>
    </xf>
    <xf numFmtId="43" fontId="15" fillId="18" borderId="11" xfId="1" applyFont="1" applyFill="1" applyBorder="1" applyAlignment="1">
      <alignment vertical="center"/>
    </xf>
    <xf numFmtId="164" fontId="15" fillId="18" borderId="33" xfId="0" applyNumberFormat="1" applyFont="1" applyFill="1" applyBorder="1" applyAlignment="1">
      <alignment horizontal="left" vertical="center"/>
    </xf>
    <xf numFmtId="164" fontId="15" fillId="18" borderId="12" xfId="0" applyNumberFormat="1" applyFont="1" applyFill="1" applyBorder="1" applyAlignment="1">
      <alignment horizontal="left" vertical="center"/>
    </xf>
    <xf numFmtId="43" fontId="15" fillId="18" borderId="30" xfId="1" applyFont="1" applyFill="1" applyBorder="1" applyAlignment="1">
      <alignment vertical="center"/>
    </xf>
    <xf numFmtId="43" fontId="15" fillId="18" borderId="40" xfId="1" applyFont="1" applyFill="1" applyBorder="1" applyAlignment="1">
      <alignment vertical="center"/>
    </xf>
    <xf numFmtId="43" fontId="15" fillId="18" borderId="12" xfId="1" applyFont="1" applyFill="1" applyBorder="1" applyAlignment="1">
      <alignment vertical="center"/>
    </xf>
    <xf numFmtId="0" fontId="25" fillId="6" borderId="33" xfId="0" applyFont="1" applyFill="1" applyBorder="1" applyAlignment="1">
      <alignment horizontal="center" vertical="center" wrapText="1"/>
    </xf>
    <xf numFmtId="0" fontId="25" fillId="6" borderId="40" xfId="0" applyFont="1" applyFill="1" applyBorder="1" applyAlignment="1">
      <alignment horizontal="center" vertical="center" wrapText="1"/>
    </xf>
    <xf numFmtId="0" fontId="25" fillId="6" borderId="47" xfId="0" applyFont="1" applyFill="1" applyBorder="1" applyAlignment="1">
      <alignment horizontal="center" vertical="center" wrapText="1"/>
    </xf>
    <xf numFmtId="0" fontId="15" fillId="18" borderId="19" xfId="0" applyFont="1" applyFill="1" applyBorder="1" applyAlignment="1">
      <alignment horizontal="left" vertical="center" wrapText="1"/>
    </xf>
    <xf numFmtId="0" fontId="15" fillId="18" borderId="30" xfId="0" applyFont="1" applyFill="1" applyBorder="1" applyAlignment="1">
      <alignment horizontal="center" vertical="center" wrapText="1"/>
    </xf>
    <xf numFmtId="0" fontId="15" fillId="18" borderId="12" xfId="0" applyFont="1" applyFill="1" applyBorder="1" applyAlignment="1">
      <alignment horizontal="center" vertical="center" wrapText="1"/>
    </xf>
    <xf numFmtId="0" fontId="23" fillId="18" borderId="19" xfId="0" applyFont="1" applyFill="1" applyBorder="1" applyAlignment="1">
      <alignment horizontal="left" vertical="center" wrapText="1"/>
    </xf>
    <xf numFmtId="0" fontId="23" fillId="18" borderId="13" xfId="0" applyFont="1" applyFill="1" applyBorder="1" applyAlignment="1">
      <alignment horizontal="left" vertical="center" wrapText="1"/>
    </xf>
    <xf numFmtId="0" fontId="15" fillId="18" borderId="22" xfId="0" applyFont="1" applyFill="1" applyBorder="1" applyAlignment="1">
      <alignment horizontal="left" vertical="center" wrapText="1"/>
    </xf>
    <xf numFmtId="0" fontId="15" fillId="18" borderId="23" xfId="0" applyFont="1" applyFill="1" applyBorder="1" applyAlignment="1">
      <alignment horizontal="left" vertical="center" wrapText="1"/>
    </xf>
    <xf numFmtId="0" fontId="15" fillId="18" borderId="41" xfId="0" applyFont="1" applyFill="1" applyBorder="1" applyAlignment="1">
      <alignment horizontal="center" vertical="center" wrapText="1"/>
    </xf>
    <xf numFmtId="0" fontId="15" fillId="18" borderId="43" xfId="0" applyFont="1" applyFill="1" applyBorder="1" applyAlignment="1">
      <alignment horizontal="center" vertical="center" wrapText="1"/>
    </xf>
    <xf numFmtId="0" fontId="15" fillId="18" borderId="48" xfId="0" applyFont="1" applyFill="1" applyBorder="1" applyAlignment="1">
      <alignment horizontal="center" vertical="center" wrapText="1"/>
    </xf>
    <xf numFmtId="14" fontId="15" fillId="0" borderId="13" xfId="7" applyNumberFormat="1" applyFont="1" applyBorder="1" applyAlignment="1">
      <alignment horizontal="center" vertical="center"/>
    </xf>
    <xf numFmtId="164" fontId="15" fillId="0" borderId="30" xfId="7" applyNumberFormat="1" applyFont="1" applyBorder="1" applyAlignment="1">
      <alignment vertical="center"/>
    </xf>
    <xf numFmtId="164" fontId="15" fillId="0" borderId="12" xfId="7" applyNumberFormat="1" applyFont="1" applyBorder="1" applyAlignment="1">
      <alignment vertical="center"/>
    </xf>
    <xf numFmtId="164" fontId="15" fillId="0" borderId="29" xfId="7" applyNumberFormat="1" applyFont="1" applyBorder="1" applyAlignment="1">
      <alignment vertical="center"/>
    </xf>
    <xf numFmtId="164" fontId="15" fillId="0" borderId="21" xfId="7" applyNumberFormat="1" applyFont="1" applyBorder="1" applyAlignment="1">
      <alignment vertical="center"/>
    </xf>
    <xf numFmtId="14" fontId="15" fillId="0" borderId="36" xfId="7" applyNumberFormat="1" applyFont="1" applyBorder="1" applyAlignment="1">
      <alignment horizontal="center" vertical="center"/>
    </xf>
    <xf numFmtId="14" fontId="15" fillId="0" borderId="37" xfId="7" applyNumberFormat="1" applyFont="1" applyBorder="1" applyAlignment="1">
      <alignment horizontal="center" vertical="center"/>
    </xf>
    <xf numFmtId="14" fontId="15" fillId="0" borderId="16" xfId="7" applyNumberFormat="1" applyFont="1" applyBorder="1" applyAlignment="1">
      <alignment horizontal="center" vertical="center"/>
    </xf>
    <xf numFmtId="164" fontId="15" fillId="0" borderId="36" xfId="7" applyNumberFormat="1" applyFont="1" applyBorder="1" applyAlignment="1">
      <alignment vertical="center"/>
    </xf>
    <xf numFmtId="164" fontId="15" fillId="0" borderId="16" xfId="7" applyNumberFormat="1" applyFont="1" applyBorder="1" applyAlignment="1">
      <alignment vertical="center"/>
    </xf>
    <xf numFmtId="164" fontId="15" fillId="0" borderId="17" xfId="7" applyNumberFormat="1" applyFont="1" applyBorder="1" applyAlignment="1">
      <alignment vertical="center"/>
    </xf>
    <xf numFmtId="164" fontId="15" fillId="0" borderId="18" xfId="7" applyNumberFormat="1" applyFont="1" applyBorder="1" applyAlignment="1">
      <alignment vertical="center"/>
    </xf>
    <xf numFmtId="0" fontId="19" fillId="0" borderId="30" xfId="7" applyFont="1" applyBorder="1" applyAlignment="1">
      <alignment horizontal="center" vertical="center" wrapText="1"/>
    </xf>
    <xf numFmtId="0" fontId="19" fillId="0" borderId="12" xfId="7" applyFont="1" applyBorder="1" applyAlignment="1">
      <alignment horizontal="center" vertical="center" wrapText="1"/>
    </xf>
    <xf numFmtId="0" fontId="29" fillId="0" borderId="30" xfId="7" applyFont="1" applyBorder="1" applyAlignment="1">
      <alignment horizontal="center" vertical="center" wrapText="1"/>
    </xf>
    <xf numFmtId="0" fontId="29" fillId="0" borderId="12" xfId="7" applyFont="1" applyBorder="1" applyAlignment="1">
      <alignment horizontal="center" vertical="center" wrapText="1"/>
    </xf>
    <xf numFmtId="44" fontId="39" fillId="11" borderId="30" xfId="7" applyNumberFormat="1" applyFont="1" applyFill="1" applyBorder="1" applyAlignment="1">
      <alignment horizontal="center" vertical="center"/>
    </xf>
    <xf numFmtId="44" fontId="39" fillId="11" borderId="40" xfId="7" applyNumberFormat="1" applyFont="1" applyFill="1" applyBorder="1" applyAlignment="1">
      <alignment horizontal="center" vertical="center"/>
    </xf>
    <xf numFmtId="43" fontId="19" fillId="3" borderId="31" xfId="8" applyFont="1" applyFill="1" applyBorder="1" applyAlignment="1">
      <alignment horizontal="center" vertical="center" wrapText="1"/>
    </xf>
    <xf numFmtId="43" fontId="19" fillId="3" borderId="9" xfId="8" applyFont="1" applyFill="1" applyBorder="1" applyAlignment="1">
      <alignment horizontal="center" vertical="center" wrapText="1"/>
    </xf>
    <xf numFmtId="43" fontId="19" fillId="3" borderId="25" xfId="8" applyFont="1" applyFill="1" applyBorder="1" applyAlignment="1">
      <alignment horizontal="center" vertical="center" wrapText="1"/>
    </xf>
    <xf numFmtId="0" fontId="19" fillId="0" borderId="31" xfId="7" applyFont="1" applyBorder="1" applyAlignment="1">
      <alignment horizontal="center" vertical="center" wrapText="1"/>
    </xf>
    <xf numFmtId="0" fontId="19" fillId="0" borderId="25" xfId="7" applyFont="1" applyBorder="1" applyAlignment="1">
      <alignment horizontal="center" vertical="center" wrapText="1"/>
    </xf>
    <xf numFmtId="0" fontId="19" fillId="3" borderId="31" xfId="7" applyFont="1" applyFill="1" applyBorder="1" applyAlignment="1">
      <alignment horizontal="center" vertical="center" wrapText="1"/>
    </xf>
    <xf numFmtId="0" fontId="19" fillId="3" borderId="3" xfId="7" applyFont="1" applyFill="1" applyBorder="1" applyAlignment="1">
      <alignment horizontal="center" vertical="center" wrapText="1"/>
    </xf>
    <xf numFmtId="14" fontId="15" fillId="0" borderId="50" xfId="7" applyNumberFormat="1" applyFont="1" applyBorder="1" applyAlignment="1">
      <alignment horizontal="center" vertical="center"/>
    </xf>
    <xf numFmtId="14" fontId="15" fillId="0" borderId="1" xfId="7" applyNumberFormat="1" applyFont="1" applyBorder="1" applyAlignment="1">
      <alignment horizontal="center" vertical="center"/>
    </xf>
    <xf numFmtId="14" fontId="15" fillId="0" borderId="51" xfId="7" applyNumberFormat="1" applyFont="1" applyBorder="1" applyAlignment="1">
      <alignment horizontal="center" vertical="center"/>
    </xf>
    <xf numFmtId="164" fontId="15" fillId="0" borderId="35" xfId="7" applyNumberFormat="1" applyFont="1" applyBorder="1" applyAlignment="1">
      <alignment vertical="center"/>
    </xf>
    <xf numFmtId="164" fontId="15" fillId="0" borderId="11" xfId="7" applyNumberFormat="1" applyFont="1" applyBorder="1" applyAlignment="1">
      <alignment vertical="center"/>
    </xf>
    <xf numFmtId="0" fontId="19" fillId="0" borderId="23" xfId="7" applyFont="1" applyBorder="1" applyAlignment="1">
      <alignment horizontal="center" vertical="center" wrapText="1"/>
    </xf>
    <xf numFmtId="0" fontId="19" fillId="0" borderId="52" xfId="7" applyFont="1" applyBorder="1" applyAlignment="1">
      <alignment horizontal="center" vertical="center" wrapText="1"/>
    </xf>
    <xf numFmtId="0" fontId="19" fillId="0" borderId="29" xfId="7" applyFont="1" applyBorder="1" applyAlignment="1">
      <alignment horizontal="center" vertical="center" wrapText="1"/>
    </xf>
    <xf numFmtId="0" fontId="19" fillId="0" borderId="41" xfId="7" applyFont="1" applyBorder="1" applyAlignment="1">
      <alignment horizontal="center" vertical="center" wrapText="1"/>
    </xf>
    <xf numFmtId="0" fontId="19" fillId="0" borderId="42" xfId="7" applyFont="1" applyBorder="1" applyAlignment="1">
      <alignment horizontal="center" vertical="center" wrapText="1"/>
    </xf>
    <xf numFmtId="0" fontId="19" fillId="0" borderId="43" xfId="7" applyFont="1" applyBorder="1" applyAlignment="1">
      <alignment horizontal="center" vertical="center" wrapText="1"/>
    </xf>
    <xf numFmtId="0" fontId="19" fillId="0" borderId="39" xfId="7" applyFont="1" applyBorder="1" applyAlignment="1">
      <alignment horizontal="center" vertical="center" wrapText="1"/>
    </xf>
    <xf numFmtId="0" fontId="19" fillId="0" borderId="0" xfId="7" applyFont="1" applyAlignment="1">
      <alignment horizontal="center" vertical="center" wrapText="1"/>
    </xf>
    <xf numFmtId="0" fontId="19" fillId="0" borderId="54" xfId="7" applyFont="1" applyBorder="1" applyAlignment="1">
      <alignment horizontal="center" vertical="center" wrapText="1"/>
    </xf>
    <xf numFmtId="0" fontId="19" fillId="0" borderId="44" xfId="7" applyFont="1" applyBorder="1" applyAlignment="1">
      <alignment horizontal="center" vertical="center" wrapText="1"/>
    </xf>
    <xf numFmtId="0" fontId="19" fillId="0" borderId="55" xfId="7" applyFont="1" applyBorder="1" applyAlignment="1">
      <alignment horizontal="center" vertical="center" wrapText="1"/>
    </xf>
    <xf numFmtId="0" fontId="19" fillId="0" borderId="45" xfId="7" applyFont="1" applyBorder="1" applyAlignment="1">
      <alignment horizontal="center" vertical="center" wrapText="1"/>
    </xf>
    <xf numFmtId="164" fontId="9" fillId="0" borderId="30" xfId="7" applyNumberFormat="1" applyFont="1" applyBorder="1" applyAlignment="1">
      <alignment horizontal="center" vertical="center" wrapText="1"/>
    </xf>
    <xf numFmtId="164" fontId="9" fillId="0" borderId="12" xfId="7" applyNumberFormat="1" applyFont="1" applyBorder="1" applyAlignment="1">
      <alignment horizontal="center" vertical="center" wrapText="1"/>
    </xf>
    <xf numFmtId="164" fontId="19" fillId="7" borderId="13" xfId="7" applyNumberFormat="1" applyFont="1" applyFill="1" applyBorder="1" applyAlignment="1">
      <alignment vertical="center" wrapText="1"/>
    </xf>
    <xf numFmtId="0" fontId="25" fillId="6" borderId="33" xfId="7" applyFont="1" applyFill="1" applyBorder="1" applyAlignment="1">
      <alignment horizontal="center" vertical="center" wrapText="1"/>
    </xf>
    <xf numFmtId="0" fontId="25" fillId="6" borderId="40" xfId="7" applyFont="1" applyFill="1" applyBorder="1" applyAlignment="1">
      <alignment horizontal="center" vertical="center" wrapText="1"/>
    </xf>
    <xf numFmtId="0" fontId="25" fillId="6" borderId="47" xfId="7" applyFont="1" applyFill="1" applyBorder="1" applyAlignment="1">
      <alignment horizontal="center" vertical="center" wrapText="1"/>
    </xf>
    <xf numFmtId="14" fontId="11" fillId="0" borderId="30" xfId="7" applyNumberFormat="1" applyFont="1" applyBorder="1" applyAlignment="1">
      <alignment horizontal="center" vertical="center"/>
    </xf>
    <xf numFmtId="14" fontId="11" fillId="0" borderId="12" xfId="7" applyNumberFormat="1" applyFont="1" applyBorder="1" applyAlignment="1">
      <alignment horizontal="center" vertical="center"/>
    </xf>
    <xf numFmtId="0" fontId="14" fillId="0" borderId="34" xfId="7" applyFont="1" applyBorder="1" applyAlignment="1">
      <alignment horizontal="center" vertical="center"/>
    </xf>
    <xf numFmtId="0" fontId="14" fillId="0" borderId="16" xfId="7" applyFont="1" applyBorder="1" applyAlignment="1">
      <alignment horizontal="center" vertical="center"/>
    </xf>
    <xf numFmtId="44" fontId="14" fillId="0" borderId="36" xfId="7" applyNumberFormat="1" applyFont="1" applyBorder="1" applyAlignment="1">
      <alignment horizontal="center" vertical="center"/>
    </xf>
    <xf numFmtId="44" fontId="14" fillId="0" borderId="16" xfId="7" applyNumberFormat="1" applyFont="1" applyBorder="1" applyAlignment="1">
      <alignment horizontal="center" vertical="center"/>
    </xf>
    <xf numFmtId="0" fontId="14" fillId="0" borderId="36" xfId="7" applyFont="1" applyBorder="1" applyAlignment="1">
      <alignment horizontal="center" vertical="center"/>
    </xf>
    <xf numFmtId="0" fontId="14" fillId="0" borderId="37" xfId="7" applyFont="1" applyBorder="1" applyAlignment="1">
      <alignment horizontal="center" vertical="center"/>
    </xf>
    <xf numFmtId="0" fontId="29" fillId="0" borderId="39" xfId="7" applyFont="1" applyBorder="1" applyAlignment="1">
      <alignment horizontal="center" vertical="center" wrapText="1"/>
    </xf>
    <xf numFmtId="0" fontId="29" fillId="0" borderId="54" xfId="7" applyFont="1" applyBorder="1" applyAlignment="1">
      <alignment horizontal="center" vertical="center" wrapText="1"/>
    </xf>
    <xf numFmtId="0" fontId="29" fillId="0" borderId="44" xfId="7" applyFont="1" applyBorder="1" applyAlignment="1">
      <alignment horizontal="center" vertical="center" wrapText="1"/>
    </xf>
    <xf numFmtId="0" fontId="29" fillId="0" borderId="45" xfId="7" applyFont="1" applyBorder="1" applyAlignment="1">
      <alignment horizontal="center" vertical="center" wrapText="1"/>
    </xf>
    <xf numFmtId="0" fontId="16" fillId="3" borderId="13" xfId="7" applyFont="1" applyFill="1" applyBorder="1" applyAlignment="1">
      <alignment horizontal="center" vertical="center" wrapText="1"/>
    </xf>
    <xf numFmtId="164" fontId="16" fillId="0" borderId="13" xfId="7" applyNumberFormat="1" applyFont="1" applyBorder="1" applyAlignment="1">
      <alignment horizontal="center" vertical="center" wrapText="1"/>
    </xf>
    <xf numFmtId="166" fontId="16" fillId="0" borderId="13" xfId="7" applyNumberFormat="1" applyFont="1" applyBorder="1" applyAlignment="1">
      <alignment horizontal="center" vertical="center" wrapText="1"/>
    </xf>
    <xf numFmtId="10" fontId="5" fillId="0" borderId="13" xfId="7" applyNumberFormat="1" applyBorder="1" applyAlignment="1">
      <alignment horizontal="center" vertical="center"/>
    </xf>
    <xf numFmtId="44" fontId="16" fillId="0" borderId="13" xfId="10" applyFont="1" applyFill="1" applyBorder="1" applyAlignment="1">
      <alignment horizontal="center" vertical="center" wrapText="1"/>
    </xf>
    <xf numFmtId="44" fontId="39" fillId="11" borderId="12" xfId="7" applyNumberFormat="1" applyFont="1" applyFill="1" applyBorder="1" applyAlignment="1">
      <alignment horizontal="center" vertical="center"/>
    </xf>
    <xf numFmtId="164" fontId="16" fillId="12" borderId="13" xfId="7" applyNumberFormat="1" applyFont="1" applyFill="1" applyBorder="1" applyAlignment="1">
      <alignment horizontal="center" vertical="center" wrapText="1"/>
    </xf>
    <xf numFmtId="0" fontId="18" fillId="0" borderId="13" xfId="7" applyFont="1" applyBorder="1" applyAlignment="1">
      <alignment horizontal="center" vertical="center" wrapText="1"/>
    </xf>
    <xf numFmtId="164" fontId="19" fillId="7" borderId="13" xfId="7" applyNumberFormat="1" applyFont="1" applyFill="1" applyBorder="1" applyAlignment="1">
      <alignment horizontal="center" vertical="center" wrapText="1"/>
    </xf>
    <xf numFmtId="0" fontId="5" fillId="0" borderId="55" xfId="7" applyBorder="1" applyAlignment="1">
      <alignment horizontal="center" vertical="center"/>
    </xf>
    <xf numFmtId="0" fontId="5" fillId="0" borderId="45" xfId="7" applyBorder="1" applyAlignment="1">
      <alignment horizontal="center" vertical="center"/>
    </xf>
    <xf numFmtId="0" fontId="26" fillId="3" borderId="29" xfId="7" applyFont="1" applyFill="1" applyBorder="1" applyAlignment="1">
      <alignment horizontal="center" vertical="center" wrapText="1"/>
    </xf>
    <xf numFmtId="0" fontId="26" fillId="3" borderId="13" xfId="7" applyFont="1" applyFill="1" applyBorder="1" applyAlignment="1">
      <alignment horizontal="left" vertical="center" wrapText="1"/>
    </xf>
    <xf numFmtId="0" fontId="26" fillId="4" borderId="13" xfId="7" applyFont="1" applyFill="1" applyBorder="1" applyAlignment="1">
      <alignment horizontal="center" vertical="center" wrapText="1"/>
    </xf>
    <xf numFmtId="0" fontId="25" fillId="11" borderId="13" xfId="7" applyFont="1" applyFill="1" applyBorder="1" applyAlignment="1">
      <alignment horizontal="center" vertical="center" wrapText="1"/>
    </xf>
    <xf numFmtId="0" fontId="16" fillId="12" borderId="13" xfId="7" applyFont="1" applyFill="1" applyBorder="1" applyAlignment="1">
      <alignment horizontal="center" vertical="center" wrapText="1"/>
    </xf>
    <xf numFmtId="44" fontId="16" fillId="12" borderId="13" xfId="7" applyNumberFormat="1" applyFont="1" applyFill="1" applyBorder="1" applyAlignment="1">
      <alignment horizontal="center" vertical="center" wrapText="1"/>
    </xf>
    <xf numFmtId="0" fontId="19" fillId="0" borderId="13" xfId="7" applyFont="1" applyBorder="1" applyAlignment="1">
      <alignment horizontal="left" vertical="center" wrapText="1"/>
    </xf>
    <xf numFmtId="14" fontId="26" fillId="0" borderId="13" xfId="7" applyNumberFormat="1" applyFont="1" applyBorder="1" applyAlignment="1">
      <alignment vertical="center"/>
    </xf>
    <xf numFmtId="0" fontId="25" fillId="6" borderId="53" xfId="7" applyFont="1" applyFill="1" applyBorder="1" applyAlignment="1">
      <alignment horizontal="center" vertical="center" wrapText="1"/>
    </xf>
    <xf numFmtId="164" fontId="26" fillId="0" borderId="13" xfId="7" applyNumberFormat="1" applyFont="1" applyBorder="1" applyAlignment="1">
      <alignment horizontal="left" vertical="center"/>
    </xf>
    <xf numFmtId="0" fontId="19" fillId="3" borderId="53" xfId="7" applyFont="1" applyFill="1" applyBorder="1" applyAlignment="1">
      <alignment horizontal="center" vertical="center"/>
    </xf>
    <xf numFmtId="164" fontId="26" fillId="0" borderId="13" xfId="7" applyNumberFormat="1" applyFont="1" applyBorder="1" applyAlignment="1">
      <alignment vertical="center"/>
    </xf>
    <xf numFmtId="0" fontId="19" fillId="18" borderId="13" xfId="7" applyFont="1" applyFill="1" applyBorder="1" applyAlignment="1">
      <alignment horizontal="left" vertical="center" wrapText="1"/>
    </xf>
    <xf numFmtId="164" fontId="26" fillId="18" borderId="13" xfId="7" applyNumberFormat="1" applyFont="1" applyFill="1" applyBorder="1" applyAlignment="1">
      <alignment horizontal="left" vertical="center"/>
    </xf>
    <xf numFmtId="0" fontId="26" fillId="18" borderId="13" xfId="7" applyFont="1" applyFill="1" applyBorder="1" applyAlignment="1">
      <alignment horizontal="center" vertical="center"/>
    </xf>
    <xf numFmtId="164" fontId="19" fillId="0" borderId="13" xfId="7" applyNumberFormat="1" applyFont="1" applyBorder="1" applyAlignment="1">
      <alignment horizontal="left" vertical="center" wrapText="1"/>
    </xf>
    <xf numFmtId="0" fontId="25" fillId="6" borderId="13" xfId="7" applyFont="1" applyFill="1" applyBorder="1" applyAlignment="1">
      <alignment horizontal="center" vertical="center" wrapText="1"/>
    </xf>
    <xf numFmtId="0" fontId="19" fillId="3" borderId="13" xfId="7" applyFont="1" applyFill="1" applyBorder="1" applyAlignment="1">
      <alignment horizontal="left" vertical="center" wrapText="1"/>
    </xf>
    <xf numFmtId="0" fontId="19" fillId="0" borderId="13" xfId="7" applyFont="1" applyBorder="1" applyAlignment="1">
      <alignment horizontal="center" vertical="center" wrapText="1"/>
    </xf>
    <xf numFmtId="164" fontId="26" fillId="0" borderId="13" xfId="7" applyNumberFormat="1" applyFont="1" applyBorder="1" applyAlignment="1">
      <alignment vertical="center" wrapText="1"/>
    </xf>
    <xf numFmtId="164" fontId="26" fillId="0" borderId="13" xfId="7" applyNumberFormat="1" applyFont="1" applyBorder="1" applyAlignment="1">
      <alignment horizontal="left" vertical="center" wrapText="1"/>
    </xf>
    <xf numFmtId="164" fontId="51" fillId="0" borderId="13" xfId="12" applyNumberFormat="1" applyFill="1" applyBorder="1" applyAlignment="1">
      <alignment horizontal="center" vertical="center" wrapText="1"/>
    </xf>
    <xf numFmtId="164" fontId="26" fillId="0" borderId="13" xfId="7" applyNumberFormat="1" applyFont="1" applyBorder="1" applyAlignment="1">
      <alignment horizontal="center" vertical="center" wrapText="1"/>
    </xf>
    <xf numFmtId="14" fontId="26" fillId="0" borderId="13" xfId="7" applyNumberFormat="1" applyFont="1" applyBorder="1" applyAlignment="1">
      <alignment horizontal="left" vertical="center"/>
    </xf>
    <xf numFmtId="14" fontId="14" fillId="0" borderId="13" xfId="8" applyNumberFormat="1" applyFont="1" applyFill="1" applyBorder="1" applyAlignment="1">
      <alignment horizontal="center" vertical="center"/>
    </xf>
    <xf numFmtId="0" fontId="50" fillId="0" borderId="13" xfId="0" applyFont="1" applyBorder="1" applyAlignment="1">
      <alignment horizontal="center" vertical="center" wrapText="1"/>
    </xf>
    <xf numFmtId="14" fontId="26" fillId="0" borderId="13" xfId="7" applyNumberFormat="1" applyFont="1" applyBorder="1" applyAlignment="1">
      <alignment horizontal="center" vertical="center"/>
    </xf>
    <xf numFmtId="0" fontId="19" fillId="3" borderId="13" xfId="7" applyFont="1" applyFill="1" applyBorder="1" applyAlignment="1">
      <alignment vertical="center" wrapText="1"/>
    </xf>
    <xf numFmtId="164" fontId="26" fillId="18" borderId="13" xfId="7" applyNumberFormat="1" applyFont="1" applyFill="1" applyBorder="1" applyAlignment="1">
      <alignment vertical="center"/>
    </xf>
    <xf numFmtId="165" fontId="27" fillId="18" borderId="13" xfId="8" applyNumberFormat="1" applyFont="1" applyFill="1" applyBorder="1" applyAlignment="1">
      <alignment horizontal="center" vertical="center" wrapText="1"/>
    </xf>
    <xf numFmtId="165" fontId="27" fillId="0" borderId="13" xfId="8" applyNumberFormat="1" applyFont="1" applyFill="1" applyBorder="1" applyAlignment="1">
      <alignment horizontal="center" vertical="center" wrapText="1"/>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jpeg"/><Relationship Id="rId1" Type="http://schemas.openxmlformats.org/officeDocument/2006/relationships/image" Target="../media/image2.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984626</xdr:colOff>
      <xdr:row>131</xdr:row>
      <xdr:rowOff>98729</xdr:rowOff>
    </xdr:from>
    <xdr:to>
      <xdr:col>8</xdr:col>
      <xdr:colOff>1433662</xdr:colOff>
      <xdr:row>132</xdr:row>
      <xdr:rowOff>181581</xdr:rowOff>
    </xdr:to>
    <xdr:pic>
      <xdr:nvPicPr>
        <xdr:cNvPr id="5" name="Imagen 4">
          <a:extLst>
            <a:ext uri="{FF2B5EF4-FFF2-40B4-BE49-F238E27FC236}">
              <a16:creationId xmlns:a16="http://schemas.microsoft.com/office/drawing/2014/main" id="{003AC069-6599-4F2C-86A1-B9F2A5406A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19401" y="30788279"/>
          <a:ext cx="449036" cy="282877"/>
        </a:xfrm>
        <a:prstGeom prst="rect">
          <a:avLst/>
        </a:prstGeom>
        <a:noFill/>
        <a:ln>
          <a:noFill/>
        </a:ln>
      </xdr:spPr>
    </xdr:pic>
    <xdr:clientData/>
  </xdr:twoCellAnchor>
  <xdr:twoCellAnchor editAs="oneCell">
    <xdr:from>
      <xdr:col>9</xdr:col>
      <xdr:colOff>1500340</xdr:colOff>
      <xdr:row>131</xdr:row>
      <xdr:rowOff>120100</xdr:rowOff>
    </xdr:from>
    <xdr:to>
      <xdr:col>10</xdr:col>
      <xdr:colOff>460784</xdr:colOff>
      <xdr:row>132</xdr:row>
      <xdr:rowOff>129816</xdr:rowOff>
    </xdr:to>
    <xdr:pic>
      <xdr:nvPicPr>
        <xdr:cNvPr id="2" name="Imagen 1">
          <a:extLst>
            <a:ext uri="{FF2B5EF4-FFF2-40B4-BE49-F238E27FC236}">
              <a16:creationId xmlns:a16="http://schemas.microsoft.com/office/drawing/2014/main" id="{BD062F3D-893F-42F4-8897-D5B6A6D430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696795" y="31240873"/>
          <a:ext cx="709580" cy="217534"/>
        </a:xfrm>
        <a:prstGeom prst="rect">
          <a:avLst/>
        </a:prstGeom>
        <a:noFill/>
        <a:ln>
          <a:noFill/>
        </a:ln>
      </xdr:spPr>
    </xdr:pic>
    <xdr:clientData/>
  </xdr:twoCellAnchor>
  <xdr:twoCellAnchor editAs="oneCell">
    <xdr:from>
      <xdr:col>4</xdr:col>
      <xdr:colOff>1912732</xdr:colOff>
      <xdr:row>0</xdr:row>
      <xdr:rowOff>45160</xdr:rowOff>
    </xdr:from>
    <xdr:to>
      <xdr:col>5</xdr:col>
      <xdr:colOff>8812</xdr:colOff>
      <xdr:row>1</xdr:row>
      <xdr:rowOff>481905</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84732" y="45160"/>
          <a:ext cx="758750" cy="822227"/>
        </a:xfrm>
        <a:prstGeom prst="rect">
          <a:avLst/>
        </a:prstGeom>
      </xdr:spPr>
    </xdr:pic>
    <xdr:clientData/>
  </xdr:twoCellAnchor>
  <xdr:twoCellAnchor>
    <xdr:from>
      <xdr:col>8</xdr:col>
      <xdr:colOff>468069</xdr:colOff>
      <xdr:row>7</xdr:row>
      <xdr:rowOff>55553</xdr:rowOff>
    </xdr:from>
    <xdr:to>
      <xdr:col>8</xdr:col>
      <xdr:colOff>727149</xdr:colOff>
      <xdr:row>7</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7</xdr:row>
      <xdr:rowOff>73276</xdr:rowOff>
    </xdr:from>
    <xdr:to>
      <xdr:col>3</xdr:col>
      <xdr:colOff>676464</xdr:colOff>
      <xdr:row>7</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7</xdr:row>
      <xdr:rowOff>46589</xdr:rowOff>
    </xdr:from>
    <xdr:to>
      <xdr:col>5</xdr:col>
      <xdr:colOff>1489150</xdr:colOff>
      <xdr:row>7</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790576</xdr:colOff>
      <xdr:row>130</xdr:row>
      <xdr:rowOff>190500</xdr:rowOff>
    </xdr:from>
    <xdr:to>
      <xdr:col>4</xdr:col>
      <xdr:colOff>57210</xdr:colOff>
      <xdr:row>133</xdr:row>
      <xdr:rowOff>0</xdr:rowOff>
    </xdr:to>
    <xdr:pic>
      <xdr:nvPicPr>
        <xdr:cNvPr id="8" name="Imagen 7">
          <a:extLst>
            <a:ext uri="{FF2B5EF4-FFF2-40B4-BE49-F238E27FC236}">
              <a16:creationId xmlns:a16="http://schemas.microsoft.com/office/drawing/2014/main" id="{E39A30CC-9F69-D737-1A46-C8337512C48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38576" y="30680025"/>
          <a:ext cx="657284" cy="4095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4-09-17T14:57:03.17" personId="{272F82EE-8E47-437B-AFE8-51B7776124F8}" id="{98B68344-3999-4833-9CB7-947331FF3C87}">
    <text>PROPUESTA EN LA PARTE DE ABAJO IDENTIFICANDO CADA INMUEBLE A INTERVENIR CON LOS DEMAS DATOS</text>
  </threadedComment>
  <threadedComment ref="B109" dT="2024-09-17T16:48:40.15" personId="{272F82EE-8E47-437B-AFE8-51B7776124F8}" id="{7F7BCFCE-8DAE-4F1C-B789-D52A743706A5}">
    <text>Se eliminan estos datos, se colocaron en la parte de abajo</text>
  </threadedComment>
  <threadedComment ref="B125"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OpportunityDetail/Index?noticeUID=CO1.NTC.7430446&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18" zoomScaleNormal="100" zoomScaleSheetLayoutView="100" workbookViewId="0">
      <selection activeCell="B125" sqref="B125:F125"/>
    </sheetView>
  </sheetViews>
  <sheetFormatPr baseColWidth="10" defaultColWidth="0" defaultRowHeight="0" customHeight="1" zeroHeight="1" x14ac:dyDescent="0.25"/>
  <cols>
    <col min="1" max="1" width="35.85546875" style="9" customWidth="1"/>
    <col min="2" max="2" width="16.5703125" style="9" customWidth="1"/>
    <col min="3" max="3" width="19.28515625" style="9" customWidth="1"/>
    <col min="4" max="5" width="12.5703125" style="9" customWidth="1"/>
    <col min="6" max="6" width="6.42578125" style="9" customWidth="1"/>
    <col min="7" max="7" width="9.5703125" style="9" customWidth="1"/>
    <col min="8" max="8" width="9.42578125" style="9" customWidth="1"/>
    <col min="9" max="9" width="12.42578125" style="9" customWidth="1"/>
    <col min="10" max="10" width="15.42578125" style="9" customWidth="1"/>
    <col min="11" max="11" width="12.5703125" style="9" hidden="1" customWidth="1"/>
    <col min="12" max="17" width="0" style="9" hidden="1" customWidth="1"/>
    <col min="18" max="16384" width="12.5703125" style="9" hidden="1"/>
  </cols>
  <sheetData>
    <row r="1" spans="1:14" s="265" customFormat="1" ht="30.75" customHeight="1" x14ac:dyDescent="0.25">
      <c r="A1" s="303"/>
      <c r="B1" s="304"/>
      <c r="C1" s="304"/>
      <c r="D1" s="304"/>
      <c r="E1" s="304"/>
      <c r="F1" s="304"/>
      <c r="G1" s="304"/>
      <c r="H1" s="304"/>
      <c r="I1" s="305"/>
      <c r="J1" s="263" t="s">
        <v>712</v>
      </c>
      <c r="K1" s="264"/>
      <c r="L1" s="264"/>
      <c r="M1" s="264"/>
    </row>
    <row r="2" spans="1:14" s="265" customFormat="1" ht="23.45" customHeight="1" x14ac:dyDescent="0.25">
      <c r="A2" s="303"/>
      <c r="B2" s="304"/>
      <c r="C2" s="304"/>
      <c r="D2" s="304"/>
      <c r="E2" s="304"/>
      <c r="F2" s="304"/>
      <c r="G2" s="304"/>
      <c r="H2" s="304"/>
      <c r="I2" s="305"/>
      <c r="J2" s="266" t="s">
        <v>713</v>
      </c>
      <c r="K2" s="264"/>
      <c r="L2" s="264"/>
      <c r="M2" s="264"/>
    </row>
    <row r="3" spans="1:14" s="265" customFormat="1" ht="20.45" customHeight="1" x14ac:dyDescent="0.25">
      <c r="A3" s="306" t="s">
        <v>706</v>
      </c>
      <c r="B3" s="307"/>
      <c r="C3" s="307"/>
      <c r="D3" s="307"/>
      <c r="E3" s="307"/>
      <c r="F3" s="307"/>
      <c r="G3" s="307"/>
      <c r="H3" s="307"/>
      <c r="I3" s="307"/>
      <c r="J3" s="307"/>
      <c r="K3" s="264"/>
      <c r="L3" s="264"/>
      <c r="M3" s="264"/>
    </row>
    <row r="4" spans="1:14" s="265" customFormat="1" ht="25.5" customHeight="1" x14ac:dyDescent="0.25">
      <c r="A4" s="308" t="s">
        <v>715</v>
      </c>
      <c r="B4" s="309"/>
      <c r="C4" s="309"/>
      <c r="D4" s="309"/>
      <c r="E4" s="309"/>
      <c r="F4" s="309"/>
      <c r="G4" s="309"/>
      <c r="H4" s="309"/>
      <c r="I4" s="309"/>
      <c r="J4" s="309"/>
      <c r="K4" s="264"/>
      <c r="L4" s="264"/>
      <c r="M4" s="264"/>
    </row>
    <row r="5" spans="1:14" s="265" customFormat="1" ht="25.5" customHeight="1" x14ac:dyDescent="0.25">
      <c r="A5" s="306" t="s">
        <v>707</v>
      </c>
      <c r="B5" s="307"/>
      <c r="C5" s="307"/>
      <c r="D5" s="307"/>
      <c r="E5" s="307"/>
      <c r="F5" s="307"/>
      <c r="G5" s="307"/>
      <c r="H5" s="307"/>
      <c r="I5" s="307"/>
      <c r="J5" s="307"/>
      <c r="K5" s="264"/>
      <c r="L5" s="264"/>
      <c r="M5" s="264"/>
    </row>
    <row r="6" spans="1:14" s="265" customFormat="1" ht="25.5" customHeight="1" x14ac:dyDescent="0.25">
      <c r="A6" s="308" t="s">
        <v>714</v>
      </c>
      <c r="B6" s="309"/>
      <c r="C6" s="309"/>
      <c r="D6" s="309"/>
      <c r="E6" s="309"/>
      <c r="F6" s="309"/>
      <c r="G6" s="309"/>
      <c r="H6" s="309"/>
      <c r="I6" s="309"/>
      <c r="J6" s="309"/>
      <c r="K6" s="264"/>
      <c r="L6" s="264"/>
      <c r="M6" s="264"/>
    </row>
    <row r="7" spans="1:14" s="265" customFormat="1" ht="25.5" customHeight="1" x14ac:dyDescent="0.25">
      <c r="A7" s="306" t="s">
        <v>708</v>
      </c>
      <c r="B7" s="307"/>
      <c r="C7" s="307"/>
      <c r="D7" s="307"/>
      <c r="E7" s="307"/>
      <c r="F7" s="307"/>
      <c r="G7" s="307"/>
      <c r="H7" s="307"/>
      <c r="I7" s="307"/>
      <c r="J7" s="307"/>
      <c r="K7" s="264"/>
      <c r="L7" s="264"/>
      <c r="M7" s="264"/>
    </row>
    <row r="8" spans="1:14" s="265" customFormat="1" ht="30" customHeight="1" x14ac:dyDescent="0.25">
      <c r="A8" s="301" t="s">
        <v>709</v>
      </c>
      <c r="B8" s="301"/>
      <c r="C8" s="302" t="s">
        <v>710</v>
      </c>
      <c r="D8" s="302"/>
      <c r="E8" s="302"/>
      <c r="F8" s="302"/>
      <c r="G8" s="301" t="s">
        <v>711</v>
      </c>
      <c r="H8" s="301"/>
      <c r="I8" s="301"/>
      <c r="J8" s="301"/>
      <c r="K8" s="264"/>
      <c r="L8" s="264"/>
      <c r="M8" s="264"/>
      <c r="N8" s="264"/>
    </row>
    <row r="9" spans="1:14" ht="23.25" customHeight="1" x14ac:dyDescent="0.25">
      <c r="A9" s="317" t="s">
        <v>147</v>
      </c>
      <c r="B9" s="318"/>
      <c r="C9" s="318"/>
      <c r="D9" s="318"/>
      <c r="E9" s="318"/>
      <c r="F9" s="318"/>
      <c r="G9" s="318"/>
      <c r="H9" s="318"/>
      <c r="I9" s="318"/>
      <c r="J9" s="319"/>
    </row>
    <row r="10" spans="1:14" ht="15.75" x14ac:dyDescent="0.25">
      <c r="A10" s="317" t="s">
        <v>148</v>
      </c>
      <c r="B10" s="318"/>
      <c r="C10" s="318"/>
      <c r="D10" s="318"/>
      <c r="E10" s="318"/>
      <c r="F10" s="318"/>
      <c r="G10" s="318"/>
      <c r="H10" s="318"/>
      <c r="I10" s="318"/>
      <c r="J10" s="319"/>
    </row>
    <row r="11" spans="1:14" ht="15.75" x14ac:dyDescent="0.25">
      <c r="A11" s="320" t="s">
        <v>149</v>
      </c>
      <c r="B11" s="321"/>
      <c r="C11" s="321"/>
      <c r="D11" s="321"/>
      <c r="E11" s="321"/>
      <c r="F11" s="321"/>
      <c r="G11" s="321"/>
      <c r="H11" s="321"/>
      <c r="I11" s="321"/>
      <c r="J11" s="322"/>
    </row>
    <row r="12" spans="1:14" ht="33.75" customHeight="1" x14ac:dyDescent="0.25">
      <c r="A12" s="314" t="s">
        <v>150</v>
      </c>
      <c r="B12" s="315"/>
      <c r="C12" s="315"/>
      <c r="D12" s="315"/>
      <c r="E12" s="315"/>
      <c r="F12" s="315"/>
      <c r="G12" s="315"/>
      <c r="H12" s="315"/>
      <c r="I12" s="315"/>
      <c r="J12" s="316"/>
    </row>
    <row r="13" spans="1:14" ht="31.5" customHeight="1" x14ac:dyDescent="0.25">
      <c r="A13" s="314" t="s">
        <v>151</v>
      </c>
      <c r="B13" s="315"/>
      <c r="C13" s="315"/>
      <c r="D13" s="315"/>
      <c r="E13" s="315"/>
      <c r="F13" s="315"/>
      <c r="G13" s="315"/>
      <c r="H13" s="315"/>
      <c r="I13" s="315"/>
      <c r="J13" s="316"/>
    </row>
    <row r="14" spans="1:14" ht="15.75" x14ac:dyDescent="0.25">
      <c r="A14" s="320" t="s">
        <v>152</v>
      </c>
      <c r="B14" s="321"/>
      <c r="C14" s="321"/>
      <c r="D14" s="321"/>
      <c r="E14" s="321"/>
      <c r="F14" s="321"/>
      <c r="G14" s="321"/>
      <c r="H14" s="321"/>
      <c r="I14" s="321"/>
      <c r="J14" s="322"/>
    </row>
    <row r="15" spans="1:14" ht="4.5" customHeight="1" x14ac:dyDescent="0.25">
      <c r="A15" s="323"/>
      <c r="B15" s="324"/>
      <c r="C15" s="324"/>
      <c r="D15" s="324"/>
      <c r="E15" s="324"/>
      <c r="F15" s="324"/>
      <c r="G15" s="324"/>
      <c r="H15" s="324"/>
      <c r="I15" s="324"/>
      <c r="J15" s="325"/>
    </row>
    <row r="16" spans="1:14" ht="15.75" x14ac:dyDescent="0.25">
      <c r="A16" s="326" t="s">
        <v>1</v>
      </c>
      <c r="B16" s="327"/>
      <c r="C16" s="327"/>
      <c r="D16" s="327"/>
      <c r="E16" s="327"/>
      <c r="F16" s="327"/>
      <c r="G16" s="327"/>
      <c r="H16" s="327"/>
      <c r="I16" s="327"/>
      <c r="J16" s="328"/>
    </row>
    <row r="17" spans="1:13" ht="15.75" x14ac:dyDescent="0.25">
      <c r="A17" s="45" t="s">
        <v>153</v>
      </c>
      <c r="B17" s="321" t="s">
        <v>154</v>
      </c>
      <c r="C17" s="321"/>
      <c r="D17" s="321"/>
      <c r="E17" s="321"/>
      <c r="F17" s="321"/>
      <c r="G17" s="321" t="s">
        <v>155</v>
      </c>
      <c r="H17" s="321"/>
      <c r="I17" s="321"/>
      <c r="J17" s="322"/>
      <c r="K17" s="43"/>
      <c r="L17" s="43"/>
      <c r="M17" s="43"/>
    </row>
    <row r="18" spans="1:13" ht="15" x14ac:dyDescent="0.25">
      <c r="A18" s="46" t="s">
        <v>156</v>
      </c>
      <c r="B18" s="310" t="s">
        <v>157</v>
      </c>
      <c r="C18" s="310"/>
      <c r="D18" s="310"/>
      <c r="E18" s="310"/>
      <c r="F18" s="310"/>
      <c r="G18" s="310" t="s">
        <v>158</v>
      </c>
      <c r="H18" s="310"/>
      <c r="I18" s="310"/>
      <c r="J18" s="311"/>
    </row>
    <row r="19" spans="1:13" ht="15" x14ac:dyDescent="0.25">
      <c r="A19" s="46" t="s">
        <v>3</v>
      </c>
      <c r="B19" s="310" t="s">
        <v>159</v>
      </c>
      <c r="C19" s="310"/>
      <c r="D19" s="310"/>
      <c r="E19" s="310"/>
      <c r="F19" s="310"/>
      <c r="G19" s="310" t="s">
        <v>160</v>
      </c>
      <c r="H19" s="310"/>
      <c r="I19" s="310"/>
      <c r="J19" s="311"/>
    </row>
    <row r="20" spans="1:13" ht="15" x14ac:dyDescent="0.25">
      <c r="A20" s="46" t="s">
        <v>4</v>
      </c>
      <c r="B20" s="329" t="s">
        <v>161</v>
      </c>
      <c r="C20" s="330"/>
      <c r="D20" s="330"/>
      <c r="E20" s="330"/>
      <c r="F20" s="331"/>
      <c r="G20" s="329"/>
      <c r="H20" s="330"/>
      <c r="I20" s="330"/>
      <c r="J20" s="332"/>
    </row>
    <row r="21" spans="1:13" ht="30" x14ac:dyDescent="0.25">
      <c r="A21" s="46" t="s">
        <v>5</v>
      </c>
      <c r="B21" s="329" t="s">
        <v>161</v>
      </c>
      <c r="C21" s="330"/>
      <c r="D21" s="330"/>
      <c r="E21" s="330"/>
      <c r="F21" s="331"/>
      <c r="G21" s="329"/>
      <c r="H21" s="330"/>
      <c r="I21" s="330"/>
      <c r="J21" s="332"/>
    </row>
    <row r="22" spans="1:13" ht="30" x14ac:dyDescent="0.25">
      <c r="A22" s="46" t="s">
        <v>6</v>
      </c>
      <c r="B22" s="310" t="s">
        <v>162</v>
      </c>
      <c r="C22" s="310"/>
      <c r="D22" s="310"/>
      <c r="E22" s="310"/>
      <c r="F22" s="310"/>
      <c r="G22" s="310"/>
      <c r="H22" s="310"/>
      <c r="I22" s="310"/>
      <c r="J22" s="311"/>
    </row>
    <row r="23" spans="1:13" ht="30" x14ac:dyDescent="0.25">
      <c r="A23" s="46" t="s">
        <v>163</v>
      </c>
      <c r="B23" s="310" t="s">
        <v>164</v>
      </c>
      <c r="C23" s="310"/>
      <c r="D23" s="310"/>
      <c r="E23" s="310"/>
      <c r="F23" s="310"/>
      <c r="G23" s="310"/>
      <c r="H23" s="310"/>
      <c r="I23" s="310"/>
      <c r="J23" s="311"/>
    </row>
    <row r="24" spans="1:13" ht="15" x14ac:dyDescent="0.25">
      <c r="A24" s="46" t="s">
        <v>9</v>
      </c>
      <c r="B24" s="310" t="s">
        <v>165</v>
      </c>
      <c r="C24" s="310"/>
      <c r="D24" s="310"/>
      <c r="E24" s="310"/>
      <c r="F24" s="310"/>
      <c r="G24" s="310"/>
      <c r="H24" s="310"/>
      <c r="I24" s="310"/>
      <c r="J24" s="311"/>
    </row>
    <row r="25" spans="1:13" ht="15" x14ac:dyDescent="0.25">
      <c r="A25" s="46" t="s">
        <v>10</v>
      </c>
      <c r="B25" s="310" t="s">
        <v>166</v>
      </c>
      <c r="C25" s="310"/>
      <c r="D25" s="310"/>
      <c r="E25" s="310"/>
      <c r="F25" s="310"/>
      <c r="G25" s="310"/>
      <c r="H25" s="310"/>
      <c r="I25" s="310"/>
      <c r="J25" s="311"/>
    </row>
    <row r="26" spans="1:13" ht="15" x14ac:dyDescent="0.25">
      <c r="A26" s="46" t="s">
        <v>11</v>
      </c>
      <c r="B26" s="310" t="s">
        <v>167</v>
      </c>
      <c r="C26" s="310"/>
      <c r="D26" s="310"/>
      <c r="E26" s="310"/>
      <c r="F26" s="310"/>
      <c r="G26" s="310"/>
      <c r="H26" s="310"/>
      <c r="I26" s="310"/>
      <c r="J26" s="311"/>
    </row>
    <row r="27" spans="1:13" ht="15.75" x14ac:dyDescent="0.25">
      <c r="A27" s="46" t="s">
        <v>12</v>
      </c>
      <c r="B27" s="354" t="s">
        <v>168</v>
      </c>
      <c r="C27" s="354"/>
      <c r="D27" s="354"/>
      <c r="E27" s="354"/>
      <c r="F27" s="355"/>
      <c r="G27" s="329"/>
      <c r="H27" s="330"/>
      <c r="I27" s="330"/>
      <c r="J27" s="332"/>
    </row>
    <row r="28" spans="1:13" ht="15" x14ac:dyDescent="0.25">
      <c r="A28" s="46" t="s">
        <v>13</v>
      </c>
      <c r="B28" s="310" t="s">
        <v>169</v>
      </c>
      <c r="C28" s="310"/>
      <c r="D28" s="310"/>
      <c r="E28" s="310"/>
      <c r="F28" s="310"/>
      <c r="G28" s="310"/>
      <c r="H28" s="310"/>
      <c r="I28" s="310"/>
      <c r="J28" s="311"/>
    </row>
    <row r="29" spans="1:13" ht="123" customHeight="1" x14ac:dyDescent="0.25">
      <c r="A29" s="46" t="s">
        <v>14</v>
      </c>
      <c r="B29" s="310" t="s">
        <v>170</v>
      </c>
      <c r="C29" s="310"/>
      <c r="D29" s="310"/>
      <c r="E29" s="310"/>
      <c r="F29" s="310"/>
      <c r="G29" s="310" t="s">
        <v>171</v>
      </c>
      <c r="H29" s="310"/>
      <c r="I29" s="310"/>
      <c r="J29" s="311"/>
    </row>
    <row r="30" spans="1:13" ht="24" customHeight="1" x14ac:dyDescent="0.25">
      <c r="A30" s="46" t="s">
        <v>23</v>
      </c>
      <c r="B30" s="310" t="s">
        <v>172</v>
      </c>
      <c r="C30" s="310"/>
      <c r="D30" s="310"/>
      <c r="E30" s="310"/>
      <c r="F30" s="310"/>
      <c r="G30" s="310"/>
      <c r="H30" s="310"/>
      <c r="I30" s="310"/>
      <c r="J30" s="311"/>
    </row>
    <row r="31" spans="1:13" ht="15" x14ac:dyDescent="0.25">
      <c r="A31" s="229" t="s">
        <v>30</v>
      </c>
      <c r="B31" s="312" t="s">
        <v>173</v>
      </c>
      <c r="C31" s="312"/>
      <c r="D31" s="312"/>
      <c r="E31" s="312"/>
      <c r="F31" s="312"/>
      <c r="G31" s="312"/>
      <c r="H31" s="312"/>
      <c r="I31" s="312"/>
      <c r="J31" s="313"/>
    </row>
    <row r="32" spans="1:13" ht="15" x14ac:dyDescent="0.25">
      <c r="A32" s="227" t="s">
        <v>33</v>
      </c>
      <c r="B32" s="333" t="s">
        <v>174</v>
      </c>
      <c r="C32" s="333"/>
      <c r="D32" s="333"/>
      <c r="E32" s="333"/>
      <c r="F32" s="333"/>
      <c r="G32" s="333"/>
      <c r="H32" s="333"/>
      <c r="I32" s="333"/>
      <c r="J32" s="334"/>
    </row>
    <row r="33" spans="1:10" ht="15" x14ac:dyDescent="0.25">
      <c r="A33" s="227" t="s">
        <v>34</v>
      </c>
      <c r="B33" s="333" t="s">
        <v>175</v>
      </c>
      <c r="C33" s="333"/>
      <c r="D33" s="333"/>
      <c r="E33" s="333"/>
      <c r="F33" s="333"/>
      <c r="G33" s="333"/>
      <c r="H33" s="333"/>
      <c r="I33" s="333"/>
      <c r="J33" s="334"/>
    </row>
    <row r="34" spans="1:10" ht="30" hidden="1" x14ac:dyDescent="0.25">
      <c r="A34" s="229" t="s">
        <v>15</v>
      </c>
      <c r="B34" s="312" t="s">
        <v>176</v>
      </c>
      <c r="C34" s="312"/>
      <c r="D34" s="312"/>
      <c r="E34" s="312"/>
      <c r="F34" s="312"/>
      <c r="G34" s="312"/>
      <c r="H34" s="312"/>
      <c r="I34" s="312"/>
      <c r="J34" s="313"/>
    </row>
    <row r="35" spans="1:10" ht="30" hidden="1" x14ac:dyDescent="0.25">
      <c r="A35" s="229" t="s">
        <v>17</v>
      </c>
      <c r="B35" s="312" t="s">
        <v>177</v>
      </c>
      <c r="C35" s="312"/>
      <c r="D35" s="312"/>
      <c r="E35" s="312"/>
      <c r="F35" s="312"/>
      <c r="G35" s="312"/>
      <c r="H35" s="312"/>
      <c r="I35" s="312"/>
      <c r="J35" s="313"/>
    </row>
    <row r="36" spans="1:10" ht="29.25" hidden="1" customHeight="1" x14ac:dyDescent="0.25">
      <c r="A36" s="229" t="s">
        <v>19</v>
      </c>
      <c r="B36" s="312" t="s">
        <v>178</v>
      </c>
      <c r="C36" s="312"/>
      <c r="D36" s="312"/>
      <c r="E36" s="312"/>
      <c r="F36" s="312"/>
      <c r="G36" s="312"/>
      <c r="H36" s="312"/>
      <c r="I36" s="312"/>
      <c r="J36" s="313"/>
    </row>
    <row r="37" spans="1:10" ht="30.75" hidden="1" customHeight="1" x14ac:dyDescent="0.25">
      <c r="A37" s="229" t="s">
        <v>20</v>
      </c>
      <c r="B37" s="312" t="s">
        <v>179</v>
      </c>
      <c r="C37" s="312"/>
      <c r="D37" s="312"/>
      <c r="E37" s="312"/>
      <c r="F37" s="312"/>
      <c r="G37" s="312"/>
      <c r="H37" s="312"/>
      <c r="I37" s="312"/>
      <c r="J37" s="313"/>
    </row>
    <row r="38" spans="1:10" ht="15" hidden="1" x14ac:dyDescent="0.25">
      <c r="A38" s="229" t="s">
        <v>21</v>
      </c>
      <c r="B38" s="312" t="s">
        <v>180</v>
      </c>
      <c r="C38" s="312"/>
      <c r="D38" s="312"/>
      <c r="E38" s="312"/>
      <c r="F38" s="312"/>
      <c r="G38" s="312"/>
      <c r="H38" s="312"/>
      <c r="I38" s="312"/>
      <c r="J38" s="313"/>
    </row>
    <row r="39" spans="1:10" ht="15" hidden="1" x14ac:dyDescent="0.25">
      <c r="A39" s="229" t="s">
        <v>22</v>
      </c>
      <c r="B39" s="312" t="s">
        <v>181</v>
      </c>
      <c r="C39" s="312"/>
      <c r="D39" s="312"/>
      <c r="E39" s="312"/>
      <c r="F39" s="312"/>
      <c r="G39" s="312"/>
      <c r="H39" s="312"/>
      <c r="I39" s="312"/>
      <c r="J39" s="313"/>
    </row>
    <row r="40" spans="1:10" ht="15" hidden="1" x14ac:dyDescent="0.25">
      <c r="A40" s="229" t="s">
        <v>24</v>
      </c>
      <c r="B40" s="312" t="s">
        <v>182</v>
      </c>
      <c r="C40" s="312"/>
      <c r="D40" s="312"/>
      <c r="E40" s="312"/>
      <c r="F40" s="312"/>
      <c r="G40" s="312"/>
      <c r="H40" s="312"/>
      <c r="I40" s="312"/>
      <c r="J40" s="313"/>
    </row>
    <row r="41" spans="1:10" ht="108" hidden="1" customHeight="1" x14ac:dyDescent="0.25">
      <c r="A41" s="229" t="s">
        <v>183</v>
      </c>
      <c r="B41" s="312" t="s">
        <v>184</v>
      </c>
      <c r="C41" s="312"/>
      <c r="D41" s="312"/>
      <c r="E41" s="312"/>
      <c r="F41" s="312"/>
      <c r="G41" s="312"/>
      <c r="H41" s="312"/>
      <c r="I41" s="312"/>
      <c r="J41" s="313"/>
    </row>
    <row r="42" spans="1:10" ht="15" hidden="1" x14ac:dyDescent="0.25">
      <c r="A42" s="46" t="s">
        <v>31</v>
      </c>
      <c r="B42" s="335" t="s">
        <v>185</v>
      </c>
      <c r="C42" s="336"/>
      <c r="D42" s="336"/>
      <c r="E42" s="336"/>
      <c r="F42" s="337"/>
      <c r="G42" s="335"/>
      <c r="H42" s="336"/>
      <c r="I42" s="336"/>
      <c r="J42" s="338"/>
    </row>
    <row r="43" spans="1:10" ht="15" hidden="1" x14ac:dyDescent="0.25">
      <c r="A43" s="46" t="s">
        <v>32</v>
      </c>
      <c r="B43" s="335" t="s">
        <v>186</v>
      </c>
      <c r="C43" s="336"/>
      <c r="D43" s="336"/>
      <c r="E43" s="336"/>
      <c r="F43" s="337"/>
      <c r="G43" s="335"/>
      <c r="H43" s="336"/>
      <c r="I43" s="336"/>
      <c r="J43" s="338"/>
    </row>
    <row r="44" spans="1:10" ht="30.75" hidden="1" customHeight="1" x14ac:dyDescent="0.25">
      <c r="A44" s="46" t="s">
        <v>28</v>
      </c>
      <c r="B44" s="335" t="s">
        <v>187</v>
      </c>
      <c r="C44" s="336"/>
      <c r="D44" s="336"/>
      <c r="E44" s="336"/>
      <c r="F44" s="337"/>
      <c r="G44" s="335"/>
      <c r="H44" s="336"/>
      <c r="I44" s="336"/>
      <c r="J44" s="338"/>
    </row>
    <row r="45" spans="1:10" s="228" customFormat="1" ht="15" x14ac:dyDescent="0.25"/>
    <row r="46" spans="1:10" s="228" customFormat="1" ht="15" x14ac:dyDescent="0.25"/>
    <row r="47" spans="1:10" ht="15.75" x14ac:dyDescent="0.25">
      <c r="A47" s="326" t="s">
        <v>35</v>
      </c>
      <c r="B47" s="327"/>
      <c r="C47" s="327"/>
      <c r="D47" s="327"/>
      <c r="E47" s="327"/>
      <c r="F47" s="327"/>
      <c r="G47" s="327"/>
      <c r="H47" s="327"/>
      <c r="I47" s="327"/>
      <c r="J47" s="328"/>
    </row>
    <row r="48" spans="1:10" ht="15.75" x14ac:dyDescent="0.25">
      <c r="A48" s="45" t="s">
        <v>153</v>
      </c>
      <c r="B48" s="321" t="s">
        <v>154</v>
      </c>
      <c r="C48" s="321"/>
      <c r="D48" s="321"/>
      <c r="E48" s="321"/>
      <c r="F48" s="321"/>
      <c r="G48" s="321" t="s">
        <v>155</v>
      </c>
      <c r="H48" s="321"/>
      <c r="I48" s="321"/>
      <c r="J48" s="322"/>
    </row>
    <row r="49" spans="1:10" ht="31.5" customHeight="1" x14ac:dyDescent="0.25">
      <c r="A49" s="46" t="s">
        <v>36</v>
      </c>
      <c r="B49" s="310" t="s">
        <v>188</v>
      </c>
      <c r="C49" s="310"/>
      <c r="D49" s="310"/>
      <c r="E49" s="310"/>
      <c r="F49" s="310"/>
      <c r="G49" s="310"/>
      <c r="H49" s="310"/>
      <c r="I49" s="310"/>
      <c r="J49" s="311"/>
    </row>
    <row r="50" spans="1:10" ht="15" x14ac:dyDescent="0.25">
      <c r="A50" s="46" t="s">
        <v>37</v>
      </c>
      <c r="B50" s="310" t="s">
        <v>189</v>
      </c>
      <c r="C50" s="310"/>
      <c r="D50" s="310"/>
      <c r="E50" s="310"/>
      <c r="F50" s="310"/>
      <c r="G50" s="310"/>
      <c r="H50" s="310"/>
      <c r="I50" s="310"/>
      <c r="J50" s="311"/>
    </row>
    <row r="51" spans="1:10" ht="15" x14ac:dyDescent="0.25">
      <c r="A51" s="46" t="s">
        <v>38</v>
      </c>
      <c r="B51" s="310"/>
      <c r="C51" s="310"/>
      <c r="D51" s="310"/>
      <c r="E51" s="310"/>
      <c r="F51" s="310"/>
      <c r="G51" s="310"/>
      <c r="H51" s="310"/>
      <c r="I51" s="310"/>
      <c r="J51" s="311"/>
    </row>
    <row r="52" spans="1:10" ht="15" x14ac:dyDescent="0.25">
      <c r="A52" s="46" t="s">
        <v>39</v>
      </c>
      <c r="B52" s="310" t="s">
        <v>190</v>
      </c>
      <c r="C52" s="310"/>
      <c r="D52" s="310"/>
      <c r="E52" s="310"/>
      <c r="F52" s="310"/>
      <c r="G52" s="310"/>
      <c r="H52" s="310"/>
      <c r="I52" s="310"/>
      <c r="J52" s="311"/>
    </row>
    <row r="53" spans="1:10" ht="15.75" x14ac:dyDescent="0.25">
      <c r="A53" s="326" t="s">
        <v>40</v>
      </c>
      <c r="B53" s="327"/>
      <c r="C53" s="327"/>
      <c r="D53" s="327"/>
      <c r="E53" s="327"/>
      <c r="F53" s="327"/>
      <c r="G53" s="327"/>
      <c r="H53" s="327"/>
      <c r="I53" s="327"/>
      <c r="J53" s="328"/>
    </row>
    <row r="54" spans="1:10" ht="15.75" x14ac:dyDescent="0.25">
      <c r="A54" s="45" t="s">
        <v>153</v>
      </c>
      <c r="B54" s="321" t="s">
        <v>154</v>
      </c>
      <c r="C54" s="321"/>
      <c r="D54" s="321"/>
      <c r="E54" s="321"/>
      <c r="F54" s="321"/>
      <c r="G54" s="321" t="s">
        <v>155</v>
      </c>
      <c r="H54" s="321"/>
      <c r="I54" s="321"/>
      <c r="J54" s="322"/>
    </row>
    <row r="55" spans="1:10" ht="59.25" customHeight="1" x14ac:dyDescent="0.25">
      <c r="A55" s="46" t="s">
        <v>39</v>
      </c>
      <c r="B55" s="310" t="s">
        <v>191</v>
      </c>
      <c r="C55" s="310"/>
      <c r="D55" s="310"/>
      <c r="E55" s="310"/>
      <c r="F55" s="310"/>
      <c r="G55" s="310"/>
      <c r="H55" s="310"/>
      <c r="I55" s="310"/>
      <c r="J55" s="311"/>
    </row>
    <row r="56" spans="1:10" ht="15" x14ac:dyDescent="0.25">
      <c r="A56" s="46" t="s">
        <v>41</v>
      </c>
      <c r="B56" s="310" t="s">
        <v>192</v>
      </c>
      <c r="C56" s="310"/>
      <c r="D56" s="310"/>
      <c r="E56" s="310"/>
      <c r="F56" s="310"/>
      <c r="G56" s="310"/>
      <c r="H56" s="310"/>
      <c r="I56" s="310"/>
      <c r="J56" s="311"/>
    </row>
    <row r="57" spans="1:10" ht="15" customHeight="1" x14ac:dyDescent="0.25">
      <c r="A57" s="46" t="s">
        <v>42</v>
      </c>
      <c r="B57" s="310" t="s">
        <v>193</v>
      </c>
      <c r="C57" s="310"/>
      <c r="D57" s="310"/>
      <c r="E57" s="310"/>
      <c r="F57" s="310"/>
      <c r="G57" s="329"/>
      <c r="H57" s="330"/>
      <c r="I57" s="330"/>
      <c r="J57" s="332"/>
    </row>
    <row r="58" spans="1:10" ht="15" x14ac:dyDescent="0.25">
      <c r="A58" s="46" t="s">
        <v>43</v>
      </c>
      <c r="B58" s="310" t="s">
        <v>194</v>
      </c>
      <c r="C58" s="310"/>
      <c r="D58" s="310"/>
      <c r="E58" s="310"/>
      <c r="F58" s="310"/>
      <c r="G58" s="310"/>
      <c r="H58" s="310"/>
      <c r="I58" s="310"/>
      <c r="J58" s="311"/>
    </row>
    <row r="59" spans="1:10" ht="29.25" customHeight="1" x14ac:dyDescent="0.25">
      <c r="A59" s="46" t="s">
        <v>44</v>
      </c>
      <c r="B59" s="335" t="s">
        <v>195</v>
      </c>
      <c r="C59" s="336"/>
      <c r="D59" s="336"/>
      <c r="E59" s="336"/>
      <c r="F59" s="337"/>
      <c r="G59" s="335"/>
      <c r="H59" s="336"/>
      <c r="I59" s="336"/>
      <c r="J59" s="338"/>
    </row>
    <row r="60" spans="1:10" ht="29.25" customHeight="1" x14ac:dyDescent="0.25">
      <c r="A60" s="46" t="s">
        <v>46</v>
      </c>
      <c r="B60" s="335" t="s">
        <v>196</v>
      </c>
      <c r="C60" s="336"/>
      <c r="D60" s="336"/>
      <c r="E60" s="336"/>
      <c r="F60" s="337"/>
      <c r="G60" s="329"/>
      <c r="H60" s="330"/>
      <c r="I60" s="330"/>
      <c r="J60" s="332"/>
    </row>
    <row r="61" spans="1:10" ht="29.25" customHeight="1" x14ac:dyDescent="0.25">
      <c r="A61" s="46" t="s">
        <v>47</v>
      </c>
      <c r="B61" s="335" t="s">
        <v>197</v>
      </c>
      <c r="C61" s="336"/>
      <c r="D61" s="336"/>
      <c r="E61" s="336"/>
      <c r="F61" s="337"/>
      <c r="G61" s="329"/>
      <c r="H61" s="330"/>
      <c r="I61" s="330"/>
      <c r="J61" s="332"/>
    </row>
    <row r="62" spans="1:10" ht="15" x14ac:dyDescent="0.25">
      <c r="A62" s="46" t="s">
        <v>45</v>
      </c>
      <c r="B62" s="310" t="s">
        <v>198</v>
      </c>
      <c r="C62" s="310"/>
      <c r="D62" s="310"/>
      <c r="E62" s="310"/>
      <c r="F62" s="310"/>
      <c r="G62" s="310"/>
      <c r="H62" s="310"/>
      <c r="I62" s="310"/>
      <c r="J62" s="311"/>
    </row>
    <row r="63" spans="1:10" ht="28.5" customHeight="1" x14ac:dyDescent="0.25">
      <c r="A63" s="46" t="s">
        <v>48</v>
      </c>
      <c r="B63" s="335" t="s">
        <v>199</v>
      </c>
      <c r="C63" s="336"/>
      <c r="D63" s="336"/>
      <c r="E63" s="336"/>
      <c r="F63" s="337"/>
      <c r="G63" s="329" t="s">
        <v>200</v>
      </c>
      <c r="H63" s="330"/>
      <c r="I63" s="330"/>
      <c r="J63" s="332"/>
    </row>
    <row r="64" spans="1:10" ht="28.5" customHeight="1" x14ac:dyDescent="0.25">
      <c r="A64" s="46" t="s">
        <v>49</v>
      </c>
      <c r="B64" s="335" t="s">
        <v>201</v>
      </c>
      <c r="C64" s="336"/>
      <c r="D64" s="336"/>
      <c r="E64" s="336"/>
      <c r="F64" s="337"/>
      <c r="G64" s="329"/>
      <c r="H64" s="330"/>
      <c r="I64" s="330"/>
      <c r="J64" s="332"/>
    </row>
    <row r="65" spans="1:10" ht="15" x14ac:dyDescent="0.25">
      <c r="A65" s="46" t="s">
        <v>35</v>
      </c>
      <c r="B65" s="310" t="s">
        <v>202</v>
      </c>
      <c r="C65" s="310"/>
      <c r="D65" s="310"/>
      <c r="E65" s="310"/>
      <c r="F65" s="310"/>
      <c r="G65" s="310"/>
      <c r="H65" s="310"/>
      <c r="I65" s="310"/>
      <c r="J65" s="311"/>
    </row>
    <row r="66" spans="1:10" ht="15" x14ac:dyDescent="0.25">
      <c r="A66" s="46" t="s">
        <v>41</v>
      </c>
      <c r="B66" s="335" t="s">
        <v>203</v>
      </c>
      <c r="C66" s="336"/>
      <c r="D66" s="336"/>
      <c r="E66" s="336"/>
      <c r="F66" s="337"/>
      <c r="G66" s="329"/>
      <c r="H66" s="330"/>
      <c r="I66" s="330"/>
      <c r="J66" s="332"/>
    </row>
    <row r="67" spans="1:10" ht="15" x14ac:dyDescent="0.25">
      <c r="A67" s="46" t="s">
        <v>42</v>
      </c>
      <c r="B67" s="335" t="s">
        <v>204</v>
      </c>
      <c r="C67" s="336"/>
      <c r="D67" s="336"/>
      <c r="E67" s="336"/>
      <c r="F67" s="337"/>
      <c r="G67" s="329"/>
      <c r="H67" s="330"/>
      <c r="I67" s="330"/>
      <c r="J67" s="332"/>
    </row>
    <row r="68" spans="1:10" ht="15" x14ac:dyDescent="0.25">
      <c r="A68" s="46" t="s">
        <v>43</v>
      </c>
      <c r="B68" s="335" t="s">
        <v>205</v>
      </c>
      <c r="C68" s="336"/>
      <c r="D68" s="336"/>
      <c r="E68" s="336"/>
      <c r="F68" s="337"/>
      <c r="G68" s="329"/>
      <c r="H68" s="330"/>
      <c r="I68" s="330"/>
      <c r="J68" s="332"/>
    </row>
    <row r="69" spans="1:10" ht="15" x14ac:dyDescent="0.25">
      <c r="A69" s="46" t="s">
        <v>46</v>
      </c>
      <c r="B69" s="335" t="s">
        <v>196</v>
      </c>
      <c r="C69" s="336"/>
      <c r="D69" s="336"/>
      <c r="E69" s="336"/>
      <c r="F69" s="337"/>
      <c r="G69" s="329"/>
      <c r="H69" s="330"/>
      <c r="I69" s="330"/>
      <c r="J69" s="332"/>
    </row>
    <row r="70" spans="1:10" ht="15" x14ac:dyDescent="0.25">
      <c r="A70" s="46" t="s">
        <v>47</v>
      </c>
      <c r="B70" s="335" t="s">
        <v>206</v>
      </c>
      <c r="C70" s="336"/>
      <c r="D70" s="336"/>
      <c r="E70" s="336"/>
      <c r="F70" s="337"/>
      <c r="G70" s="329"/>
      <c r="H70" s="330"/>
      <c r="I70" s="330"/>
      <c r="J70" s="332"/>
    </row>
    <row r="71" spans="1:10" ht="15" x14ac:dyDescent="0.25">
      <c r="A71" s="46" t="s">
        <v>49</v>
      </c>
      <c r="B71" s="335" t="s">
        <v>207</v>
      </c>
      <c r="C71" s="336"/>
      <c r="D71" s="336"/>
      <c r="E71" s="336"/>
      <c r="F71" s="337"/>
      <c r="G71" s="329"/>
      <c r="H71" s="330"/>
      <c r="I71" s="330"/>
      <c r="J71" s="332"/>
    </row>
    <row r="72" spans="1:10" ht="15" x14ac:dyDescent="0.25">
      <c r="A72" s="46" t="s">
        <v>51</v>
      </c>
      <c r="B72" s="335" t="s">
        <v>208</v>
      </c>
      <c r="C72" s="336"/>
      <c r="D72" s="336"/>
      <c r="E72" s="336"/>
      <c r="F72" s="337"/>
      <c r="G72" s="329"/>
      <c r="H72" s="330"/>
      <c r="I72" s="330"/>
      <c r="J72" s="332"/>
    </row>
    <row r="73" spans="1:10" ht="15" x14ac:dyDescent="0.25">
      <c r="A73" s="46" t="s">
        <v>52</v>
      </c>
      <c r="B73" s="335" t="s">
        <v>209</v>
      </c>
      <c r="C73" s="336"/>
      <c r="D73" s="336"/>
      <c r="E73" s="336"/>
      <c r="F73" s="337"/>
      <c r="G73" s="329"/>
      <c r="H73" s="330"/>
      <c r="I73" s="330"/>
      <c r="J73" s="332"/>
    </row>
    <row r="74" spans="1:10" ht="30" x14ac:dyDescent="0.25">
      <c r="A74" s="46" t="s">
        <v>53</v>
      </c>
      <c r="B74" s="310" t="s">
        <v>210</v>
      </c>
      <c r="C74" s="310"/>
      <c r="D74" s="310"/>
      <c r="E74" s="310"/>
      <c r="F74" s="310"/>
      <c r="G74" s="310"/>
      <c r="H74" s="310"/>
      <c r="I74" s="310"/>
      <c r="J74" s="311"/>
    </row>
    <row r="75" spans="1:10" ht="15" x14ac:dyDescent="0.25">
      <c r="A75" s="46" t="s">
        <v>211</v>
      </c>
      <c r="B75" s="310" t="s">
        <v>212</v>
      </c>
      <c r="C75" s="310"/>
      <c r="D75" s="310"/>
      <c r="E75" s="310"/>
      <c r="F75" s="310"/>
      <c r="G75" s="310"/>
      <c r="H75" s="310"/>
      <c r="I75" s="310"/>
      <c r="J75" s="311"/>
    </row>
    <row r="76" spans="1:10" ht="29.25" customHeight="1" x14ac:dyDescent="0.25">
      <c r="A76" s="230" t="s">
        <v>55</v>
      </c>
      <c r="B76" s="310" t="s">
        <v>213</v>
      </c>
      <c r="C76" s="310"/>
      <c r="D76" s="310"/>
      <c r="E76" s="310"/>
      <c r="F76" s="310"/>
      <c r="G76" s="310"/>
      <c r="H76" s="310"/>
      <c r="I76" s="310"/>
      <c r="J76" s="310"/>
    </row>
    <row r="77" spans="1:10" ht="29.25" customHeight="1" x14ac:dyDescent="0.25">
      <c r="A77" s="230" t="s">
        <v>60</v>
      </c>
      <c r="B77" s="310" t="s">
        <v>214</v>
      </c>
      <c r="C77" s="310"/>
      <c r="D77" s="310"/>
      <c r="E77" s="310"/>
      <c r="F77" s="310"/>
      <c r="G77" s="347"/>
      <c r="H77" s="347"/>
      <c r="I77" s="347"/>
      <c r="J77" s="347"/>
    </row>
    <row r="78" spans="1:10" ht="29.25" customHeight="1" x14ac:dyDescent="0.25">
      <c r="A78" s="230" t="s">
        <v>62</v>
      </c>
      <c r="B78" s="310" t="s">
        <v>215</v>
      </c>
      <c r="C78" s="310"/>
      <c r="D78" s="310"/>
      <c r="E78" s="310"/>
      <c r="F78" s="310"/>
      <c r="G78" s="347"/>
      <c r="H78" s="347"/>
      <c r="I78" s="347"/>
      <c r="J78" s="347"/>
    </row>
    <row r="79" spans="1:10" ht="31.5" customHeight="1" x14ac:dyDescent="0.25">
      <c r="A79" s="230" t="s">
        <v>64</v>
      </c>
      <c r="B79" s="359" t="s">
        <v>216</v>
      </c>
      <c r="C79" s="359"/>
      <c r="D79" s="359"/>
      <c r="E79" s="359"/>
      <c r="F79" s="359"/>
      <c r="G79" s="360"/>
      <c r="H79" s="360"/>
      <c r="I79" s="360"/>
      <c r="J79" s="360"/>
    </row>
    <row r="80" spans="1:10" ht="32.25" customHeight="1" x14ac:dyDescent="0.25">
      <c r="A80" s="46" t="s">
        <v>56</v>
      </c>
      <c r="B80" s="310" t="s">
        <v>217</v>
      </c>
      <c r="C80" s="310"/>
      <c r="D80" s="310"/>
      <c r="E80" s="310"/>
      <c r="F80" s="310"/>
      <c r="G80" s="310"/>
      <c r="H80" s="310"/>
      <c r="I80" s="310"/>
      <c r="J80" s="311"/>
    </row>
    <row r="81" spans="1:10" ht="29.25" customHeight="1" x14ac:dyDescent="0.25">
      <c r="A81" s="230" t="s">
        <v>58</v>
      </c>
      <c r="B81" s="335" t="s">
        <v>218</v>
      </c>
      <c r="C81" s="336"/>
      <c r="D81" s="336"/>
      <c r="E81" s="336"/>
      <c r="F81" s="337"/>
      <c r="G81" s="335"/>
      <c r="H81" s="336"/>
      <c r="I81" s="336"/>
      <c r="J81" s="337"/>
    </row>
    <row r="82" spans="1:10" ht="15" x14ac:dyDescent="0.25">
      <c r="A82" s="230" t="s">
        <v>61</v>
      </c>
      <c r="B82" s="361" t="s">
        <v>219</v>
      </c>
      <c r="C82" s="362"/>
      <c r="D82" s="362"/>
      <c r="E82" s="362"/>
      <c r="F82" s="363"/>
      <c r="G82" s="344"/>
      <c r="H82" s="345"/>
      <c r="I82" s="345"/>
      <c r="J82" s="346"/>
    </row>
    <row r="83" spans="1:10" ht="15" x14ac:dyDescent="0.25">
      <c r="A83" s="230" t="s">
        <v>63</v>
      </c>
      <c r="B83" s="361" t="s">
        <v>220</v>
      </c>
      <c r="C83" s="362"/>
      <c r="D83" s="362"/>
      <c r="E83" s="362"/>
      <c r="F83" s="363"/>
      <c r="G83" s="344"/>
      <c r="H83" s="345"/>
      <c r="I83" s="345"/>
      <c r="J83" s="346"/>
    </row>
    <row r="84" spans="1:10" ht="15" x14ac:dyDescent="0.25">
      <c r="A84" s="230" t="s">
        <v>65</v>
      </c>
      <c r="B84" s="361" t="s">
        <v>221</v>
      </c>
      <c r="C84" s="362"/>
      <c r="D84" s="362"/>
      <c r="E84" s="362"/>
      <c r="F84" s="363"/>
      <c r="G84" s="344"/>
      <c r="H84" s="345"/>
      <c r="I84" s="345"/>
      <c r="J84" s="346"/>
    </row>
    <row r="85" spans="1:10" ht="15.75" x14ac:dyDescent="0.25">
      <c r="A85" s="326" t="s">
        <v>66</v>
      </c>
      <c r="B85" s="327"/>
      <c r="C85" s="327"/>
      <c r="D85" s="327"/>
      <c r="E85" s="327"/>
      <c r="F85" s="327"/>
      <c r="G85" s="327"/>
      <c r="H85" s="327"/>
      <c r="I85" s="327"/>
      <c r="J85" s="328"/>
    </row>
    <row r="86" spans="1:10" ht="15.75" x14ac:dyDescent="0.25">
      <c r="A86" s="45" t="s">
        <v>153</v>
      </c>
      <c r="B86" s="321" t="s">
        <v>154</v>
      </c>
      <c r="C86" s="321"/>
      <c r="D86" s="321"/>
      <c r="E86" s="321"/>
      <c r="F86" s="321"/>
      <c r="G86" s="321" t="s">
        <v>155</v>
      </c>
      <c r="H86" s="321"/>
      <c r="I86" s="321"/>
      <c r="J86" s="322"/>
    </row>
    <row r="87" spans="1:10" ht="15.75" x14ac:dyDescent="0.25">
      <c r="A87" s="230" t="s">
        <v>67</v>
      </c>
      <c r="B87" s="356" t="s">
        <v>222</v>
      </c>
      <c r="C87" s="357"/>
      <c r="D87" s="357"/>
      <c r="E87" s="357"/>
      <c r="F87" s="358"/>
      <c r="G87" s="342"/>
      <c r="H87" s="343"/>
      <c r="I87" s="343"/>
      <c r="J87" s="364"/>
    </row>
    <row r="88" spans="1:10" ht="15.75" x14ac:dyDescent="0.25">
      <c r="A88" s="230" t="s">
        <v>37</v>
      </c>
      <c r="B88" s="356"/>
      <c r="C88" s="357"/>
      <c r="D88" s="357"/>
      <c r="E88" s="357"/>
      <c r="F88" s="358"/>
      <c r="G88" s="342"/>
      <c r="H88" s="343"/>
      <c r="I88" s="343"/>
      <c r="J88" s="343"/>
    </row>
    <row r="89" spans="1:10" ht="15.75" x14ac:dyDescent="0.25">
      <c r="A89" s="230" t="s">
        <v>68</v>
      </c>
      <c r="B89" s="356" t="s">
        <v>223</v>
      </c>
      <c r="C89" s="357"/>
      <c r="D89" s="357"/>
      <c r="E89" s="357"/>
      <c r="F89" s="358"/>
      <c r="G89" s="342" t="s">
        <v>224</v>
      </c>
      <c r="H89" s="343"/>
      <c r="I89" s="343"/>
      <c r="J89" s="343"/>
    </row>
    <row r="90" spans="1:10" ht="15.75" x14ac:dyDescent="0.25">
      <c r="A90" s="230" t="s">
        <v>69</v>
      </c>
      <c r="B90" s="356" t="s">
        <v>225</v>
      </c>
      <c r="C90" s="357"/>
      <c r="D90" s="357"/>
      <c r="E90" s="357"/>
      <c r="F90" s="358"/>
      <c r="G90" s="342"/>
      <c r="H90" s="343"/>
      <c r="I90" s="343"/>
      <c r="J90" s="343"/>
    </row>
    <row r="91" spans="1:10" ht="15.75" x14ac:dyDescent="0.25">
      <c r="A91" s="230" t="s">
        <v>70</v>
      </c>
      <c r="B91" s="356" t="s">
        <v>226</v>
      </c>
      <c r="C91" s="357"/>
      <c r="D91" s="357"/>
      <c r="E91" s="357"/>
      <c r="F91" s="358"/>
      <c r="G91" s="342"/>
      <c r="H91" s="343"/>
      <c r="I91" s="343"/>
      <c r="J91" s="343"/>
    </row>
    <row r="92" spans="1:10" ht="15.75" x14ac:dyDescent="0.25">
      <c r="A92" s="230" t="s">
        <v>71</v>
      </c>
      <c r="B92" s="356" t="s">
        <v>227</v>
      </c>
      <c r="C92" s="357"/>
      <c r="D92" s="357"/>
      <c r="E92" s="357"/>
      <c r="F92" s="358"/>
      <c r="G92" s="342"/>
      <c r="H92" s="343"/>
      <c r="I92" s="343"/>
      <c r="J92" s="343"/>
    </row>
    <row r="93" spans="1:10" ht="15.75" x14ac:dyDescent="0.25">
      <c r="A93" s="230" t="s">
        <v>72</v>
      </c>
      <c r="B93" s="356" t="s">
        <v>228</v>
      </c>
      <c r="C93" s="357"/>
      <c r="D93" s="357"/>
      <c r="E93" s="357"/>
      <c r="F93" s="358"/>
      <c r="G93" s="342"/>
      <c r="H93" s="343"/>
      <c r="I93" s="343"/>
      <c r="J93" s="343"/>
    </row>
    <row r="94" spans="1:10" ht="15.75" x14ac:dyDescent="0.25">
      <c r="A94" s="230" t="s">
        <v>73</v>
      </c>
      <c r="B94" s="356" t="s">
        <v>229</v>
      </c>
      <c r="C94" s="357"/>
      <c r="D94" s="357"/>
      <c r="E94" s="357"/>
      <c r="F94" s="358"/>
      <c r="G94" s="342"/>
      <c r="H94" s="343"/>
      <c r="I94" s="343"/>
      <c r="J94" s="343"/>
    </row>
    <row r="95" spans="1:10" ht="15.75" x14ac:dyDescent="0.25">
      <c r="A95" s="230" t="s">
        <v>74</v>
      </c>
      <c r="B95" s="356" t="s">
        <v>230</v>
      </c>
      <c r="C95" s="357"/>
      <c r="D95" s="357"/>
      <c r="E95" s="357"/>
      <c r="F95" s="358"/>
      <c r="G95" s="342"/>
      <c r="H95" s="343"/>
      <c r="I95" s="343"/>
      <c r="J95" s="343"/>
    </row>
    <row r="96" spans="1:10" ht="15.75" x14ac:dyDescent="0.25">
      <c r="A96" s="230" t="s">
        <v>75</v>
      </c>
      <c r="B96" s="356" t="s">
        <v>231</v>
      </c>
      <c r="C96" s="357"/>
      <c r="D96" s="357"/>
      <c r="E96" s="357"/>
      <c r="F96" s="358"/>
      <c r="G96" s="342"/>
      <c r="H96" s="343"/>
      <c r="I96" s="343"/>
      <c r="J96" s="343"/>
    </row>
    <row r="97" spans="1:10" ht="15.75" x14ac:dyDescent="0.25">
      <c r="A97" s="230" t="s">
        <v>76</v>
      </c>
      <c r="B97" s="356" t="s">
        <v>232</v>
      </c>
      <c r="C97" s="357"/>
      <c r="D97" s="357"/>
      <c r="E97" s="357"/>
      <c r="F97" s="358"/>
      <c r="G97" s="342"/>
      <c r="H97" s="343"/>
      <c r="I97" s="343"/>
      <c r="J97" s="343"/>
    </row>
    <row r="98" spans="1:10" ht="30" x14ac:dyDescent="0.25">
      <c r="A98" s="230" t="s">
        <v>77</v>
      </c>
      <c r="B98" s="356" t="s">
        <v>233</v>
      </c>
      <c r="C98" s="357"/>
      <c r="D98" s="357"/>
      <c r="E98" s="357"/>
      <c r="F98" s="358"/>
      <c r="G98" s="342"/>
      <c r="H98" s="343"/>
      <c r="I98" s="343"/>
      <c r="J98" s="343"/>
    </row>
    <row r="103" spans="1:10" ht="15.75" x14ac:dyDescent="0.25">
      <c r="A103" s="326" t="s">
        <v>80</v>
      </c>
      <c r="B103" s="327"/>
      <c r="C103" s="327"/>
      <c r="D103" s="327"/>
      <c r="E103" s="327"/>
      <c r="F103" s="327"/>
      <c r="G103" s="327"/>
      <c r="H103" s="327"/>
      <c r="I103" s="327"/>
      <c r="J103" s="328"/>
    </row>
    <row r="104" spans="1:10" ht="15.75" x14ac:dyDescent="0.25">
      <c r="A104" s="45" t="s">
        <v>153</v>
      </c>
      <c r="B104" s="321" t="s">
        <v>154</v>
      </c>
      <c r="C104" s="321"/>
      <c r="D104" s="321"/>
      <c r="E104" s="321"/>
      <c r="F104" s="321"/>
      <c r="G104" s="321" t="s">
        <v>155</v>
      </c>
      <c r="H104" s="321"/>
      <c r="I104" s="321"/>
      <c r="J104" s="322"/>
    </row>
    <row r="105" spans="1:10" ht="30" customHeight="1" x14ac:dyDescent="0.25">
      <c r="A105" s="47" t="s">
        <v>39</v>
      </c>
      <c r="B105" s="335" t="s">
        <v>234</v>
      </c>
      <c r="C105" s="336"/>
      <c r="D105" s="336"/>
      <c r="E105" s="336"/>
      <c r="F105" s="337"/>
      <c r="G105" s="329"/>
      <c r="H105" s="330"/>
      <c r="I105" s="330"/>
      <c r="J105" s="332"/>
    </row>
    <row r="106" spans="1:10" ht="15.75" customHeight="1" x14ac:dyDescent="0.25">
      <c r="A106" s="47" t="s">
        <v>235</v>
      </c>
      <c r="B106" s="335" t="s">
        <v>236</v>
      </c>
      <c r="C106" s="336"/>
      <c r="D106" s="336"/>
      <c r="E106" s="336"/>
      <c r="F106" s="337"/>
      <c r="G106" s="329"/>
      <c r="H106" s="330"/>
      <c r="I106" s="330"/>
      <c r="J106" s="332"/>
    </row>
    <row r="107" spans="1:10" ht="15" x14ac:dyDescent="0.25">
      <c r="A107" s="47" t="s">
        <v>91</v>
      </c>
      <c r="B107" s="335" t="s">
        <v>237</v>
      </c>
      <c r="C107" s="336"/>
      <c r="D107" s="336"/>
      <c r="E107" s="336"/>
      <c r="F107" s="337"/>
      <c r="G107" s="335"/>
      <c r="H107" s="336"/>
      <c r="I107" s="336"/>
      <c r="J107" s="338"/>
    </row>
    <row r="108" spans="1:10" ht="30.75" customHeight="1" x14ac:dyDescent="0.25">
      <c r="A108" s="47" t="s">
        <v>93</v>
      </c>
      <c r="B108" s="335" t="s">
        <v>238</v>
      </c>
      <c r="C108" s="336"/>
      <c r="D108" s="336"/>
      <c r="E108" s="336"/>
      <c r="F108" s="337"/>
      <c r="G108" s="335"/>
      <c r="H108" s="336"/>
      <c r="I108" s="336"/>
      <c r="J108" s="338"/>
    </row>
    <row r="109" spans="1:10" ht="15" x14ac:dyDescent="0.25">
      <c r="A109" s="47" t="s">
        <v>94</v>
      </c>
      <c r="B109" s="335" t="s">
        <v>239</v>
      </c>
      <c r="C109" s="336"/>
      <c r="D109" s="336"/>
      <c r="E109" s="336"/>
      <c r="F109" s="337"/>
      <c r="G109" s="335"/>
      <c r="H109" s="336"/>
      <c r="I109" s="336"/>
      <c r="J109" s="338"/>
    </row>
    <row r="110" spans="1:10" ht="15" x14ac:dyDescent="0.25">
      <c r="A110" s="47" t="s">
        <v>96</v>
      </c>
      <c r="B110" s="335" t="s">
        <v>240</v>
      </c>
      <c r="C110" s="336"/>
      <c r="D110" s="336"/>
      <c r="E110" s="336"/>
      <c r="F110" s="337"/>
      <c r="G110" s="335"/>
      <c r="H110" s="336"/>
      <c r="I110" s="336"/>
      <c r="J110" s="338"/>
    </row>
    <row r="111" spans="1:10" ht="27" customHeight="1" x14ac:dyDescent="0.25">
      <c r="A111" s="47" t="s">
        <v>241</v>
      </c>
      <c r="B111" s="335" t="s">
        <v>242</v>
      </c>
      <c r="C111" s="336"/>
      <c r="D111" s="336"/>
      <c r="E111" s="336"/>
      <c r="F111" s="337"/>
      <c r="G111" s="329"/>
      <c r="H111" s="330"/>
      <c r="I111" s="330"/>
      <c r="J111" s="332"/>
    </row>
    <row r="112" spans="1:10" ht="42" customHeight="1" x14ac:dyDescent="0.25">
      <c r="A112" s="47" t="s">
        <v>84</v>
      </c>
      <c r="B112" s="335" t="s">
        <v>243</v>
      </c>
      <c r="C112" s="336"/>
      <c r="D112" s="336"/>
      <c r="E112" s="336"/>
      <c r="F112" s="337"/>
      <c r="G112" s="329"/>
      <c r="H112" s="330"/>
      <c r="I112" s="330"/>
      <c r="J112" s="332"/>
    </row>
    <row r="113" spans="1:10" ht="15" x14ac:dyDescent="0.25">
      <c r="A113" s="47" t="s">
        <v>244</v>
      </c>
      <c r="B113" s="335" t="s">
        <v>245</v>
      </c>
      <c r="C113" s="336"/>
      <c r="D113" s="336"/>
      <c r="E113" s="336"/>
      <c r="F113" s="337"/>
      <c r="G113" s="329"/>
      <c r="H113" s="330"/>
      <c r="I113" s="330"/>
      <c r="J113" s="332"/>
    </row>
    <row r="114" spans="1:10" ht="15" x14ac:dyDescent="0.25">
      <c r="A114" s="47" t="s">
        <v>90</v>
      </c>
      <c r="B114" s="335" t="s">
        <v>246</v>
      </c>
      <c r="C114" s="336"/>
      <c r="D114" s="336"/>
      <c r="E114" s="336"/>
      <c r="F114" s="337"/>
      <c r="G114" s="339"/>
      <c r="H114" s="340"/>
      <c r="I114" s="340"/>
      <c r="J114" s="341"/>
    </row>
    <row r="115" spans="1:10" s="347" customFormat="1" ht="15" x14ac:dyDescent="0.25">
      <c r="A115" s="47" t="s">
        <v>92</v>
      </c>
      <c r="B115" s="335" t="s">
        <v>247</v>
      </c>
      <c r="C115" s="336"/>
      <c r="D115" s="336"/>
      <c r="E115" s="336"/>
      <c r="F115" s="337"/>
    </row>
    <row r="116" spans="1:10" s="225" customFormat="1" ht="15" x14ac:dyDescent="0.25">
      <c r="A116" s="47" t="s">
        <v>42</v>
      </c>
      <c r="B116" s="335" t="s">
        <v>248</v>
      </c>
      <c r="C116" s="336"/>
      <c r="D116" s="336"/>
      <c r="E116" s="336"/>
      <c r="F116" s="337"/>
      <c r="G116" s="347"/>
      <c r="H116" s="347"/>
      <c r="I116" s="347"/>
      <c r="J116" s="347"/>
    </row>
    <row r="117" spans="1:10" s="225" customFormat="1" ht="15" x14ac:dyDescent="0.25">
      <c r="A117" s="47" t="s">
        <v>95</v>
      </c>
      <c r="B117" s="335" t="s">
        <v>249</v>
      </c>
      <c r="C117" s="336"/>
      <c r="D117" s="336"/>
      <c r="E117" s="336"/>
      <c r="F117" s="337"/>
      <c r="G117" s="347"/>
      <c r="H117" s="347"/>
      <c r="I117" s="347"/>
      <c r="J117" s="347"/>
    </row>
    <row r="118" spans="1:10" s="225" customFormat="1" ht="15" x14ac:dyDescent="0.25">
      <c r="A118" s="47" t="s">
        <v>97</v>
      </c>
      <c r="B118" s="335" t="s">
        <v>250</v>
      </c>
      <c r="C118" s="336"/>
      <c r="D118" s="336"/>
      <c r="E118" s="336"/>
      <c r="F118" s="337"/>
      <c r="G118" s="347"/>
      <c r="H118" s="347"/>
      <c r="I118" s="347"/>
      <c r="J118" s="347"/>
    </row>
    <row r="119" spans="1:10" s="225" customFormat="1" ht="15" x14ac:dyDescent="0.25">
      <c r="A119" s="47" t="s">
        <v>99</v>
      </c>
      <c r="B119" s="335" t="s">
        <v>251</v>
      </c>
      <c r="C119" s="336"/>
      <c r="D119" s="336"/>
      <c r="E119" s="336"/>
      <c r="F119" s="337"/>
      <c r="G119" s="347"/>
      <c r="H119" s="347"/>
      <c r="I119" s="347"/>
      <c r="J119" s="347"/>
    </row>
    <row r="120" spans="1:10" s="225" customFormat="1" ht="15" x14ac:dyDescent="0.25">
      <c r="A120" s="47" t="s">
        <v>101</v>
      </c>
      <c r="B120" s="335" t="s">
        <v>249</v>
      </c>
      <c r="C120" s="336"/>
      <c r="D120" s="336"/>
      <c r="E120" s="336"/>
      <c r="F120" s="337"/>
      <c r="G120" s="347"/>
      <c r="H120" s="347"/>
      <c r="I120" s="347"/>
      <c r="J120" s="347"/>
    </row>
    <row r="121" spans="1:10" ht="15" hidden="1" x14ac:dyDescent="0.25">
      <c r="A121" s="47" t="s">
        <v>252</v>
      </c>
      <c r="B121" s="335" t="s">
        <v>253</v>
      </c>
      <c r="C121" s="336"/>
      <c r="D121" s="336"/>
      <c r="E121" s="336"/>
      <c r="F121" s="337"/>
      <c r="G121" s="335"/>
      <c r="H121" s="336"/>
      <c r="I121" s="336"/>
      <c r="J121" s="338"/>
    </row>
    <row r="122" spans="1:10" ht="49.5" customHeight="1" x14ac:dyDescent="0.25">
      <c r="A122" s="47" t="s">
        <v>254</v>
      </c>
      <c r="B122" s="335" t="s">
        <v>255</v>
      </c>
      <c r="C122" s="336"/>
      <c r="D122" s="336"/>
      <c r="E122" s="336"/>
      <c r="F122" s="337"/>
      <c r="G122" s="335"/>
      <c r="H122" s="336"/>
      <c r="I122" s="336"/>
      <c r="J122" s="338"/>
    </row>
    <row r="123" spans="1:10" ht="15.75" x14ac:dyDescent="0.25">
      <c r="A123" s="326" t="s">
        <v>82</v>
      </c>
      <c r="B123" s="327"/>
      <c r="C123" s="327"/>
      <c r="D123" s="327"/>
      <c r="E123" s="327"/>
      <c r="F123" s="327"/>
      <c r="G123" s="327"/>
      <c r="H123" s="327"/>
      <c r="I123" s="327"/>
      <c r="J123" s="328"/>
    </row>
    <row r="124" spans="1:10" ht="15.75" x14ac:dyDescent="0.25">
      <c r="A124" s="45" t="s">
        <v>153</v>
      </c>
      <c r="B124" s="321" t="s">
        <v>154</v>
      </c>
      <c r="C124" s="321"/>
      <c r="D124" s="321"/>
      <c r="E124" s="321"/>
      <c r="F124" s="321"/>
      <c r="G124" s="321" t="s">
        <v>155</v>
      </c>
      <c r="H124" s="321"/>
      <c r="I124" s="321"/>
      <c r="J124" s="322"/>
    </row>
    <row r="125" spans="1:10" ht="15" x14ac:dyDescent="0.25">
      <c r="A125" s="47" t="s">
        <v>39</v>
      </c>
      <c r="B125" s="335" t="s">
        <v>256</v>
      </c>
      <c r="C125" s="336"/>
      <c r="D125" s="336"/>
      <c r="E125" s="336"/>
      <c r="F125" s="337"/>
      <c r="G125" s="347"/>
      <c r="H125" s="347"/>
      <c r="I125" s="347"/>
      <c r="J125" s="347"/>
    </row>
    <row r="126" spans="1:10" ht="15" x14ac:dyDescent="0.25">
      <c r="A126" s="47" t="s">
        <v>41</v>
      </c>
      <c r="B126" s="335" t="s">
        <v>257</v>
      </c>
      <c r="C126" s="336"/>
      <c r="D126" s="336"/>
      <c r="E126" s="336"/>
      <c r="F126" s="337"/>
      <c r="G126" s="347"/>
      <c r="H126" s="347"/>
      <c r="I126" s="347"/>
      <c r="J126" s="347"/>
    </row>
    <row r="127" spans="1:10" ht="15" x14ac:dyDescent="0.25">
      <c r="A127" s="47" t="s">
        <v>86</v>
      </c>
      <c r="B127" s="335" t="s">
        <v>258</v>
      </c>
      <c r="C127" s="336"/>
      <c r="D127" s="336"/>
      <c r="E127" s="336"/>
      <c r="F127" s="337"/>
      <c r="G127" s="347"/>
      <c r="H127" s="347"/>
      <c r="I127" s="347"/>
      <c r="J127" s="347"/>
    </row>
    <row r="128" spans="1:10" ht="15" x14ac:dyDescent="0.25">
      <c r="A128" s="47" t="s">
        <v>259</v>
      </c>
      <c r="B128" s="335" t="s">
        <v>260</v>
      </c>
      <c r="C128" s="336"/>
      <c r="D128" s="336"/>
      <c r="E128" s="336"/>
      <c r="F128" s="337"/>
      <c r="G128" s="347"/>
      <c r="H128" s="347"/>
      <c r="I128" s="347"/>
      <c r="J128" s="347"/>
    </row>
    <row r="129" spans="1:10" ht="15" x14ac:dyDescent="0.25">
      <c r="A129" s="47" t="s">
        <v>88</v>
      </c>
      <c r="B129" s="335" t="s">
        <v>261</v>
      </c>
      <c r="C129" s="336"/>
      <c r="D129" s="336"/>
      <c r="E129" s="336"/>
      <c r="F129" s="337"/>
      <c r="G129" s="347"/>
      <c r="H129" s="347"/>
      <c r="I129" s="347"/>
      <c r="J129" s="347"/>
    </row>
    <row r="130" spans="1:10" ht="15" x14ac:dyDescent="0.25">
      <c r="A130" s="47" t="s">
        <v>89</v>
      </c>
      <c r="B130" s="335"/>
      <c r="C130" s="336"/>
      <c r="D130" s="336"/>
      <c r="E130" s="336"/>
      <c r="F130" s="337"/>
      <c r="G130" s="347"/>
      <c r="H130" s="347"/>
      <c r="I130" s="347"/>
      <c r="J130" s="347"/>
    </row>
    <row r="131" spans="1:10" ht="15" x14ac:dyDescent="0.25">
      <c r="A131" s="47" t="s">
        <v>98</v>
      </c>
      <c r="B131" s="335" t="s">
        <v>262</v>
      </c>
      <c r="C131" s="336"/>
      <c r="D131" s="336"/>
      <c r="E131" s="336"/>
      <c r="F131" s="337"/>
      <c r="G131" s="347"/>
      <c r="H131" s="347"/>
      <c r="I131" s="347"/>
      <c r="J131" s="347"/>
    </row>
    <row r="132" spans="1:10" ht="15" x14ac:dyDescent="0.25">
      <c r="A132" s="47" t="s">
        <v>100</v>
      </c>
      <c r="B132" s="335" t="s">
        <v>263</v>
      </c>
      <c r="C132" s="336"/>
      <c r="D132" s="336"/>
      <c r="E132" s="336"/>
      <c r="F132" s="337"/>
      <c r="G132" s="347"/>
      <c r="H132" s="347"/>
      <c r="I132" s="347"/>
      <c r="J132" s="347"/>
    </row>
    <row r="133" spans="1:10" ht="33.75" customHeight="1" x14ac:dyDescent="0.25">
      <c r="A133" s="47" t="s">
        <v>102</v>
      </c>
      <c r="B133" s="335" t="s">
        <v>264</v>
      </c>
      <c r="C133" s="336"/>
      <c r="D133" s="336"/>
      <c r="E133" s="336"/>
      <c r="F133" s="337"/>
      <c r="G133" s="347"/>
      <c r="H133" s="347"/>
      <c r="I133" s="347"/>
      <c r="J133" s="347"/>
    </row>
    <row r="134" spans="1:10" s="242" customFormat="1" ht="15.75" x14ac:dyDescent="0.25">
      <c r="A134" s="326" t="s">
        <v>103</v>
      </c>
      <c r="B134" s="327"/>
      <c r="C134" s="327"/>
      <c r="D134" s="327"/>
      <c r="E134" s="327"/>
      <c r="F134" s="327"/>
      <c r="G134" s="327"/>
      <c r="H134" s="327"/>
      <c r="I134" s="327"/>
      <c r="J134" s="328"/>
    </row>
    <row r="135" spans="1:10" s="242" customFormat="1" ht="15.75" x14ac:dyDescent="0.25">
      <c r="A135" s="45" t="s">
        <v>153</v>
      </c>
      <c r="B135" s="321" t="s">
        <v>154</v>
      </c>
      <c r="C135" s="321"/>
      <c r="D135" s="321"/>
      <c r="E135" s="321"/>
      <c r="F135" s="321"/>
      <c r="G135" s="321" t="s">
        <v>155</v>
      </c>
      <c r="H135" s="321"/>
      <c r="I135" s="321"/>
      <c r="J135" s="322"/>
    </row>
    <row r="136" spans="1:10" ht="15" x14ac:dyDescent="0.25">
      <c r="A136" s="47" t="s">
        <v>39</v>
      </c>
      <c r="B136" s="335" t="s">
        <v>265</v>
      </c>
      <c r="C136" s="336"/>
      <c r="D136" s="336"/>
      <c r="E136" s="336"/>
      <c r="F136" s="337"/>
      <c r="G136" s="347"/>
      <c r="H136" s="347"/>
      <c r="I136" s="347"/>
      <c r="J136" s="347"/>
    </row>
    <row r="137" spans="1:10" ht="15" x14ac:dyDescent="0.25">
      <c r="A137" s="47" t="s">
        <v>104</v>
      </c>
      <c r="B137" s="335" t="s">
        <v>266</v>
      </c>
      <c r="C137" s="336"/>
      <c r="D137" s="336"/>
      <c r="E137" s="336"/>
      <c r="F137" s="337"/>
      <c r="G137" s="347"/>
      <c r="H137" s="347"/>
      <c r="I137" s="347"/>
      <c r="J137" s="347"/>
    </row>
    <row r="138" spans="1:10" ht="15" x14ac:dyDescent="0.25">
      <c r="A138" s="47" t="s">
        <v>93</v>
      </c>
      <c r="B138" s="335" t="s">
        <v>267</v>
      </c>
      <c r="C138" s="336"/>
      <c r="D138" s="336"/>
      <c r="E138" s="336"/>
      <c r="F138" s="337"/>
      <c r="G138" s="347"/>
      <c r="H138" s="347"/>
      <c r="I138" s="347"/>
      <c r="J138" s="347"/>
    </row>
    <row r="139" spans="1:10" ht="15" x14ac:dyDescent="0.25">
      <c r="A139" s="47" t="s">
        <v>105</v>
      </c>
      <c r="B139" s="335" t="s">
        <v>268</v>
      </c>
      <c r="C139" s="336"/>
      <c r="D139" s="336"/>
      <c r="E139" s="336"/>
      <c r="F139" s="337"/>
      <c r="G139" s="347"/>
      <c r="H139" s="347"/>
      <c r="I139" s="347"/>
      <c r="J139" s="347"/>
    </row>
    <row r="140" spans="1:10" ht="15" x14ac:dyDescent="0.25">
      <c r="A140" s="47" t="s">
        <v>88</v>
      </c>
      <c r="B140" s="335" t="s">
        <v>269</v>
      </c>
      <c r="C140" s="336"/>
      <c r="D140" s="336"/>
      <c r="E140" s="336"/>
      <c r="F140" s="337"/>
      <c r="G140" s="347"/>
      <c r="H140" s="347"/>
      <c r="I140" s="347"/>
      <c r="J140" s="347"/>
    </row>
    <row r="141" spans="1:10" ht="15" x14ac:dyDescent="0.25">
      <c r="A141" s="47" t="s">
        <v>89</v>
      </c>
      <c r="B141" s="335" t="s">
        <v>270</v>
      </c>
      <c r="C141" s="336"/>
      <c r="D141" s="336"/>
      <c r="E141" s="336"/>
      <c r="F141" s="337"/>
      <c r="G141" s="347"/>
      <c r="H141" s="347"/>
      <c r="I141" s="347"/>
      <c r="J141" s="347"/>
    </row>
    <row r="142" spans="1:10" ht="15" x14ac:dyDescent="0.25">
      <c r="A142" s="47" t="s">
        <v>106</v>
      </c>
      <c r="B142" s="335" t="s">
        <v>271</v>
      </c>
      <c r="C142" s="336"/>
      <c r="D142" s="336"/>
      <c r="E142" s="336"/>
      <c r="F142" s="337"/>
      <c r="G142" s="347"/>
      <c r="H142" s="347"/>
      <c r="I142" s="347"/>
      <c r="J142" s="347"/>
    </row>
    <row r="143" spans="1:10" ht="0" hidden="1" customHeight="1" x14ac:dyDescent="0.25">
      <c r="A143" s="47" t="s">
        <v>65</v>
      </c>
    </row>
    <row r="144" spans="1:10" ht="0" hidden="1" customHeight="1" x14ac:dyDescent="0.25">
      <c r="A144" s="47"/>
    </row>
    <row r="145" spans="1:10" ht="0" hidden="1" customHeight="1" x14ac:dyDescent="0.25">
      <c r="A145" s="47"/>
    </row>
    <row r="146" spans="1:10" ht="31.5" customHeight="1" x14ac:dyDescent="0.25">
      <c r="A146" s="47" t="s">
        <v>65</v>
      </c>
      <c r="B146" s="335" t="s">
        <v>272</v>
      </c>
      <c r="C146" s="336"/>
      <c r="D146" s="336"/>
      <c r="E146" s="336"/>
      <c r="F146" s="337"/>
      <c r="G146" s="347"/>
      <c r="H146" s="347"/>
      <c r="I146" s="347"/>
      <c r="J146" s="347"/>
    </row>
    <row r="147" spans="1:10" ht="15" x14ac:dyDescent="0.25">
      <c r="A147" s="47" t="s">
        <v>107</v>
      </c>
      <c r="B147" s="335" t="s">
        <v>273</v>
      </c>
      <c r="C147" s="336"/>
      <c r="D147" s="336"/>
      <c r="E147" s="336"/>
      <c r="F147" s="337"/>
      <c r="G147" s="347"/>
      <c r="H147" s="347"/>
      <c r="I147" s="347"/>
      <c r="J147" s="347"/>
    </row>
    <row r="148" spans="1:10" ht="15" x14ac:dyDescent="0.25">
      <c r="A148" s="47" t="s">
        <v>85</v>
      </c>
      <c r="B148" s="335" t="s">
        <v>274</v>
      </c>
      <c r="C148" s="336"/>
      <c r="D148" s="336"/>
      <c r="E148" s="336"/>
      <c r="F148" s="337"/>
      <c r="G148" s="347"/>
      <c r="H148" s="347"/>
      <c r="I148" s="347"/>
      <c r="J148" s="347"/>
    </row>
    <row r="149" spans="1:10" ht="15" x14ac:dyDescent="0.25">
      <c r="A149" s="47" t="s">
        <v>86</v>
      </c>
      <c r="B149" s="335" t="s">
        <v>275</v>
      </c>
      <c r="C149" s="336"/>
      <c r="D149" s="336"/>
      <c r="E149" s="336"/>
      <c r="F149" s="337"/>
      <c r="G149" s="347"/>
      <c r="H149" s="347"/>
      <c r="I149" s="347"/>
      <c r="J149" s="347"/>
    </row>
    <row r="150" spans="1:10" ht="15" x14ac:dyDescent="0.25">
      <c r="A150" s="47" t="s">
        <v>108</v>
      </c>
      <c r="B150" s="335" t="s">
        <v>276</v>
      </c>
      <c r="C150" s="336"/>
      <c r="D150" s="336"/>
      <c r="E150" s="336"/>
      <c r="F150" s="337"/>
      <c r="G150" s="347"/>
      <c r="H150" s="347"/>
      <c r="I150" s="347"/>
      <c r="J150" s="347"/>
    </row>
    <row r="151" spans="1:10" ht="15" x14ac:dyDescent="0.25">
      <c r="A151" s="47" t="s">
        <v>109</v>
      </c>
      <c r="B151" s="335" t="s">
        <v>277</v>
      </c>
      <c r="C151" s="336"/>
      <c r="D151" s="336"/>
      <c r="E151" s="336"/>
      <c r="F151" s="337"/>
      <c r="G151" s="347"/>
      <c r="H151" s="347"/>
      <c r="I151" s="347"/>
      <c r="J151" s="347"/>
    </row>
    <row r="152" spans="1:10" ht="15" x14ac:dyDescent="0.25">
      <c r="A152" s="47" t="s">
        <v>278</v>
      </c>
      <c r="B152" s="335" t="s">
        <v>279</v>
      </c>
      <c r="C152" s="336"/>
      <c r="D152" s="336"/>
      <c r="E152" s="336"/>
      <c r="F152" s="337"/>
      <c r="G152" s="347"/>
      <c r="H152" s="347"/>
      <c r="I152" s="347"/>
      <c r="J152" s="347"/>
    </row>
    <row r="153" spans="1:10" ht="15" x14ac:dyDescent="0.25">
      <c r="A153" s="47" t="s">
        <v>280</v>
      </c>
      <c r="B153" s="335" t="s">
        <v>281</v>
      </c>
      <c r="C153" s="336"/>
      <c r="D153" s="336"/>
      <c r="E153" s="336"/>
      <c r="F153" s="337"/>
      <c r="G153" s="347"/>
      <c r="H153" s="347"/>
      <c r="I153" s="347"/>
      <c r="J153" s="347"/>
    </row>
    <row r="154" spans="1:10" ht="15" x14ac:dyDescent="0.25">
      <c r="A154" s="47" t="s">
        <v>37</v>
      </c>
      <c r="B154" s="335" t="s">
        <v>282</v>
      </c>
      <c r="C154" s="336"/>
      <c r="D154" s="336"/>
      <c r="E154" s="336"/>
      <c r="F154" s="337"/>
      <c r="G154" s="329"/>
      <c r="H154" s="330"/>
      <c r="I154" s="330"/>
      <c r="J154" s="331"/>
    </row>
    <row r="155" spans="1:10" ht="15" x14ac:dyDescent="0.25">
      <c r="A155" s="47" t="s">
        <v>112</v>
      </c>
      <c r="B155" s="335" t="s">
        <v>283</v>
      </c>
      <c r="C155" s="336"/>
      <c r="D155" s="336"/>
      <c r="E155" s="336"/>
      <c r="F155" s="337"/>
      <c r="G155" s="347"/>
      <c r="H155" s="347"/>
      <c r="I155" s="347"/>
      <c r="J155" s="347"/>
    </row>
    <row r="156" spans="1:10" ht="15.75" x14ac:dyDescent="0.25">
      <c r="A156" s="326" t="s">
        <v>113</v>
      </c>
      <c r="B156" s="327"/>
      <c r="C156" s="327"/>
      <c r="D156" s="327"/>
      <c r="E156" s="327"/>
      <c r="F156" s="327"/>
      <c r="G156" s="327"/>
      <c r="H156" s="327"/>
      <c r="I156" s="327"/>
      <c r="J156" s="328"/>
    </row>
    <row r="157" spans="1:10" ht="15.75" x14ac:dyDescent="0.25">
      <c r="A157" s="45" t="s">
        <v>153</v>
      </c>
      <c r="B157" s="321" t="s">
        <v>154</v>
      </c>
      <c r="C157" s="321"/>
      <c r="D157" s="321"/>
      <c r="E157" s="321"/>
      <c r="F157" s="321"/>
      <c r="G157" s="321" t="s">
        <v>155</v>
      </c>
      <c r="H157" s="321"/>
      <c r="I157" s="321"/>
      <c r="J157" s="322"/>
    </row>
    <row r="158" spans="1:10" ht="30" x14ac:dyDescent="0.25">
      <c r="A158" s="47" t="s">
        <v>114</v>
      </c>
      <c r="B158" s="335" t="s">
        <v>284</v>
      </c>
      <c r="C158" s="336"/>
      <c r="D158" s="336"/>
      <c r="E158" s="336"/>
      <c r="F158" s="337"/>
      <c r="G158" s="335"/>
      <c r="H158" s="336"/>
      <c r="I158" s="336"/>
      <c r="J158" s="338"/>
    </row>
    <row r="159" spans="1:10" ht="15" x14ac:dyDescent="0.25">
      <c r="A159" s="47" t="s">
        <v>115</v>
      </c>
      <c r="B159" s="335" t="s">
        <v>285</v>
      </c>
      <c r="C159" s="336"/>
      <c r="D159" s="336"/>
      <c r="E159" s="336"/>
      <c r="F159" s="337"/>
      <c r="G159" s="335"/>
      <c r="H159" s="336"/>
      <c r="I159" s="336"/>
      <c r="J159" s="338"/>
    </row>
    <row r="160" spans="1:10" ht="15" x14ac:dyDescent="0.25">
      <c r="A160" s="47" t="s">
        <v>286</v>
      </c>
      <c r="B160" s="335" t="s">
        <v>287</v>
      </c>
      <c r="C160" s="336"/>
      <c r="D160" s="336"/>
      <c r="E160" s="336"/>
      <c r="F160" s="337"/>
      <c r="G160" s="335"/>
      <c r="H160" s="336"/>
      <c r="I160" s="336"/>
      <c r="J160" s="338"/>
    </row>
    <row r="161" spans="1:10" ht="15" x14ac:dyDescent="0.25">
      <c r="A161" s="47" t="s">
        <v>288</v>
      </c>
      <c r="B161" s="335" t="s">
        <v>289</v>
      </c>
      <c r="C161" s="336"/>
      <c r="D161" s="336"/>
      <c r="E161" s="336"/>
      <c r="F161" s="337"/>
      <c r="G161" s="335"/>
      <c r="H161" s="336"/>
      <c r="I161" s="336"/>
      <c r="J161" s="338"/>
    </row>
    <row r="162" spans="1:10" ht="15" x14ac:dyDescent="0.25">
      <c r="A162" s="47" t="s">
        <v>290</v>
      </c>
      <c r="B162" s="335" t="s">
        <v>291</v>
      </c>
      <c r="C162" s="336"/>
      <c r="D162" s="336"/>
      <c r="E162" s="336"/>
      <c r="F162" s="337"/>
      <c r="G162" s="335"/>
      <c r="H162" s="336"/>
      <c r="I162" s="336"/>
      <c r="J162" s="338"/>
    </row>
    <row r="163" spans="1:10" ht="15" x14ac:dyDescent="0.25">
      <c r="A163" s="47" t="s">
        <v>292</v>
      </c>
      <c r="B163" s="335" t="s">
        <v>293</v>
      </c>
      <c r="C163" s="336"/>
      <c r="D163" s="336"/>
      <c r="E163" s="336"/>
      <c r="F163" s="337"/>
      <c r="G163" s="335"/>
      <c r="H163" s="336"/>
      <c r="I163" s="336"/>
      <c r="J163" s="338"/>
    </row>
    <row r="164" spans="1:10" ht="15" x14ac:dyDescent="0.25">
      <c r="A164" s="47" t="s">
        <v>144</v>
      </c>
      <c r="B164" s="335" t="s">
        <v>294</v>
      </c>
      <c r="C164" s="336"/>
      <c r="D164" s="336"/>
      <c r="E164" s="336"/>
      <c r="F164" s="337"/>
      <c r="G164" s="335"/>
      <c r="H164" s="336"/>
      <c r="I164" s="336"/>
      <c r="J164" s="338"/>
    </row>
    <row r="165" spans="1:10" ht="15" x14ac:dyDescent="0.25">
      <c r="A165" s="47" t="s">
        <v>295</v>
      </c>
      <c r="B165" s="335" t="s">
        <v>187</v>
      </c>
      <c r="C165" s="336"/>
      <c r="D165" s="336"/>
      <c r="E165" s="336"/>
      <c r="F165" s="337"/>
      <c r="G165" s="335"/>
      <c r="H165" s="336"/>
      <c r="I165" s="336"/>
      <c r="J165" s="338"/>
    </row>
    <row r="166" spans="1:10" ht="15.75" thickBot="1" x14ac:dyDescent="0.3">
      <c r="A166" s="48" t="s">
        <v>144</v>
      </c>
      <c r="B166" s="365" t="s">
        <v>296</v>
      </c>
      <c r="C166" s="366"/>
      <c r="D166" s="366"/>
      <c r="E166" s="366"/>
      <c r="F166" s="367"/>
      <c r="G166" s="365"/>
      <c r="H166" s="366"/>
      <c r="I166" s="366"/>
      <c r="J166" s="368"/>
    </row>
    <row r="167" spans="1:10" ht="15" x14ac:dyDescent="0.25">
      <c r="A167" s="231"/>
      <c r="B167" s="223"/>
      <c r="C167" s="223"/>
      <c r="D167" s="223"/>
      <c r="E167" s="223"/>
      <c r="F167" s="223"/>
      <c r="G167" s="226"/>
      <c r="H167" s="226"/>
      <c r="I167" s="226"/>
      <c r="J167" s="226"/>
    </row>
    <row r="168" spans="1:10" ht="15" hidden="1" x14ac:dyDescent="0.25">
      <c r="A168" s="231"/>
      <c r="B168" s="223"/>
      <c r="C168" s="223"/>
      <c r="D168" s="223"/>
      <c r="E168" s="223"/>
      <c r="F168" s="223"/>
      <c r="G168" s="226"/>
      <c r="H168" s="226"/>
      <c r="I168" s="226"/>
      <c r="J168" s="226"/>
    </row>
    <row r="169" spans="1:10" ht="15" hidden="1" x14ac:dyDescent="0.25">
      <c r="A169" s="231"/>
      <c r="B169" s="223"/>
      <c r="C169" s="223"/>
      <c r="D169" s="223"/>
      <c r="E169" s="223"/>
      <c r="F169" s="223"/>
      <c r="G169" s="226"/>
      <c r="H169" s="226"/>
      <c r="I169" s="226"/>
      <c r="J169" s="226"/>
    </row>
    <row r="170" spans="1:10" ht="15" hidden="1" x14ac:dyDescent="0.25">
      <c r="A170" s="231"/>
      <c r="B170" s="223"/>
      <c r="C170" s="223"/>
      <c r="D170" s="223"/>
      <c r="E170" s="223"/>
      <c r="F170" s="223"/>
      <c r="G170" s="226"/>
      <c r="H170" s="226"/>
      <c r="I170" s="226"/>
      <c r="J170" s="226"/>
    </row>
    <row r="171" spans="1:10" ht="15" hidden="1" x14ac:dyDescent="0.25">
      <c r="A171" s="231"/>
      <c r="B171" s="223"/>
      <c r="C171" s="223"/>
      <c r="D171" s="223"/>
      <c r="E171" s="223"/>
      <c r="F171" s="223"/>
      <c r="G171" s="226"/>
      <c r="H171" s="226"/>
      <c r="I171" s="226"/>
      <c r="J171" s="226"/>
    </row>
    <row r="172" spans="1:10" ht="15" hidden="1" x14ac:dyDescent="0.25">
      <c r="A172" s="231"/>
      <c r="B172" s="223"/>
      <c r="C172" s="223"/>
      <c r="D172" s="223"/>
      <c r="E172" s="223"/>
      <c r="F172" s="223"/>
      <c r="G172" s="226"/>
      <c r="H172" s="226"/>
      <c r="I172" s="226"/>
      <c r="J172" s="226"/>
    </row>
    <row r="173" spans="1:10" ht="15" hidden="1" x14ac:dyDescent="0.25">
      <c r="A173" s="231"/>
      <c r="B173" s="223"/>
      <c r="C173" s="223"/>
      <c r="D173" s="223"/>
      <c r="E173" s="223"/>
      <c r="F173" s="223"/>
      <c r="G173" s="226"/>
      <c r="H173" s="226"/>
      <c r="I173" s="226"/>
      <c r="J173" s="226"/>
    </row>
    <row r="174" spans="1:10" ht="15" hidden="1" x14ac:dyDescent="0.25">
      <c r="A174" s="231"/>
      <c r="B174" s="223"/>
      <c r="C174" s="223"/>
      <c r="D174" s="223"/>
      <c r="E174" s="223"/>
      <c r="F174" s="223"/>
      <c r="G174" s="226"/>
      <c r="H174" s="226"/>
      <c r="I174" s="226"/>
      <c r="J174" s="226"/>
    </row>
    <row r="175" spans="1:10" ht="15" hidden="1" x14ac:dyDescent="0.25">
      <c r="A175" s="231"/>
      <c r="B175" s="223"/>
      <c r="C175" s="223"/>
      <c r="D175" s="223"/>
      <c r="E175" s="223"/>
      <c r="F175" s="223"/>
      <c r="G175" s="226"/>
      <c r="H175" s="226"/>
      <c r="I175" s="226"/>
      <c r="J175" s="226"/>
    </row>
    <row r="176" spans="1:10" ht="15.75" hidden="1" x14ac:dyDescent="0.25">
      <c r="A176" s="326" t="s">
        <v>133</v>
      </c>
      <c r="B176" s="327"/>
      <c r="C176" s="327"/>
      <c r="D176" s="327"/>
      <c r="E176" s="327"/>
      <c r="F176" s="327"/>
      <c r="G176" s="327"/>
      <c r="H176" s="327"/>
      <c r="I176" s="327"/>
      <c r="J176" s="328"/>
    </row>
    <row r="177" spans="1:10" ht="15.75" hidden="1" x14ac:dyDescent="0.25">
      <c r="A177" s="45" t="s">
        <v>153</v>
      </c>
      <c r="B177" s="321" t="s">
        <v>154</v>
      </c>
      <c r="C177" s="321"/>
      <c r="D177" s="321"/>
      <c r="E177" s="321"/>
      <c r="F177" s="321"/>
      <c r="G177" s="321" t="s">
        <v>155</v>
      </c>
      <c r="H177" s="321"/>
      <c r="I177" s="321"/>
      <c r="J177" s="322"/>
    </row>
    <row r="178" spans="1:10" ht="47.25" hidden="1" customHeight="1" x14ac:dyDescent="0.25">
      <c r="A178" s="46" t="s">
        <v>134</v>
      </c>
      <c r="B178" s="335" t="s">
        <v>297</v>
      </c>
      <c r="C178" s="336"/>
      <c r="D178" s="336"/>
      <c r="E178" s="336"/>
      <c r="F178" s="337"/>
      <c r="G178" s="335"/>
      <c r="H178" s="336"/>
      <c r="I178" s="336"/>
      <c r="J178" s="338"/>
    </row>
    <row r="179" spans="1:10" ht="33" hidden="1" customHeight="1" x14ac:dyDescent="0.25">
      <c r="A179" s="46" t="s">
        <v>135</v>
      </c>
      <c r="B179" s="335" t="s">
        <v>298</v>
      </c>
      <c r="C179" s="336"/>
      <c r="D179" s="336"/>
      <c r="E179" s="336"/>
      <c r="F179" s="337"/>
      <c r="G179" s="335"/>
      <c r="H179" s="336"/>
      <c r="I179" s="336"/>
      <c r="J179" s="338"/>
    </row>
    <row r="180" spans="1:10" ht="30" hidden="1" x14ac:dyDescent="0.25">
      <c r="A180" s="46" t="s">
        <v>136</v>
      </c>
      <c r="B180" s="335" t="s">
        <v>299</v>
      </c>
      <c r="C180" s="336"/>
      <c r="D180" s="336"/>
      <c r="E180" s="336"/>
      <c r="F180" s="337"/>
      <c r="G180" s="335"/>
      <c r="H180" s="336"/>
      <c r="I180" s="336"/>
      <c r="J180" s="338"/>
    </row>
    <row r="181" spans="1:10" ht="15" hidden="1" x14ac:dyDescent="0.25">
      <c r="A181" s="46" t="s">
        <v>42</v>
      </c>
      <c r="B181" s="335" t="s">
        <v>300</v>
      </c>
      <c r="C181" s="336"/>
      <c r="D181" s="336"/>
      <c r="E181" s="336"/>
      <c r="F181" s="337"/>
      <c r="G181" s="335"/>
      <c r="H181" s="336"/>
      <c r="I181" s="336"/>
      <c r="J181" s="338"/>
    </row>
    <row r="182" spans="1:10" ht="30" hidden="1" x14ac:dyDescent="0.25">
      <c r="A182" s="46" t="s">
        <v>137</v>
      </c>
      <c r="B182" s="335" t="s">
        <v>301</v>
      </c>
      <c r="C182" s="336"/>
      <c r="D182" s="336"/>
      <c r="E182" s="336"/>
      <c r="F182" s="337"/>
      <c r="G182" s="335"/>
      <c r="H182" s="336"/>
      <c r="I182" s="336"/>
      <c r="J182" s="338"/>
    </row>
    <row r="183" spans="1:10" ht="15.75" hidden="1" x14ac:dyDescent="0.25">
      <c r="A183" s="326" t="s">
        <v>302</v>
      </c>
      <c r="B183" s="327"/>
      <c r="C183" s="327"/>
      <c r="D183" s="327"/>
      <c r="E183" s="327"/>
      <c r="F183" s="327"/>
      <c r="G183" s="327"/>
      <c r="H183" s="327"/>
      <c r="I183" s="327"/>
      <c r="J183" s="328"/>
    </row>
    <row r="184" spans="1:10" ht="15.75" hidden="1" x14ac:dyDescent="0.25">
      <c r="A184" s="45" t="s">
        <v>153</v>
      </c>
      <c r="B184" s="321" t="s">
        <v>154</v>
      </c>
      <c r="C184" s="321"/>
      <c r="D184" s="321"/>
      <c r="E184" s="321"/>
      <c r="F184" s="321"/>
      <c r="G184" s="321" t="s">
        <v>155</v>
      </c>
      <c r="H184" s="321"/>
      <c r="I184" s="321"/>
      <c r="J184" s="322"/>
    </row>
    <row r="185" spans="1:10" ht="33" hidden="1" customHeight="1" x14ac:dyDescent="0.25">
      <c r="A185" s="47" t="s">
        <v>39</v>
      </c>
      <c r="B185" s="335" t="s">
        <v>303</v>
      </c>
      <c r="C185" s="336"/>
      <c r="D185" s="336"/>
      <c r="E185" s="336"/>
      <c r="F185" s="337"/>
      <c r="G185" s="335"/>
      <c r="H185" s="336"/>
      <c r="I185" s="336"/>
      <c r="J185" s="338"/>
    </row>
    <row r="186" spans="1:10" ht="15" hidden="1" x14ac:dyDescent="0.25">
      <c r="A186" s="47" t="s">
        <v>87</v>
      </c>
      <c r="B186" s="335" t="s">
        <v>304</v>
      </c>
      <c r="C186" s="336"/>
      <c r="D186" s="336"/>
      <c r="E186" s="336"/>
      <c r="F186" s="337"/>
      <c r="G186" s="335"/>
      <c r="H186" s="336"/>
      <c r="I186" s="336"/>
      <c r="J186" s="338"/>
    </row>
    <row r="187" spans="1:10" s="50" customFormat="1" ht="39.75" hidden="1" customHeight="1" x14ac:dyDescent="0.25">
      <c r="A187" s="49" t="s">
        <v>305</v>
      </c>
      <c r="B187" s="348" t="s">
        <v>306</v>
      </c>
      <c r="C187" s="349"/>
      <c r="D187" s="349"/>
      <c r="E187" s="349"/>
      <c r="F187" s="350"/>
      <c r="G187" s="351"/>
      <c r="H187" s="352"/>
      <c r="I187" s="352"/>
      <c r="J187" s="353"/>
    </row>
    <row r="188" spans="1:10" ht="15.75" hidden="1" x14ac:dyDescent="0.25">
      <c r="A188" s="42" t="s">
        <v>307</v>
      </c>
      <c r="B188" s="335" t="s">
        <v>308</v>
      </c>
      <c r="C188" s="336"/>
      <c r="D188" s="336"/>
      <c r="E188" s="336"/>
      <c r="F188" s="337"/>
      <c r="G188" s="335"/>
      <c r="H188" s="336"/>
      <c r="I188" s="336"/>
      <c r="J188" s="338"/>
    </row>
    <row r="189" spans="1:10" ht="31.5" hidden="1" customHeight="1" x14ac:dyDescent="0.25">
      <c r="A189" s="47" t="s">
        <v>89</v>
      </c>
      <c r="B189" s="335" t="s">
        <v>309</v>
      </c>
      <c r="C189" s="336"/>
      <c r="D189" s="336"/>
      <c r="E189" s="336"/>
      <c r="F189" s="337"/>
      <c r="G189" s="335"/>
      <c r="H189" s="336"/>
      <c r="I189" s="336"/>
      <c r="J189" s="338"/>
    </row>
    <row r="190" spans="1:10" ht="15" hidden="1" x14ac:dyDescent="0.25">
      <c r="A190" s="47" t="s">
        <v>310</v>
      </c>
      <c r="B190" s="335" t="s">
        <v>311</v>
      </c>
      <c r="C190" s="336"/>
      <c r="D190" s="336"/>
      <c r="E190" s="336"/>
      <c r="F190" s="337"/>
      <c r="G190" s="335"/>
      <c r="H190" s="336"/>
      <c r="I190" s="336"/>
      <c r="J190" s="338"/>
    </row>
    <row r="191" spans="1:10" ht="15" hidden="1" x14ac:dyDescent="0.25">
      <c r="A191" s="47" t="s">
        <v>65</v>
      </c>
      <c r="B191" s="335" t="s">
        <v>312</v>
      </c>
      <c r="C191" s="336"/>
      <c r="D191" s="336"/>
      <c r="E191" s="336"/>
      <c r="F191" s="337"/>
      <c r="G191" s="335"/>
      <c r="H191" s="336"/>
      <c r="I191" s="336"/>
      <c r="J191" s="338"/>
    </row>
    <row r="192" spans="1:10" ht="46.5" hidden="1" customHeight="1" x14ac:dyDescent="0.25">
      <c r="A192" s="47" t="s">
        <v>313</v>
      </c>
      <c r="B192" s="335" t="s">
        <v>314</v>
      </c>
      <c r="C192" s="336"/>
      <c r="D192" s="336"/>
      <c r="E192" s="336"/>
      <c r="F192" s="337"/>
      <c r="G192" s="335"/>
      <c r="H192" s="336"/>
      <c r="I192" s="336"/>
      <c r="J192" s="338"/>
    </row>
    <row r="193" spans="1:10" ht="15.75" hidden="1" x14ac:dyDescent="0.25">
      <c r="A193" s="326" t="s">
        <v>315</v>
      </c>
      <c r="B193" s="327"/>
      <c r="C193" s="327"/>
      <c r="D193" s="327"/>
      <c r="E193" s="327"/>
      <c r="F193" s="327"/>
      <c r="G193" s="327"/>
      <c r="H193" s="327"/>
      <c r="I193" s="327"/>
      <c r="J193" s="328"/>
    </row>
    <row r="194" spans="1:10" ht="15.75" hidden="1" x14ac:dyDescent="0.25">
      <c r="A194" s="45" t="s">
        <v>153</v>
      </c>
      <c r="B194" s="321" t="s">
        <v>154</v>
      </c>
      <c r="C194" s="321"/>
      <c r="D194" s="321"/>
      <c r="E194" s="321"/>
      <c r="F194" s="321"/>
      <c r="G194" s="321" t="s">
        <v>155</v>
      </c>
      <c r="H194" s="321"/>
      <c r="I194" s="321"/>
      <c r="J194" s="322"/>
    </row>
    <row r="195" spans="1:10" ht="46.5" hidden="1" customHeight="1" x14ac:dyDescent="0.25">
      <c r="A195" s="47" t="s">
        <v>39</v>
      </c>
      <c r="B195" s="335" t="s">
        <v>316</v>
      </c>
      <c r="C195" s="336"/>
      <c r="D195" s="336"/>
      <c r="E195" s="336"/>
      <c r="F195" s="337"/>
      <c r="G195" s="335"/>
      <c r="H195" s="336"/>
      <c r="I195" s="336"/>
      <c r="J195" s="338"/>
    </row>
    <row r="196" spans="1:10" ht="15" hidden="1" x14ac:dyDescent="0.25">
      <c r="A196" s="47" t="s">
        <v>86</v>
      </c>
      <c r="B196" s="335" t="s">
        <v>317</v>
      </c>
      <c r="C196" s="336"/>
      <c r="D196" s="336"/>
      <c r="E196" s="336"/>
      <c r="F196" s="337"/>
      <c r="G196" s="335"/>
      <c r="H196" s="336"/>
      <c r="I196" s="336"/>
      <c r="J196" s="338"/>
    </row>
    <row r="197" spans="1:10" ht="15" hidden="1" x14ac:dyDescent="0.25">
      <c r="A197" s="47" t="s">
        <v>318</v>
      </c>
      <c r="B197" s="335" t="s">
        <v>319</v>
      </c>
      <c r="C197" s="336"/>
      <c r="D197" s="336"/>
      <c r="E197" s="336"/>
      <c r="F197" s="337"/>
      <c r="G197" s="335"/>
      <c r="H197" s="336"/>
      <c r="I197" s="336"/>
      <c r="J197" s="338"/>
    </row>
    <row r="198" spans="1:10" ht="30" hidden="1" customHeight="1" x14ac:dyDescent="0.25">
      <c r="A198" s="47" t="s">
        <v>108</v>
      </c>
      <c r="B198" s="335" t="s">
        <v>320</v>
      </c>
      <c r="C198" s="336"/>
      <c r="D198" s="336"/>
      <c r="E198" s="336"/>
      <c r="F198" s="337"/>
      <c r="G198" s="335"/>
      <c r="H198" s="336"/>
      <c r="I198" s="336"/>
      <c r="J198" s="338"/>
    </row>
    <row r="199" spans="1:10" ht="30.75" hidden="1" customHeight="1" x14ac:dyDescent="0.25">
      <c r="A199" s="47" t="s">
        <v>109</v>
      </c>
      <c r="B199" s="335" t="s">
        <v>321</v>
      </c>
      <c r="C199" s="336"/>
      <c r="D199" s="336"/>
      <c r="E199" s="336"/>
      <c r="F199" s="337"/>
      <c r="G199" s="335"/>
      <c r="H199" s="336"/>
      <c r="I199" s="336"/>
      <c r="J199" s="338"/>
    </row>
    <row r="200" spans="1:10" ht="79.5" hidden="1" customHeight="1" x14ac:dyDescent="0.25">
      <c r="A200" s="47" t="s">
        <v>280</v>
      </c>
      <c r="B200" s="335" t="s">
        <v>322</v>
      </c>
      <c r="C200" s="336"/>
      <c r="D200" s="336"/>
      <c r="E200" s="336"/>
      <c r="F200" s="337"/>
      <c r="G200" s="335"/>
      <c r="H200" s="336"/>
      <c r="I200" s="336"/>
      <c r="J200" s="338"/>
    </row>
    <row r="201" spans="1:10" ht="15" hidden="1" x14ac:dyDescent="0.25">
      <c r="A201" s="47" t="s">
        <v>37</v>
      </c>
      <c r="B201" s="335" t="s">
        <v>323</v>
      </c>
      <c r="C201" s="336"/>
      <c r="D201" s="336"/>
      <c r="E201" s="336"/>
      <c r="F201" s="337"/>
      <c r="G201" s="335"/>
      <c r="H201" s="336"/>
      <c r="I201" s="336"/>
      <c r="J201" s="338"/>
    </row>
    <row r="202" spans="1:10" ht="15" hidden="1" customHeight="1" x14ac:dyDescent="0.25">
      <c r="A202" s="44"/>
      <c r="B202" s="44"/>
      <c r="C202" s="44"/>
      <c r="D202" s="44"/>
      <c r="E202" s="44"/>
      <c r="F202" s="44"/>
      <c r="G202" s="44"/>
      <c r="H202" s="44"/>
      <c r="I202" s="44"/>
      <c r="J202" s="44"/>
    </row>
    <row r="203" spans="1:10" ht="15" hidden="1" customHeight="1" x14ac:dyDescent="0.25">
      <c r="A203" s="44"/>
      <c r="B203" s="44"/>
      <c r="C203" s="44"/>
      <c r="D203" s="44"/>
      <c r="E203" s="44"/>
      <c r="F203" s="44"/>
      <c r="G203" s="44"/>
      <c r="H203" s="44"/>
      <c r="I203" s="44"/>
      <c r="J203" s="44"/>
    </row>
    <row r="204" spans="1:10" ht="15.75" hidden="1" x14ac:dyDescent="0.25">
      <c r="A204" s="326" t="s">
        <v>118</v>
      </c>
      <c r="B204" s="327"/>
      <c r="C204" s="327"/>
      <c r="D204" s="327"/>
      <c r="E204" s="327"/>
      <c r="F204" s="327"/>
      <c r="G204" s="327"/>
      <c r="H204" s="327"/>
      <c r="I204" s="327"/>
      <c r="J204" s="328"/>
    </row>
    <row r="205" spans="1:10" ht="15.75" hidden="1" x14ac:dyDescent="0.25">
      <c r="A205" s="45" t="s">
        <v>153</v>
      </c>
      <c r="B205" s="321" t="s">
        <v>154</v>
      </c>
      <c r="C205" s="321"/>
      <c r="D205" s="321"/>
      <c r="E205" s="321"/>
      <c r="F205" s="321"/>
      <c r="G205" s="321" t="s">
        <v>155</v>
      </c>
      <c r="H205" s="321"/>
      <c r="I205" s="321"/>
      <c r="J205" s="322"/>
    </row>
    <row r="206" spans="1:10" ht="15" hidden="1" x14ac:dyDescent="0.25">
      <c r="A206" s="47" t="s">
        <v>119</v>
      </c>
      <c r="B206" s="335" t="s">
        <v>324</v>
      </c>
      <c r="C206" s="336"/>
      <c r="D206" s="336"/>
      <c r="E206" s="336"/>
      <c r="F206" s="337"/>
      <c r="G206" s="335" t="s">
        <v>325</v>
      </c>
      <c r="H206" s="336"/>
      <c r="I206" s="336"/>
      <c r="J206" s="338"/>
    </row>
    <row r="207" spans="1:10" ht="15.75" hidden="1" customHeight="1" x14ac:dyDescent="0.25">
      <c r="A207" s="47" t="s">
        <v>326</v>
      </c>
      <c r="B207" s="335" t="s">
        <v>327</v>
      </c>
      <c r="C207" s="336"/>
      <c r="D207" s="336"/>
      <c r="E207" s="336"/>
      <c r="F207" s="337"/>
      <c r="G207" s="335"/>
      <c r="H207" s="336"/>
      <c r="I207" s="336"/>
      <c r="J207" s="338"/>
    </row>
    <row r="208" spans="1:10" ht="15.75" hidden="1" customHeight="1" x14ac:dyDescent="0.25">
      <c r="A208" s="47" t="s">
        <v>125</v>
      </c>
      <c r="B208" s="335" t="s">
        <v>328</v>
      </c>
      <c r="C208" s="336"/>
      <c r="D208" s="336"/>
      <c r="E208" s="336"/>
      <c r="F208" s="337"/>
      <c r="G208" s="335"/>
      <c r="H208" s="336"/>
      <c r="I208" s="336"/>
      <c r="J208" s="338"/>
    </row>
    <row r="209" spans="1:10" ht="15.75" hidden="1" customHeight="1" x14ac:dyDescent="0.25">
      <c r="A209" s="47" t="s">
        <v>120</v>
      </c>
      <c r="B209" s="335" t="s">
        <v>329</v>
      </c>
      <c r="C209" s="336"/>
      <c r="D209" s="336"/>
      <c r="E209" s="336"/>
      <c r="F209" s="337"/>
      <c r="G209" s="335"/>
      <c r="H209" s="336"/>
      <c r="I209" s="336"/>
      <c r="J209" s="338"/>
    </row>
    <row r="210" spans="1:10" ht="15.75" hidden="1" customHeight="1" x14ac:dyDescent="0.25">
      <c r="A210" s="47" t="s">
        <v>123</v>
      </c>
      <c r="B210" s="335" t="s">
        <v>330</v>
      </c>
      <c r="C210" s="336"/>
      <c r="D210" s="336"/>
      <c r="E210" s="336"/>
      <c r="F210" s="337"/>
      <c r="G210" s="335"/>
      <c r="H210" s="336"/>
      <c r="I210" s="336"/>
      <c r="J210" s="338"/>
    </row>
    <row r="211" spans="1:10" ht="15.75" hidden="1" customHeight="1" x14ac:dyDescent="0.25">
      <c r="A211" s="47" t="s">
        <v>126</v>
      </c>
      <c r="B211" s="335" t="s">
        <v>331</v>
      </c>
      <c r="C211" s="336"/>
      <c r="D211" s="336"/>
      <c r="E211" s="336"/>
      <c r="F211" s="337"/>
      <c r="G211" s="335"/>
      <c r="H211" s="336"/>
      <c r="I211" s="336"/>
      <c r="J211" s="338"/>
    </row>
    <row r="212" spans="1:10" ht="15.75" hidden="1" customHeight="1" x14ac:dyDescent="0.25">
      <c r="A212" s="47" t="s">
        <v>121</v>
      </c>
      <c r="B212" s="335" t="s">
        <v>328</v>
      </c>
      <c r="C212" s="336"/>
      <c r="D212" s="336"/>
      <c r="E212" s="336"/>
      <c r="F212" s="337"/>
      <c r="G212" s="335"/>
      <c r="H212" s="336"/>
      <c r="I212" s="336"/>
      <c r="J212" s="338"/>
    </row>
    <row r="213" spans="1:10" ht="15.75" hidden="1" customHeight="1" x14ac:dyDescent="0.25">
      <c r="A213" s="47" t="s">
        <v>124</v>
      </c>
      <c r="B213" s="335" t="s">
        <v>332</v>
      </c>
      <c r="C213" s="336"/>
      <c r="D213" s="336"/>
      <c r="E213" s="336"/>
      <c r="F213" s="337"/>
      <c r="G213" s="335"/>
      <c r="H213" s="336"/>
      <c r="I213" s="336"/>
      <c r="J213" s="338"/>
    </row>
    <row r="214" spans="1:10" ht="15.75" hidden="1" customHeight="1" x14ac:dyDescent="0.25">
      <c r="A214" s="47" t="s">
        <v>333</v>
      </c>
      <c r="B214" s="335" t="s">
        <v>334</v>
      </c>
      <c r="C214" s="336"/>
      <c r="D214" s="336"/>
      <c r="E214" s="336"/>
      <c r="F214" s="337"/>
      <c r="G214" s="335"/>
      <c r="H214" s="336"/>
      <c r="I214" s="336"/>
      <c r="J214" s="338"/>
    </row>
    <row r="215" spans="1:10" ht="15.75" hidden="1" customHeight="1" x14ac:dyDescent="0.25"/>
    <row r="216" spans="1:10" ht="15.75" customHeight="1" x14ac:dyDescent="0.25"/>
    <row r="217" spans="1:10" ht="15.75" customHeight="1" x14ac:dyDescent="0.25"/>
    <row r="218" spans="1:10" ht="15.75" customHeight="1" x14ac:dyDescent="0.25"/>
    <row r="219" spans="1:10" ht="15.75" customHeight="1" x14ac:dyDescent="0.25"/>
    <row r="220" spans="1:10" ht="15.75" customHeight="1" x14ac:dyDescent="0.25"/>
    <row r="221" spans="1:10" ht="15.75" customHeight="1" x14ac:dyDescent="0.25"/>
    <row r="222" spans="1:10" ht="15.75" customHeight="1" x14ac:dyDescent="0.25"/>
    <row r="223" spans="1:10" ht="15.75" customHeight="1" x14ac:dyDescent="0.25"/>
    <row r="224" spans="1:10"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hidden="1" customHeight="1" x14ac:dyDescent="0.25"/>
  </sheetData>
  <mergeCells count="362">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B68:F68"/>
    <mergeCell ref="G68:J68"/>
    <mergeCell ref="B83:F83"/>
    <mergeCell ref="B84:F84"/>
    <mergeCell ref="G82:J82"/>
    <mergeCell ref="G83:J83"/>
    <mergeCell ref="G92:J92"/>
    <mergeCell ref="G93:J93"/>
    <mergeCell ref="G94:J94"/>
    <mergeCell ref="G87:J87"/>
    <mergeCell ref="B82:F82"/>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96:F96"/>
    <mergeCell ref="B97:F97"/>
    <mergeCell ref="B73:F73"/>
    <mergeCell ref="G73:J73"/>
    <mergeCell ref="B77:F77"/>
    <mergeCell ref="G77:J77"/>
    <mergeCell ref="B78:F78"/>
    <mergeCell ref="B79:F79"/>
    <mergeCell ref="G78:J78"/>
    <mergeCell ref="G79:J79"/>
    <mergeCell ref="B94:F94"/>
    <mergeCell ref="B95:F95"/>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G60:J60"/>
    <mergeCell ref="B61:F61"/>
    <mergeCell ref="G55:J55"/>
    <mergeCell ref="B48:F48"/>
    <mergeCell ref="G48:J48"/>
    <mergeCell ref="B49:F49"/>
    <mergeCell ref="G49:J49"/>
    <mergeCell ref="B50:F50"/>
    <mergeCell ref="G50:J50"/>
    <mergeCell ref="B52:F52"/>
    <mergeCell ref="G52:J52"/>
    <mergeCell ref="B54:F54"/>
    <mergeCell ref="G61:J6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G8:J8"/>
    <mergeCell ref="C8:F8"/>
    <mergeCell ref="A8:B8"/>
    <mergeCell ref="A1:I2"/>
    <mergeCell ref="A3:J3"/>
    <mergeCell ref="A4:J4"/>
    <mergeCell ref="A5:J5"/>
    <mergeCell ref="A6:J6"/>
    <mergeCell ref="A7:J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dimension ref="A1:V148"/>
  <sheetViews>
    <sheetView tabSelected="1" view="pageBreakPreview" topLeftCell="A108" zoomScale="115" zoomScaleNormal="55" zoomScaleSheetLayoutView="115" workbookViewId="0">
      <selection activeCell="D137" sqref="D137:F137"/>
    </sheetView>
  </sheetViews>
  <sheetFormatPr baseColWidth="10" defaultColWidth="14.42578125" defaultRowHeight="15" x14ac:dyDescent="0.25"/>
  <cols>
    <col min="1" max="1" width="6.5703125" style="71" customWidth="1"/>
    <col min="2" max="2" width="21" style="71" customWidth="1"/>
    <col min="3" max="3" width="18.140625" style="72" customWidth="1"/>
    <col min="4" max="4" width="20.85546875" style="71" customWidth="1"/>
    <col min="5" max="5" width="39.28515625" style="71" customWidth="1"/>
    <col min="6" max="6" width="23.140625" style="71" customWidth="1"/>
    <col min="7" max="7" width="21.28515625" style="71" customWidth="1"/>
    <col min="8" max="8" width="22.7109375" style="71" bestFit="1" customWidth="1"/>
    <col min="9" max="9" width="25.140625" style="71" customWidth="1"/>
    <col min="10" max="10" width="26.28515625" style="71" customWidth="1"/>
    <col min="11" max="11" width="22.140625" style="71" bestFit="1" customWidth="1"/>
    <col min="12" max="12" width="23.42578125" style="71" customWidth="1"/>
    <col min="13" max="13" width="24.5703125" style="73" customWidth="1"/>
    <col min="14" max="14" width="18.28515625" style="74" customWidth="1"/>
    <col min="15" max="15" width="27.85546875" style="74" customWidth="1"/>
    <col min="16" max="16" width="14.42578125" style="74"/>
    <col min="17" max="17" width="14.42578125" style="75"/>
    <col min="18" max="20" width="14.42578125" style="71"/>
    <col min="21" max="21" width="19.28515625" style="71" bestFit="1" customWidth="1"/>
    <col min="22" max="16384" width="14.42578125" style="71"/>
  </cols>
  <sheetData>
    <row r="1" spans="1:15" s="265" customFormat="1" ht="30.75" customHeight="1" x14ac:dyDescent="0.25">
      <c r="A1" s="271"/>
      <c r="B1" s="519"/>
      <c r="C1" s="519"/>
      <c r="D1" s="519"/>
      <c r="E1" s="519"/>
      <c r="F1" s="519"/>
      <c r="G1" s="519"/>
      <c r="H1" s="519"/>
      <c r="I1" s="263" t="s">
        <v>712</v>
      </c>
      <c r="J1" s="267"/>
      <c r="K1" s="52"/>
      <c r="L1" s="52"/>
      <c r="M1" s="52"/>
      <c r="N1" s="52"/>
      <c r="O1" s="52"/>
    </row>
    <row r="2" spans="1:15" s="265" customFormat="1" ht="40.5" customHeight="1" x14ac:dyDescent="0.25">
      <c r="A2" s="271"/>
      <c r="B2" s="519"/>
      <c r="C2" s="519"/>
      <c r="D2" s="519"/>
      <c r="E2" s="519"/>
      <c r="F2" s="519"/>
      <c r="G2" s="519"/>
      <c r="H2" s="519"/>
      <c r="I2" s="266" t="s">
        <v>713</v>
      </c>
      <c r="J2" s="267"/>
      <c r="K2" s="52"/>
      <c r="L2" s="52"/>
      <c r="M2" s="52"/>
      <c r="N2" s="52"/>
      <c r="O2" s="52"/>
    </row>
    <row r="3" spans="1:15" s="265" customFormat="1" ht="20.45" customHeight="1" x14ac:dyDescent="0.25">
      <c r="B3" s="369" t="s">
        <v>706</v>
      </c>
      <c r="C3" s="369"/>
      <c r="D3" s="369"/>
      <c r="E3" s="369"/>
      <c r="F3" s="369"/>
      <c r="G3" s="369"/>
      <c r="H3" s="369"/>
      <c r="I3" s="369"/>
      <c r="J3" s="267"/>
      <c r="K3" s="52"/>
      <c r="L3" s="52"/>
      <c r="M3" s="52"/>
      <c r="N3" s="52"/>
      <c r="O3" s="52"/>
    </row>
    <row r="4" spans="1:15" s="265" customFormat="1" ht="25.5" customHeight="1" x14ac:dyDescent="0.25">
      <c r="A4" s="272"/>
      <c r="B4" s="301" t="s">
        <v>715</v>
      </c>
      <c r="C4" s="301"/>
      <c r="D4" s="301"/>
      <c r="E4" s="301"/>
      <c r="F4" s="301"/>
      <c r="G4" s="301"/>
      <c r="H4" s="301"/>
      <c r="I4" s="301"/>
      <c r="J4" s="267"/>
      <c r="K4" s="52"/>
      <c r="L4" s="52"/>
      <c r="M4" s="52"/>
      <c r="N4" s="52"/>
      <c r="O4" s="52"/>
    </row>
    <row r="5" spans="1:15" s="265" customFormat="1" ht="25.5" customHeight="1" x14ac:dyDescent="0.25">
      <c r="A5" s="272"/>
      <c r="B5" s="369" t="s">
        <v>707</v>
      </c>
      <c r="C5" s="369"/>
      <c r="D5" s="369"/>
      <c r="E5" s="369"/>
      <c r="F5" s="369"/>
      <c r="G5" s="369"/>
      <c r="H5" s="369"/>
      <c r="I5" s="369"/>
      <c r="J5" s="267"/>
      <c r="K5" s="52"/>
      <c r="L5" s="52"/>
      <c r="M5" s="52"/>
      <c r="N5" s="52"/>
      <c r="O5" s="52"/>
    </row>
    <row r="6" spans="1:15" s="265" customFormat="1" ht="25.5" customHeight="1" x14ac:dyDescent="0.25">
      <c r="A6" s="267"/>
      <c r="B6" s="301" t="s">
        <v>714</v>
      </c>
      <c r="C6" s="301"/>
      <c r="D6" s="301"/>
      <c r="E6" s="301"/>
      <c r="F6" s="301"/>
      <c r="G6" s="301"/>
      <c r="H6" s="301"/>
      <c r="I6" s="301"/>
      <c r="J6" s="267"/>
      <c r="K6" s="52"/>
      <c r="L6" s="52"/>
      <c r="M6" s="52"/>
      <c r="N6" s="52"/>
      <c r="O6" s="52"/>
    </row>
    <row r="7" spans="1:15" s="265" customFormat="1" ht="25.5" customHeight="1" x14ac:dyDescent="0.25">
      <c r="A7" s="267"/>
      <c r="B7" s="369" t="s">
        <v>708</v>
      </c>
      <c r="C7" s="369"/>
      <c r="D7" s="369"/>
      <c r="E7" s="369"/>
      <c r="F7" s="369"/>
      <c r="G7" s="369"/>
      <c r="H7" s="369"/>
      <c r="I7" s="369"/>
      <c r="J7" s="267"/>
      <c r="K7" s="52"/>
      <c r="L7" s="52"/>
      <c r="M7" s="52"/>
      <c r="N7" s="52"/>
      <c r="O7" s="52"/>
    </row>
    <row r="8" spans="1:15" s="265" customFormat="1" ht="30" customHeight="1" x14ac:dyDescent="0.25">
      <c r="A8" s="267"/>
      <c r="B8" s="301" t="s">
        <v>709</v>
      </c>
      <c r="C8" s="301"/>
      <c r="D8" s="301"/>
      <c r="E8" s="302" t="s">
        <v>710</v>
      </c>
      <c r="F8" s="302"/>
      <c r="G8" s="302"/>
      <c r="H8" s="370" t="s">
        <v>711</v>
      </c>
      <c r="I8" s="370"/>
      <c r="J8" s="52"/>
      <c r="K8" s="52"/>
      <c r="L8" s="52"/>
      <c r="M8" s="52"/>
      <c r="N8" s="52"/>
      <c r="O8" s="52"/>
    </row>
    <row r="9" spans="1:15" s="52" customFormat="1" ht="21.6" customHeight="1" x14ac:dyDescent="0.25">
      <c r="B9" s="509" t="s">
        <v>0</v>
      </c>
      <c r="C9" s="509"/>
      <c r="D9" s="518">
        <v>45874</v>
      </c>
      <c r="E9" s="518"/>
      <c r="F9" s="518"/>
      <c r="G9" s="518"/>
      <c r="H9" s="518"/>
      <c r="I9" s="518"/>
    </row>
    <row r="10" spans="1:15" s="52" customFormat="1" ht="18" x14ac:dyDescent="0.25">
      <c r="A10" s="53"/>
      <c r="B10" s="510" t="s">
        <v>1</v>
      </c>
      <c r="C10" s="510"/>
      <c r="D10" s="510"/>
      <c r="E10" s="510"/>
      <c r="F10" s="510"/>
      <c r="G10" s="510"/>
      <c r="H10" s="510"/>
      <c r="I10" s="510"/>
      <c r="J10" s="54"/>
    </row>
    <row r="11" spans="1:15" s="52" customFormat="1" ht="15.75" x14ac:dyDescent="0.25">
      <c r="A11" s="53"/>
      <c r="B11" s="500" t="s">
        <v>2</v>
      </c>
      <c r="C11" s="500"/>
      <c r="D11" s="505" t="s">
        <v>730</v>
      </c>
      <c r="E11" s="505"/>
      <c r="F11" s="505"/>
      <c r="G11" s="294" t="s">
        <v>3</v>
      </c>
      <c r="H11" s="520" t="s">
        <v>733</v>
      </c>
      <c r="I11" s="520"/>
      <c r="J11" s="54"/>
    </row>
    <row r="12" spans="1:15" s="52" customFormat="1" ht="42" customHeight="1" x14ac:dyDescent="0.25">
      <c r="A12" s="53"/>
      <c r="B12" s="500" t="s">
        <v>4</v>
      </c>
      <c r="C12" s="500"/>
      <c r="D12" s="503" t="s">
        <v>716</v>
      </c>
      <c r="E12" s="503"/>
      <c r="F12" s="503"/>
      <c r="G12" s="294" t="s">
        <v>5</v>
      </c>
      <c r="H12" s="517" t="s">
        <v>716</v>
      </c>
      <c r="I12" s="517"/>
      <c r="J12" s="54"/>
    </row>
    <row r="13" spans="1:15" s="52" customFormat="1" ht="94.5" x14ac:dyDescent="0.25">
      <c r="A13" s="53"/>
      <c r="B13" s="521" t="s">
        <v>6</v>
      </c>
      <c r="C13" s="521"/>
      <c r="D13" s="505" t="s">
        <v>540</v>
      </c>
      <c r="E13" s="505"/>
      <c r="F13" s="505"/>
      <c r="G13" s="294" t="s">
        <v>8</v>
      </c>
      <c r="H13" s="520" t="str">
        <f>VLOOKUP(D13,'LISTADO PCI''s'!$D$2:$E$152,2,)</f>
        <v>36-02-00-023-000000</v>
      </c>
      <c r="I13" s="520"/>
      <c r="J13" s="54"/>
    </row>
    <row r="14" spans="1:15" s="52" customFormat="1" ht="15.75" x14ac:dyDescent="0.25">
      <c r="A14" s="53"/>
      <c r="B14" s="511" t="s">
        <v>9</v>
      </c>
      <c r="C14" s="511"/>
      <c r="D14" s="513" t="s">
        <v>731</v>
      </c>
      <c r="E14" s="505"/>
      <c r="F14" s="505"/>
      <c r="G14" s="56" t="s">
        <v>10</v>
      </c>
      <c r="H14" s="377">
        <v>900196822</v>
      </c>
      <c r="I14" s="377"/>
      <c r="J14" s="54"/>
    </row>
    <row r="15" spans="1:15" s="52" customFormat="1" ht="31.5" customHeight="1" x14ac:dyDescent="0.25">
      <c r="A15" s="53"/>
      <c r="B15" s="511" t="s">
        <v>11</v>
      </c>
      <c r="C15" s="511"/>
      <c r="D15" s="514" t="s">
        <v>732</v>
      </c>
      <c r="E15" s="514"/>
      <c r="F15" s="514"/>
      <c r="G15" s="514"/>
      <c r="H15" s="514"/>
      <c r="I15" s="514"/>
      <c r="J15" s="54"/>
    </row>
    <row r="16" spans="1:15" s="52" customFormat="1" ht="31.5" customHeight="1" x14ac:dyDescent="0.25">
      <c r="A16" s="53"/>
      <c r="B16" s="500" t="s">
        <v>12</v>
      </c>
      <c r="C16" s="500"/>
      <c r="D16" s="515" t="s">
        <v>734</v>
      </c>
      <c r="E16" s="516"/>
      <c r="F16" s="516"/>
      <c r="G16" s="516"/>
      <c r="H16" s="516"/>
      <c r="I16" s="516"/>
      <c r="J16" s="57"/>
    </row>
    <row r="17" spans="1:10" s="52" customFormat="1" ht="19.5" customHeight="1" x14ac:dyDescent="0.25">
      <c r="A17" s="53"/>
      <c r="B17" s="511" t="s">
        <v>13</v>
      </c>
      <c r="C17" s="511"/>
      <c r="D17" s="503" t="s">
        <v>735</v>
      </c>
      <c r="E17" s="503"/>
      <c r="F17" s="503"/>
      <c r="G17" s="503"/>
      <c r="H17" s="503"/>
      <c r="I17" s="503"/>
      <c r="J17" s="54"/>
    </row>
    <row r="18" spans="1:10" s="52" customFormat="1" ht="15.75" x14ac:dyDescent="0.25">
      <c r="A18" s="53"/>
      <c r="B18" s="511" t="s">
        <v>14</v>
      </c>
      <c r="C18" s="511"/>
      <c r="D18" s="512" t="s">
        <v>358</v>
      </c>
      <c r="E18" s="512"/>
      <c r="F18" s="512"/>
      <c r="G18" s="512"/>
      <c r="H18" s="512"/>
      <c r="I18" s="512"/>
      <c r="J18" s="54"/>
    </row>
    <row r="19" spans="1:10" s="61" customFormat="1" ht="94.5" hidden="1" x14ac:dyDescent="0.25">
      <c r="A19" s="58"/>
      <c r="B19" s="506" t="s">
        <v>15</v>
      </c>
      <c r="C19" s="506"/>
      <c r="D19" s="522" t="s">
        <v>16</v>
      </c>
      <c r="E19" s="522"/>
      <c r="F19" s="522"/>
      <c r="G19" s="59" t="s">
        <v>17</v>
      </c>
      <c r="H19" s="523" t="e">
        <f>+VLOOKUP(D19,'[3]LISTADO PCI''s'!B:C,2,0)</f>
        <v>#N/A</v>
      </c>
      <c r="I19" s="523"/>
      <c r="J19" s="60" t="s">
        <v>18</v>
      </c>
    </row>
    <row r="20" spans="1:10" s="61" customFormat="1" ht="30.75" hidden="1" customHeight="1" x14ac:dyDescent="0.25">
      <c r="A20" s="58"/>
      <c r="B20" s="506" t="s">
        <v>19</v>
      </c>
      <c r="C20" s="506"/>
      <c r="D20" s="522" t="s">
        <v>16</v>
      </c>
      <c r="E20" s="522"/>
      <c r="F20" s="522"/>
      <c r="G20" s="59" t="s">
        <v>20</v>
      </c>
      <c r="H20" s="523"/>
      <c r="I20" s="523"/>
      <c r="J20" s="60" t="s">
        <v>18</v>
      </c>
    </row>
    <row r="21" spans="1:10" s="61" customFormat="1" ht="15.75" hidden="1" x14ac:dyDescent="0.25">
      <c r="A21" s="58"/>
      <c r="B21" s="506" t="s">
        <v>21</v>
      </c>
      <c r="C21" s="506"/>
      <c r="D21" s="522" t="s">
        <v>16</v>
      </c>
      <c r="E21" s="522"/>
      <c r="F21" s="522"/>
      <c r="G21" s="62" t="s">
        <v>22</v>
      </c>
      <c r="H21" s="508"/>
      <c r="I21" s="508"/>
      <c r="J21" s="60" t="s">
        <v>18</v>
      </c>
    </row>
    <row r="22" spans="1:10" s="52" customFormat="1" ht="15.75" x14ac:dyDescent="0.25">
      <c r="A22" s="53"/>
      <c r="B22" s="511" t="s">
        <v>23</v>
      </c>
      <c r="C22" s="511"/>
      <c r="D22" s="505" t="s">
        <v>717</v>
      </c>
      <c r="E22" s="505"/>
      <c r="F22" s="505"/>
      <c r="G22" s="55" t="s">
        <v>24</v>
      </c>
      <c r="H22" s="524" t="s">
        <v>718</v>
      </c>
      <c r="I22" s="524"/>
      <c r="J22" s="54"/>
    </row>
    <row r="23" spans="1:10" s="52" customFormat="1" ht="42.75" customHeight="1" x14ac:dyDescent="0.25">
      <c r="A23" s="53"/>
      <c r="B23" s="500" t="s">
        <v>25</v>
      </c>
      <c r="C23" s="500"/>
      <c r="D23" s="503" t="s">
        <v>719</v>
      </c>
      <c r="E23" s="503"/>
      <c r="F23" s="503"/>
      <c r="G23" s="222" t="s">
        <v>26</v>
      </c>
      <c r="H23" s="377" t="s">
        <v>728</v>
      </c>
      <c r="I23" s="377"/>
      <c r="J23" s="54"/>
    </row>
    <row r="24" spans="1:10" s="52" customFormat="1" ht="33.75" customHeight="1" x14ac:dyDescent="0.25">
      <c r="A24" s="53"/>
      <c r="B24" s="500" t="s">
        <v>27</v>
      </c>
      <c r="C24" s="500"/>
      <c r="D24" s="503" t="s">
        <v>720</v>
      </c>
      <c r="E24" s="503"/>
      <c r="F24" s="503"/>
      <c r="G24" s="222" t="s">
        <v>28</v>
      </c>
      <c r="H24" s="377" t="s">
        <v>721</v>
      </c>
      <c r="I24" s="377"/>
      <c r="J24" s="54"/>
    </row>
    <row r="25" spans="1:10" s="52" customFormat="1" ht="26.25" customHeight="1" x14ac:dyDescent="0.25">
      <c r="A25" s="53"/>
      <c r="B25" s="500" t="s">
        <v>29</v>
      </c>
      <c r="C25" s="500"/>
      <c r="D25" s="505" t="s">
        <v>716</v>
      </c>
      <c r="E25" s="505"/>
      <c r="F25" s="505"/>
      <c r="G25" s="243" t="s">
        <v>30</v>
      </c>
      <c r="H25" s="503" t="s">
        <v>716</v>
      </c>
      <c r="I25" s="503"/>
      <c r="J25" s="54"/>
    </row>
    <row r="26" spans="1:10" s="61" customFormat="1" ht="15.75" hidden="1" x14ac:dyDescent="0.25">
      <c r="A26" s="58"/>
      <c r="B26" s="506" t="s">
        <v>31</v>
      </c>
      <c r="C26" s="506"/>
      <c r="D26" s="507"/>
      <c r="E26" s="507"/>
      <c r="F26" s="507"/>
      <c r="G26" s="507"/>
      <c r="H26" s="507"/>
      <c r="I26" s="507"/>
      <c r="J26" s="60"/>
    </row>
    <row r="27" spans="1:10" s="61" customFormat="1" ht="31.5" hidden="1" x14ac:dyDescent="0.25">
      <c r="A27" s="58"/>
      <c r="B27" s="506" t="s">
        <v>32</v>
      </c>
      <c r="C27" s="506"/>
      <c r="D27" s="507"/>
      <c r="E27" s="507"/>
      <c r="F27" s="507"/>
      <c r="G27" s="63" t="s">
        <v>28</v>
      </c>
      <c r="H27" s="507"/>
      <c r="I27" s="507"/>
      <c r="J27" s="60"/>
    </row>
    <row r="28" spans="1:10" s="52" customFormat="1" ht="31.5" x14ac:dyDescent="0.25">
      <c r="A28" s="53"/>
      <c r="B28" s="500" t="s">
        <v>33</v>
      </c>
      <c r="C28" s="500"/>
      <c r="D28" s="501" t="s">
        <v>716</v>
      </c>
      <c r="E28" s="501"/>
      <c r="F28" s="501"/>
      <c r="G28" s="169" t="s">
        <v>34</v>
      </c>
      <c r="H28" s="501" t="s">
        <v>716</v>
      </c>
      <c r="I28" s="501"/>
      <c r="J28" s="54"/>
    </row>
    <row r="29" spans="1:10" s="52" customFormat="1" ht="10.5" customHeight="1" x14ac:dyDescent="0.25">
      <c r="A29" s="53"/>
      <c r="B29" s="64"/>
      <c r="C29" s="65"/>
      <c r="D29" s="66"/>
      <c r="E29" s="66"/>
      <c r="F29" s="66"/>
      <c r="G29" s="66"/>
      <c r="H29" s="67"/>
      <c r="I29" s="68"/>
      <c r="J29" s="54"/>
    </row>
    <row r="30" spans="1:10" s="52" customFormat="1" ht="18" x14ac:dyDescent="0.25">
      <c r="A30" s="53"/>
      <c r="B30" s="502" t="s">
        <v>35</v>
      </c>
      <c r="C30" s="502"/>
      <c r="D30" s="502"/>
      <c r="E30" s="502"/>
      <c r="F30" s="502"/>
      <c r="G30" s="502"/>
      <c r="H30" s="502"/>
      <c r="I30" s="502"/>
      <c r="J30" s="54"/>
    </row>
    <row r="31" spans="1:10" s="52" customFormat="1" ht="15.75" x14ac:dyDescent="0.25">
      <c r="A31" s="53"/>
      <c r="B31" s="504" t="s">
        <v>36</v>
      </c>
      <c r="C31" s="504"/>
      <c r="D31" s="244" t="s">
        <v>37</v>
      </c>
      <c r="E31" s="244" t="s">
        <v>38</v>
      </c>
      <c r="F31" s="504" t="s">
        <v>39</v>
      </c>
      <c r="G31" s="504"/>
      <c r="H31" s="504"/>
      <c r="I31" s="504"/>
      <c r="J31" s="54"/>
    </row>
    <row r="32" spans="1:10" s="52" customFormat="1" ht="15.75" x14ac:dyDescent="0.25">
      <c r="A32" s="53"/>
      <c r="B32" s="492"/>
      <c r="C32" s="493"/>
      <c r="D32" s="245"/>
      <c r="E32" s="245"/>
      <c r="F32" s="494"/>
      <c r="G32" s="494"/>
      <c r="H32" s="494"/>
      <c r="I32" s="494"/>
      <c r="J32" s="54"/>
    </row>
    <row r="33" spans="1:22" s="52" customFormat="1" ht="15.75" x14ac:dyDescent="0.25">
      <c r="A33" s="53"/>
      <c r="B33" s="495"/>
      <c r="C33" s="495"/>
      <c r="D33" s="70"/>
      <c r="E33" s="70"/>
      <c r="F33" s="496"/>
      <c r="G33" s="496"/>
      <c r="H33" s="496"/>
      <c r="I33" s="496"/>
      <c r="J33" s="54"/>
    </row>
    <row r="34" spans="1:22" s="75" customFormat="1" x14ac:dyDescent="0.25">
      <c r="A34" s="71"/>
      <c r="B34" s="71"/>
      <c r="C34" s="72"/>
      <c r="D34" s="71"/>
      <c r="E34" s="71"/>
      <c r="F34" s="71"/>
      <c r="G34" s="71"/>
      <c r="H34" s="71"/>
      <c r="I34" s="71"/>
      <c r="J34" s="71"/>
      <c r="K34" s="71"/>
      <c r="L34" s="71"/>
      <c r="M34" s="73"/>
      <c r="N34" s="74"/>
      <c r="O34" s="74"/>
      <c r="P34" s="74"/>
      <c r="R34" s="71"/>
      <c r="S34" s="71"/>
      <c r="T34" s="71"/>
      <c r="U34" s="71"/>
      <c r="V34" s="71"/>
    </row>
    <row r="35" spans="1:22" s="75" customFormat="1" ht="18" x14ac:dyDescent="0.25">
      <c r="A35" s="249"/>
      <c r="B35" s="497" t="s">
        <v>40</v>
      </c>
      <c r="C35" s="497"/>
      <c r="D35" s="497"/>
      <c r="E35" s="497"/>
      <c r="F35" s="497"/>
      <c r="G35" s="497"/>
      <c r="H35" s="497"/>
      <c r="I35" s="497"/>
      <c r="J35" s="71"/>
      <c r="K35" s="76"/>
      <c r="L35" s="76"/>
      <c r="M35" s="76"/>
      <c r="N35" s="76"/>
      <c r="O35" s="76"/>
      <c r="P35" s="76"/>
      <c r="R35" s="71"/>
      <c r="S35" s="71"/>
      <c r="T35" s="71"/>
      <c r="U35" s="71"/>
      <c r="V35" s="71"/>
    </row>
    <row r="36" spans="1:22" s="75" customFormat="1" ht="30" customHeight="1" x14ac:dyDescent="0.25">
      <c r="A36" s="249"/>
      <c r="B36" s="498" t="s">
        <v>39</v>
      </c>
      <c r="C36" s="498"/>
      <c r="D36" s="499" t="s">
        <v>41</v>
      </c>
      <c r="E36" s="489" t="s">
        <v>42</v>
      </c>
      <c r="F36" s="489" t="s">
        <v>43</v>
      </c>
      <c r="G36" s="489" t="s">
        <v>44</v>
      </c>
      <c r="H36" s="489"/>
      <c r="I36" s="489" t="s">
        <v>45</v>
      </c>
      <c r="J36" s="71"/>
      <c r="K36" s="77"/>
      <c r="L36" s="77"/>
      <c r="M36" s="77"/>
      <c r="N36" s="77"/>
      <c r="O36" s="77"/>
      <c r="P36" s="77"/>
      <c r="R36" s="71"/>
      <c r="S36" s="71"/>
      <c r="T36" s="71"/>
      <c r="U36" s="71"/>
      <c r="V36" s="71"/>
    </row>
    <row r="37" spans="1:22" s="75" customFormat="1" x14ac:dyDescent="0.25">
      <c r="A37" s="249"/>
      <c r="B37" s="498"/>
      <c r="C37" s="498"/>
      <c r="D37" s="499"/>
      <c r="E37" s="489"/>
      <c r="F37" s="489"/>
      <c r="G37" s="78" t="s">
        <v>46</v>
      </c>
      <c r="H37" s="78" t="s">
        <v>47</v>
      </c>
      <c r="I37" s="489"/>
      <c r="J37" s="71"/>
      <c r="K37" s="79"/>
      <c r="L37" s="80"/>
      <c r="M37" s="81"/>
      <c r="N37" s="80"/>
      <c r="O37" s="82"/>
      <c r="P37" s="82"/>
      <c r="R37" s="71"/>
      <c r="S37" s="71"/>
      <c r="T37" s="71"/>
      <c r="U37" s="71"/>
      <c r="V37" s="71"/>
    </row>
    <row r="38" spans="1:22" s="75" customFormat="1" ht="29.1" customHeight="1" x14ac:dyDescent="0.25">
      <c r="A38" s="249"/>
      <c r="B38" s="490" t="s">
        <v>732</v>
      </c>
      <c r="C38" s="490"/>
      <c r="D38" s="275">
        <v>338870656</v>
      </c>
      <c r="E38" s="275">
        <v>2682727</v>
      </c>
      <c r="F38" s="83">
        <f>SUM(D38:E38)</f>
        <v>341553383</v>
      </c>
      <c r="G38" s="275">
        <f>+F38*H38</f>
        <v>0</v>
      </c>
      <c r="H38" s="276">
        <v>0</v>
      </c>
      <c r="I38" s="277">
        <f>+G38</f>
        <v>0</v>
      </c>
      <c r="J38" s="71"/>
      <c r="K38" s="79"/>
      <c r="L38" s="80"/>
      <c r="M38" s="80"/>
      <c r="N38" s="80"/>
      <c r="O38" s="82"/>
      <c r="P38" s="82"/>
      <c r="R38" s="71"/>
      <c r="S38" s="71"/>
      <c r="T38" s="71"/>
      <c r="U38" s="71"/>
      <c r="V38" s="71"/>
    </row>
    <row r="39" spans="1:22" ht="30" customHeight="1" x14ac:dyDescent="0.25">
      <c r="A39" s="249"/>
      <c r="B39" s="490"/>
      <c r="C39" s="490"/>
      <c r="D39" s="275"/>
      <c r="E39" s="275"/>
      <c r="F39" s="83">
        <f>SUM(D39:E39)</f>
        <v>0</v>
      </c>
      <c r="G39" s="275">
        <f>+F39*H39</f>
        <v>0</v>
      </c>
      <c r="H39" s="276">
        <v>0</v>
      </c>
      <c r="I39" s="275">
        <f>+G39</f>
        <v>0</v>
      </c>
      <c r="K39" s="79"/>
      <c r="L39" s="80"/>
      <c r="M39" s="80"/>
      <c r="N39" s="80"/>
      <c r="O39" s="82"/>
      <c r="P39" s="82"/>
    </row>
    <row r="40" spans="1:22" ht="30" x14ac:dyDescent="0.25">
      <c r="A40" s="249"/>
      <c r="B40" s="278" t="s">
        <v>48</v>
      </c>
      <c r="C40" s="278"/>
      <c r="D40" s="279">
        <f>+SUM(D38:D39)</f>
        <v>338870656</v>
      </c>
      <c r="E40" s="280">
        <f>+SUM(E38:E39)</f>
        <v>2682727</v>
      </c>
      <c r="F40" s="84">
        <f>+F38+F39</f>
        <v>341553383</v>
      </c>
      <c r="G40" s="281" t="s">
        <v>49</v>
      </c>
      <c r="H40" s="281"/>
      <c r="I40" s="282">
        <f>+SUM(I38:I39)</f>
        <v>0</v>
      </c>
      <c r="K40" s="79"/>
      <c r="L40" s="80"/>
      <c r="M40" s="80"/>
      <c r="N40" s="80"/>
      <c r="O40" s="82"/>
      <c r="P40" s="82"/>
    </row>
    <row r="41" spans="1:22" ht="30" x14ac:dyDescent="0.25">
      <c r="A41" s="249"/>
      <c r="B41" s="273" t="s">
        <v>50</v>
      </c>
      <c r="C41" s="273"/>
      <c r="D41" s="85" t="s">
        <v>41</v>
      </c>
      <c r="E41" s="78" t="s">
        <v>42</v>
      </c>
      <c r="F41" s="78" t="s">
        <v>43</v>
      </c>
      <c r="G41" s="78" t="s">
        <v>46</v>
      </c>
      <c r="H41" s="78" t="s">
        <v>47</v>
      </c>
      <c r="I41" s="274" t="s">
        <v>45</v>
      </c>
      <c r="K41" s="76"/>
      <c r="L41" s="76"/>
      <c r="M41" s="77"/>
      <c r="N41" s="77"/>
      <c r="O41" s="86"/>
      <c r="P41" s="86"/>
    </row>
    <row r="42" spans="1:22" x14ac:dyDescent="0.25">
      <c r="A42" s="249"/>
      <c r="B42" s="283" t="s">
        <v>351</v>
      </c>
      <c r="C42" s="283"/>
      <c r="D42" s="284">
        <v>21048997.449999999</v>
      </c>
      <c r="E42" s="275">
        <v>166544.06</v>
      </c>
      <c r="F42" s="275">
        <f>+D42+E42</f>
        <v>21215541.509999998</v>
      </c>
      <c r="G42" s="275">
        <f>+F42*H42</f>
        <v>0</v>
      </c>
      <c r="H42" s="276">
        <v>0</v>
      </c>
      <c r="I42" s="285">
        <f>G42</f>
        <v>0</v>
      </c>
      <c r="K42" s="77"/>
      <c r="L42" s="77"/>
      <c r="M42" s="77"/>
      <c r="N42" s="77"/>
      <c r="O42" s="87"/>
      <c r="P42" s="87"/>
    </row>
    <row r="43" spans="1:22" x14ac:dyDescent="0.25">
      <c r="A43" s="249"/>
      <c r="B43" s="283"/>
      <c r="C43" s="283"/>
      <c r="D43" s="284">
        <v>0</v>
      </c>
      <c r="E43" s="275">
        <v>0</v>
      </c>
      <c r="F43" s="275">
        <f>+D43+E43</f>
        <v>0</v>
      </c>
      <c r="G43" s="286">
        <v>0</v>
      </c>
      <c r="H43" s="276">
        <v>0</v>
      </c>
      <c r="I43" s="285">
        <f>+G43</f>
        <v>0</v>
      </c>
      <c r="M43" s="71"/>
      <c r="N43" s="73"/>
    </row>
    <row r="44" spans="1:22" ht="27.75" customHeight="1" x14ac:dyDescent="0.25">
      <c r="A44" s="249"/>
      <c r="B44" s="287" t="s">
        <v>51</v>
      </c>
      <c r="C44" s="287"/>
      <c r="D44" s="288">
        <f>SUM(D42:D43)</f>
        <v>21048997.449999999</v>
      </c>
      <c r="E44" s="288">
        <f>SUM(E42:E43)</f>
        <v>166544.06</v>
      </c>
      <c r="F44" s="288">
        <f>SUM(F42:F43)</f>
        <v>21215541.509999998</v>
      </c>
      <c r="G44" s="484" t="s">
        <v>52</v>
      </c>
      <c r="H44" s="484"/>
      <c r="I44" s="289">
        <f>SUM(I42:I43)</f>
        <v>0</v>
      </c>
      <c r="M44" s="71"/>
      <c r="N44" s="73"/>
    </row>
    <row r="45" spans="1:22" ht="15.75" x14ac:dyDescent="0.25">
      <c r="A45" s="249"/>
      <c r="B45" s="491" t="s">
        <v>53</v>
      </c>
      <c r="C45" s="491"/>
      <c r="D45" s="491"/>
      <c r="E45" s="491"/>
      <c r="F45" s="290">
        <f>F40+F44</f>
        <v>362768924.50999999</v>
      </c>
      <c r="G45" s="491" t="s">
        <v>54</v>
      </c>
      <c r="H45" s="491"/>
      <c r="I45" s="290">
        <f>+I40+I44</f>
        <v>0</v>
      </c>
      <c r="M45" s="71"/>
      <c r="N45" s="73"/>
    </row>
    <row r="46" spans="1:22" x14ac:dyDescent="0.25">
      <c r="A46" s="249"/>
      <c r="B46" s="483" t="s">
        <v>55</v>
      </c>
      <c r="C46" s="483"/>
      <c r="D46" s="484" t="s">
        <v>56</v>
      </c>
      <c r="E46" s="291" t="s">
        <v>57</v>
      </c>
      <c r="F46" s="88">
        <f>+E40+E44</f>
        <v>2849271.06</v>
      </c>
      <c r="G46" s="485" t="s">
        <v>58</v>
      </c>
      <c r="H46" s="486">
        <f>IFERROR(SUM(H48:H50),"")</f>
        <v>0</v>
      </c>
      <c r="I46" s="487">
        <f>+I45</f>
        <v>0</v>
      </c>
      <c r="M46" s="71"/>
      <c r="N46" s="73"/>
    </row>
    <row r="47" spans="1:22" x14ac:dyDescent="0.25">
      <c r="A47" s="249"/>
      <c r="B47" s="483"/>
      <c r="C47" s="483"/>
      <c r="D47" s="484"/>
      <c r="E47" s="291" t="s">
        <v>59</v>
      </c>
      <c r="F47" s="88">
        <f>+F45-F46</f>
        <v>359919653.44999999</v>
      </c>
      <c r="G47" s="485"/>
      <c r="H47" s="486"/>
      <c r="I47" s="487"/>
      <c r="M47" s="71"/>
      <c r="N47" s="73"/>
    </row>
    <row r="48" spans="1:22" x14ac:dyDescent="0.25">
      <c r="A48" s="249"/>
      <c r="B48" s="89" t="s">
        <v>60</v>
      </c>
      <c r="C48" s="252">
        <f>IFERROR(+F48/F45,"")</f>
        <v>0</v>
      </c>
      <c r="D48" s="90" t="s">
        <v>60</v>
      </c>
      <c r="E48" s="90"/>
      <c r="F48" s="91">
        <f>E100</f>
        <v>0</v>
      </c>
      <c r="G48" s="92" t="s">
        <v>61</v>
      </c>
      <c r="H48" s="93" t="str">
        <f>IFERROR(+I48/I46,"")</f>
        <v/>
      </c>
      <c r="I48" s="91">
        <f>G100</f>
        <v>0</v>
      </c>
      <c r="M48" s="71"/>
      <c r="N48" s="73"/>
    </row>
    <row r="49" spans="1:19" x14ac:dyDescent="0.25">
      <c r="A49" s="249"/>
      <c r="B49" s="94" t="s">
        <v>62</v>
      </c>
      <c r="C49" s="253">
        <f>IFERROR(+F49/F45,"")</f>
        <v>0.80209818275649747</v>
      </c>
      <c r="D49" s="95" t="s">
        <v>62</v>
      </c>
      <c r="E49" s="95"/>
      <c r="F49" s="96">
        <f>M68</f>
        <v>290976295.11000001</v>
      </c>
      <c r="G49" s="97" t="s">
        <v>63</v>
      </c>
      <c r="H49" s="98" t="str">
        <f>IFERROR(+I49/I46,"")</f>
        <v/>
      </c>
      <c r="I49" s="96">
        <f>O63</f>
        <v>0</v>
      </c>
      <c r="M49" s="71"/>
      <c r="N49" s="73"/>
    </row>
    <row r="50" spans="1:19" x14ac:dyDescent="0.25">
      <c r="A50" s="249"/>
      <c r="B50" s="99" t="s">
        <v>64</v>
      </c>
      <c r="C50" s="254">
        <f>IFERROR(+F50/F45,"")</f>
        <v>0.19004758589265411</v>
      </c>
      <c r="D50" s="100" t="s">
        <v>64</v>
      </c>
      <c r="E50" s="100"/>
      <c r="F50" s="101">
        <f>+F47-F48-F49</f>
        <v>68943358.339999974</v>
      </c>
      <c r="G50" s="102" t="s">
        <v>65</v>
      </c>
      <c r="H50" s="103" t="str">
        <f>IFERROR(+I50/I46,"")</f>
        <v/>
      </c>
      <c r="I50" s="101">
        <f>I46-I48-I49</f>
        <v>0</v>
      </c>
      <c r="M50" s="71"/>
      <c r="N50" s="73"/>
    </row>
    <row r="51" spans="1:19" x14ac:dyDescent="0.25">
      <c r="A51" s="249"/>
      <c r="C51" s="71"/>
      <c r="D51" s="72"/>
      <c r="M51" s="71"/>
      <c r="N51" s="73"/>
    </row>
    <row r="52" spans="1:19" ht="21" x14ac:dyDescent="0.25">
      <c r="A52" s="249"/>
      <c r="B52" s="439" t="s">
        <v>66</v>
      </c>
      <c r="C52" s="440"/>
      <c r="D52" s="440"/>
      <c r="E52" s="440"/>
      <c r="F52" s="440"/>
      <c r="G52" s="440"/>
      <c r="H52" s="440"/>
      <c r="I52" s="440"/>
      <c r="J52" s="440"/>
      <c r="K52" s="440"/>
      <c r="L52" s="440"/>
      <c r="M52" s="488"/>
      <c r="N52" s="73"/>
    </row>
    <row r="53" spans="1:19" s="110" customFormat="1" ht="25.5" x14ac:dyDescent="0.2">
      <c r="A53" s="249"/>
      <c r="B53" s="104" t="s">
        <v>67</v>
      </c>
      <c r="C53" s="104" t="s">
        <v>37</v>
      </c>
      <c r="D53" s="104" t="s">
        <v>68</v>
      </c>
      <c r="E53" s="104" t="s">
        <v>69</v>
      </c>
      <c r="F53" s="104" t="s">
        <v>70</v>
      </c>
      <c r="G53" s="104" t="s">
        <v>71</v>
      </c>
      <c r="H53" s="104" t="s">
        <v>72</v>
      </c>
      <c r="I53" s="104" t="s">
        <v>73</v>
      </c>
      <c r="J53" s="105" t="s">
        <v>74</v>
      </c>
      <c r="K53" s="105" t="s">
        <v>75</v>
      </c>
      <c r="L53" s="106" t="s">
        <v>76</v>
      </c>
      <c r="M53" s="106" t="s">
        <v>77</v>
      </c>
      <c r="N53" s="107"/>
      <c r="O53" s="108"/>
      <c r="P53" s="108"/>
      <c r="Q53" s="109"/>
    </row>
    <row r="54" spans="1:19" x14ac:dyDescent="0.25">
      <c r="A54" s="249"/>
      <c r="B54" s="295">
        <v>2025</v>
      </c>
      <c r="C54" s="111"/>
      <c r="D54" s="112">
        <v>14125</v>
      </c>
      <c r="E54" s="113"/>
      <c r="F54" s="296" t="s">
        <v>722</v>
      </c>
      <c r="G54" s="114">
        <v>362768924.50999999</v>
      </c>
      <c r="H54" s="115">
        <f>+M74</f>
        <v>0</v>
      </c>
      <c r="I54" s="116" t="str">
        <f>IFERROR(+G54/H54,"")</f>
        <v/>
      </c>
      <c r="J54" s="114">
        <f>G54-H54</f>
        <v>362768924.50999999</v>
      </c>
      <c r="K54" s="117">
        <f>IFERROR(+J54/G54,"")</f>
        <v>1</v>
      </c>
      <c r="L54" s="118" t="s">
        <v>363</v>
      </c>
      <c r="M54" s="119">
        <f>+J54</f>
        <v>362768924.50999999</v>
      </c>
      <c r="N54" s="120"/>
      <c r="O54" s="121"/>
      <c r="P54" s="121"/>
    </row>
    <row r="55" spans="1:19" x14ac:dyDescent="0.25">
      <c r="A55" s="249"/>
      <c r="B55" s="111"/>
      <c r="C55" s="111"/>
      <c r="D55" s="112"/>
      <c r="E55" s="113"/>
      <c r="F55" s="112"/>
      <c r="G55" s="122">
        <v>0</v>
      </c>
      <c r="H55" s="122"/>
      <c r="I55" s="116" t="str">
        <f t="shared" ref="I55:I57" si="0">IFERROR(+G55/H55,"")</f>
        <v/>
      </c>
      <c r="J55" s="122">
        <f>G55-H55</f>
        <v>0</v>
      </c>
      <c r="K55" s="117" t="str">
        <f t="shared" ref="K55:K57" si="1">IFERROR(+J55/G55,"")</f>
        <v/>
      </c>
      <c r="L55" s="118"/>
      <c r="M55" s="123">
        <f>+J55</f>
        <v>0</v>
      </c>
      <c r="N55" s="73"/>
    </row>
    <row r="56" spans="1:19" x14ac:dyDescent="0.25">
      <c r="A56" s="249"/>
      <c r="B56" s="111"/>
      <c r="C56" s="111"/>
      <c r="D56" s="124"/>
      <c r="E56" s="113"/>
      <c r="F56" s="112"/>
      <c r="G56" s="122">
        <v>0</v>
      </c>
      <c r="H56" s="122"/>
      <c r="I56" s="116" t="str">
        <f t="shared" si="0"/>
        <v/>
      </c>
      <c r="J56" s="122">
        <f>G56-H56</f>
        <v>0</v>
      </c>
      <c r="K56" s="117" t="str">
        <f t="shared" si="1"/>
        <v/>
      </c>
      <c r="L56" s="118"/>
      <c r="M56" s="123">
        <f>+J56</f>
        <v>0</v>
      </c>
      <c r="N56" s="73"/>
    </row>
    <row r="57" spans="1:19" x14ac:dyDescent="0.25">
      <c r="A57" s="249"/>
      <c r="B57" s="111"/>
      <c r="C57" s="111"/>
      <c r="D57" s="124"/>
      <c r="E57" s="113"/>
      <c r="F57" s="112"/>
      <c r="G57" s="122">
        <v>0</v>
      </c>
      <c r="H57" s="122"/>
      <c r="I57" s="116" t="str">
        <f t="shared" si="0"/>
        <v/>
      </c>
      <c r="J57" s="122">
        <f>G57-H57</f>
        <v>0</v>
      </c>
      <c r="K57" s="117" t="str">
        <f t="shared" si="1"/>
        <v/>
      </c>
      <c r="L57" s="118"/>
      <c r="M57" s="125">
        <f>+J57-E172-E173-E174-E175-E176-E177-E178-E179</f>
        <v>0</v>
      </c>
      <c r="N57" s="73"/>
    </row>
    <row r="58" spans="1:19" x14ac:dyDescent="0.25">
      <c r="A58" s="249"/>
      <c r="B58" s="126" t="s">
        <v>78</v>
      </c>
      <c r="C58" s="126"/>
      <c r="D58" s="126"/>
      <c r="E58" s="126"/>
      <c r="F58" s="126"/>
      <c r="G58" s="127">
        <f>SUM(G54:G57)</f>
        <v>362768924.50999999</v>
      </c>
      <c r="H58" s="128">
        <f>SUM(H54:H57)</f>
        <v>0</v>
      </c>
      <c r="I58" s="129"/>
      <c r="J58" s="128">
        <f>SUM(J54:J57)</f>
        <v>362768924.50999999</v>
      </c>
      <c r="K58" s="129"/>
      <c r="M58" s="71"/>
      <c r="N58" s="73"/>
    </row>
    <row r="59" spans="1:19" ht="18" customHeight="1" x14ac:dyDescent="0.25">
      <c r="A59" s="249"/>
      <c r="B59" s="126" t="s">
        <v>79</v>
      </c>
      <c r="C59" s="126"/>
      <c r="D59" s="126"/>
      <c r="E59" s="126"/>
      <c r="F59" s="126"/>
      <c r="G59" s="130">
        <v>1</v>
      </c>
      <c r="H59" s="131">
        <f>IFERROR(+H58/G58,"")</f>
        <v>0</v>
      </c>
      <c r="I59" s="132"/>
      <c r="J59" s="131">
        <f>IFERROR(+J58/G58,"")</f>
        <v>1</v>
      </c>
      <c r="K59" s="132"/>
      <c r="M59" s="71"/>
      <c r="N59" s="73"/>
      <c r="Q59" s="76"/>
    </row>
    <row r="60" spans="1:19" ht="15" customHeight="1" thickBot="1" x14ac:dyDescent="0.3">
      <c r="A60" s="249"/>
      <c r="B60" s="133"/>
      <c r="C60" s="133"/>
      <c r="D60" s="133"/>
      <c r="E60" s="133"/>
      <c r="F60" s="133"/>
      <c r="G60" s="87"/>
      <c r="H60" s="87"/>
      <c r="I60" s="87"/>
      <c r="J60" s="87"/>
      <c r="K60" s="87"/>
      <c r="M60" s="71"/>
      <c r="N60" s="73"/>
      <c r="Q60" s="134"/>
      <c r="R60" s="135"/>
      <c r="S60" s="75"/>
    </row>
    <row r="61" spans="1:19" ht="21" x14ac:dyDescent="0.25">
      <c r="A61" s="249"/>
      <c r="B61" s="439" t="s">
        <v>80</v>
      </c>
      <c r="C61" s="440"/>
      <c r="D61" s="440"/>
      <c r="E61" s="440"/>
      <c r="F61" s="440"/>
      <c r="G61" s="440"/>
      <c r="H61" s="440"/>
      <c r="I61" s="374" t="s">
        <v>81</v>
      </c>
      <c r="J61" s="439" t="s">
        <v>82</v>
      </c>
      <c r="K61" s="440"/>
      <c r="L61" s="440"/>
      <c r="M61" s="440"/>
      <c r="N61" s="440"/>
      <c r="O61" s="440"/>
      <c r="Q61" s="82"/>
      <c r="R61" s="135"/>
      <c r="S61" s="75"/>
    </row>
    <row r="62" spans="1:19" ht="15.75" customHeight="1" thickBot="1" x14ac:dyDescent="0.3">
      <c r="A62" s="249"/>
      <c r="B62" s="473" t="s">
        <v>39</v>
      </c>
      <c r="C62" s="474"/>
      <c r="D62" s="475" t="s">
        <v>83</v>
      </c>
      <c r="E62" s="476"/>
      <c r="F62" s="477" t="s">
        <v>84</v>
      </c>
      <c r="G62" s="478"/>
      <c r="H62" s="474"/>
      <c r="I62" s="375"/>
      <c r="J62" s="248" t="s">
        <v>39</v>
      </c>
      <c r="K62" s="248" t="s">
        <v>85</v>
      </c>
      <c r="L62" s="248" t="s">
        <v>86</v>
      </c>
      <c r="M62" s="248" t="s">
        <v>87</v>
      </c>
      <c r="N62" s="248" t="s">
        <v>88</v>
      </c>
      <c r="O62" s="248" t="s">
        <v>89</v>
      </c>
      <c r="P62" s="137"/>
      <c r="Q62" s="82"/>
      <c r="R62" s="135"/>
      <c r="S62" s="75"/>
    </row>
    <row r="63" spans="1:19" ht="15" customHeight="1" x14ac:dyDescent="0.25">
      <c r="A63" s="249"/>
      <c r="B63" s="459" t="s">
        <v>723</v>
      </c>
      <c r="C63" s="461"/>
      <c r="D63" s="479">
        <v>1</v>
      </c>
      <c r="E63" s="480"/>
      <c r="F63" s="232" t="s">
        <v>724</v>
      </c>
      <c r="G63" s="297">
        <v>290976295.11000001</v>
      </c>
      <c r="H63" s="233">
        <v>0</v>
      </c>
      <c r="I63" s="373">
        <f>IF(D18=LISTAS!E4,LISTAS!F4,LISTAS!F5)</f>
        <v>161501001</v>
      </c>
      <c r="J63" s="300" t="s">
        <v>737</v>
      </c>
      <c r="K63" s="203">
        <v>288690826.06999999</v>
      </c>
      <c r="L63" s="203">
        <v>2285469.04</v>
      </c>
      <c r="M63" s="115">
        <f>+K63+L63</f>
        <v>290976295.11000001</v>
      </c>
      <c r="N63" s="139">
        <f>IFERROR(+M63/$G$58,"")</f>
        <v>0.80209818275649747</v>
      </c>
      <c r="O63" s="140">
        <v>0</v>
      </c>
      <c r="P63" s="141"/>
      <c r="Q63" s="82"/>
      <c r="R63" s="135"/>
      <c r="S63" s="142"/>
    </row>
    <row r="64" spans="1:19" ht="15.75" customHeight="1" x14ac:dyDescent="0.25">
      <c r="A64" s="249"/>
      <c r="B64" s="462"/>
      <c r="C64" s="464"/>
      <c r="D64" s="481"/>
      <c r="E64" s="482"/>
      <c r="F64" s="234" t="s">
        <v>90</v>
      </c>
      <c r="G64" s="235">
        <v>0.15</v>
      </c>
      <c r="H64" s="236">
        <v>36086353.259999998</v>
      </c>
      <c r="I64" s="373"/>
      <c r="J64" s="138"/>
      <c r="K64" s="203">
        <v>0</v>
      </c>
      <c r="L64" s="203">
        <v>0</v>
      </c>
      <c r="M64" s="115">
        <f>+K64+L64</f>
        <v>0</v>
      </c>
      <c r="N64" s="139">
        <f t="shared" ref="N64:N67" si="2">IFERROR(+M64/$G$58,"")</f>
        <v>0</v>
      </c>
      <c r="O64" s="140">
        <v>0</v>
      </c>
      <c r="P64" s="141"/>
      <c r="Q64" s="82"/>
      <c r="R64" s="135"/>
      <c r="S64" s="142"/>
    </row>
    <row r="65" spans="1:19" ht="15.75" x14ac:dyDescent="0.25">
      <c r="A65" s="249"/>
      <c r="B65" s="435" t="s">
        <v>91</v>
      </c>
      <c r="C65" s="436"/>
      <c r="D65" s="437" t="s">
        <v>736</v>
      </c>
      <c r="E65" s="438"/>
      <c r="F65" s="237" t="s">
        <v>92</v>
      </c>
      <c r="G65" s="238">
        <v>0.05</v>
      </c>
      <c r="H65" s="236">
        <v>12028784.42</v>
      </c>
      <c r="I65" s="373"/>
      <c r="J65" s="138"/>
      <c r="K65" s="203">
        <v>0</v>
      </c>
      <c r="L65" s="203">
        <v>0</v>
      </c>
      <c r="M65" s="115">
        <f>+K65+L65</f>
        <v>0</v>
      </c>
      <c r="N65" s="139">
        <f t="shared" si="2"/>
        <v>0</v>
      </c>
      <c r="O65" s="140">
        <v>0</v>
      </c>
      <c r="P65" s="141"/>
      <c r="Q65" s="86"/>
      <c r="R65" s="135"/>
      <c r="S65" s="75"/>
    </row>
    <row r="66" spans="1:19" ht="15" customHeight="1" x14ac:dyDescent="0.25">
      <c r="A66" s="249"/>
      <c r="B66" s="435" t="s">
        <v>93</v>
      </c>
      <c r="C66" s="436"/>
      <c r="D66" s="437" t="s">
        <v>371</v>
      </c>
      <c r="E66" s="438"/>
      <c r="F66" s="239" t="s">
        <v>42</v>
      </c>
      <c r="G66" s="238">
        <v>0.19</v>
      </c>
      <c r="H66" s="236">
        <v>2285469.04</v>
      </c>
      <c r="I66" s="373"/>
      <c r="J66" s="138"/>
      <c r="K66" s="203">
        <v>0</v>
      </c>
      <c r="L66" s="203">
        <v>0</v>
      </c>
      <c r="M66" s="251">
        <f>+K66+L66</f>
        <v>0</v>
      </c>
      <c r="N66" s="139">
        <f t="shared" si="2"/>
        <v>0</v>
      </c>
      <c r="O66" s="138"/>
      <c r="P66" s="141"/>
      <c r="Q66" s="87"/>
      <c r="R66" s="135"/>
      <c r="S66" s="75"/>
    </row>
    <row r="67" spans="1:19" ht="15" customHeight="1" x14ac:dyDescent="0.25">
      <c r="A67" s="249"/>
      <c r="B67" s="435" t="s">
        <v>94</v>
      </c>
      <c r="C67" s="436"/>
      <c r="D67" s="471">
        <v>45853</v>
      </c>
      <c r="E67" s="472"/>
      <c r="F67" s="239" t="s">
        <v>95</v>
      </c>
      <c r="G67" s="298">
        <v>288690826.06999999</v>
      </c>
      <c r="H67" s="236">
        <v>0</v>
      </c>
      <c r="I67" s="373"/>
      <c r="J67" s="138"/>
      <c r="K67" s="203">
        <v>0</v>
      </c>
      <c r="L67" s="203">
        <v>0</v>
      </c>
      <c r="M67" s="251">
        <f>+K67+L67</f>
        <v>0</v>
      </c>
      <c r="N67" s="139">
        <f t="shared" si="2"/>
        <v>0</v>
      </c>
      <c r="O67" s="138"/>
      <c r="P67" s="141"/>
    </row>
    <row r="68" spans="1:19" ht="15" customHeight="1" x14ac:dyDescent="0.25">
      <c r="A68" s="249"/>
      <c r="B68" s="453" t="s">
        <v>96</v>
      </c>
      <c r="C68" s="456" t="s">
        <v>725</v>
      </c>
      <c r="D68" s="457"/>
      <c r="E68" s="458"/>
      <c r="F68" s="239" t="s">
        <v>97</v>
      </c>
      <c r="G68" s="299">
        <v>290976295.11000001</v>
      </c>
      <c r="H68" s="236">
        <v>0</v>
      </c>
      <c r="I68" s="373"/>
      <c r="J68" s="246" t="s">
        <v>98</v>
      </c>
      <c r="K68" s="255"/>
      <c r="L68" s="255"/>
      <c r="M68" s="143">
        <f>SUM(M63:M65)</f>
        <v>290976295.11000001</v>
      </c>
      <c r="N68" s="144">
        <f>SUM(N63:N65)</f>
        <v>0.80209818275649747</v>
      </c>
      <c r="O68" s="145">
        <f>SUM(O63:O65)</f>
        <v>0</v>
      </c>
      <c r="P68" s="141"/>
    </row>
    <row r="69" spans="1:19" ht="15" customHeight="1" x14ac:dyDescent="0.25">
      <c r="A69" s="249"/>
      <c r="B69" s="454"/>
      <c r="C69" s="459"/>
      <c r="D69" s="460"/>
      <c r="E69" s="461"/>
      <c r="F69" s="239" t="s">
        <v>99</v>
      </c>
      <c r="G69" s="240" t="str">
        <f>IFERROR(+H69/H67,"")</f>
        <v/>
      </c>
      <c r="H69" s="236">
        <v>0</v>
      </c>
      <c r="I69" s="373"/>
      <c r="J69" s="247" t="s">
        <v>100</v>
      </c>
      <c r="K69" s="203"/>
      <c r="L69" s="203"/>
      <c r="M69" s="115">
        <f>+M68+E100</f>
        <v>290976295.11000001</v>
      </c>
      <c r="N69" s="139">
        <f>IFERROR(+F100+N63+N64+N65,"")</f>
        <v>0.80209818275649747</v>
      </c>
      <c r="O69" s="140">
        <f>+G100+O68</f>
        <v>0</v>
      </c>
      <c r="P69" s="141"/>
    </row>
    <row r="70" spans="1:19" ht="15" customHeight="1" x14ac:dyDescent="0.25">
      <c r="A70" s="249"/>
      <c r="B70" s="455"/>
      <c r="C70" s="462"/>
      <c r="D70" s="463"/>
      <c r="E70" s="464"/>
      <c r="F70" s="465" t="s">
        <v>101</v>
      </c>
      <c r="G70" s="466"/>
      <c r="H70" s="241">
        <f>G68</f>
        <v>290976295.11000001</v>
      </c>
      <c r="I70" s="373"/>
      <c r="J70" s="146" t="s">
        <v>102</v>
      </c>
      <c r="K70" s="146"/>
      <c r="L70" s="146"/>
      <c r="M70" s="147">
        <f>+F45-M69</f>
        <v>71792629.399999976</v>
      </c>
      <c r="N70" s="148">
        <f>IFERROR(+M70/F45,"")</f>
        <v>0.1979018172435025</v>
      </c>
      <c r="O70" s="146"/>
      <c r="P70" s="73"/>
    </row>
    <row r="71" spans="1:19" ht="15" customHeight="1" x14ac:dyDescent="0.25">
      <c r="A71" s="249"/>
      <c r="B71" s="149"/>
      <c r="C71" s="149"/>
      <c r="D71" s="268">
        <f>SUBTOTAL(9,E75:E99)</f>
        <v>0</v>
      </c>
      <c r="E71" s="269">
        <f>SUBTOTAL(9,F75:F99)</f>
        <v>0</v>
      </c>
      <c r="F71" s="268">
        <f>SUBTOTAL(9,G75:G99)</f>
        <v>0</v>
      </c>
      <c r="G71" s="150"/>
      <c r="H71" s="149"/>
      <c r="I71" s="149"/>
      <c r="J71" s="268">
        <f>SUBTOTAL(9,M75:M99)</f>
        <v>0</v>
      </c>
      <c r="K71" s="268">
        <f>SUBTOTAL(9,L75:L99)</f>
        <v>0</v>
      </c>
      <c r="L71" s="268">
        <f>SUBTOTAL(9,K75:K99)</f>
        <v>0</v>
      </c>
      <c r="M71" s="149"/>
      <c r="N71" s="151"/>
      <c r="O71" s="270">
        <f>SUBTOTAL(9,U101:U136)</f>
        <v>0</v>
      </c>
      <c r="P71" s="152"/>
    </row>
    <row r="72" spans="1:19" ht="27" customHeight="1" x14ac:dyDescent="0.25">
      <c r="A72" s="249"/>
      <c r="B72" s="497" t="s">
        <v>103</v>
      </c>
      <c r="C72" s="497"/>
      <c r="D72" s="497"/>
      <c r="E72" s="497"/>
      <c r="F72" s="497"/>
      <c r="G72" s="497"/>
      <c r="H72" s="497"/>
      <c r="I72" s="497"/>
      <c r="J72" s="497"/>
      <c r="K72" s="497"/>
      <c r="L72" s="497"/>
      <c r="M72" s="497"/>
      <c r="N72" s="497"/>
      <c r="O72" s="497"/>
      <c r="P72" s="497"/>
      <c r="Q72" s="497"/>
    </row>
    <row r="73" spans="1:19" s="110" customFormat="1" ht="25.5" x14ac:dyDescent="0.2">
      <c r="A73" s="249"/>
      <c r="B73" s="106" t="s">
        <v>39</v>
      </c>
      <c r="C73" s="106" t="s">
        <v>104</v>
      </c>
      <c r="D73" s="106" t="s">
        <v>93</v>
      </c>
      <c r="E73" s="153" t="s">
        <v>105</v>
      </c>
      <c r="F73" s="153" t="s">
        <v>88</v>
      </c>
      <c r="G73" s="153" t="s">
        <v>89</v>
      </c>
      <c r="H73" s="154" t="s">
        <v>106</v>
      </c>
      <c r="I73" s="155" t="s">
        <v>65</v>
      </c>
      <c r="J73" s="156" t="s">
        <v>107</v>
      </c>
      <c r="K73" s="153" t="s">
        <v>85</v>
      </c>
      <c r="L73" s="157" t="s">
        <v>86</v>
      </c>
      <c r="M73" s="153" t="s">
        <v>108</v>
      </c>
      <c r="N73" s="153" t="s">
        <v>109</v>
      </c>
      <c r="O73" s="153" t="s">
        <v>110</v>
      </c>
      <c r="P73" s="153" t="s">
        <v>111</v>
      </c>
      <c r="Q73" s="153" t="s">
        <v>37</v>
      </c>
      <c r="R73" s="250"/>
    </row>
    <row r="74" spans="1:19" s="52" customFormat="1" ht="24" x14ac:dyDescent="0.25">
      <c r="A74" s="249"/>
      <c r="B74" s="292" t="str">
        <f>C68</f>
        <v>Pago acta de ejecución de obra</v>
      </c>
      <c r="C74" s="292" t="str">
        <f>D65</f>
        <v>FE-84</v>
      </c>
      <c r="D74" s="292" t="s">
        <v>373</v>
      </c>
      <c r="E74" s="158">
        <v>290976295.11000001</v>
      </c>
      <c r="F74" s="139">
        <f>IFERROR(+E74/$F$45,"")</f>
        <v>0.80209818275649747</v>
      </c>
      <c r="G74" s="115">
        <f>IFERROR(+E74*H74,"")</f>
        <v>0</v>
      </c>
      <c r="H74" s="116">
        <v>0</v>
      </c>
      <c r="I74" s="163">
        <f>IFERROR($I$46-G74,"")</f>
        <v>0</v>
      </c>
      <c r="J74" s="116" t="str">
        <f>IFERROR(+I74/$I$46,"")</f>
        <v/>
      </c>
      <c r="K74" s="160"/>
      <c r="L74" s="159"/>
      <c r="M74" s="256">
        <f t="shared" ref="M74:M76" si="3">+L74+K74</f>
        <v>0</v>
      </c>
      <c r="N74" s="112"/>
      <c r="O74" s="161"/>
      <c r="P74" s="161"/>
      <c r="Q74" s="162"/>
      <c r="R74" s="75"/>
    </row>
    <row r="75" spans="1:19" s="52" customFormat="1" ht="15.75" x14ac:dyDescent="0.25">
      <c r="A75" s="249"/>
      <c r="B75" s="293"/>
      <c r="C75" s="293"/>
      <c r="D75" s="292"/>
      <c r="E75" s="115"/>
      <c r="F75" s="139">
        <f>IFERROR(+E75/$F$45,"")</f>
        <v>0</v>
      </c>
      <c r="G75" s="115">
        <f>IFERROR(+E75*H75,"")</f>
        <v>0</v>
      </c>
      <c r="H75" s="116">
        <v>0</v>
      </c>
      <c r="I75" s="163">
        <f t="shared" ref="I75:I99" si="4">IFERROR($I$46-G75,"")</f>
        <v>0</v>
      </c>
      <c r="J75" s="116" t="str">
        <f>IFERROR(+I75/$I$46,"")</f>
        <v/>
      </c>
      <c r="K75" s="256"/>
      <c r="L75" s="257"/>
      <c r="M75" s="256">
        <f t="shared" si="3"/>
        <v>0</v>
      </c>
      <c r="N75" s="69"/>
      <c r="O75" s="164"/>
      <c r="P75" s="164"/>
      <c r="Q75" s="165"/>
      <c r="R75" s="75"/>
    </row>
    <row r="76" spans="1:19" s="52" customFormat="1" ht="15.75" x14ac:dyDescent="0.25">
      <c r="A76" s="249"/>
      <c r="B76" s="293"/>
      <c r="C76" s="293"/>
      <c r="D76" s="292"/>
      <c r="E76" s="115"/>
      <c r="F76" s="139">
        <f t="shared" ref="F76:F99" si="5">IFERROR(+E76/$F$45,"")</f>
        <v>0</v>
      </c>
      <c r="G76" s="115">
        <f t="shared" ref="G76:G99" si="6">IFERROR(+E76*H76,"")</f>
        <v>0</v>
      </c>
      <c r="H76" s="116">
        <v>0</v>
      </c>
      <c r="I76" s="163">
        <f t="shared" si="4"/>
        <v>0</v>
      </c>
      <c r="J76" s="116" t="str">
        <f t="shared" ref="J76:J99" si="7">IFERROR(+I76/$I$46,"")</f>
        <v/>
      </c>
      <c r="K76" s="256"/>
      <c r="L76" s="257"/>
      <c r="M76" s="256">
        <f t="shared" si="3"/>
        <v>0</v>
      </c>
      <c r="N76" s="69"/>
      <c r="O76" s="164"/>
      <c r="P76" s="164"/>
      <c r="Q76" s="165"/>
      <c r="R76" s="75"/>
    </row>
    <row r="77" spans="1:19" s="52" customFormat="1" ht="15.75" x14ac:dyDescent="0.25">
      <c r="A77" s="249"/>
      <c r="B77" s="293"/>
      <c r="C77" s="293"/>
      <c r="D77" s="292"/>
      <c r="E77" s="115"/>
      <c r="F77" s="139">
        <f t="shared" si="5"/>
        <v>0</v>
      </c>
      <c r="G77" s="115">
        <f t="shared" si="6"/>
        <v>0</v>
      </c>
      <c r="H77" s="116">
        <v>0</v>
      </c>
      <c r="I77" s="163">
        <f t="shared" si="4"/>
        <v>0</v>
      </c>
      <c r="J77" s="116" t="str">
        <f t="shared" si="7"/>
        <v/>
      </c>
      <c r="K77" s="256"/>
      <c r="L77" s="258"/>
      <c r="M77" s="256">
        <f t="shared" ref="M77:M99" si="8">+L77+K77</f>
        <v>0</v>
      </c>
      <c r="N77" s="69"/>
      <c r="O77" s="164"/>
      <c r="P77" s="164"/>
      <c r="Q77" s="165"/>
      <c r="R77" s="75"/>
    </row>
    <row r="78" spans="1:19" s="52" customFormat="1" ht="15.75" x14ac:dyDescent="0.25">
      <c r="A78" s="249"/>
      <c r="B78" s="293"/>
      <c r="C78" s="293"/>
      <c r="D78" s="292"/>
      <c r="E78" s="115"/>
      <c r="F78" s="139">
        <f t="shared" si="5"/>
        <v>0</v>
      </c>
      <c r="G78" s="115">
        <f t="shared" si="6"/>
        <v>0</v>
      </c>
      <c r="H78" s="116">
        <v>0</v>
      </c>
      <c r="I78" s="163">
        <f t="shared" si="4"/>
        <v>0</v>
      </c>
      <c r="J78" s="116" t="str">
        <f t="shared" si="7"/>
        <v/>
      </c>
      <c r="K78" s="256"/>
      <c r="L78" s="258"/>
      <c r="M78" s="258">
        <f t="shared" si="8"/>
        <v>0</v>
      </c>
      <c r="N78" s="69"/>
      <c r="O78" s="164"/>
      <c r="P78" s="164"/>
      <c r="Q78" s="165"/>
      <c r="R78" s="75"/>
    </row>
    <row r="79" spans="1:19" s="52" customFormat="1" ht="15.75" x14ac:dyDescent="0.25">
      <c r="A79" s="249"/>
      <c r="B79" s="293"/>
      <c r="C79" s="293"/>
      <c r="D79" s="292"/>
      <c r="E79" s="115"/>
      <c r="F79" s="139">
        <f t="shared" si="5"/>
        <v>0</v>
      </c>
      <c r="G79" s="115">
        <f t="shared" si="6"/>
        <v>0</v>
      </c>
      <c r="H79" s="116">
        <v>0</v>
      </c>
      <c r="I79" s="163">
        <f t="shared" si="4"/>
        <v>0</v>
      </c>
      <c r="J79" s="116" t="str">
        <f t="shared" si="7"/>
        <v/>
      </c>
      <c r="K79" s="256"/>
      <c r="L79" s="258"/>
      <c r="M79" s="258">
        <f t="shared" si="8"/>
        <v>0</v>
      </c>
      <c r="N79" s="69"/>
      <c r="O79" s="164"/>
      <c r="P79" s="164"/>
      <c r="Q79" s="165"/>
      <c r="R79" s="75"/>
    </row>
    <row r="80" spans="1:19" s="52" customFormat="1" ht="15.75" x14ac:dyDescent="0.25">
      <c r="A80" s="249"/>
      <c r="B80" s="293"/>
      <c r="C80" s="293"/>
      <c r="D80" s="292"/>
      <c r="E80" s="115"/>
      <c r="F80" s="139">
        <f t="shared" si="5"/>
        <v>0</v>
      </c>
      <c r="G80" s="115">
        <f t="shared" si="6"/>
        <v>0</v>
      </c>
      <c r="H80" s="116">
        <v>0</v>
      </c>
      <c r="I80" s="163">
        <f t="shared" si="4"/>
        <v>0</v>
      </c>
      <c r="J80" s="116" t="str">
        <f t="shared" si="7"/>
        <v/>
      </c>
      <c r="K80" s="256"/>
      <c r="L80" s="258"/>
      <c r="M80" s="258">
        <f t="shared" si="8"/>
        <v>0</v>
      </c>
      <c r="N80" s="69"/>
      <c r="O80" s="164"/>
      <c r="P80" s="164"/>
      <c r="Q80" s="165"/>
      <c r="R80" s="75"/>
    </row>
    <row r="81" spans="1:18" s="52" customFormat="1" ht="15.75" x14ac:dyDescent="0.25">
      <c r="A81" s="249"/>
      <c r="B81" s="293"/>
      <c r="C81" s="293"/>
      <c r="D81" s="292"/>
      <c r="E81" s="115"/>
      <c r="F81" s="139">
        <f t="shared" si="5"/>
        <v>0</v>
      </c>
      <c r="G81" s="115">
        <f t="shared" si="6"/>
        <v>0</v>
      </c>
      <c r="H81" s="116">
        <v>0</v>
      </c>
      <c r="I81" s="163">
        <f t="shared" si="4"/>
        <v>0</v>
      </c>
      <c r="J81" s="116" t="str">
        <f t="shared" si="7"/>
        <v/>
      </c>
      <c r="K81" s="256"/>
      <c r="L81" s="258"/>
      <c r="M81" s="258">
        <f t="shared" si="8"/>
        <v>0</v>
      </c>
      <c r="N81" s="69"/>
      <c r="O81" s="164"/>
      <c r="P81" s="164"/>
      <c r="Q81" s="165"/>
      <c r="R81" s="75"/>
    </row>
    <row r="82" spans="1:18" s="52" customFormat="1" ht="15.75" x14ac:dyDescent="0.25">
      <c r="A82" s="249"/>
      <c r="B82" s="293"/>
      <c r="C82" s="293"/>
      <c r="D82" s="292"/>
      <c r="E82" s="115"/>
      <c r="F82" s="139">
        <f t="shared" si="5"/>
        <v>0</v>
      </c>
      <c r="G82" s="115">
        <f t="shared" si="6"/>
        <v>0</v>
      </c>
      <c r="H82" s="116">
        <v>0</v>
      </c>
      <c r="I82" s="163">
        <f t="shared" si="4"/>
        <v>0</v>
      </c>
      <c r="J82" s="116" t="str">
        <f t="shared" si="7"/>
        <v/>
      </c>
      <c r="K82" s="256"/>
      <c r="L82" s="258"/>
      <c r="M82" s="258">
        <f t="shared" si="8"/>
        <v>0</v>
      </c>
      <c r="N82" s="69"/>
      <c r="O82" s="164"/>
      <c r="P82" s="164"/>
      <c r="Q82" s="165"/>
      <c r="R82" s="75"/>
    </row>
    <row r="83" spans="1:18" s="52" customFormat="1" ht="15.75" x14ac:dyDescent="0.25">
      <c r="A83" s="249"/>
      <c r="B83" s="293"/>
      <c r="C83" s="293"/>
      <c r="D83" s="292"/>
      <c r="E83" s="115"/>
      <c r="F83" s="139">
        <f t="shared" si="5"/>
        <v>0</v>
      </c>
      <c r="G83" s="115">
        <f t="shared" si="6"/>
        <v>0</v>
      </c>
      <c r="H83" s="116">
        <v>0</v>
      </c>
      <c r="I83" s="163">
        <f t="shared" si="4"/>
        <v>0</v>
      </c>
      <c r="J83" s="116" t="str">
        <f t="shared" si="7"/>
        <v/>
      </c>
      <c r="K83" s="168"/>
      <c r="L83" s="259"/>
      <c r="M83" s="258">
        <f t="shared" si="8"/>
        <v>0</v>
      </c>
      <c r="N83" s="69"/>
      <c r="O83" s="164"/>
      <c r="P83" s="164"/>
      <c r="Q83" s="165"/>
      <c r="R83" s="75"/>
    </row>
    <row r="84" spans="1:18" s="52" customFormat="1" ht="15.75" x14ac:dyDescent="0.25">
      <c r="A84" s="249"/>
      <c r="B84" s="293"/>
      <c r="C84" s="293"/>
      <c r="D84" s="292"/>
      <c r="E84" s="115"/>
      <c r="F84" s="139">
        <f t="shared" si="5"/>
        <v>0</v>
      </c>
      <c r="G84" s="115">
        <f t="shared" si="6"/>
        <v>0</v>
      </c>
      <c r="H84" s="116">
        <v>0</v>
      </c>
      <c r="I84" s="163">
        <f t="shared" si="4"/>
        <v>0</v>
      </c>
      <c r="J84" s="116" t="str">
        <f t="shared" si="7"/>
        <v/>
      </c>
      <c r="K84" s="168"/>
      <c r="L84" s="259"/>
      <c r="M84" s="258">
        <f t="shared" si="8"/>
        <v>0</v>
      </c>
      <c r="N84" s="69"/>
      <c r="O84" s="164"/>
      <c r="P84" s="164"/>
      <c r="Q84" s="165"/>
      <c r="R84" s="75"/>
    </row>
    <row r="85" spans="1:18" s="52" customFormat="1" ht="15.75" x14ac:dyDescent="0.25">
      <c r="A85" s="249"/>
      <c r="B85" s="293"/>
      <c r="C85" s="293"/>
      <c r="D85" s="292"/>
      <c r="E85" s="115"/>
      <c r="F85" s="139">
        <f t="shared" si="5"/>
        <v>0</v>
      </c>
      <c r="G85" s="115">
        <f t="shared" si="6"/>
        <v>0</v>
      </c>
      <c r="H85" s="116">
        <v>0</v>
      </c>
      <c r="I85" s="163">
        <f t="shared" si="4"/>
        <v>0</v>
      </c>
      <c r="J85" s="116" t="str">
        <f t="shared" si="7"/>
        <v/>
      </c>
      <c r="K85" s="168"/>
      <c r="L85" s="259"/>
      <c r="M85" s="258">
        <f t="shared" si="8"/>
        <v>0</v>
      </c>
      <c r="N85" s="69"/>
      <c r="O85" s="164"/>
      <c r="P85" s="164"/>
      <c r="Q85" s="165"/>
      <c r="R85" s="75"/>
    </row>
    <row r="86" spans="1:18" s="52" customFormat="1" ht="15.75" x14ac:dyDescent="0.25">
      <c r="A86" s="249"/>
      <c r="B86" s="293"/>
      <c r="C86" s="293"/>
      <c r="D86" s="292"/>
      <c r="E86" s="115"/>
      <c r="F86" s="139">
        <f t="shared" si="5"/>
        <v>0</v>
      </c>
      <c r="G86" s="115">
        <f t="shared" si="6"/>
        <v>0</v>
      </c>
      <c r="H86" s="116">
        <v>0</v>
      </c>
      <c r="I86" s="163">
        <f t="shared" si="4"/>
        <v>0</v>
      </c>
      <c r="J86" s="116" t="str">
        <f t="shared" si="7"/>
        <v/>
      </c>
      <c r="K86" s="168"/>
      <c r="L86" s="259"/>
      <c r="M86" s="258">
        <f t="shared" si="8"/>
        <v>0</v>
      </c>
      <c r="N86" s="69"/>
      <c r="O86" s="164"/>
      <c r="P86" s="164"/>
      <c r="Q86" s="165"/>
      <c r="R86" s="75"/>
    </row>
    <row r="87" spans="1:18" s="52" customFormat="1" ht="15.75" x14ac:dyDescent="0.25">
      <c r="A87" s="249"/>
      <c r="B87" s="293"/>
      <c r="C87" s="293"/>
      <c r="D87" s="292"/>
      <c r="E87" s="115"/>
      <c r="F87" s="139">
        <f t="shared" si="5"/>
        <v>0</v>
      </c>
      <c r="G87" s="115">
        <f t="shared" si="6"/>
        <v>0</v>
      </c>
      <c r="H87" s="116">
        <v>0</v>
      </c>
      <c r="I87" s="163">
        <f t="shared" si="4"/>
        <v>0</v>
      </c>
      <c r="J87" s="116" t="str">
        <f t="shared" si="7"/>
        <v/>
      </c>
      <c r="K87" s="168"/>
      <c r="L87" s="259"/>
      <c r="M87" s="258">
        <f t="shared" si="8"/>
        <v>0</v>
      </c>
      <c r="N87" s="69"/>
      <c r="O87" s="164"/>
      <c r="P87" s="164"/>
      <c r="Q87" s="165"/>
      <c r="R87" s="75"/>
    </row>
    <row r="88" spans="1:18" s="52" customFormat="1" ht="15.75" x14ac:dyDescent="0.25">
      <c r="A88" s="249"/>
      <c r="B88" s="293"/>
      <c r="C88" s="293"/>
      <c r="D88" s="292"/>
      <c r="E88" s="115"/>
      <c r="F88" s="139">
        <f t="shared" si="5"/>
        <v>0</v>
      </c>
      <c r="G88" s="115">
        <f t="shared" si="6"/>
        <v>0</v>
      </c>
      <c r="H88" s="116">
        <v>0</v>
      </c>
      <c r="I88" s="163">
        <f t="shared" si="4"/>
        <v>0</v>
      </c>
      <c r="J88" s="116" t="str">
        <f t="shared" si="7"/>
        <v/>
      </c>
      <c r="K88" s="256"/>
      <c r="L88" s="258"/>
      <c r="M88" s="258">
        <f t="shared" si="8"/>
        <v>0</v>
      </c>
      <c r="N88" s="69"/>
      <c r="O88" s="164"/>
      <c r="P88" s="164"/>
      <c r="Q88" s="165"/>
      <c r="R88" s="75"/>
    </row>
    <row r="89" spans="1:18" s="52" customFormat="1" ht="15.75" x14ac:dyDescent="0.25">
      <c r="A89" s="249"/>
      <c r="B89" s="293"/>
      <c r="C89" s="293"/>
      <c r="D89" s="292"/>
      <c r="E89" s="115"/>
      <c r="F89" s="139">
        <f t="shared" si="5"/>
        <v>0</v>
      </c>
      <c r="G89" s="115">
        <f t="shared" si="6"/>
        <v>0</v>
      </c>
      <c r="H89" s="116">
        <v>0</v>
      </c>
      <c r="I89" s="163">
        <f t="shared" si="4"/>
        <v>0</v>
      </c>
      <c r="J89" s="116" t="str">
        <f t="shared" si="7"/>
        <v/>
      </c>
      <c r="K89" s="168"/>
      <c r="L89" s="259"/>
      <c r="M89" s="258">
        <f t="shared" si="8"/>
        <v>0</v>
      </c>
      <c r="N89" s="69"/>
      <c r="O89" s="164"/>
      <c r="P89" s="164"/>
      <c r="Q89" s="165"/>
      <c r="R89" s="75"/>
    </row>
    <row r="90" spans="1:18" s="52" customFormat="1" ht="15.75" x14ac:dyDescent="0.25">
      <c r="A90" s="249"/>
      <c r="B90" s="293"/>
      <c r="C90" s="293"/>
      <c r="D90" s="292"/>
      <c r="E90" s="115"/>
      <c r="F90" s="139">
        <f t="shared" si="5"/>
        <v>0</v>
      </c>
      <c r="G90" s="115">
        <f t="shared" si="6"/>
        <v>0</v>
      </c>
      <c r="H90" s="116">
        <v>0</v>
      </c>
      <c r="I90" s="163">
        <f t="shared" si="4"/>
        <v>0</v>
      </c>
      <c r="J90" s="116" t="str">
        <f t="shared" si="7"/>
        <v/>
      </c>
      <c r="K90" s="168"/>
      <c r="L90" s="259"/>
      <c r="M90" s="258">
        <f t="shared" si="8"/>
        <v>0</v>
      </c>
      <c r="N90" s="69"/>
      <c r="O90" s="164"/>
      <c r="P90" s="164"/>
      <c r="Q90" s="165"/>
      <c r="R90" s="75"/>
    </row>
    <row r="91" spans="1:18" s="52" customFormat="1" ht="15.75" x14ac:dyDescent="0.25">
      <c r="A91" s="249"/>
      <c r="B91" s="293"/>
      <c r="C91" s="293"/>
      <c r="D91" s="292"/>
      <c r="E91" s="115"/>
      <c r="F91" s="139">
        <f t="shared" si="5"/>
        <v>0</v>
      </c>
      <c r="G91" s="115">
        <f t="shared" si="6"/>
        <v>0</v>
      </c>
      <c r="H91" s="116">
        <v>0</v>
      </c>
      <c r="I91" s="163">
        <f t="shared" si="4"/>
        <v>0</v>
      </c>
      <c r="J91" s="116" t="str">
        <f t="shared" si="7"/>
        <v/>
      </c>
      <c r="K91" s="168"/>
      <c r="L91" s="259"/>
      <c r="M91" s="258">
        <f t="shared" si="8"/>
        <v>0</v>
      </c>
      <c r="N91" s="69"/>
      <c r="O91" s="164"/>
      <c r="P91" s="164"/>
      <c r="Q91" s="165"/>
      <c r="R91" s="75"/>
    </row>
    <row r="92" spans="1:18" s="52" customFormat="1" ht="15.75" x14ac:dyDescent="0.25">
      <c r="A92" s="249"/>
      <c r="B92" s="293"/>
      <c r="C92" s="293"/>
      <c r="D92" s="292"/>
      <c r="E92" s="115"/>
      <c r="F92" s="139">
        <f t="shared" si="5"/>
        <v>0</v>
      </c>
      <c r="G92" s="115">
        <f t="shared" si="6"/>
        <v>0</v>
      </c>
      <c r="H92" s="116">
        <v>0</v>
      </c>
      <c r="I92" s="163">
        <f t="shared" si="4"/>
        <v>0</v>
      </c>
      <c r="J92" s="116" t="str">
        <f t="shared" si="7"/>
        <v/>
      </c>
      <c r="K92" s="168"/>
      <c r="L92" s="259"/>
      <c r="M92" s="258">
        <f t="shared" si="8"/>
        <v>0</v>
      </c>
      <c r="N92" s="69"/>
      <c r="O92" s="164"/>
      <c r="P92" s="164"/>
      <c r="Q92" s="165"/>
      <c r="R92" s="75"/>
    </row>
    <row r="93" spans="1:18" s="52" customFormat="1" ht="15.75" x14ac:dyDescent="0.25">
      <c r="A93" s="249"/>
      <c r="B93" s="293"/>
      <c r="C93" s="293"/>
      <c r="D93" s="292"/>
      <c r="E93" s="115"/>
      <c r="F93" s="139">
        <f t="shared" si="5"/>
        <v>0</v>
      </c>
      <c r="G93" s="115">
        <f t="shared" si="6"/>
        <v>0</v>
      </c>
      <c r="H93" s="116">
        <v>0</v>
      </c>
      <c r="I93" s="163">
        <f t="shared" si="4"/>
        <v>0</v>
      </c>
      <c r="J93" s="116" t="str">
        <f t="shared" si="7"/>
        <v/>
      </c>
      <c r="K93" s="168"/>
      <c r="L93" s="259"/>
      <c r="M93" s="258">
        <f t="shared" si="8"/>
        <v>0</v>
      </c>
      <c r="N93" s="69"/>
      <c r="O93" s="164"/>
      <c r="P93" s="164"/>
      <c r="Q93" s="165"/>
      <c r="R93" s="75"/>
    </row>
    <row r="94" spans="1:18" s="52" customFormat="1" ht="15.75" x14ac:dyDescent="0.25">
      <c r="A94" s="249"/>
      <c r="B94" s="293"/>
      <c r="C94" s="293"/>
      <c r="D94" s="292"/>
      <c r="E94" s="115"/>
      <c r="F94" s="139">
        <f t="shared" si="5"/>
        <v>0</v>
      </c>
      <c r="G94" s="115">
        <f t="shared" si="6"/>
        <v>0</v>
      </c>
      <c r="H94" s="116">
        <v>0</v>
      </c>
      <c r="I94" s="163">
        <f t="shared" si="4"/>
        <v>0</v>
      </c>
      <c r="J94" s="116" t="str">
        <f t="shared" si="7"/>
        <v/>
      </c>
      <c r="K94" s="168"/>
      <c r="L94" s="259"/>
      <c r="M94" s="258">
        <f t="shared" si="8"/>
        <v>0</v>
      </c>
      <c r="N94" s="69"/>
      <c r="O94" s="164"/>
      <c r="P94" s="164"/>
      <c r="Q94" s="165"/>
      <c r="R94" s="75"/>
    </row>
    <row r="95" spans="1:18" s="167" customFormat="1" ht="15.75" x14ac:dyDescent="0.25">
      <c r="A95" s="249"/>
      <c r="B95" s="293"/>
      <c r="C95" s="293"/>
      <c r="D95" s="292"/>
      <c r="E95" s="115"/>
      <c r="F95" s="139">
        <f t="shared" si="5"/>
        <v>0</v>
      </c>
      <c r="G95" s="115">
        <f t="shared" si="6"/>
        <v>0</v>
      </c>
      <c r="H95" s="116">
        <v>0</v>
      </c>
      <c r="I95" s="163">
        <f t="shared" si="4"/>
        <v>0</v>
      </c>
      <c r="J95" s="116" t="str">
        <f t="shared" si="7"/>
        <v/>
      </c>
      <c r="K95" s="260"/>
      <c r="L95" s="261"/>
      <c r="M95" s="258">
        <f t="shared" si="8"/>
        <v>0</v>
      </c>
      <c r="N95" s="69"/>
      <c r="O95" s="164"/>
      <c r="P95" s="164"/>
      <c r="Q95" s="165"/>
      <c r="R95" s="166"/>
    </row>
    <row r="96" spans="1:18" s="52" customFormat="1" ht="18" x14ac:dyDescent="0.25">
      <c r="A96" s="249"/>
      <c r="B96" s="293"/>
      <c r="C96" s="293"/>
      <c r="D96" s="292"/>
      <c r="E96" s="115"/>
      <c r="F96" s="139">
        <f t="shared" si="5"/>
        <v>0</v>
      </c>
      <c r="G96" s="115">
        <f t="shared" si="6"/>
        <v>0</v>
      </c>
      <c r="H96" s="116">
        <v>0</v>
      </c>
      <c r="I96" s="163">
        <f t="shared" si="4"/>
        <v>0</v>
      </c>
      <c r="J96" s="116" t="str">
        <f t="shared" si="7"/>
        <v/>
      </c>
      <c r="K96" s="168"/>
      <c r="L96" s="168"/>
      <c r="M96" s="258">
        <f t="shared" si="8"/>
        <v>0</v>
      </c>
      <c r="N96" s="69"/>
      <c r="O96" s="164"/>
      <c r="P96" s="164"/>
      <c r="Q96" s="165"/>
      <c r="R96" s="136"/>
    </row>
    <row r="97" spans="1:21" s="52" customFormat="1" ht="15.75" x14ac:dyDescent="0.25">
      <c r="A97" s="249"/>
      <c r="B97" s="293"/>
      <c r="C97" s="293"/>
      <c r="D97" s="292"/>
      <c r="E97" s="115"/>
      <c r="F97" s="139">
        <f t="shared" si="5"/>
        <v>0</v>
      </c>
      <c r="G97" s="115">
        <f t="shared" si="6"/>
        <v>0</v>
      </c>
      <c r="H97" s="116">
        <v>0</v>
      </c>
      <c r="I97" s="163">
        <f t="shared" si="4"/>
        <v>0</v>
      </c>
      <c r="J97" s="116" t="str">
        <f t="shared" si="7"/>
        <v/>
      </c>
      <c r="K97" s="168"/>
      <c r="L97" s="168"/>
      <c r="M97" s="258">
        <f t="shared" si="8"/>
        <v>0</v>
      </c>
      <c r="N97" s="69"/>
      <c r="O97" s="164"/>
      <c r="P97" s="164"/>
      <c r="Q97" s="165"/>
      <c r="S97" s="120"/>
      <c r="T97" s="75"/>
    </row>
    <row r="98" spans="1:21" s="52" customFormat="1" ht="15.75" x14ac:dyDescent="0.25">
      <c r="A98" s="249"/>
      <c r="B98" s="293"/>
      <c r="C98" s="293"/>
      <c r="D98" s="292"/>
      <c r="E98" s="115"/>
      <c r="F98" s="139">
        <f t="shared" si="5"/>
        <v>0</v>
      </c>
      <c r="G98" s="115">
        <f t="shared" si="6"/>
        <v>0</v>
      </c>
      <c r="H98" s="116">
        <v>0</v>
      </c>
      <c r="I98" s="163">
        <f t="shared" si="4"/>
        <v>0</v>
      </c>
      <c r="J98" s="116" t="str">
        <f t="shared" si="7"/>
        <v/>
      </c>
      <c r="K98" s="168"/>
      <c r="L98" s="168"/>
      <c r="M98" s="258">
        <f t="shared" si="8"/>
        <v>0</v>
      </c>
      <c r="N98" s="69"/>
      <c r="O98" s="164"/>
      <c r="P98" s="164"/>
      <c r="Q98" s="165"/>
      <c r="S98" s="120"/>
      <c r="T98" s="75"/>
    </row>
    <row r="99" spans="1:21" s="52" customFormat="1" ht="15.75" x14ac:dyDescent="0.25">
      <c r="A99" s="249"/>
      <c r="B99" s="293"/>
      <c r="C99" s="293"/>
      <c r="D99" s="292"/>
      <c r="E99" s="115"/>
      <c r="F99" s="139">
        <f t="shared" si="5"/>
        <v>0</v>
      </c>
      <c r="G99" s="115">
        <f t="shared" si="6"/>
        <v>0</v>
      </c>
      <c r="H99" s="116">
        <v>0</v>
      </c>
      <c r="I99" s="163">
        <f t="shared" si="4"/>
        <v>0</v>
      </c>
      <c r="J99" s="116" t="str">
        <f t="shared" si="7"/>
        <v/>
      </c>
      <c r="K99" s="168"/>
      <c r="L99" s="168"/>
      <c r="M99" s="258">
        <f t="shared" si="8"/>
        <v>0</v>
      </c>
      <c r="N99" s="69"/>
      <c r="O99" s="164"/>
      <c r="P99" s="164"/>
      <c r="Q99" s="165"/>
      <c r="S99" s="120"/>
      <c r="T99" s="75"/>
    </row>
    <row r="100" spans="1:21" s="180" customFormat="1" ht="15.75" customHeight="1" x14ac:dyDescent="0.25">
      <c r="A100" s="249"/>
      <c r="B100" s="467" t="s">
        <v>112</v>
      </c>
      <c r="C100" s="467"/>
      <c r="D100" s="169"/>
      <c r="E100" s="170">
        <f>SUM(E75:E99)</f>
        <v>0</v>
      </c>
      <c r="F100" s="171">
        <f>SUM(F75:F99)</f>
        <v>0</v>
      </c>
      <c r="G100" s="172">
        <f>SUM(G74:G99)</f>
        <v>0</v>
      </c>
      <c r="H100" s="173"/>
      <c r="I100" s="174"/>
      <c r="J100" s="175"/>
      <c r="K100" s="176">
        <f>+SUM(K74:K99)</f>
        <v>0</v>
      </c>
      <c r="L100" s="176">
        <f>+SUM(L74:L99)</f>
        <v>0</v>
      </c>
      <c r="M100" s="176">
        <f>+SUM(M74:M99)</f>
        <v>0</v>
      </c>
      <c r="N100" s="177"/>
      <c r="O100" s="178"/>
      <c r="P100" s="178"/>
      <c r="Q100" s="179"/>
      <c r="S100" s="181"/>
      <c r="T100" s="182"/>
    </row>
    <row r="101" spans="1:21" ht="15.75" customHeight="1" x14ac:dyDescent="0.25">
      <c r="O101" s="71"/>
      <c r="P101" s="71"/>
      <c r="Q101" s="71"/>
      <c r="R101" s="73"/>
      <c r="S101" s="75"/>
      <c r="U101" s="74"/>
    </row>
    <row r="102" spans="1:21" ht="15.75" customHeight="1" thickBot="1" x14ac:dyDescent="0.3">
      <c r="B102" s="468" t="s">
        <v>113</v>
      </c>
      <c r="C102" s="469"/>
      <c r="D102" s="469"/>
      <c r="E102" s="469"/>
      <c r="F102" s="469"/>
      <c r="G102" s="469"/>
      <c r="H102" s="469"/>
      <c r="I102" s="470"/>
      <c r="J102" s="52"/>
      <c r="O102" s="71"/>
      <c r="P102" s="71"/>
      <c r="Q102" s="71"/>
      <c r="R102" s="73"/>
      <c r="S102" s="75"/>
      <c r="U102" s="74"/>
    </row>
    <row r="103" spans="1:21" ht="15.75" customHeight="1" thickBot="1" x14ac:dyDescent="0.3">
      <c r="B103" s="183" t="s">
        <v>114</v>
      </c>
      <c r="C103" s="441" t="s">
        <v>115</v>
      </c>
      <c r="D103" s="442"/>
      <c r="E103" s="443"/>
      <c r="F103" s="444" t="s">
        <v>116</v>
      </c>
      <c r="G103" s="445"/>
      <c r="H103" s="446" t="s">
        <v>117</v>
      </c>
      <c r="I103" s="447"/>
      <c r="J103" s="52"/>
      <c r="O103" s="71"/>
      <c r="P103" s="71"/>
      <c r="Q103" s="71"/>
      <c r="R103" s="73"/>
      <c r="S103" s="75"/>
      <c r="U103" s="74"/>
    </row>
    <row r="104" spans="1:21" x14ac:dyDescent="0.25">
      <c r="B104" s="184"/>
      <c r="C104" s="448"/>
      <c r="D104" s="449"/>
      <c r="E104" s="450"/>
      <c r="F104" s="451"/>
      <c r="G104" s="452"/>
      <c r="H104" s="426"/>
      <c r="I104" s="427"/>
      <c r="J104" s="52"/>
      <c r="O104" s="71"/>
      <c r="P104" s="71"/>
      <c r="Q104" s="71"/>
      <c r="R104" s="73"/>
      <c r="S104" s="75"/>
      <c r="U104" s="74"/>
    </row>
    <row r="105" spans="1:21" ht="15.75" customHeight="1" x14ac:dyDescent="0.25">
      <c r="B105" s="185"/>
      <c r="C105" s="423"/>
      <c r="D105" s="423"/>
      <c r="E105" s="423"/>
      <c r="F105" s="424"/>
      <c r="G105" s="425"/>
      <c r="H105" s="426"/>
      <c r="I105" s="427"/>
      <c r="J105" s="52"/>
      <c r="O105" s="71"/>
      <c r="P105" s="71"/>
      <c r="Q105" s="71"/>
      <c r="R105" s="73"/>
      <c r="S105" s="75"/>
      <c r="U105" s="74"/>
    </row>
    <row r="106" spans="1:21" ht="15.75" customHeight="1" thickBot="1" x14ac:dyDescent="0.3">
      <c r="B106" s="186"/>
      <c r="C106" s="428"/>
      <c r="D106" s="429"/>
      <c r="E106" s="430"/>
      <c r="F106" s="431"/>
      <c r="G106" s="432"/>
      <c r="H106" s="433"/>
      <c r="I106" s="434"/>
      <c r="J106" s="52"/>
      <c r="O106" s="71"/>
      <c r="P106" s="71"/>
      <c r="Q106" s="71"/>
      <c r="R106" s="73"/>
      <c r="S106" s="75"/>
      <c r="U106" s="74"/>
    </row>
    <row r="107" spans="1:21" ht="15.75" customHeight="1" x14ac:dyDescent="0.25">
      <c r="O107" s="71"/>
      <c r="P107" s="71"/>
      <c r="Q107" s="71"/>
      <c r="R107" s="73"/>
      <c r="S107" s="75"/>
      <c r="U107" s="74"/>
    </row>
    <row r="108" spans="1:21" ht="15.75" customHeight="1" x14ac:dyDescent="0.25">
      <c r="B108" s="410" t="s">
        <v>118</v>
      </c>
      <c r="C108" s="411"/>
      <c r="D108" s="411"/>
      <c r="E108" s="411"/>
      <c r="F108" s="411"/>
      <c r="G108" s="411"/>
      <c r="H108" s="411"/>
      <c r="I108" s="412"/>
      <c r="J108" s="5"/>
      <c r="O108" s="71"/>
      <c r="P108" s="71"/>
      <c r="Q108" s="71"/>
      <c r="R108" s="73"/>
      <c r="S108" s="75"/>
      <c r="U108" s="74"/>
    </row>
    <row r="109" spans="1:21" s="187" customFormat="1" ht="34.5" hidden="1" customHeight="1" x14ac:dyDescent="0.25">
      <c r="B109" s="413" t="s">
        <v>119</v>
      </c>
      <c r="C109" s="333"/>
      <c r="D109" s="414"/>
      <c r="E109" s="415"/>
      <c r="F109" s="188" t="s">
        <v>120</v>
      </c>
      <c r="G109" s="189"/>
      <c r="H109" s="188" t="s">
        <v>121</v>
      </c>
      <c r="I109" s="190"/>
      <c r="J109" s="191"/>
      <c r="M109" s="192"/>
      <c r="N109" s="193"/>
      <c r="R109" s="192"/>
      <c r="S109" s="194"/>
      <c r="U109" s="193"/>
    </row>
    <row r="110" spans="1:21" s="187" customFormat="1" ht="57.95" hidden="1" customHeight="1" x14ac:dyDescent="0.25">
      <c r="B110" s="416" t="s">
        <v>122</v>
      </c>
      <c r="C110" s="417"/>
      <c r="D110" s="414"/>
      <c r="E110" s="415"/>
      <c r="F110" s="188" t="s">
        <v>123</v>
      </c>
      <c r="G110" s="189"/>
      <c r="H110" s="188" t="s">
        <v>124</v>
      </c>
      <c r="I110" s="195"/>
      <c r="J110" s="191"/>
      <c r="M110" s="192"/>
      <c r="N110" s="193"/>
      <c r="R110" s="192"/>
      <c r="S110" s="194"/>
      <c r="U110" s="193"/>
    </row>
    <row r="111" spans="1:21" s="187" customFormat="1" ht="48" hidden="1" customHeight="1" x14ac:dyDescent="0.25">
      <c r="B111" s="418" t="s">
        <v>125</v>
      </c>
      <c r="C111" s="419"/>
      <c r="D111" s="420"/>
      <c r="E111" s="421"/>
      <c r="F111" s="196" t="s">
        <v>126</v>
      </c>
      <c r="G111" s="197"/>
      <c r="H111" s="420"/>
      <c r="I111" s="422"/>
      <c r="J111" s="191" t="s">
        <v>127</v>
      </c>
      <c r="M111" s="192"/>
      <c r="N111" s="193"/>
      <c r="R111" s="192"/>
      <c r="S111" s="194"/>
      <c r="U111" s="193"/>
    </row>
    <row r="112" spans="1:21" s="198" customFormat="1" ht="125.1" customHeight="1" x14ac:dyDescent="0.25">
      <c r="B112" s="199" t="s">
        <v>128</v>
      </c>
      <c r="C112" s="199" t="s">
        <v>129</v>
      </c>
      <c r="D112" s="199" t="s">
        <v>130</v>
      </c>
      <c r="E112" s="199" t="s">
        <v>131</v>
      </c>
      <c r="F112" s="199" t="str">
        <f>+B111</f>
        <v>¿OBRA TERMINADA Y EN CONDICIONES DE USO?</v>
      </c>
      <c r="G112" s="199" t="str">
        <f>+B110</f>
        <v>¿INCREMENTA LA CAP. PRODUCTIVA Y EFICIENCIA OPERATIVA DEL INMUEBLE?, Y/O 
¿MEJORA LA CALIDAD DE LOS PRODUCTOS Y SERVICIOS?, Y/O 
¿REDUCE SIGNIFICATIVAMENTE LOS COSTOS?</v>
      </c>
      <c r="H112" s="199" t="str">
        <f>+F109</f>
        <v>¿AUMENTA VIDA ÚTIL?</v>
      </c>
      <c r="I112" s="199" t="str">
        <f>+F110</f>
        <v>AUMENTO DE VIDA ÚTIL (MESES)</v>
      </c>
      <c r="J112" s="199" t="str">
        <f>+H109</f>
        <v>¿ENTREGADO A SATISFACCIÓN?</v>
      </c>
      <c r="K112" s="199" t="str">
        <f>+H110</f>
        <v>FECHA ENTREGA Y/O RECIBO A SATISFACCION</v>
      </c>
      <c r="L112" s="199" t="str">
        <f>+F111</f>
        <v>¿INCLUYE ENTREGA DE BIENES MUEBLES?</v>
      </c>
      <c r="M112" s="199" t="s">
        <v>132</v>
      </c>
      <c r="N112" s="200"/>
      <c r="R112" s="201"/>
      <c r="S112" s="75"/>
      <c r="U112" s="200"/>
    </row>
    <row r="113" spans="2:21" ht="15.75" customHeight="1" x14ac:dyDescent="0.25">
      <c r="B113" s="51"/>
      <c r="C113" s="51"/>
      <c r="D113" s="8"/>
      <c r="E113" s="8"/>
      <c r="F113" s="41"/>
      <c r="G113" s="8"/>
      <c r="H113" s="8"/>
      <c r="I113" s="8"/>
      <c r="J113" s="202"/>
      <c r="K113" s="203"/>
      <c r="L113" s="203"/>
      <c r="M113" s="204"/>
      <c r="O113" s="71"/>
      <c r="P113" s="71"/>
      <c r="Q113" s="71"/>
      <c r="R113" s="73"/>
      <c r="S113" s="75"/>
      <c r="U113" s="74"/>
    </row>
    <row r="114" spans="2:21" ht="15.75" customHeight="1" x14ac:dyDescent="0.25">
      <c r="B114" s="51"/>
      <c r="C114" s="51"/>
      <c r="D114" s="8"/>
      <c r="E114" s="8"/>
      <c r="F114" s="41"/>
      <c r="G114" s="8"/>
      <c r="H114" s="8"/>
      <c r="I114" s="8"/>
      <c r="J114" s="202"/>
      <c r="K114" s="203"/>
      <c r="L114" s="203"/>
      <c r="M114" s="204"/>
      <c r="O114" s="71"/>
      <c r="P114" s="71"/>
      <c r="Q114" s="71"/>
      <c r="R114" s="73"/>
      <c r="S114" s="75"/>
      <c r="U114" s="74"/>
    </row>
    <row r="115" spans="2:21" ht="15.75" customHeight="1" x14ac:dyDescent="0.25">
      <c r="B115" s="51"/>
      <c r="C115" s="51"/>
      <c r="D115" s="8"/>
      <c r="E115" s="8"/>
      <c r="F115" s="41"/>
      <c r="G115" s="8"/>
      <c r="H115" s="8"/>
      <c r="I115" s="8"/>
      <c r="J115" s="202"/>
      <c r="K115" s="203"/>
      <c r="L115" s="203"/>
      <c r="M115" s="204"/>
      <c r="O115" s="71"/>
      <c r="P115" s="71"/>
      <c r="Q115" s="71"/>
      <c r="R115" s="73"/>
      <c r="S115" s="75"/>
      <c r="U115" s="74"/>
    </row>
    <row r="116" spans="2:21" ht="15.75" customHeight="1" x14ac:dyDescent="0.25">
      <c r="B116" s="51"/>
      <c r="C116" s="51"/>
      <c r="D116" s="8"/>
      <c r="E116" s="8"/>
      <c r="F116" s="41"/>
      <c r="G116" s="8"/>
      <c r="H116" s="8"/>
      <c r="I116" s="8"/>
      <c r="J116" s="202"/>
      <c r="K116" s="203"/>
      <c r="L116" s="203"/>
      <c r="M116" s="204"/>
      <c r="O116" s="71"/>
      <c r="P116" s="71"/>
      <c r="Q116" s="71"/>
      <c r="R116" s="73"/>
      <c r="S116" s="75"/>
      <c r="U116" s="74"/>
    </row>
    <row r="117" spans="2:21" ht="15.75" customHeight="1" x14ac:dyDescent="0.25">
      <c r="B117" s="51"/>
      <c r="C117" s="51"/>
      <c r="D117" s="8"/>
      <c r="E117" s="8"/>
      <c r="F117" s="41"/>
      <c r="G117" s="8"/>
      <c r="H117" s="8"/>
      <c r="I117" s="8"/>
      <c r="J117" s="202"/>
      <c r="K117" s="203"/>
      <c r="L117" s="203"/>
      <c r="M117" s="204"/>
      <c r="O117" s="71"/>
      <c r="P117" s="71"/>
      <c r="Q117" s="71"/>
      <c r="R117" s="73"/>
      <c r="S117" s="75"/>
      <c r="U117" s="74"/>
    </row>
    <row r="118" spans="2:21" ht="15.75" customHeight="1" x14ac:dyDescent="0.25">
      <c r="B118" s="51"/>
      <c r="C118" s="51"/>
      <c r="D118" s="8"/>
      <c r="E118" s="8"/>
      <c r="F118" s="41"/>
      <c r="G118" s="8"/>
      <c r="H118" s="8"/>
      <c r="I118" s="8"/>
      <c r="J118" s="202"/>
      <c r="K118" s="203"/>
      <c r="L118" s="203"/>
      <c r="M118" s="204"/>
      <c r="O118" s="71"/>
      <c r="P118" s="71"/>
      <c r="Q118" s="71"/>
      <c r="R118" s="73"/>
      <c r="S118" s="75"/>
      <c r="U118" s="74"/>
    </row>
    <row r="119" spans="2:21" ht="15.75" customHeight="1" x14ac:dyDescent="0.25">
      <c r="B119" s="51"/>
      <c r="C119" s="51"/>
      <c r="D119" s="8"/>
      <c r="E119" s="8"/>
      <c r="F119" s="41"/>
      <c r="G119" s="8"/>
      <c r="H119" s="8"/>
      <c r="I119" s="8"/>
      <c r="J119" s="202"/>
      <c r="K119" s="203"/>
      <c r="L119" s="203"/>
      <c r="M119" s="204"/>
      <c r="O119" s="71"/>
      <c r="P119" s="71"/>
      <c r="Q119" s="71"/>
      <c r="R119" s="73"/>
      <c r="S119" s="75"/>
      <c r="U119" s="74"/>
    </row>
    <row r="120" spans="2:21" ht="15.75" customHeight="1" x14ac:dyDescent="0.25">
      <c r="B120" s="51"/>
      <c r="C120" s="51"/>
      <c r="D120" s="8"/>
      <c r="E120" s="8"/>
      <c r="F120" s="41"/>
      <c r="G120" s="8"/>
      <c r="H120" s="8"/>
      <c r="I120" s="8"/>
      <c r="J120" s="202"/>
      <c r="K120" s="203"/>
      <c r="L120" s="203"/>
      <c r="M120" s="204"/>
      <c r="O120" s="71"/>
      <c r="P120" s="71"/>
      <c r="Q120" s="71"/>
      <c r="R120" s="73"/>
      <c r="S120" s="75"/>
      <c r="U120" s="74"/>
    </row>
    <row r="121" spans="2:21" ht="15.75" customHeight="1" x14ac:dyDescent="0.25">
      <c r="B121" s="51"/>
      <c r="C121" s="51"/>
      <c r="D121" s="8"/>
      <c r="E121" s="8"/>
      <c r="F121" s="41"/>
      <c r="G121" s="8"/>
      <c r="H121" s="8"/>
      <c r="I121" s="8"/>
      <c r="J121" s="202"/>
      <c r="K121" s="203"/>
      <c r="L121" s="203"/>
      <c r="M121" s="204"/>
      <c r="O121" s="71"/>
      <c r="P121" s="71"/>
      <c r="Q121" s="71"/>
      <c r="R121" s="73"/>
      <c r="S121" s="75"/>
      <c r="U121" s="74"/>
    </row>
    <row r="122" spans="2:21" ht="15.75" customHeight="1" x14ac:dyDescent="0.25">
      <c r="B122" s="51"/>
      <c r="C122" s="51"/>
      <c r="D122" s="8"/>
      <c r="E122" s="8"/>
      <c r="F122" s="41"/>
      <c r="G122" s="8"/>
      <c r="H122" s="8"/>
      <c r="I122" s="8"/>
      <c r="J122" s="202"/>
      <c r="K122" s="203"/>
      <c r="L122" s="203"/>
      <c r="M122" s="204"/>
      <c r="O122" s="71"/>
      <c r="P122" s="71"/>
      <c r="Q122" s="71"/>
      <c r="R122" s="73"/>
      <c r="S122" s="75"/>
      <c r="U122" s="74"/>
    </row>
    <row r="123" spans="2:21" ht="15.75" customHeight="1" x14ac:dyDescent="0.25">
      <c r="B123" s="51"/>
      <c r="C123" s="51"/>
      <c r="D123" s="8"/>
      <c r="E123" s="8"/>
      <c r="F123" s="41"/>
      <c r="G123" s="8"/>
      <c r="H123" s="8"/>
      <c r="I123" s="8"/>
      <c r="J123" s="202"/>
      <c r="K123" s="203"/>
      <c r="L123" s="203"/>
      <c r="M123" s="204"/>
      <c r="O123" s="71"/>
      <c r="P123" s="71"/>
      <c r="Q123" s="71"/>
      <c r="R123" s="73"/>
      <c r="S123" s="75"/>
      <c r="U123" s="74"/>
    </row>
    <row r="124" spans="2:21" ht="15.75" customHeight="1" x14ac:dyDescent="0.25">
      <c r="B124" s="205"/>
      <c r="C124" s="205"/>
      <c r="D124" s="205"/>
      <c r="E124" s="205"/>
      <c r="F124" s="205"/>
      <c r="G124" s="205"/>
      <c r="H124" s="205"/>
      <c r="I124" s="206"/>
      <c r="J124" s="202"/>
      <c r="K124" s="203"/>
      <c r="L124" s="203"/>
      <c r="M124" s="204"/>
      <c r="O124" s="71"/>
      <c r="P124" s="71"/>
      <c r="Q124" s="71"/>
      <c r="R124" s="73"/>
      <c r="S124" s="75"/>
      <c r="U124" s="74"/>
    </row>
    <row r="125" spans="2:21" s="187" customFormat="1" ht="24" hidden="1" customHeight="1" thickBot="1" x14ac:dyDescent="0.3">
      <c r="B125" s="393" t="s">
        <v>133</v>
      </c>
      <c r="C125" s="394"/>
      <c r="D125" s="394"/>
      <c r="E125" s="394"/>
      <c r="F125" s="394"/>
      <c r="G125" s="394"/>
      <c r="H125" s="394"/>
      <c r="I125" s="395"/>
      <c r="J125" s="191"/>
      <c r="M125" s="192"/>
      <c r="N125" s="193"/>
      <c r="R125" s="192"/>
      <c r="S125" s="194"/>
      <c r="U125" s="193"/>
    </row>
    <row r="126" spans="2:21" s="187" customFormat="1" ht="15.75" hidden="1" customHeight="1" thickBot="1" x14ac:dyDescent="0.3">
      <c r="B126" s="396" t="s">
        <v>134</v>
      </c>
      <c r="C126" s="397"/>
      <c r="D126" s="398" t="s">
        <v>135</v>
      </c>
      <c r="E126" s="399"/>
      <c r="F126" s="397"/>
      <c r="G126" s="207" t="s">
        <v>136</v>
      </c>
      <c r="H126" s="207" t="s">
        <v>42</v>
      </c>
      <c r="I126" s="208" t="s">
        <v>137</v>
      </c>
      <c r="J126" s="191"/>
      <c r="M126" s="192"/>
      <c r="N126" s="193"/>
      <c r="R126" s="192"/>
      <c r="S126" s="194"/>
      <c r="U126" s="193"/>
    </row>
    <row r="127" spans="2:21" s="187" customFormat="1" ht="15.75" hidden="1" customHeight="1" x14ac:dyDescent="0.25">
      <c r="B127" s="400"/>
      <c r="C127" s="401"/>
      <c r="D127" s="402"/>
      <c r="E127" s="403"/>
      <c r="F127" s="404"/>
      <c r="G127" s="209">
        <v>0</v>
      </c>
      <c r="H127" s="209">
        <f>+G127*19%</f>
        <v>0</v>
      </c>
      <c r="I127" s="210">
        <f>+G127+H127</f>
        <v>0</v>
      </c>
      <c r="J127" s="191"/>
      <c r="M127" s="192"/>
      <c r="N127" s="193"/>
      <c r="R127" s="192"/>
      <c r="S127" s="194"/>
      <c r="U127" s="193"/>
    </row>
    <row r="128" spans="2:21" s="187" customFormat="1" ht="15.75" hidden="1" customHeight="1" x14ac:dyDescent="0.25">
      <c r="B128" s="405"/>
      <c r="C128" s="406"/>
      <c r="D128" s="407"/>
      <c r="E128" s="408"/>
      <c r="F128" s="409"/>
      <c r="G128" s="209">
        <v>0</v>
      </c>
      <c r="H128" s="209">
        <f>+G128*19%</f>
        <v>0</v>
      </c>
      <c r="I128" s="210">
        <f>+G128+H128</f>
        <v>0</v>
      </c>
      <c r="J128" s="191"/>
      <c r="M128" s="192"/>
      <c r="N128" s="193"/>
      <c r="R128" s="192"/>
      <c r="S128" s="194"/>
      <c r="U128" s="193"/>
    </row>
    <row r="129" spans="1:22" s="187" customFormat="1" ht="15.75" hidden="1" customHeight="1" thickBot="1" x14ac:dyDescent="0.3">
      <c r="B129" s="382" t="s">
        <v>138</v>
      </c>
      <c r="C129" s="383"/>
      <c r="D129" s="384">
        <f>SUM(D127:D128)</f>
        <v>0</v>
      </c>
      <c r="E129" s="385"/>
      <c r="F129" s="386"/>
      <c r="G129" s="211">
        <f>SUM(G127:G128)</f>
        <v>0</v>
      </c>
      <c r="H129" s="211">
        <f>SUM(H127:H128)</f>
        <v>0</v>
      </c>
      <c r="I129" s="212">
        <f>+G129+H129</f>
        <v>0</v>
      </c>
      <c r="J129" s="191"/>
      <c r="M129" s="192"/>
      <c r="N129" s="193"/>
      <c r="R129" s="192"/>
      <c r="S129" s="194"/>
      <c r="U129" s="193"/>
    </row>
    <row r="130" spans="1:22" ht="15.75" customHeight="1" x14ac:dyDescent="0.25">
      <c r="O130" s="71"/>
      <c r="P130" s="71"/>
      <c r="Q130" s="71"/>
      <c r="R130" s="73"/>
      <c r="S130" s="75"/>
      <c r="U130" s="74"/>
    </row>
    <row r="131" spans="1:22" ht="15.75" customHeight="1" x14ac:dyDescent="0.25">
      <c r="B131" s="387" t="s">
        <v>139</v>
      </c>
      <c r="C131" s="389" t="s">
        <v>140</v>
      </c>
      <c r="D131" s="389"/>
      <c r="E131" s="389"/>
      <c r="F131" s="389"/>
      <c r="G131" s="389"/>
      <c r="H131" s="389"/>
      <c r="I131" s="389"/>
      <c r="J131" s="389"/>
      <c r="K131" s="389"/>
      <c r="L131" s="213"/>
      <c r="O131" s="71"/>
      <c r="P131" s="71"/>
      <c r="Q131" s="71"/>
      <c r="R131" s="73"/>
      <c r="S131" s="75"/>
      <c r="U131" s="74"/>
    </row>
    <row r="132" spans="1:22" ht="15.75" customHeight="1" x14ac:dyDescent="0.25">
      <c r="B132" s="388"/>
      <c r="C132" s="390"/>
      <c r="D132" s="391"/>
      <c r="E132" s="391"/>
      <c r="F132" s="391"/>
      <c r="G132" s="391"/>
      <c r="H132" s="391"/>
      <c r="I132" s="391"/>
      <c r="J132" s="391"/>
      <c r="K132" s="392"/>
      <c r="L132" s="213"/>
      <c r="O132" s="71"/>
      <c r="P132" s="71"/>
      <c r="Q132" s="71"/>
      <c r="R132" s="73"/>
      <c r="S132" s="75"/>
      <c r="U132" s="74"/>
    </row>
    <row r="133" spans="1:22" ht="15.75" customHeight="1" x14ac:dyDescent="0.25">
      <c r="B133" s="376" t="s">
        <v>141</v>
      </c>
      <c r="C133" s="376"/>
      <c r="D133" s="377"/>
      <c r="E133" s="377"/>
      <c r="F133" s="377"/>
      <c r="G133" s="376" t="s">
        <v>141</v>
      </c>
      <c r="H133" s="376"/>
      <c r="I133" s="377"/>
      <c r="J133" s="377"/>
      <c r="K133" s="377"/>
      <c r="L133" s="262"/>
      <c r="O133" s="71"/>
      <c r="P133" s="71"/>
      <c r="Q133" s="71"/>
      <c r="R133" s="73"/>
      <c r="S133" s="75"/>
      <c r="U133" s="74"/>
    </row>
    <row r="134" spans="1:22" ht="15.75" customHeight="1" x14ac:dyDescent="0.25">
      <c r="B134" s="371" t="s">
        <v>142</v>
      </c>
      <c r="C134" s="371"/>
      <c r="D134" s="378" t="s">
        <v>726</v>
      </c>
      <c r="E134" s="378"/>
      <c r="F134" s="378"/>
      <c r="G134" s="376" t="s">
        <v>143</v>
      </c>
      <c r="H134" s="376"/>
      <c r="I134" s="379" t="s">
        <v>727</v>
      </c>
      <c r="J134" s="379"/>
      <c r="K134" s="379"/>
      <c r="L134" s="262"/>
      <c r="O134" s="71"/>
      <c r="P134" s="71"/>
      <c r="Q134" s="71"/>
      <c r="R134" s="73"/>
      <c r="S134" s="75"/>
      <c r="U134" s="74"/>
    </row>
    <row r="135" spans="1:22" ht="15.75" customHeight="1" x14ac:dyDescent="0.25">
      <c r="B135" s="380" t="s">
        <v>144</v>
      </c>
      <c r="C135" s="380"/>
      <c r="D135" s="381"/>
      <c r="E135" s="381"/>
      <c r="F135" s="381"/>
      <c r="G135" s="376" t="s">
        <v>144</v>
      </c>
      <c r="H135" s="376"/>
      <c r="I135" s="372" t="s">
        <v>729</v>
      </c>
      <c r="J135" s="372"/>
      <c r="K135" s="372"/>
      <c r="O135" s="71"/>
      <c r="P135" s="71"/>
      <c r="Q135" s="71"/>
      <c r="R135" s="73"/>
      <c r="S135" s="75"/>
      <c r="U135" s="74"/>
    </row>
    <row r="136" spans="1:22" ht="15.75" x14ac:dyDescent="0.25">
      <c r="B136" s="376" t="s">
        <v>141</v>
      </c>
      <c r="C136" s="376"/>
      <c r="D136" s="377"/>
      <c r="E136" s="377"/>
      <c r="F136" s="377"/>
      <c r="G136" s="376" t="s">
        <v>141</v>
      </c>
      <c r="H136" s="376"/>
      <c r="I136" s="377"/>
      <c r="J136" s="377"/>
      <c r="K136" s="377"/>
      <c r="O136" s="71"/>
      <c r="P136" s="71"/>
      <c r="Q136" s="71"/>
      <c r="R136" s="73"/>
      <c r="S136" s="75"/>
      <c r="U136" s="74"/>
    </row>
    <row r="137" spans="1:22" s="214" customFormat="1" ht="16.5" customHeight="1" x14ac:dyDescent="0.25">
      <c r="B137" s="376" t="s">
        <v>145</v>
      </c>
      <c r="C137" s="376"/>
      <c r="D137" s="378"/>
      <c r="E137" s="378"/>
      <c r="F137" s="378"/>
      <c r="G137" s="376" t="s">
        <v>146</v>
      </c>
      <c r="H137" s="376"/>
      <c r="I137" s="379"/>
      <c r="J137" s="379"/>
      <c r="K137" s="379"/>
      <c r="L137" s="71"/>
      <c r="O137" s="215"/>
      <c r="P137" s="215"/>
      <c r="U137" s="216"/>
    </row>
    <row r="138" spans="1:22" ht="15.75" x14ac:dyDescent="0.25">
      <c r="A138" s="213"/>
      <c r="B138" s="371" t="s">
        <v>144</v>
      </c>
      <c r="C138" s="371"/>
      <c r="D138" s="372"/>
      <c r="E138" s="372"/>
      <c r="F138" s="372"/>
      <c r="G138" s="371" t="s">
        <v>144</v>
      </c>
      <c r="H138" s="371"/>
      <c r="I138" s="372"/>
      <c r="J138" s="372"/>
      <c r="K138" s="372"/>
      <c r="M138" s="71"/>
      <c r="V138" s="217"/>
    </row>
    <row r="139" spans="1:22" x14ac:dyDescent="0.25">
      <c r="E139" s="72"/>
      <c r="L139" s="213"/>
      <c r="M139" s="213"/>
      <c r="V139" s="217"/>
    </row>
    <row r="140" spans="1:22" x14ac:dyDescent="0.25">
      <c r="E140" s="72"/>
      <c r="L140" s="213"/>
      <c r="M140" s="213"/>
      <c r="V140" s="217"/>
    </row>
    <row r="141" spans="1:22" x14ac:dyDescent="0.25">
      <c r="E141" s="72"/>
      <c r="L141" s="213"/>
      <c r="M141" s="213"/>
      <c r="V141" s="217"/>
    </row>
    <row r="142" spans="1:22" x14ac:dyDescent="0.25">
      <c r="E142" s="72"/>
      <c r="L142" s="213"/>
      <c r="M142" s="213"/>
      <c r="V142" s="217"/>
    </row>
    <row r="143" spans="1:22" x14ac:dyDescent="0.25">
      <c r="B143" s="218"/>
      <c r="C143" s="219"/>
      <c r="D143" s="219"/>
      <c r="E143" s="219"/>
      <c r="F143" s="219"/>
      <c r="G143" s="220"/>
      <c r="H143" s="220"/>
      <c r="I143" s="221"/>
      <c r="J143" s="52"/>
      <c r="L143" s="213"/>
      <c r="M143" s="213"/>
      <c r="V143" s="217"/>
    </row>
    <row r="144" spans="1:22" x14ac:dyDescent="0.25">
      <c r="M144" s="213"/>
      <c r="V144" s="217"/>
    </row>
    <row r="145" spans="13:22" x14ac:dyDescent="0.25">
      <c r="M145" s="213"/>
      <c r="V145" s="217"/>
    </row>
    <row r="146" spans="13:22" x14ac:dyDescent="0.25">
      <c r="M146" s="71"/>
      <c r="N146" s="71"/>
      <c r="O146" s="71"/>
      <c r="P146" s="71"/>
      <c r="Q146" s="71"/>
      <c r="S146" s="73"/>
      <c r="T146" s="74"/>
      <c r="U146" s="74"/>
      <c r="V146" s="217"/>
    </row>
    <row r="147" spans="13:22" x14ac:dyDescent="0.25">
      <c r="M147" s="71"/>
      <c r="N147" s="71"/>
      <c r="O147" s="71"/>
      <c r="P147" s="71"/>
      <c r="Q147" s="73"/>
      <c r="R147" s="74"/>
      <c r="S147" s="74"/>
      <c r="T147" s="75"/>
    </row>
    <row r="148" spans="13:22" x14ac:dyDescent="0.25">
      <c r="M148" s="71"/>
      <c r="N148" s="71"/>
      <c r="O148" s="71"/>
      <c r="P148" s="71"/>
      <c r="Q148" s="73"/>
      <c r="R148" s="74"/>
      <c r="S148" s="74"/>
      <c r="T148" s="75"/>
    </row>
  </sheetData>
  <mergeCells count="163">
    <mergeCell ref="B1:H2"/>
    <mergeCell ref="B72:Q72"/>
    <mergeCell ref="B11:C11"/>
    <mergeCell ref="D11:F11"/>
    <mergeCell ref="H11:I11"/>
    <mergeCell ref="B12:C12"/>
    <mergeCell ref="D12:F12"/>
    <mergeCell ref="B13:C13"/>
    <mergeCell ref="D13:F13"/>
    <mergeCell ref="H13:I13"/>
    <mergeCell ref="B19:C19"/>
    <mergeCell ref="D19:F19"/>
    <mergeCell ref="H19:I19"/>
    <mergeCell ref="B22:C22"/>
    <mergeCell ref="D22:F22"/>
    <mergeCell ref="H22:I22"/>
    <mergeCell ref="B23:C23"/>
    <mergeCell ref="D23:F23"/>
    <mergeCell ref="H23:I23"/>
    <mergeCell ref="B20:C20"/>
    <mergeCell ref="D20:F20"/>
    <mergeCell ref="H20:I20"/>
    <mergeCell ref="B21:C21"/>
    <mergeCell ref="D21:F21"/>
    <mergeCell ref="H21:I21"/>
    <mergeCell ref="B9:C9"/>
    <mergeCell ref="B10:I10"/>
    <mergeCell ref="B17:C17"/>
    <mergeCell ref="D17:I17"/>
    <mergeCell ref="B18:C18"/>
    <mergeCell ref="D18:I18"/>
    <mergeCell ref="B14:C14"/>
    <mergeCell ref="D14:F14"/>
    <mergeCell ref="H14:I14"/>
    <mergeCell ref="B15:C15"/>
    <mergeCell ref="D15:I15"/>
    <mergeCell ref="B16:C16"/>
    <mergeCell ref="D16:I16"/>
    <mergeCell ref="H12:I12"/>
    <mergeCell ref="D9:I9"/>
    <mergeCell ref="B28:C28"/>
    <mergeCell ref="D28:F28"/>
    <mergeCell ref="H28:I28"/>
    <mergeCell ref="B30:I30"/>
    <mergeCell ref="B24:C24"/>
    <mergeCell ref="D24:F24"/>
    <mergeCell ref="H24:I24"/>
    <mergeCell ref="B31:C31"/>
    <mergeCell ref="F31:I31"/>
    <mergeCell ref="B25:C25"/>
    <mergeCell ref="D25:F25"/>
    <mergeCell ref="H25:I25"/>
    <mergeCell ref="B26:C26"/>
    <mergeCell ref="D26:I26"/>
    <mergeCell ref="B27:C27"/>
    <mergeCell ref="D27:F27"/>
    <mergeCell ref="H27:I27"/>
    <mergeCell ref="B32:C32"/>
    <mergeCell ref="F32:I32"/>
    <mergeCell ref="B33:C33"/>
    <mergeCell ref="F33:I33"/>
    <mergeCell ref="B35:I35"/>
    <mergeCell ref="B36:C37"/>
    <mergeCell ref="D36:D37"/>
    <mergeCell ref="E36:E37"/>
    <mergeCell ref="F36:F37"/>
    <mergeCell ref="I46:I47"/>
    <mergeCell ref="B52:M52"/>
    <mergeCell ref="G36:H36"/>
    <mergeCell ref="I36:I37"/>
    <mergeCell ref="B38:C38"/>
    <mergeCell ref="G44:H44"/>
    <mergeCell ref="B45:E45"/>
    <mergeCell ref="G45:H45"/>
    <mergeCell ref="B39:C39"/>
    <mergeCell ref="B61:H61"/>
    <mergeCell ref="B62:C62"/>
    <mergeCell ref="D62:E62"/>
    <mergeCell ref="F62:H62"/>
    <mergeCell ref="B63:C64"/>
    <mergeCell ref="D63:E64"/>
    <mergeCell ref="B46:C47"/>
    <mergeCell ref="D46:D47"/>
    <mergeCell ref="G46:G47"/>
    <mergeCell ref="H46:H47"/>
    <mergeCell ref="C105:E105"/>
    <mergeCell ref="F105:G105"/>
    <mergeCell ref="H105:I105"/>
    <mergeCell ref="C106:E106"/>
    <mergeCell ref="F106:G106"/>
    <mergeCell ref="H106:I106"/>
    <mergeCell ref="B65:C65"/>
    <mergeCell ref="D65:E65"/>
    <mergeCell ref="J61:O61"/>
    <mergeCell ref="C103:E103"/>
    <mergeCell ref="F103:G103"/>
    <mergeCell ref="H103:I103"/>
    <mergeCell ref="C104:E104"/>
    <mergeCell ref="F104:G104"/>
    <mergeCell ref="H104:I104"/>
    <mergeCell ref="B68:B70"/>
    <mergeCell ref="C68:E70"/>
    <mergeCell ref="F70:G70"/>
    <mergeCell ref="B100:C100"/>
    <mergeCell ref="B102:I102"/>
    <mergeCell ref="B66:C66"/>
    <mergeCell ref="D66:E66"/>
    <mergeCell ref="B67:C67"/>
    <mergeCell ref="D67:E67"/>
    <mergeCell ref="B125:I125"/>
    <mergeCell ref="B126:C126"/>
    <mergeCell ref="D126:F126"/>
    <mergeCell ref="B127:C127"/>
    <mergeCell ref="D127:F127"/>
    <mergeCell ref="B128:C128"/>
    <mergeCell ref="D128:F128"/>
    <mergeCell ref="B108:I108"/>
    <mergeCell ref="B109:C109"/>
    <mergeCell ref="D109:E109"/>
    <mergeCell ref="B110:C110"/>
    <mergeCell ref="D110:E110"/>
    <mergeCell ref="B111:C111"/>
    <mergeCell ref="D111:E111"/>
    <mergeCell ref="H111:I111"/>
    <mergeCell ref="G134:H134"/>
    <mergeCell ref="I134:K134"/>
    <mergeCell ref="B135:C135"/>
    <mergeCell ref="D135:F135"/>
    <mergeCell ref="G135:H135"/>
    <mergeCell ref="I135:K135"/>
    <mergeCell ref="B129:C129"/>
    <mergeCell ref="D129:F129"/>
    <mergeCell ref="B131:B132"/>
    <mergeCell ref="C131:K131"/>
    <mergeCell ref="C132:K132"/>
    <mergeCell ref="B133:C133"/>
    <mergeCell ref="D133:F133"/>
    <mergeCell ref="G133:H133"/>
    <mergeCell ref="I133:K133"/>
    <mergeCell ref="B3:I3"/>
    <mergeCell ref="B4:I4"/>
    <mergeCell ref="B5:I5"/>
    <mergeCell ref="B6:I6"/>
    <mergeCell ref="B7:I7"/>
    <mergeCell ref="H8:I8"/>
    <mergeCell ref="E8:G8"/>
    <mergeCell ref="B8:D8"/>
    <mergeCell ref="B138:C138"/>
    <mergeCell ref="D138:F138"/>
    <mergeCell ref="G138:H138"/>
    <mergeCell ref="I138:K138"/>
    <mergeCell ref="I63:I70"/>
    <mergeCell ref="I61:I62"/>
    <mergeCell ref="B136:C136"/>
    <mergeCell ref="D136:F136"/>
    <mergeCell ref="G136:H136"/>
    <mergeCell ref="I136:K136"/>
    <mergeCell ref="B137:C137"/>
    <mergeCell ref="D137:F137"/>
    <mergeCell ref="G137:H137"/>
    <mergeCell ref="I137:K137"/>
    <mergeCell ref="B134:C134"/>
    <mergeCell ref="D134:F134"/>
  </mergeCells>
  <hyperlinks>
    <hyperlink ref="D16" r:id="rId1" xr:uid="{07D88F99-41AC-43A1-93FA-6992F0326342}"/>
  </hyperlinks>
  <pageMargins left="0.7" right="0.7" top="0.75" bottom="0.75" header="0.3" footer="0.3"/>
  <pageSetup scale="23" orientation="portrait" r:id="rId2"/>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L54:L57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B32:C32</xm:sqref>
        </x14:dataValidation>
        <x14:dataValidation type="list" allowBlank="1" showInputMessage="1" showErrorMessage="1" xr:uid="{34C65325-FBD3-457B-B1A4-4E20BC0EC3B7}">
          <x14:formula1>
            <xm:f>LISTAS!$E$4:$E$10</xm:f>
          </x14:formula1>
          <xm:sqref>D18:I18</xm:sqref>
        </x14:dataValidation>
        <x14:dataValidation type="list" allowBlank="1" showInputMessage="1" showErrorMessage="1" xr:uid="{3F1CB9B1-8C15-4A2D-902C-F2D99D40192B}">
          <x14:formula1>
            <xm:f>LISTAS!$E$14:$E$16</xm:f>
          </x14:formula1>
          <xm:sqref>L54:L57</xm:sqref>
        </x14:dataValidation>
        <x14:dataValidation type="list" allowBlank="1" showInputMessage="1" showErrorMessage="1" xr:uid="{20BCD614-36B6-4782-8E07-5B3A653AF4AE}">
          <x14:formula1>
            <xm:f>LISTAS!$C$21:$C$22</xm:f>
          </x14:formula1>
          <xm:sqref>F104:G106</xm:sqref>
        </x14:dataValidation>
        <x14:dataValidation type="list" allowBlank="1" showInputMessage="1" showErrorMessage="1" xr:uid="{18848560-3252-45F4-9BAC-F52F62D62B37}">
          <x14:formula1>
            <xm:f>'LISTADO PCI''s'!$D$2:$D$152</xm:f>
          </x14:formula1>
          <xm:sqref>D13:F13</xm:sqref>
        </x14:dataValidation>
        <x14:dataValidation type="list" allowBlank="1" showInputMessage="1" showErrorMessage="1" xr:uid="{47F2B61E-D72F-4A92-9A9D-52F383E85C2F}">
          <x14:formula1>
            <xm:f>LISTAS!$C$31:$C$32</xm:f>
          </x14:formula1>
          <xm:sqref>D74:D99</xm:sqref>
        </x14:dataValidation>
        <x14:dataValidation type="list" allowBlank="1" showInputMessage="1" showErrorMessage="1" xr:uid="{2883E1A4-AB1C-4184-AEE5-96147B096F46}">
          <x14:formula1>
            <xm:f>LISTAS!$C$25:$C$28</xm:f>
          </x14:formula1>
          <xm:sqref>D66:E66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2578125" defaultRowHeight="15" x14ac:dyDescent="0.25"/>
  <cols>
    <col min="1" max="1" width="46.28515625" style="36" customWidth="1"/>
    <col min="2" max="2" width="22.5703125" style="10" customWidth="1"/>
    <col min="3" max="3" width="29.85546875" style="10" customWidth="1"/>
    <col min="4" max="4" width="18.42578125" style="10" customWidth="1"/>
    <col min="5" max="5" width="61.85546875" style="10" bestFit="1" customWidth="1"/>
    <col min="6" max="6" width="17.5703125" style="10" customWidth="1"/>
  </cols>
  <sheetData>
    <row r="1" spans="1:8" ht="15.75" thickBot="1" x14ac:dyDescent="0.3">
      <c r="A1" s="25"/>
      <c r="B1" s="24" t="s">
        <v>335</v>
      </c>
      <c r="C1" s="24"/>
      <c r="D1" s="24"/>
      <c r="E1" s="24"/>
      <c r="F1" s="24"/>
    </row>
    <row r="2" spans="1:8" x14ac:dyDescent="0.25">
      <c r="A2" s="1" t="s">
        <v>336</v>
      </c>
      <c r="B2" s="26" t="s">
        <v>337</v>
      </c>
      <c r="C2" s="24"/>
      <c r="D2" s="24"/>
      <c r="E2" s="27" t="s">
        <v>338</v>
      </c>
      <c r="F2" s="24" t="s">
        <v>339</v>
      </c>
    </row>
    <row r="3" spans="1:8" ht="15.75" thickBot="1" x14ac:dyDescent="0.3">
      <c r="A3" s="2" t="s">
        <v>340</v>
      </c>
      <c r="B3" s="26" t="s">
        <v>341</v>
      </c>
      <c r="C3"/>
      <c r="D3" s="24"/>
      <c r="F3" s="24"/>
      <c r="H3" t="s">
        <v>342</v>
      </c>
    </row>
    <row r="4" spans="1:8" ht="19.5" thickBot="1" x14ac:dyDescent="0.3">
      <c r="A4" s="4"/>
      <c r="B4" s="3"/>
      <c r="C4"/>
      <c r="D4" s="3"/>
      <c r="E4" s="11" t="s">
        <v>343</v>
      </c>
      <c r="F4" s="224">
        <v>511115</v>
      </c>
      <c r="H4" t="s">
        <v>344</v>
      </c>
    </row>
    <row r="5" spans="1:8" ht="18.75" x14ac:dyDescent="0.25">
      <c r="A5" s="28" t="s">
        <v>345</v>
      </c>
      <c r="B5" s="5"/>
      <c r="C5"/>
      <c r="D5" s="5"/>
      <c r="E5" s="11" t="s">
        <v>346</v>
      </c>
      <c r="F5" s="224">
        <v>161501001</v>
      </c>
    </row>
    <row r="6" spans="1:8" ht="18.75" x14ac:dyDescent="0.25">
      <c r="A6" s="29" t="s">
        <v>347</v>
      </c>
      <c r="B6" s="5"/>
      <c r="C6" t="s">
        <v>348</v>
      </c>
      <c r="D6" s="5"/>
      <c r="E6" s="11" t="s">
        <v>349</v>
      </c>
      <c r="F6" s="5"/>
    </row>
    <row r="7" spans="1:8" ht="18.75" x14ac:dyDescent="0.25">
      <c r="A7" s="29" t="s">
        <v>350</v>
      </c>
      <c r="B7" s="5"/>
      <c r="C7" t="s">
        <v>351</v>
      </c>
      <c r="D7" s="5"/>
      <c r="E7" s="11" t="s">
        <v>352</v>
      </c>
      <c r="F7" s="5"/>
    </row>
    <row r="8" spans="1:8" ht="18.75" x14ac:dyDescent="0.25">
      <c r="A8" s="29" t="s">
        <v>353</v>
      </c>
      <c r="B8" s="5"/>
      <c r="C8" s="10" t="s">
        <v>354</v>
      </c>
      <c r="D8" s="5"/>
      <c r="E8" s="11" t="s">
        <v>355</v>
      </c>
      <c r="F8" s="5"/>
    </row>
    <row r="9" spans="1:8" ht="18.75" x14ac:dyDescent="0.25">
      <c r="A9" s="29" t="s">
        <v>356</v>
      </c>
      <c r="B9" s="5"/>
      <c r="C9" s="10" t="s">
        <v>357</v>
      </c>
      <c r="D9" s="5"/>
      <c r="E9" s="11" t="s">
        <v>358</v>
      </c>
      <c r="F9" s="5"/>
    </row>
    <row r="10" spans="1:8" ht="18.75" x14ac:dyDescent="0.25">
      <c r="A10" s="5"/>
      <c r="B10" s="5"/>
      <c r="C10" s="10" t="s">
        <v>359</v>
      </c>
      <c r="D10" s="5"/>
      <c r="E10" s="11" t="s">
        <v>360</v>
      </c>
      <c r="F10" s="5"/>
    </row>
    <row r="11" spans="1:8" x14ac:dyDescent="0.25">
      <c r="A11" s="5"/>
      <c r="B11" s="5"/>
      <c r="C11" s="10" t="s">
        <v>361</v>
      </c>
      <c r="D11" s="5"/>
      <c r="F11" s="5"/>
    </row>
    <row r="12" spans="1:8" x14ac:dyDescent="0.25">
      <c r="A12" s="10"/>
      <c r="F12" s="5"/>
    </row>
    <row r="13" spans="1:8" x14ac:dyDescent="0.25">
      <c r="A13" s="10"/>
      <c r="E13" s="5" t="s">
        <v>362</v>
      </c>
      <c r="F13" s="5"/>
    </row>
    <row r="14" spans="1:8" x14ac:dyDescent="0.25">
      <c r="A14" s="10"/>
      <c r="E14" s="5" t="s">
        <v>363</v>
      </c>
      <c r="F14" s="5"/>
    </row>
    <row r="15" spans="1:8" x14ac:dyDescent="0.25">
      <c r="A15" s="10"/>
      <c r="E15" s="5" t="s">
        <v>364</v>
      </c>
      <c r="F15" s="5"/>
    </row>
    <row r="16" spans="1:8" x14ac:dyDescent="0.25">
      <c r="A16" s="10"/>
      <c r="C16" s="10" t="s">
        <v>365</v>
      </c>
      <c r="E16" s="5" t="s">
        <v>366</v>
      </c>
      <c r="F16" s="5"/>
    </row>
    <row r="17" spans="1:6" x14ac:dyDescent="0.25">
      <c r="A17" s="10"/>
      <c r="E17" s="5"/>
      <c r="F17" s="5"/>
    </row>
    <row r="18" spans="1:6" x14ac:dyDescent="0.25">
      <c r="A18" s="10"/>
      <c r="E18" s="5"/>
      <c r="F18" s="5"/>
    </row>
    <row r="19" spans="1:6" x14ac:dyDescent="0.25">
      <c r="A19" s="10"/>
      <c r="E19" s="5"/>
      <c r="F19" s="5"/>
    </row>
    <row r="20" spans="1:6" x14ac:dyDescent="0.25">
      <c r="A20" s="10"/>
      <c r="C20" s="10" t="s">
        <v>367</v>
      </c>
      <c r="E20" s="5"/>
      <c r="F20" s="5"/>
    </row>
    <row r="21" spans="1:6" x14ac:dyDescent="0.25">
      <c r="A21" s="10"/>
      <c r="C21" s="10" t="s">
        <v>368</v>
      </c>
      <c r="E21" s="5"/>
      <c r="F21" s="5"/>
    </row>
    <row r="22" spans="1:6" x14ac:dyDescent="0.25">
      <c r="A22" s="10"/>
      <c r="C22" s="10" t="s">
        <v>369</v>
      </c>
      <c r="E22" s="5"/>
      <c r="F22" s="5"/>
    </row>
    <row r="23" spans="1:6" x14ac:dyDescent="0.25">
      <c r="A23" s="10"/>
      <c r="E23" s="5"/>
      <c r="F23" s="5"/>
    </row>
    <row r="24" spans="1:6" x14ac:dyDescent="0.25">
      <c r="A24" s="10"/>
      <c r="E24" s="5"/>
      <c r="F24" s="5"/>
    </row>
    <row r="25" spans="1:6" x14ac:dyDescent="0.25">
      <c r="A25" s="10"/>
      <c r="C25" s="10" t="s">
        <v>337</v>
      </c>
      <c r="E25" s="5"/>
      <c r="F25" s="5"/>
    </row>
    <row r="26" spans="1:6" x14ac:dyDescent="0.25">
      <c r="A26" s="10"/>
      <c r="C26" s="10" t="s">
        <v>370</v>
      </c>
      <c r="E26" s="5"/>
      <c r="F26" s="5"/>
    </row>
    <row r="27" spans="1:6" x14ac:dyDescent="0.25">
      <c r="A27" s="10"/>
      <c r="C27" s="10" t="s">
        <v>371</v>
      </c>
      <c r="E27" s="5"/>
      <c r="F27" s="5"/>
    </row>
    <row r="28" spans="1:6" x14ac:dyDescent="0.25">
      <c r="A28" s="10"/>
      <c r="C28" s="10" t="s">
        <v>335</v>
      </c>
      <c r="E28" s="5"/>
      <c r="F28" s="5"/>
    </row>
    <row r="29" spans="1:6" x14ac:dyDescent="0.25">
      <c r="A29" s="10"/>
      <c r="E29" s="5"/>
      <c r="F29" s="5"/>
    </row>
    <row r="30" spans="1:6" x14ac:dyDescent="0.25">
      <c r="A30" s="10"/>
      <c r="E30" s="5"/>
      <c r="F30" s="5"/>
    </row>
    <row r="31" spans="1:6" x14ac:dyDescent="0.25">
      <c r="A31" s="10"/>
      <c r="C31" s="10" t="s">
        <v>372</v>
      </c>
      <c r="E31" s="5"/>
      <c r="F31" s="5"/>
    </row>
    <row r="32" spans="1:6" x14ac:dyDescent="0.25">
      <c r="A32" s="10"/>
      <c r="C32" s="10" t="s">
        <v>373</v>
      </c>
      <c r="E32" s="5"/>
      <c r="F32" s="5"/>
    </row>
    <row r="33" spans="1:6" x14ac:dyDescent="0.25">
      <c r="A33" s="10"/>
      <c r="E33" s="5"/>
      <c r="F33" s="5"/>
    </row>
    <row r="34" spans="1:6" x14ac:dyDescent="0.25">
      <c r="A34" s="10"/>
      <c r="E34" s="5"/>
      <c r="F34" s="5"/>
    </row>
    <row r="35" spans="1:6" x14ac:dyDescent="0.25">
      <c r="A35" s="10"/>
      <c r="E35" s="5"/>
      <c r="F35" s="5"/>
    </row>
    <row r="36" spans="1:6" x14ac:dyDescent="0.25">
      <c r="A36" s="10"/>
      <c r="E36" s="5"/>
      <c r="F36" s="5"/>
    </row>
    <row r="37" spans="1:6" x14ac:dyDescent="0.25">
      <c r="A37" s="10"/>
      <c r="E37" s="5"/>
      <c r="F37" s="5"/>
    </row>
    <row r="38" spans="1:6" x14ac:dyDescent="0.25">
      <c r="A38" s="10"/>
      <c r="E38" s="5"/>
      <c r="F38" s="5"/>
    </row>
    <row r="39" spans="1:6" x14ac:dyDescent="0.25">
      <c r="A39" s="10"/>
      <c r="E39" s="5"/>
      <c r="F39" s="5"/>
    </row>
    <row r="40" spans="1:6" x14ac:dyDescent="0.25">
      <c r="A40" s="10"/>
      <c r="E40" s="5"/>
      <c r="F40" s="5"/>
    </row>
    <row r="41" spans="1:6" x14ac:dyDescent="0.25">
      <c r="A41" s="10"/>
      <c r="E41" s="5"/>
      <c r="F41" s="5"/>
    </row>
    <row r="42" spans="1:6" x14ac:dyDescent="0.25">
      <c r="A42" s="10"/>
      <c r="E42" s="5"/>
      <c r="F42" s="5"/>
    </row>
    <row r="43" spans="1:6" x14ac:dyDescent="0.25">
      <c r="A43" s="10"/>
      <c r="E43" s="5"/>
      <c r="F43" s="5"/>
    </row>
    <row r="44" spans="1:6" x14ac:dyDescent="0.25">
      <c r="A44" s="10"/>
      <c r="E44" s="5"/>
      <c r="F44" s="5"/>
    </row>
    <row r="45" spans="1:6" x14ac:dyDescent="0.25">
      <c r="A45" s="10"/>
      <c r="E45" s="5"/>
      <c r="F45" s="5"/>
    </row>
    <row r="46" spans="1:6" x14ac:dyDescent="0.25">
      <c r="A46" s="10"/>
      <c r="E46" s="5"/>
      <c r="F46" s="5"/>
    </row>
    <row r="47" spans="1:6" x14ac:dyDescent="0.25">
      <c r="A47" s="10"/>
      <c r="E47" s="5"/>
      <c r="F47" s="5"/>
    </row>
    <row r="48" spans="1:6" x14ac:dyDescent="0.25">
      <c r="A48" s="10"/>
      <c r="E48" s="5"/>
      <c r="F48" s="5"/>
    </row>
    <row r="49" spans="1:6" x14ac:dyDescent="0.25">
      <c r="A49" s="10"/>
      <c r="E49" s="5"/>
      <c r="F49" s="5"/>
    </row>
    <row r="50" spans="1:6" x14ac:dyDescent="0.25">
      <c r="A50" s="10"/>
      <c r="E50" s="5"/>
      <c r="F50" s="5"/>
    </row>
    <row r="51" spans="1:6" x14ac:dyDescent="0.25">
      <c r="A51" s="10"/>
      <c r="E51" s="5"/>
      <c r="F51" s="5"/>
    </row>
    <row r="52" spans="1:6" x14ac:dyDescent="0.25">
      <c r="A52" s="10"/>
      <c r="E52" s="5"/>
      <c r="F52" s="5"/>
    </row>
    <row r="53" spans="1:6" x14ac:dyDescent="0.25">
      <c r="A53" s="10"/>
      <c r="F53" s="5"/>
    </row>
    <row r="54" spans="1:6" x14ac:dyDescent="0.25">
      <c r="A54" s="10"/>
      <c r="F54" s="5"/>
    </row>
    <row r="55" spans="1:6" x14ac:dyDescent="0.25">
      <c r="A55" s="10"/>
      <c r="F55" s="5"/>
    </row>
    <row r="56" spans="1:6" x14ac:dyDescent="0.25">
      <c r="A56" s="10"/>
      <c r="F56" s="5"/>
    </row>
    <row r="57" spans="1:6" x14ac:dyDescent="0.25">
      <c r="A57" s="10"/>
      <c r="F57" s="5"/>
    </row>
    <row r="58" spans="1:6" x14ac:dyDescent="0.25">
      <c r="A58" s="10"/>
      <c r="F58" s="5"/>
    </row>
    <row r="59" spans="1:6" x14ac:dyDescent="0.25">
      <c r="A59" s="10"/>
      <c r="F59" s="5"/>
    </row>
    <row r="60" spans="1:6" x14ac:dyDescent="0.25">
      <c r="A60" s="10"/>
      <c r="F60" s="5"/>
    </row>
    <row r="61" spans="1:6" x14ac:dyDescent="0.25">
      <c r="A61" s="10"/>
      <c r="F61" s="5"/>
    </row>
    <row r="62" spans="1:6" x14ac:dyDescent="0.25">
      <c r="A62" s="10"/>
      <c r="F62" s="5"/>
    </row>
    <row r="63" spans="1:6" x14ac:dyDescent="0.25">
      <c r="A63" s="10"/>
      <c r="F63" s="5"/>
    </row>
    <row r="64" spans="1:6" x14ac:dyDescent="0.25">
      <c r="A64" s="10"/>
      <c r="F64" s="5"/>
    </row>
    <row r="65" spans="1:6" x14ac:dyDescent="0.25">
      <c r="A65" s="10"/>
      <c r="F65" s="5"/>
    </row>
    <row r="66" spans="1:6" x14ac:dyDescent="0.25">
      <c r="A66" s="10"/>
      <c r="F66" s="5"/>
    </row>
    <row r="67" spans="1:6" x14ac:dyDescent="0.25">
      <c r="A67" s="10"/>
      <c r="F67" s="5"/>
    </row>
    <row r="68" spans="1:6" x14ac:dyDescent="0.25">
      <c r="A68" s="10"/>
      <c r="F68" s="5"/>
    </row>
    <row r="69" spans="1:6" x14ac:dyDescent="0.25">
      <c r="A69" s="10"/>
      <c r="F69" s="5"/>
    </row>
    <row r="70" spans="1:6" x14ac:dyDescent="0.25">
      <c r="A70" s="10"/>
      <c r="F70" s="5"/>
    </row>
    <row r="71" spans="1:6" x14ac:dyDescent="0.25">
      <c r="A71" s="10"/>
      <c r="F71" s="5"/>
    </row>
    <row r="72" spans="1:6" x14ac:dyDescent="0.25">
      <c r="A72" s="10"/>
      <c r="F72" s="5"/>
    </row>
    <row r="73" spans="1:6" x14ac:dyDescent="0.25">
      <c r="A73" s="10"/>
      <c r="F73" s="5"/>
    </row>
    <row r="74" spans="1:6" x14ac:dyDescent="0.25">
      <c r="A74" s="10"/>
      <c r="F74" s="5"/>
    </row>
    <row r="75" spans="1:6" x14ac:dyDescent="0.25">
      <c r="A75" s="10"/>
      <c r="F75" s="5"/>
    </row>
    <row r="76" spans="1:6" x14ac:dyDescent="0.25">
      <c r="A76" s="10"/>
      <c r="F76" s="5"/>
    </row>
    <row r="77" spans="1:6" x14ac:dyDescent="0.25">
      <c r="A77" s="10"/>
      <c r="F77" s="5"/>
    </row>
    <row r="78" spans="1:6" x14ac:dyDescent="0.25">
      <c r="A78" s="10"/>
      <c r="F78" s="5"/>
    </row>
    <row r="79" spans="1:6" x14ac:dyDescent="0.25">
      <c r="A79" s="10"/>
      <c r="F79" s="5"/>
    </row>
    <row r="80" spans="1:6" x14ac:dyDescent="0.25">
      <c r="A80" s="10"/>
      <c r="F80" s="5"/>
    </row>
    <row r="81" spans="1:6" x14ac:dyDescent="0.25">
      <c r="A81" s="10"/>
      <c r="F81" s="5"/>
    </row>
    <row r="82" spans="1:6" x14ac:dyDescent="0.25">
      <c r="A82" s="10"/>
      <c r="F82" s="5"/>
    </row>
    <row r="83" spans="1:6" x14ac:dyDescent="0.25">
      <c r="A83" s="10"/>
      <c r="F83" s="5"/>
    </row>
    <row r="84" spans="1:6" x14ac:dyDescent="0.25">
      <c r="A84" s="10"/>
      <c r="F84" s="5"/>
    </row>
    <row r="85" spans="1:6" x14ac:dyDescent="0.25">
      <c r="A85" s="10"/>
      <c r="F85" s="5"/>
    </row>
    <row r="86" spans="1:6" x14ac:dyDescent="0.25">
      <c r="A86" s="10"/>
      <c r="E86" s="30"/>
      <c r="F86" s="5"/>
    </row>
    <row r="87" spans="1:6" x14ac:dyDescent="0.25">
      <c r="A87" s="30"/>
      <c r="B87" s="30"/>
      <c r="C87" s="30"/>
      <c r="D87" s="30"/>
      <c r="E87" s="30"/>
      <c r="F87" s="32"/>
    </row>
    <row r="88" spans="1:6" x14ac:dyDescent="0.25">
      <c r="A88" s="30"/>
      <c r="B88" s="30"/>
      <c r="C88" s="30"/>
      <c r="D88" s="30"/>
      <c r="E88" s="30"/>
      <c r="F88" s="32"/>
    </row>
    <row r="89" spans="1:6" x14ac:dyDescent="0.25">
      <c r="A89" s="30"/>
      <c r="B89" s="30"/>
      <c r="C89" s="30"/>
      <c r="D89" s="30"/>
      <c r="E89" s="30"/>
      <c r="F89" s="30"/>
    </row>
    <row r="90" spans="1:6" x14ac:dyDescent="0.25">
      <c r="A90" s="30"/>
      <c r="B90" s="30"/>
      <c r="C90" s="30"/>
      <c r="D90" s="30"/>
      <c r="E90" s="30"/>
      <c r="F90" s="30"/>
    </row>
    <row r="91" spans="1:6" x14ac:dyDescent="0.25">
      <c r="A91" s="30"/>
      <c r="B91" s="30"/>
      <c r="C91" s="30"/>
      <c r="D91" s="30"/>
      <c r="E91" s="30"/>
      <c r="F91" s="30"/>
    </row>
    <row r="92" spans="1:6" x14ac:dyDescent="0.25">
      <c r="A92" s="30"/>
      <c r="B92" s="30"/>
      <c r="C92" s="30"/>
      <c r="D92" s="30"/>
      <c r="E92" s="30"/>
      <c r="F92" s="30"/>
    </row>
    <row r="93" spans="1:6" x14ac:dyDescent="0.25">
      <c r="A93" s="30"/>
      <c r="B93" s="30"/>
      <c r="C93" s="30"/>
      <c r="D93" s="30"/>
      <c r="E93" s="30"/>
      <c r="F93" s="30"/>
    </row>
    <row r="94" spans="1:6" x14ac:dyDescent="0.25">
      <c r="A94" s="30"/>
      <c r="B94" s="30"/>
      <c r="C94" s="30"/>
      <c r="D94" s="30"/>
      <c r="E94" s="30"/>
      <c r="F94" s="30"/>
    </row>
    <row r="95" spans="1:6" x14ac:dyDescent="0.25">
      <c r="A95" s="30"/>
      <c r="B95" s="30"/>
      <c r="C95" s="30"/>
      <c r="D95" s="30"/>
      <c r="E95" s="30"/>
      <c r="F95" s="30"/>
    </row>
    <row r="96" spans="1:6" x14ac:dyDescent="0.25">
      <c r="A96" s="30"/>
      <c r="B96" s="30"/>
      <c r="C96" s="30"/>
      <c r="D96" s="30"/>
      <c r="E96" s="30"/>
      <c r="F96" s="30"/>
    </row>
    <row r="97" spans="1:6" x14ac:dyDescent="0.25">
      <c r="A97" s="30"/>
      <c r="B97" s="30"/>
      <c r="C97" s="30"/>
      <c r="D97" s="30"/>
      <c r="E97" s="30"/>
      <c r="F97" s="30"/>
    </row>
    <row r="98" spans="1:6" x14ac:dyDescent="0.25">
      <c r="A98" s="32"/>
      <c r="B98" s="30"/>
      <c r="C98" s="30"/>
      <c r="D98" s="30"/>
      <c r="E98" s="30"/>
      <c r="F98" s="30"/>
    </row>
    <row r="99" spans="1:6" x14ac:dyDescent="0.25">
      <c r="A99" s="6"/>
      <c r="B99" s="30"/>
      <c r="C99" s="30"/>
      <c r="D99" s="30"/>
      <c r="E99" s="30"/>
      <c r="F99" s="30"/>
    </row>
    <row r="100" spans="1:6" x14ac:dyDescent="0.25">
      <c r="A100" s="7"/>
      <c r="B100" s="33"/>
      <c r="C100" s="33"/>
      <c r="D100" s="30"/>
      <c r="E100" s="30"/>
      <c r="F100" s="30"/>
    </row>
    <row r="101" spans="1:6" x14ac:dyDescent="0.25">
      <c r="A101" s="30"/>
      <c r="B101" s="31"/>
      <c r="C101" s="34"/>
      <c r="D101" s="30"/>
      <c r="E101" s="30"/>
      <c r="F101" s="30"/>
    </row>
    <row r="102" spans="1:6" x14ac:dyDescent="0.25">
      <c r="A102" s="30"/>
      <c r="B102" s="31"/>
      <c r="C102" s="34"/>
      <c r="D102" s="30"/>
      <c r="E102" s="30"/>
      <c r="F102" s="30"/>
    </row>
    <row r="103" spans="1:6" x14ac:dyDescent="0.25">
      <c r="A103" s="30"/>
      <c r="B103" s="31"/>
      <c r="C103" s="34"/>
      <c r="D103" s="30"/>
      <c r="E103" s="30"/>
      <c r="F103" s="30"/>
    </row>
    <row r="104" spans="1:6" x14ac:dyDescent="0.25">
      <c r="A104" s="30"/>
      <c r="B104" s="31"/>
      <c r="C104" s="34"/>
      <c r="D104" s="30"/>
      <c r="E104" s="30"/>
      <c r="F104" s="30"/>
    </row>
    <row r="105" spans="1:6" x14ac:dyDescent="0.25">
      <c r="A105" s="30"/>
      <c r="B105" s="31"/>
      <c r="C105" s="34"/>
      <c r="D105" s="30"/>
      <c r="E105" s="30"/>
      <c r="F105" s="30"/>
    </row>
    <row r="106" spans="1:6" x14ac:dyDescent="0.25">
      <c r="A106" s="30"/>
      <c r="B106" s="31"/>
      <c r="C106" s="34"/>
      <c r="D106" s="30"/>
      <c r="E106" s="30"/>
      <c r="F106" s="30"/>
    </row>
    <row r="107" spans="1:6" x14ac:dyDescent="0.25">
      <c r="A107" s="30"/>
      <c r="B107" s="31"/>
      <c r="C107" s="34"/>
      <c r="D107" s="30"/>
      <c r="E107" s="30"/>
      <c r="F107" s="30"/>
    </row>
    <row r="108" spans="1:6" x14ac:dyDescent="0.25">
      <c r="A108" s="30"/>
      <c r="B108" s="31"/>
      <c r="C108" s="34"/>
      <c r="D108" s="30"/>
      <c r="E108" s="30"/>
      <c r="F108" s="30"/>
    </row>
    <row r="109" spans="1:6" x14ac:dyDescent="0.25">
      <c r="A109" s="30"/>
      <c r="B109" s="31"/>
      <c r="C109" s="34"/>
      <c r="D109" s="30"/>
      <c r="E109" s="30"/>
      <c r="F109" s="30"/>
    </row>
    <row r="110" spans="1:6" x14ac:dyDescent="0.25">
      <c r="A110" s="30"/>
      <c r="B110" s="31"/>
      <c r="C110" s="34"/>
      <c r="D110" s="30"/>
      <c r="E110" s="35"/>
      <c r="F110" s="30"/>
    </row>
    <row r="111" spans="1:6" x14ac:dyDescent="0.25">
      <c r="A111" s="30"/>
      <c r="B111" s="31"/>
      <c r="C111" s="34"/>
      <c r="D111" s="30"/>
      <c r="E111" s="30"/>
      <c r="F111" s="34"/>
    </row>
    <row r="112" spans="1:6" x14ac:dyDescent="0.25">
      <c r="A112" s="30"/>
      <c r="B112" s="31"/>
      <c r="C112" s="34"/>
      <c r="D112" s="30"/>
      <c r="E112" s="30"/>
      <c r="F112" s="30"/>
    </row>
    <row r="113" spans="1:6" x14ac:dyDescent="0.25">
      <c r="A113" s="30"/>
      <c r="B113" s="31"/>
      <c r="C113" s="31"/>
      <c r="D113" s="30"/>
      <c r="E113" s="30"/>
      <c r="F113" s="30"/>
    </row>
    <row r="114" spans="1:6" x14ac:dyDescent="0.25">
      <c r="A114" s="30"/>
      <c r="B114" s="30"/>
      <c r="C114" s="30"/>
      <c r="D114" s="30"/>
      <c r="E114" s="30"/>
      <c r="F114" s="30"/>
    </row>
    <row r="115" spans="1:6" x14ac:dyDescent="0.25">
      <c r="A115" s="30"/>
      <c r="B115" s="30"/>
      <c r="C115" s="30"/>
      <c r="D115" s="30"/>
      <c r="F115" s="30"/>
    </row>
    <row r="117" spans="1:6" x14ac:dyDescent="0.25">
      <c r="B117" s="37"/>
      <c r="C117" s="37"/>
    </row>
    <row r="118" spans="1:6" x14ac:dyDescent="0.25">
      <c r="B118" s="37"/>
      <c r="C118" s="37"/>
      <c r="E118" s="38"/>
    </row>
    <row r="119" spans="1:6" x14ac:dyDescent="0.25">
      <c r="A119" s="39"/>
      <c r="B119" s="38"/>
      <c r="C119" s="38"/>
      <c r="D119" s="38"/>
      <c r="F119" s="38"/>
    </row>
    <row r="120" spans="1:6" x14ac:dyDescent="0.25">
      <c r="B120" s="36"/>
      <c r="C120" s="36"/>
      <c r="D120" s="40"/>
    </row>
    <row r="121" spans="1:6" x14ac:dyDescent="0.25">
      <c r="B121" s="36"/>
      <c r="C121" s="36"/>
      <c r="D121" s="40"/>
    </row>
    <row r="122" spans="1:6" x14ac:dyDescent="0.25">
      <c r="B122" s="36"/>
      <c r="C122" s="36"/>
      <c r="D122" s="40"/>
    </row>
    <row r="123" spans="1:6" x14ac:dyDescent="0.25">
      <c r="B123" s="36"/>
      <c r="C123" s="36"/>
      <c r="D123" s="40"/>
    </row>
    <row r="124" spans="1:6" x14ac:dyDescent="0.25">
      <c r="B124" s="36"/>
      <c r="C124" s="36"/>
      <c r="D124" s="40"/>
    </row>
    <row r="125" spans="1:6" x14ac:dyDescent="0.25">
      <c r="B125" s="36"/>
      <c r="C125" s="36"/>
      <c r="D125" s="40"/>
    </row>
    <row r="126" spans="1:6" x14ac:dyDescent="0.25">
      <c r="B126" s="36"/>
      <c r="C126" s="36"/>
      <c r="D126" s="40"/>
    </row>
    <row r="127" spans="1:6" x14ac:dyDescent="0.25">
      <c r="B127" s="36"/>
      <c r="C127" s="36"/>
      <c r="D127" s="40"/>
    </row>
    <row r="128" spans="1:6" x14ac:dyDescent="0.25">
      <c r="B128" s="36"/>
      <c r="C128" s="36"/>
      <c r="D128" s="40"/>
    </row>
    <row r="129" spans="2:4" x14ac:dyDescent="0.25">
      <c r="B129" s="36"/>
      <c r="C129" s="36"/>
      <c r="D129" s="40"/>
    </row>
    <row r="130" spans="2:4" x14ac:dyDescent="0.25">
      <c r="B130" s="36"/>
      <c r="C130" s="36"/>
      <c r="D130" s="40"/>
    </row>
    <row r="131" spans="2:4" x14ac:dyDescent="0.25">
      <c r="B131" s="36"/>
      <c r="C131" s="36"/>
      <c r="D131" s="40"/>
    </row>
    <row r="132" spans="2:4" x14ac:dyDescent="0.25">
      <c r="B132" s="36"/>
      <c r="C132" s="36"/>
      <c r="D132" s="40"/>
    </row>
    <row r="133" spans="2:4" x14ac:dyDescent="0.25">
      <c r="B133" s="36"/>
      <c r="C133" s="36"/>
      <c r="D133" s="40"/>
    </row>
    <row r="134" spans="2:4" x14ac:dyDescent="0.25">
      <c r="B134" s="36"/>
      <c r="C134" s="36"/>
      <c r="D134" s="40"/>
    </row>
    <row r="135" spans="2:4" x14ac:dyDescent="0.25">
      <c r="B135" s="36"/>
      <c r="C135" s="36"/>
      <c r="D135" s="40"/>
    </row>
    <row r="136" spans="2:4" x14ac:dyDescent="0.25">
      <c r="B136" s="36"/>
      <c r="C136" s="36"/>
      <c r="D136" s="40"/>
    </row>
    <row r="137" spans="2:4" x14ac:dyDescent="0.25">
      <c r="B137" s="36"/>
      <c r="C137" s="36"/>
      <c r="D137" s="40"/>
    </row>
    <row r="138" spans="2:4" x14ac:dyDescent="0.25">
      <c r="B138" s="36"/>
      <c r="C138" s="36"/>
      <c r="D138" s="40"/>
    </row>
    <row r="139" spans="2:4" x14ac:dyDescent="0.25">
      <c r="B139" s="36"/>
      <c r="C139" s="36"/>
      <c r="D139" s="40"/>
    </row>
    <row r="140" spans="2:4" x14ac:dyDescent="0.25">
      <c r="B140" s="36"/>
      <c r="C140" s="36"/>
      <c r="D140" s="40"/>
    </row>
    <row r="141" spans="2:4" x14ac:dyDescent="0.25">
      <c r="B141" s="36"/>
      <c r="C141" s="36"/>
      <c r="D141" s="40"/>
    </row>
    <row r="142" spans="2:4" x14ac:dyDescent="0.25">
      <c r="B142" s="36"/>
      <c r="C142" s="36"/>
      <c r="D142" s="40"/>
    </row>
    <row r="143" spans="2:4" x14ac:dyDescent="0.25">
      <c r="B143" s="36"/>
      <c r="C143" s="36"/>
      <c r="D143" s="40"/>
    </row>
    <row r="144" spans="2:4" x14ac:dyDescent="0.25">
      <c r="B144" s="36"/>
      <c r="C144" s="36"/>
      <c r="D144" s="40"/>
    </row>
    <row r="145" spans="1:6" x14ac:dyDescent="0.25">
      <c r="B145" s="36"/>
      <c r="C145" s="36"/>
      <c r="D145" s="40"/>
    </row>
    <row r="146" spans="1:6" x14ac:dyDescent="0.25">
      <c r="B146" s="36"/>
      <c r="C146" s="36"/>
      <c r="D146" s="40"/>
    </row>
    <row r="147" spans="1:6" x14ac:dyDescent="0.25">
      <c r="B147" s="36"/>
      <c r="C147" s="36"/>
      <c r="D147" s="40"/>
    </row>
    <row r="148" spans="1:6" x14ac:dyDescent="0.25">
      <c r="B148" s="36"/>
      <c r="C148" s="36"/>
      <c r="D148" s="40"/>
    </row>
    <row r="149" spans="1:6" x14ac:dyDescent="0.25">
      <c r="B149" s="36"/>
      <c r="C149" s="36"/>
      <c r="D149" s="40"/>
    </row>
    <row r="150" spans="1:6" x14ac:dyDescent="0.25">
      <c r="B150" s="36"/>
      <c r="C150" s="36"/>
      <c r="D150" s="40"/>
    </row>
    <row r="151" spans="1:6" x14ac:dyDescent="0.25">
      <c r="B151" s="36"/>
      <c r="C151" s="36"/>
      <c r="D151" s="40"/>
    </row>
    <row r="152" spans="1:6" x14ac:dyDescent="0.25">
      <c r="B152" s="36"/>
      <c r="C152" s="36"/>
      <c r="D152" s="40"/>
    </row>
    <row r="153" spans="1:6" x14ac:dyDescent="0.25">
      <c r="B153" s="36"/>
      <c r="C153" s="36"/>
      <c r="D153" s="40"/>
    </row>
    <row r="154" spans="1:6" x14ac:dyDescent="0.25">
      <c r="B154" s="36"/>
      <c r="C154" s="36"/>
      <c r="D154" s="40"/>
    </row>
    <row r="155" spans="1:6" x14ac:dyDescent="0.25">
      <c r="B155" s="36"/>
      <c r="C155" s="36"/>
      <c r="D155" s="40"/>
    </row>
    <row r="156" spans="1:6" x14ac:dyDescent="0.25">
      <c r="B156" s="36"/>
      <c r="C156" s="36"/>
      <c r="D156" s="40"/>
    </row>
    <row r="157" spans="1:6" x14ac:dyDescent="0.25">
      <c r="B157" s="36"/>
      <c r="C157" s="36"/>
      <c r="D157" s="40"/>
    </row>
    <row r="159" spans="1:6" x14ac:dyDescent="0.25">
      <c r="E159" s="24"/>
    </row>
    <row r="160" spans="1:6" x14ac:dyDescent="0.25">
      <c r="A160" s="25"/>
      <c r="B160" s="24"/>
      <c r="C160" s="24"/>
      <c r="D160" s="24"/>
      <c r="E160" s="24"/>
      <c r="F160" s="24"/>
    </row>
    <row r="161" spans="1:6" x14ac:dyDescent="0.25">
      <c r="A161" s="24"/>
      <c r="B161" s="24"/>
      <c r="C161" s="24"/>
      <c r="D161" s="24"/>
      <c r="E161" s="24"/>
      <c r="F161" s="24"/>
    </row>
    <row r="162" spans="1:6" x14ac:dyDescent="0.25">
      <c r="A162" s="24"/>
      <c r="B162" s="24"/>
      <c r="C162" s="24"/>
      <c r="D162" s="24"/>
      <c r="E162" s="24"/>
      <c r="F162" s="24"/>
    </row>
    <row r="163" spans="1:6" x14ac:dyDescent="0.25">
      <c r="A163" s="25"/>
      <c r="B163" s="24"/>
      <c r="C163" s="24"/>
      <c r="D163" s="24"/>
      <c r="F163" s="2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2578125" defaultRowHeight="15" x14ac:dyDescent="0.25"/>
  <cols>
    <col min="1" max="1" width="77.140625" style="14" bestFit="1" customWidth="1"/>
    <col min="2" max="2" width="21.28515625" style="14" bestFit="1" customWidth="1"/>
    <col min="3" max="3" width="18.42578125" style="22" bestFit="1" customWidth="1"/>
    <col min="4" max="4" width="58.28515625" style="14" bestFit="1" customWidth="1"/>
    <col min="5" max="16384" width="11.42578125" style="14"/>
  </cols>
  <sheetData>
    <row r="1" spans="1:6" x14ac:dyDescent="0.25">
      <c r="A1" s="23" t="s">
        <v>374</v>
      </c>
      <c r="B1" s="13" t="s">
        <v>375</v>
      </c>
      <c r="C1" s="12" t="s">
        <v>376</v>
      </c>
      <c r="D1" s="12" t="s">
        <v>377</v>
      </c>
      <c r="E1" s="12" t="s">
        <v>376</v>
      </c>
      <c r="F1" s="13" t="s">
        <v>375</v>
      </c>
    </row>
    <row r="2" spans="1:6" x14ac:dyDescent="0.25">
      <c r="A2" s="14" t="str">
        <f t="shared" ref="A2:A33" si="0">+B2&amp;" "&amp;D2</f>
        <v>DIRECCIÓN GENERAL SENA GESTION GENERAL</v>
      </c>
      <c r="B2" s="16" t="s">
        <v>378</v>
      </c>
      <c r="C2" s="15" t="s">
        <v>379</v>
      </c>
      <c r="D2" s="17" t="s">
        <v>7</v>
      </c>
      <c r="E2" s="15" t="s">
        <v>379</v>
      </c>
      <c r="F2" s="16" t="s">
        <v>378</v>
      </c>
    </row>
    <row r="3" spans="1:6" x14ac:dyDescent="0.25">
      <c r="A3" s="14" t="str">
        <f t="shared" si="0"/>
        <v>ANTIOQUIA SENA REGIONAL ANTIOQUIA  DIRECCION REGIONAL</v>
      </c>
      <c r="B3" s="16" t="s">
        <v>380</v>
      </c>
      <c r="C3" s="15" t="s">
        <v>381</v>
      </c>
      <c r="D3" s="17" t="s">
        <v>382</v>
      </c>
      <c r="E3" s="15" t="s">
        <v>381</v>
      </c>
      <c r="F3" s="16" t="s">
        <v>380</v>
      </c>
    </row>
    <row r="4" spans="1:6" x14ac:dyDescent="0.25">
      <c r="A4" s="14" t="str">
        <f t="shared" si="0"/>
        <v>ANTIOQUIA CENTRO DE LOS RECURSOS NATURALES RENOVA</v>
      </c>
      <c r="B4" s="16" t="s">
        <v>380</v>
      </c>
      <c r="C4" s="15" t="s">
        <v>383</v>
      </c>
      <c r="D4" s="17" t="s">
        <v>384</v>
      </c>
      <c r="E4" s="15" t="s">
        <v>383</v>
      </c>
      <c r="F4" s="16" t="s">
        <v>385</v>
      </c>
    </row>
    <row r="5" spans="1:6" x14ac:dyDescent="0.25">
      <c r="A5" s="14" t="str">
        <f t="shared" si="0"/>
        <v>ANTIOQUIA CENTRO DE FORMACION PROFESIONAL MINERO AMBIENTAL  ANTIOQUIA</v>
      </c>
      <c r="B5" s="16" t="s">
        <v>380</v>
      </c>
      <c r="C5" s="15" t="s">
        <v>386</v>
      </c>
      <c r="D5" s="17" t="s">
        <v>387</v>
      </c>
      <c r="E5" s="15" t="s">
        <v>386</v>
      </c>
      <c r="F5" s="16" t="s">
        <v>388</v>
      </c>
    </row>
    <row r="6" spans="1:6" x14ac:dyDescent="0.25">
      <c r="A6" s="14" t="str">
        <f t="shared" si="0"/>
        <v>ANTIOQUIA CENTRO DE DISEÑO Y MANUFACTURA DE CUERO</v>
      </c>
      <c r="B6" s="16" t="s">
        <v>380</v>
      </c>
      <c r="C6" s="15" t="s">
        <v>389</v>
      </c>
      <c r="D6" s="17" t="s">
        <v>390</v>
      </c>
      <c r="E6" s="15" t="s">
        <v>389</v>
      </c>
      <c r="F6" s="16" t="s">
        <v>391</v>
      </c>
    </row>
    <row r="7" spans="1:6" x14ac:dyDescent="0.25">
      <c r="A7" s="14" t="str">
        <f t="shared" si="0"/>
        <v>ANTIOQUIA CENTRO DE FORMACIÓN EN DISEÑO CONFECCIÓ</v>
      </c>
      <c r="B7" s="16" t="s">
        <v>380</v>
      </c>
      <c r="C7" s="15" t="s">
        <v>392</v>
      </c>
      <c r="D7" s="17" t="s">
        <v>393</v>
      </c>
      <c r="E7" s="15" t="s">
        <v>392</v>
      </c>
      <c r="F7" s="16" t="s">
        <v>394</v>
      </c>
    </row>
    <row r="8" spans="1:6" x14ac:dyDescent="0.25">
      <c r="A8" s="14" t="str">
        <f t="shared" si="0"/>
        <v>ANTIOQUIA CENTRO PARA EL DESARROLLO DEL HABITAT Y</v>
      </c>
      <c r="B8" s="18" t="s">
        <v>380</v>
      </c>
      <c r="C8" s="15" t="s">
        <v>395</v>
      </c>
      <c r="D8" s="15" t="s">
        <v>396</v>
      </c>
      <c r="E8" s="15" t="s">
        <v>395</v>
      </c>
      <c r="F8" s="16" t="s">
        <v>397</v>
      </c>
    </row>
    <row r="9" spans="1:6" x14ac:dyDescent="0.25">
      <c r="A9" s="14" t="str">
        <f t="shared" si="0"/>
        <v xml:space="preserve">ANTIOQUIA CENTRO DE TECNOLOGÍA DE LA MANUFACTURA </v>
      </c>
      <c r="B9" s="16" t="s">
        <v>380</v>
      </c>
      <c r="C9" s="15" t="s">
        <v>398</v>
      </c>
      <c r="D9" s="17" t="s">
        <v>399</v>
      </c>
      <c r="E9" s="15" t="s">
        <v>398</v>
      </c>
      <c r="F9" s="16" t="s">
        <v>400</v>
      </c>
    </row>
    <row r="10" spans="1:6" x14ac:dyDescent="0.25">
      <c r="A10" s="14" t="str">
        <f t="shared" si="0"/>
        <v>ANTIOQUIA CENTRO  TECNOLOGICO DEL MOBILIARIO</v>
      </c>
      <c r="B10" s="18" t="s">
        <v>380</v>
      </c>
      <c r="C10" s="15" t="s">
        <v>401</v>
      </c>
      <c r="D10" s="15" t="s">
        <v>402</v>
      </c>
      <c r="E10" s="15" t="s">
        <v>401</v>
      </c>
      <c r="F10" s="16" t="s">
        <v>403</v>
      </c>
    </row>
    <row r="11" spans="1:6" x14ac:dyDescent="0.25">
      <c r="A11" s="14" t="str">
        <f t="shared" si="0"/>
        <v>ANTIOQUIA CENTRO TECNOLOGICO DE GESTION INDUSTRIAL</v>
      </c>
      <c r="B11" s="16" t="s">
        <v>380</v>
      </c>
      <c r="C11" s="15" t="s">
        <v>404</v>
      </c>
      <c r="D11" s="17" t="s">
        <v>405</v>
      </c>
      <c r="E11" s="15" t="s">
        <v>404</v>
      </c>
      <c r="F11" s="16" t="s">
        <v>406</v>
      </c>
    </row>
    <row r="12" spans="1:6" x14ac:dyDescent="0.25">
      <c r="A12" s="14" t="str">
        <f t="shared" si="0"/>
        <v>ANTIOQUIA CENTRO DE COMERCIO</v>
      </c>
      <c r="B12" s="16" t="s">
        <v>380</v>
      </c>
      <c r="C12" s="15" t="s">
        <v>407</v>
      </c>
      <c r="D12" s="17" t="s">
        <v>408</v>
      </c>
      <c r="E12" s="15" t="s">
        <v>407</v>
      </c>
      <c r="F12" s="16" t="s">
        <v>409</v>
      </c>
    </row>
    <row r="13" spans="1:6" x14ac:dyDescent="0.25">
      <c r="A13" s="14" t="str">
        <f t="shared" si="0"/>
        <v>ANTIOQUIA CENTRO DE SERVICIOS DE SALUD</v>
      </c>
      <c r="B13" s="18" t="s">
        <v>380</v>
      </c>
      <c r="C13" s="15" t="s">
        <v>410</v>
      </c>
      <c r="D13" s="17" t="s">
        <v>411</v>
      </c>
      <c r="E13" s="15" t="s">
        <v>410</v>
      </c>
      <c r="F13" s="16" t="s">
        <v>412</v>
      </c>
    </row>
    <row r="14" spans="1:6" x14ac:dyDescent="0.25">
      <c r="A14" s="14" t="str">
        <f t="shared" si="0"/>
        <v>ANTIOQUIA CENTRO DE SERVICIOS Y GESTION EMPRESARIAL</v>
      </c>
      <c r="B14" s="16" t="s">
        <v>380</v>
      </c>
      <c r="C14" s="15" t="s">
        <v>413</v>
      </c>
      <c r="D14" s="17" t="s">
        <v>414</v>
      </c>
      <c r="E14" s="15" t="s">
        <v>413</v>
      </c>
      <c r="F14" s="18" t="s">
        <v>415</v>
      </c>
    </row>
    <row r="15" spans="1:6" x14ac:dyDescent="0.25">
      <c r="A15" s="14" t="str">
        <f t="shared" si="0"/>
        <v>ANTIOQUIA COMPLEJO TECNOLOGICO PARA LA GESTION AG</v>
      </c>
      <c r="B15" s="16" t="s">
        <v>380</v>
      </c>
      <c r="C15" s="15" t="s">
        <v>416</v>
      </c>
      <c r="D15" s="17" t="s">
        <v>417</v>
      </c>
      <c r="E15" s="15" t="s">
        <v>416</v>
      </c>
      <c r="F15" s="16" t="s">
        <v>418</v>
      </c>
    </row>
    <row r="16" spans="1:6" x14ac:dyDescent="0.25">
      <c r="A16" s="14" t="str">
        <f t="shared" si="0"/>
        <v>ANTIOQUIA COMPLEJO TECNOLOGICO MINERO AGROEMPRESA</v>
      </c>
      <c r="B16" s="18" t="s">
        <v>380</v>
      </c>
      <c r="C16" s="15" t="s">
        <v>419</v>
      </c>
      <c r="D16" s="15" t="s">
        <v>420</v>
      </c>
      <c r="E16" s="15" t="s">
        <v>419</v>
      </c>
      <c r="F16" s="16" t="s">
        <v>421</v>
      </c>
    </row>
    <row r="17" spans="1:6" x14ac:dyDescent="0.25">
      <c r="A17" s="14" t="str">
        <f t="shared" si="0"/>
        <v>ANTIOQUIA CENTRO DE LA INNOVACION, LA AGROINDUSTR</v>
      </c>
      <c r="B17" s="16" t="s">
        <v>380</v>
      </c>
      <c r="C17" s="15" t="s">
        <v>422</v>
      </c>
      <c r="D17" s="17" t="s">
        <v>423</v>
      </c>
      <c r="E17" s="15" t="s">
        <v>422</v>
      </c>
      <c r="F17" s="16" t="s">
        <v>424</v>
      </c>
    </row>
    <row r="18" spans="1:6" x14ac:dyDescent="0.25">
      <c r="A18" s="14" t="str">
        <f t="shared" si="0"/>
        <v>ANTIOQUIA COMPLEJO TECNOLOGICO AGROINDUSTRIAL. PE</v>
      </c>
      <c r="B18" s="16" t="s">
        <v>380</v>
      </c>
      <c r="C18" s="15" t="s">
        <v>425</v>
      </c>
      <c r="D18" s="17" t="s">
        <v>426</v>
      </c>
      <c r="E18" s="15" t="s">
        <v>425</v>
      </c>
      <c r="F18" s="16" t="s">
        <v>427</v>
      </c>
    </row>
    <row r="19" spans="1:6" x14ac:dyDescent="0.25">
      <c r="A19" s="14" t="str">
        <f t="shared" si="0"/>
        <v>ANTIOQUIA CTRO COMPLEJO TECNO TURISTICO AGROIN.</v>
      </c>
      <c r="B19" s="16" t="s">
        <v>380</v>
      </c>
      <c r="C19" s="15" t="s">
        <v>428</v>
      </c>
      <c r="D19" s="17" t="s">
        <v>429</v>
      </c>
      <c r="E19" s="15" t="s">
        <v>428</v>
      </c>
      <c r="F19" s="16" t="s">
        <v>430</v>
      </c>
    </row>
    <row r="20" spans="1:6" x14ac:dyDescent="0.25">
      <c r="A20" s="14" t="str">
        <f t="shared" si="0"/>
        <v>ATLÁNTICO SENA REGIONAL ATLANTICO DIRECCION REGIONAL</v>
      </c>
      <c r="B20" s="16" t="s">
        <v>385</v>
      </c>
      <c r="C20" s="15" t="s">
        <v>431</v>
      </c>
      <c r="D20" s="17" t="s">
        <v>432</v>
      </c>
      <c r="E20" s="15" t="s">
        <v>431</v>
      </c>
      <c r="F20" s="18" t="s">
        <v>433</v>
      </c>
    </row>
    <row r="21" spans="1:6" x14ac:dyDescent="0.25">
      <c r="A21" s="14" t="str">
        <f t="shared" si="0"/>
        <v>ATLÁNTICO CENTRO PARA EL DESARROLLO AGROECOLOGICO Y AGROINDUSTRIAL</v>
      </c>
      <c r="B21" s="16" t="s">
        <v>385</v>
      </c>
      <c r="C21" s="15" t="s">
        <v>434</v>
      </c>
      <c r="D21" s="17" t="s">
        <v>435</v>
      </c>
      <c r="E21" s="15" t="s">
        <v>434</v>
      </c>
      <c r="F21" s="16" t="s">
        <v>436</v>
      </c>
    </row>
    <row r="22" spans="1:6" x14ac:dyDescent="0.25">
      <c r="A22" s="14" t="str">
        <f t="shared" si="0"/>
        <v>ATLÁNTICO CENTRO NACIONAL COLOMBO ALEMAN</v>
      </c>
      <c r="B22" s="16" t="s">
        <v>385</v>
      </c>
      <c r="C22" s="15" t="s">
        <v>437</v>
      </c>
      <c r="D22" s="17" t="s">
        <v>438</v>
      </c>
      <c r="E22" s="15" t="s">
        <v>437</v>
      </c>
      <c r="F22" s="16" t="s">
        <v>439</v>
      </c>
    </row>
    <row r="23" spans="1:6" x14ac:dyDescent="0.25">
      <c r="A23" s="14" t="str">
        <f t="shared" si="0"/>
        <v>ATLÁNTICO CENTRO INDUSTRIAL Y DE AVIACION</v>
      </c>
      <c r="B23" s="16" t="s">
        <v>385</v>
      </c>
      <c r="C23" s="15" t="s">
        <v>440</v>
      </c>
      <c r="D23" s="17" t="s">
        <v>441</v>
      </c>
      <c r="E23" s="15" t="s">
        <v>440</v>
      </c>
      <c r="F23" s="16" t="s">
        <v>442</v>
      </c>
    </row>
    <row r="24" spans="1:6" x14ac:dyDescent="0.25">
      <c r="A24" s="14" t="str">
        <f t="shared" si="0"/>
        <v>ATLÁNTICO CENTRO DE COMERCIO Y SERVICIOS</v>
      </c>
      <c r="B24" s="16" t="s">
        <v>385</v>
      </c>
      <c r="C24" s="15" t="s">
        <v>443</v>
      </c>
      <c r="D24" s="17" t="s">
        <v>444</v>
      </c>
      <c r="E24" s="15" t="s">
        <v>443</v>
      </c>
      <c r="F24" s="16" t="s">
        <v>445</v>
      </c>
    </row>
    <row r="25" spans="1:6" x14ac:dyDescent="0.25">
      <c r="A25" s="14" t="str">
        <f t="shared" si="0"/>
        <v>DISTRITO CAPITAL SENA REGIONAL BOGOTA DISTRITO DIRECCION REGIONAL</v>
      </c>
      <c r="B25" s="16" t="s">
        <v>388</v>
      </c>
      <c r="C25" s="15" t="s">
        <v>446</v>
      </c>
      <c r="D25" s="17" t="s">
        <v>447</v>
      </c>
      <c r="E25" s="15" t="s">
        <v>446</v>
      </c>
      <c r="F25" s="16" t="s">
        <v>448</v>
      </c>
    </row>
    <row r="26" spans="1:6" x14ac:dyDescent="0.25">
      <c r="A26" s="14" t="str">
        <f t="shared" si="0"/>
        <v>DISTRITO CAPITAL CENTRO DE TECNOLOGIAS PARA LA CONSTRUCCION</v>
      </c>
      <c r="B26" s="16" t="s">
        <v>388</v>
      </c>
      <c r="C26" s="15" t="s">
        <v>449</v>
      </c>
      <c r="D26" s="17" t="s">
        <v>450</v>
      </c>
      <c r="E26" s="15" t="s">
        <v>449</v>
      </c>
      <c r="F26" s="16" t="s">
        <v>451</v>
      </c>
    </row>
    <row r="27" spans="1:6" x14ac:dyDescent="0.25">
      <c r="A27" s="14" t="str">
        <f t="shared" si="0"/>
        <v>DISTRITO CAPITAL CENTRO DE ELECTRICIDAD Y ELECTRONICA</v>
      </c>
      <c r="B27" s="16" t="s">
        <v>388</v>
      </c>
      <c r="C27" s="15" t="s">
        <v>452</v>
      </c>
      <c r="D27" s="17" t="s">
        <v>453</v>
      </c>
      <c r="E27" s="15" t="s">
        <v>452</v>
      </c>
      <c r="F27" s="16" t="s">
        <v>454</v>
      </c>
    </row>
    <row r="28" spans="1:6" x14ac:dyDescent="0.25">
      <c r="A28" s="14" t="str">
        <f t="shared" si="0"/>
        <v>DISTRITO CAPITAL CENTRO DE GESTION INDUSTRIAL</v>
      </c>
      <c r="B28" s="16" t="s">
        <v>388</v>
      </c>
      <c r="C28" s="15" t="s">
        <v>455</v>
      </c>
      <c r="D28" s="17" t="s">
        <v>456</v>
      </c>
      <c r="E28" s="15" t="s">
        <v>455</v>
      </c>
      <c r="F28" s="16" t="s">
        <v>457</v>
      </c>
    </row>
    <row r="29" spans="1:6" x14ac:dyDescent="0.25">
      <c r="A29" s="14" t="str">
        <f t="shared" si="0"/>
        <v>DISTRITO CAPITAL CENTRO DE MANUFACTURA EN TEXTILES Y CUERO</v>
      </c>
      <c r="B29" s="16" t="s">
        <v>388</v>
      </c>
      <c r="C29" s="15" t="s">
        <v>458</v>
      </c>
      <c r="D29" s="17" t="s">
        <v>459</v>
      </c>
      <c r="E29" s="15" t="s">
        <v>458</v>
      </c>
      <c r="F29" s="16" t="s">
        <v>460</v>
      </c>
    </row>
    <row r="30" spans="1:6" x14ac:dyDescent="0.25">
      <c r="A30" s="14" t="str">
        <f t="shared" si="0"/>
        <v>DISTRITO CAPITAL CENTRO DE TECNOLOGIAS DEL  TRANSPORTE</v>
      </c>
      <c r="B30" s="16" t="s">
        <v>388</v>
      </c>
      <c r="C30" s="15" t="s">
        <v>461</v>
      </c>
      <c r="D30" s="15" t="s">
        <v>462</v>
      </c>
      <c r="E30" s="15" t="s">
        <v>461</v>
      </c>
      <c r="F30" s="16" t="s">
        <v>463</v>
      </c>
    </row>
    <row r="31" spans="1:6" x14ac:dyDescent="0.25">
      <c r="A31" s="14" t="str">
        <f t="shared" si="0"/>
        <v>DISTRITO CAPITAL CENTRO METALMECANICO</v>
      </c>
      <c r="B31" s="16" t="s">
        <v>388</v>
      </c>
      <c r="C31" s="15" t="s">
        <v>464</v>
      </c>
      <c r="D31" s="17" t="s">
        <v>465</v>
      </c>
      <c r="E31" s="15" t="s">
        <v>464</v>
      </c>
      <c r="F31" s="16" t="s">
        <v>466</v>
      </c>
    </row>
    <row r="32" spans="1:6" x14ac:dyDescent="0.25">
      <c r="A32" s="14" t="str">
        <f t="shared" si="0"/>
        <v>DISTRITO CAPITAL CENTRO DE MATERIALES Y ENSAYOS</v>
      </c>
      <c r="B32" s="16" t="s">
        <v>388</v>
      </c>
      <c r="C32" s="15" t="s">
        <v>467</v>
      </c>
      <c r="D32" s="17" t="s">
        <v>468</v>
      </c>
      <c r="E32" s="15" t="s">
        <v>467</v>
      </c>
      <c r="F32" s="16" t="s">
        <v>469</v>
      </c>
    </row>
    <row r="33" spans="1:6" x14ac:dyDescent="0.25">
      <c r="A33" s="14" t="str">
        <f t="shared" si="0"/>
        <v>DISTRITO CAPITAL CENTRO DE DISEÑO Y  METROLOGIA</v>
      </c>
      <c r="B33" s="16" t="s">
        <v>388</v>
      </c>
      <c r="C33" s="15" t="s">
        <v>470</v>
      </c>
      <c r="D33" s="17" t="s">
        <v>471</v>
      </c>
      <c r="E33" s="15" t="s">
        <v>470</v>
      </c>
      <c r="F33" s="16" t="s">
        <v>472</v>
      </c>
    </row>
    <row r="34" spans="1:6" x14ac:dyDescent="0.25">
      <c r="A34" s="14" t="str">
        <f t="shared" ref="A34:A65" si="1">+B34&amp;" "&amp;D34</f>
        <v>DISTRITO CAPITAL CENTRO PARA LA INDUSTRIA DE LA COMUNICACIÓN</v>
      </c>
      <c r="B34" s="16" t="s">
        <v>388</v>
      </c>
      <c r="C34" s="15" t="s">
        <v>473</v>
      </c>
      <c r="D34" s="17" t="s">
        <v>474</v>
      </c>
      <c r="E34" s="15" t="s">
        <v>473</v>
      </c>
      <c r="F34" s="16" t="s">
        <v>475</v>
      </c>
    </row>
    <row r="35" spans="1:6" x14ac:dyDescent="0.25">
      <c r="A35" s="14" t="str">
        <f t="shared" si="1"/>
        <v>DISTRITO CAPITAL CENTRO DE GESTION DE MERCADOS, LOGISTICO</v>
      </c>
      <c r="B35" s="16" t="s">
        <v>388</v>
      </c>
      <c r="C35" s="15" t="s">
        <v>476</v>
      </c>
      <c r="D35" s="17" t="s">
        <v>477</v>
      </c>
      <c r="E35" s="15" t="s">
        <v>476</v>
      </c>
      <c r="F35" s="16" t="s">
        <v>478</v>
      </c>
    </row>
    <row r="36" spans="1:6" x14ac:dyDescent="0.25">
      <c r="A36" s="14" t="str">
        <f t="shared" si="1"/>
        <v>DISTRITO CAPITAL CENTRO DE FORMACION DE TALENTO HUMANO E</v>
      </c>
      <c r="B36" s="16" t="s">
        <v>388</v>
      </c>
      <c r="C36" s="15" t="s">
        <v>479</v>
      </c>
      <c r="D36" s="17" t="s">
        <v>480</v>
      </c>
      <c r="E36" s="15" t="s">
        <v>479</v>
      </c>
    </row>
    <row r="37" spans="1:6" x14ac:dyDescent="0.25">
      <c r="A37" s="14" t="str">
        <f t="shared" si="1"/>
        <v>DISTRITO CAPITAL CENTRO DE GESTION ADMINISTRATIVA</v>
      </c>
      <c r="B37" s="16" t="s">
        <v>388</v>
      </c>
      <c r="C37" s="15" t="s">
        <v>481</v>
      </c>
      <c r="D37" s="17" t="s">
        <v>482</v>
      </c>
      <c r="E37" s="15" t="s">
        <v>481</v>
      </c>
    </row>
    <row r="38" spans="1:6" x14ac:dyDescent="0.25">
      <c r="A38" s="14" t="str">
        <f t="shared" si="1"/>
        <v>DISTRITO CAPITAL CENTRO DE SERV. FINANCIEROS</v>
      </c>
      <c r="B38" s="16" t="s">
        <v>388</v>
      </c>
      <c r="C38" s="15" t="s">
        <v>483</v>
      </c>
      <c r="D38" s="17" t="s">
        <v>484</v>
      </c>
      <c r="E38" s="15" t="s">
        <v>483</v>
      </c>
    </row>
    <row r="39" spans="1:6" x14ac:dyDescent="0.25">
      <c r="A39" s="14" t="str">
        <f t="shared" si="1"/>
        <v>DISTRITO CAPITAL CENTRO NACIONAL DE HOTELERIA. TURISMO Y</v>
      </c>
      <c r="B39" s="16" t="s">
        <v>388</v>
      </c>
      <c r="C39" s="15" t="s">
        <v>485</v>
      </c>
      <c r="D39" s="17" t="s">
        <v>486</v>
      </c>
      <c r="E39" s="15" t="s">
        <v>485</v>
      </c>
    </row>
    <row r="40" spans="1:6" x14ac:dyDescent="0.25">
      <c r="A40" s="14" t="str">
        <f t="shared" si="1"/>
        <v>DISTRITO CAPITAL CENTRO DE FORMACION Y ACTIVIDAD FISICA Y CULTURA</v>
      </c>
      <c r="B40" s="16" t="s">
        <v>388</v>
      </c>
      <c r="C40" s="15" t="s">
        <v>487</v>
      </c>
      <c r="D40" s="17" t="s">
        <v>488</v>
      </c>
      <c r="E40" s="15" t="s">
        <v>487</v>
      </c>
    </row>
    <row r="41" spans="1:6" x14ac:dyDescent="0.25">
      <c r="A41" s="14" t="str">
        <f t="shared" si="1"/>
        <v>BOLÍVAR SENA REGIONAL BOLIVAR DIRECCION REGIONAL</v>
      </c>
      <c r="B41" s="16" t="s">
        <v>391</v>
      </c>
      <c r="C41" s="15" t="s">
        <v>489</v>
      </c>
      <c r="D41" s="17" t="s">
        <v>490</v>
      </c>
      <c r="E41" s="15" t="s">
        <v>489</v>
      </c>
    </row>
    <row r="42" spans="1:6" x14ac:dyDescent="0.25">
      <c r="A42" s="14" t="str">
        <f t="shared" si="1"/>
        <v>BOLÍVAR CENTRO AGROEMPRESARIAL Y MINERO</v>
      </c>
      <c r="B42" s="16" t="s">
        <v>391</v>
      </c>
      <c r="C42" s="15" t="s">
        <v>491</v>
      </c>
      <c r="D42" s="17" t="s">
        <v>492</v>
      </c>
      <c r="E42" s="15" t="s">
        <v>491</v>
      </c>
    </row>
    <row r="43" spans="1:6" x14ac:dyDescent="0.25">
      <c r="A43" s="14" t="str">
        <f t="shared" si="1"/>
        <v>BOLÍVAR CENTRO NAUTICO ACUICOLA Y PESQUERO</v>
      </c>
      <c r="B43" s="16" t="s">
        <v>391</v>
      </c>
      <c r="C43" s="15" t="s">
        <v>493</v>
      </c>
      <c r="D43" s="17" t="s">
        <v>494</v>
      </c>
      <c r="E43" s="15" t="s">
        <v>493</v>
      </c>
    </row>
    <row r="44" spans="1:6" x14ac:dyDescent="0.25">
      <c r="A44" s="14" t="str">
        <f t="shared" si="1"/>
        <v>BOLÍVAR CENTRO PARA LA INDUSTRIA PETROQUIMICA</v>
      </c>
      <c r="B44" s="16" t="s">
        <v>391</v>
      </c>
      <c r="C44" s="15" t="s">
        <v>495</v>
      </c>
      <c r="D44" s="17" t="s">
        <v>496</v>
      </c>
      <c r="E44" s="15" t="s">
        <v>495</v>
      </c>
    </row>
    <row r="45" spans="1:6" x14ac:dyDescent="0.25">
      <c r="A45" s="14" t="str">
        <f t="shared" si="1"/>
        <v>BOLÍVAR CENTRO DE COMERCIO Y SERVICIOS</v>
      </c>
      <c r="B45" s="16" t="s">
        <v>391</v>
      </c>
      <c r="C45" s="15" t="s">
        <v>497</v>
      </c>
      <c r="D45" s="17" t="s">
        <v>444</v>
      </c>
      <c r="E45" s="15" t="s">
        <v>497</v>
      </c>
    </row>
    <row r="46" spans="1:6" x14ac:dyDescent="0.25">
      <c r="A46" s="14" t="str">
        <f t="shared" si="1"/>
        <v>BOYACÁ SENA REGIONAL  BOYACA DIRECCION REGIONAL</v>
      </c>
      <c r="B46" s="16" t="s">
        <v>394</v>
      </c>
      <c r="C46" s="15" t="s">
        <v>498</v>
      </c>
      <c r="D46" s="17" t="s">
        <v>499</v>
      </c>
      <c r="E46" s="15" t="s">
        <v>498</v>
      </c>
    </row>
    <row r="47" spans="1:6" x14ac:dyDescent="0.25">
      <c r="A47" s="14" t="str">
        <f t="shared" si="1"/>
        <v>BOYACÁ CENTRO DE DESARROLLO AGROPECUARIO Y AGR</v>
      </c>
      <c r="B47" s="16" t="s">
        <v>394</v>
      </c>
      <c r="C47" s="15" t="s">
        <v>500</v>
      </c>
      <c r="D47" s="17" t="s">
        <v>501</v>
      </c>
      <c r="E47" s="15" t="s">
        <v>500</v>
      </c>
    </row>
    <row r="48" spans="1:6" x14ac:dyDescent="0.25">
      <c r="A48" s="14" t="str">
        <f t="shared" si="1"/>
        <v>BOYACÁ CENTRO  MINERO</v>
      </c>
      <c r="B48" s="16" t="s">
        <v>394</v>
      </c>
      <c r="C48" s="15" t="s">
        <v>502</v>
      </c>
      <c r="D48" s="17" t="s">
        <v>503</v>
      </c>
      <c r="E48" s="15" t="s">
        <v>502</v>
      </c>
    </row>
    <row r="49" spans="1:5" x14ac:dyDescent="0.25">
      <c r="A49" s="14" t="str">
        <f t="shared" si="1"/>
        <v>BOYACÁ CENTRO DE GESTION ADMINISTRATIVA Y FORT</v>
      </c>
      <c r="B49" s="16" t="s">
        <v>394</v>
      </c>
      <c r="C49" s="15" t="s">
        <v>504</v>
      </c>
      <c r="D49" s="17" t="s">
        <v>505</v>
      </c>
      <c r="E49" s="15" t="s">
        <v>504</v>
      </c>
    </row>
    <row r="50" spans="1:5" x14ac:dyDescent="0.25">
      <c r="A50" s="14" t="str">
        <f t="shared" si="1"/>
        <v>BOYACÁ CENTRO INDUSTRIAL DE MANTENIMIENTO Y MA</v>
      </c>
      <c r="B50" s="16" t="s">
        <v>394</v>
      </c>
      <c r="C50" s="15" t="s">
        <v>506</v>
      </c>
      <c r="D50" s="15" t="s">
        <v>507</v>
      </c>
      <c r="E50" s="15" t="s">
        <v>506</v>
      </c>
    </row>
    <row r="51" spans="1:5" x14ac:dyDescent="0.25">
      <c r="A51" s="14" t="str">
        <f t="shared" si="1"/>
        <v>CALDAS SENA REGIONAL CALDAS DIRECCION REGIONAL</v>
      </c>
      <c r="B51" s="16" t="s">
        <v>397</v>
      </c>
      <c r="C51" s="15" t="s">
        <v>508</v>
      </c>
      <c r="D51" s="17" t="s">
        <v>509</v>
      </c>
      <c r="E51" s="15" t="s">
        <v>508</v>
      </c>
    </row>
    <row r="52" spans="1:5" x14ac:dyDescent="0.25">
      <c r="A52" s="14" t="str">
        <f t="shared" si="1"/>
        <v>CALDAS CENTRO PARA LA FORMACION CAFETERA</v>
      </c>
      <c r="B52" s="16" t="s">
        <v>397</v>
      </c>
      <c r="C52" s="15" t="s">
        <v>510</v>
      </c>
      <c r="D52" s="17" t="s">
        <v>511</v>
      </c>
      <c r="E52" s="15" t="s">
        <v>510</v>
      </c>
    </row>
    <row r="53" spans="1:5" x14ac:dyDescent="0.25">
      <c r="A53" s="14" t="str">
        <f t="shared" si="1"/>
        <v>CALDAS CENTRO DE AUTOMATIZACION INDUSTRIAL</v>
      </c>
      <c r="B53" s="16" t="s">
        <v>397</v>
      </c>
      <c r="C53" s="15" t="s">
        <v>512</v>
      </c>
      <c r="D53" s="17" t="s">
        <v>513</v>
      </c>
      <c r="E53" s="15" t="s">
        <v>512</v>
      </c>
    </row>
    <row r="54" spans="1:5" x14ac:dyDescent="0.25">
      <c r="A54" s="14" t="str">
        <f t="shared" si="1"/>
        <v xml:space="preserve">CALDAS CENTRO DE PROCESOS INDUSTRIALES </v>
      </c>
      <c r="B54" s="16" t="s">
        <v>397</v>
      </c>
      <c r="C54" s="15" t="s">
        <v>514</v>
      </c>
      <c r="D54" s="17" t="s">
        <v>515</v>
      </c>
      <c r="E54" s="15" t="s">
        <v>514</v>
      </c>
    </row>
    <row r="55" spans="1:5" x14ac:dyDescent="0.25">
      <c r="A55" s="14" t="str">
        <f t="shared" si="1"/>
        <v>CALDAS CENTRO DE COMERCIO Y SERV.</v>
      </c>
      <c r="B55" s="16" t="s">
        <v>397</v>
      </c>
      <c r="C55" s="15" t="s">
        <v>516</v>
      </c>
      <c r="D55" s="17" t="s">
        <v>517</v>
      </c>
      <c r="E55" s="15" t="s">
        <v>516</v>
      </c>
    </row>
    <row r="56" spans="1:5" x14ac:dyDescent="0.25">
      <c r="A56" s="14" t="str">
        <f t="shared" si="1"/>
        <v>CALDAS CENTRO PECUARIO Y AGROEMPRESARIAL</v>
      </c>
      <c r="B56" s="16" t="s">
        <v>397</v>
      </c>
      <c r="C56" s="15" t="s">
        <v>518</v>
      </c>
      <c r="D56" s="17" t="s">
        <v>519</v>
      </c>
      <c r="E56" s="15" t="s">
        <v>518</v>
      </c>
    </row>
    <row r="57" spans="1:5" x14ac:dyDescent="0.25">
      <c r="A57" s="14" t="str">
        <f t="shared" si="1"/>
        <v>CAQUETÁ SENA REGIONAL CAQUETA  DIRECCION REGIONAL</v>
      </c>
      <c r="B57" s="16" t="s">
        <v>400</v>
      </c>
      <c r="C57" s="15" t="s">
        <v>520</v>
      </c>
      <c r="D57" s="17" t="s">
        <v>521</v>
      </c>
      <c r="E57" s="15" t="s">
        <v>520</v>
      </c>
    </row>
    <row r="58" spans="1:5" x14ac:dyDescent="0.25">
      <c r="A58" s="14" t="str">
        <f t="shared" si="1"/>
        <v>CAQUETÁ CENTRO TECNOLOGICO DE LA AMAZONIA</v>
      </c>
      <c r="B58" s="16" t="s">
        <v>400</v>
      </c>
      <c r="C58" s="15" t="s">
        <v>522</v>
      </c>
      <c r="D58" s="17" t="s">
        <v>523</v>
      </c>
      <c r="E58" s="15" t="s">
        <v>522</v>
      </c>
    </row>
    <row r="59" spans="1:5" x14ac:dyDescent="0.25">
      <c r="A59" s="14" t="str">
        <f t="shared" si="1"/>
        <v>CAUCA SENA REGIONAL CAUCA  DIRECCION REGIONAL</v>
      </c>
      <c r="B59" s="16" t="s">
        <v>403</v>
      </c>
      <c r="C59" s="15" t="s">
        <v>524</v>
      </c>
      <c r="D59" s="17" t="s">
        <v>525</v>
      </c>
      <c r="E59" s="15" t="s">
        <v>524</v>
      </c>
    </row>
    <row r="60" spans="1:5" x14ac:dyDescent="0.25">
      <c r="A60" s="14" t="str">
        <f t="shared" si="1"/>
        <v>CAUCA CENTRO AGROPECUARIO</v>
      </c>
      <c r="B60" s="16" t="s">
        <v>403</v>
      </c>
      <c r="C60" s="15" t="s">
        <v>526</v>
      </c>
      <c r="D60" s="17" t="s">
        <v>527</v>
      </c>
      <c r="E60" s="15" t="s">
        <v>526</v>
      </c>
    </row>
    <row r="61" spans="1:5" x14ac:dyDescent="0.25">
      <c r="A61" s="14" t="str">
        <f t="shared" si="1"/>
        <v>CAUCA C.DE TELEINFORMATICA Y PRODUCCION INDUST</v>
      </c>
      <c r="B61" s="16" t="s">
        <v>403</v>
      </c>
      <c r="C61" s="15" t="s">
        <v>528</v>
      </c>
      <c r="D61" s="17" t="s">
        <v>529</v>
      </c>
      <c r="E61" s="15" t="s">
        <v>528</v>
      </c>
    </row>
    <row r="62" spans="1:5" x14ac:dyDescent="0.25">
      <c r="A62" s="14" t="str">
        <f t="shared" si="1"/>
        <v>CAUCA CENTRO DE COMERCIO Y SERV.</v>
      </c>
      <c r="B62" s="16" t="s">
        <v>403</v>
      </c>
      <c r="C62" s="19" t="s">
        <v>530</v>
      </c>
      <c r="D62" s="17" t="s">
        <v>517</v>
      </c>
      <c r="E62" s="19" t="s">
        <v>530</v>
      </c>
    </row>
    <row r="63" spans="1:5" x14ac:dyDescent="0.25">
      <c r="A63" s="14" t="str">
        <f t="shared" si="1"/>
        <v>CESAR SENA REGIONAL CESAR  DIRECCION REGIONAL</v>
      </c>
      <c r="B63" s="16" t="s">
        <v>406</v>
      </c>
      <c r="C63" s="15" t="s">
        <v>531</v>
      </c>
      <c r="D63" s="17" t="s">
        <v>532</v>
      </c>
      <c r="E63" s="15" t="s">
        <v>531</v>
      </c>
    </row>
    <row r="64" spans="1:5" x14ac:dyDescent="0.25">
      <c r="A64" s="14" t="str">
        <f t="shared" si="1"/>
        <v>CESAR CENTRO BIOTECNOLOGICO DEL CARIBE</v>
      </c>
      <c r="B64" s="16" t="s">
        <v>406</v>
      </c>
      <c r="C64" s="15" t="s">
        <v>533</v>
      </c>
      <c r="D64" s="17" t="s">
        <v>534</v>
      </c>
      <c r="E64" s="15" t="s">
        <v>533</v>
      </c>
    </row>
    <row r="65" spans="1:5" x14ac:dyDescent="0.25">
      <c r="A65" s="14" t="str">
        <f t="shared" si="1"/>
        <v>CESAR CENTRO AGROEMPRESARIAL</v>
      </c>
      <c r="B65" s="18" t="s">
        <v>406</v>
      </c>
      <c r="C65" s="15" t="s">
        <v>535</v>
      </c>
      <c r="D65" s="15" t="s">
        <v>536</v>
      </c>
      <c r="E65" s="15" t="s">
        <v>535</v>
      </c>
    </row>
    <row r="66" spans="1:5" x14ac:dyDescent="0.25">
      <c r="A66" s="14" t="str">
        <f t="shared" ref="A66:A97" si="2">+B66&amp;" "&amp;D66</f>
        <v>CESAR CENTRO DE OPERACIÓN Y MANTENIMIENTO MIN</v>
      </c>
      <c r="B66" s="18" t="s">
        <v>406</v>
      </c>
      <c r="C66" s="15" t="s">
        <v>537</v>
      </c>
      <c r="D66" s="15" t="s">
        <v>538</v>
      </c>
      <c r="E66" s="15" t="s">
        <v>537</v>
      </c>
    </row>
    <row r="67" spans="1:5" x14ac:dyDescent="0.25">
      <c r="A67" s="14" t="str">
        <f t="shared" si="2"/>
        <v>CÓRDOBA SENA REGIONAL CORDOBA  DIRECCION REGIONAL</v>
      </c>
      <c r="B67" s="16" t="s">
        <v>409</v>
      </c>
      <c r="C67" s="15" t="s">
        <v>539</v>
      </c>
      <c r="D67" s="17" t="s">
        <v>540</v>
      </c>
      <c r="E67" s="15" t="s">
        <v>539</v>
      </c>
    </row>
    <row r="68" spans="1:5" x14ac:dyDescent="0.25">
      <c r="A68" s="14" t="str">
        <f t="shared" si="2"/>
        <v>CÓRDOBA CENTRO AGROPECUARIO Y DE BIOTECNOLOGIA EL PORVENIR</v>
      </c>
      <c r="B68" s="16" t="s">
        <v>409</v>
      </c>
      <c r="C68" s="15" t="s">
        <v>541</v>
      </c>
      <c r="D68" s="17" t="s">
        <v>542</v>
      </c>
      <c r="E68" s="15" t="s">
        <v>541</v>
      </c>
    </row>
    <row r="69" spans="1:5" x14ac:dyDescent="0.25">
      <c r="A69" s="14" t="str">
        <f t="shared" si="2"/>
        <v>CÓRDOBA CENTRO DE COMERCIO  INDUSTRIA Y TURISMO</v>
      </c>
      <c r="B69" s="16" t="s">
        <v>409</v>
      </c>
      <c r="C69" s="15" t="s">
        <v>543</v>
      </c>
      <c r="D69" s="17" t="s">
        <v>544</v>
      </c>
      <c r="E69" s="15" t="s">
        <v>543</v>
      </c>
    </row>
    <row r="70" spans="1:5" x14ac:dyDescent="0.25">
      <c r="A70" s="14" t="str">
        <f t="shared" si="2"/>
        <v>CUNDINAMARCA SENA REGIONAL CUNDINAMARCA  DIRECCION REGIONAL</v>
      </c>
      <c r="B70" s="16" t="s">
        <v>412</v>
      </c>
      <c r="C70" s="15" t="s">
        <v>545</v>
      </c>
      <c r="D70" s="17" t="s">
        <v>546</v>
      </c>
      <c r="E70" s="15" t="s">
        <v>545</v>
      </c>
    </row>
    <row r="71" spans="1:5" x14ac:dyDescent="0.25">
      <c r="A71" s="14" t="str">
        <f t="shared" si="2"/>
        <v>CUNDINAMARCA CENTRO INDUSTRIAL Y DESARROLLO EMPRESARIAL</v>
      </c>
      <c r="B71" s="16" t="s">
        <v>412</v>
      </c>
      <c r="C71" s="15" t="s">
        <v>547</v>
      </c>
      <c r="D71" s="17" t="s">
        <v>548</v>
      </c>
      <c r="E71" s="15" t="s">
        <v>547</v>
      </c>
    </row>
    <row r="72" spans="1:5" x14ac:dyDescent="0.25">
      <c r="A72" s="14" t="str">
        <f t="shared" si="2"/>
        <v>CUNDINAMARCA CENTRO DE DESARROLLO AGROINDUSTRIAL Y E</v>
      </c>
      <c r="B72" s="16" t="s">
        <v>412</v>
      </c>
      <c r="C72" s="15" t="s">
        <v>549</v>
      </c>
      <c r="D72" s="17" t="s">
        <v>550</v>
      </c>
      <c r="E72" s="15" t="s">
        <v>549</v>
      </c>
    </row>
    <row r="73" spans="1:5" x14ac:dyDescent="0.25">
      <c r="A73" s="14" t="str">
        <f t="shared" si="2"/>
        <v>CUNDINAMARCA CENTRO  AGROECOLOGICO Y EMPRESARIAL</v>
      </c>
      <c r="B73" s="18" t="s">
        <v>412</v>
      </c>
      <c r="C73" s="15" t="s">
        <v>551</v>
      </c>
      <c r="D73" s="15" t="s">
        <v>552</v>
      </c>
      <c r="E73" s="15" t="s">
        <v>551</v>
      </c>
    </row>
    <row r="74" spans="1:5" x14ac:dyDescent="0.25">
      <c r="A74" s="14" t="str">
        <f t="shared" si="2"/>
        <v>CUNDINAMARCA CENTRO DE LA TECNOLOGIA DEL DISEÑO Y LA</v>
      </c>
      <c r="B74" s="16" t="s">
        <v>412</v>
      </c>
      <c r="C74" s="15" t="s">
        <v>553</v>
      </c>
      <c r="D74" s="17" t="s">
        <v>554</v>
      </c>
      <c r="E74" s="15" t="s">
        <v>553</v>
      </c>
    </row>
    <row r="75" spans="1:5" x14ac:dyDescent="0.25">
      <c r="A75" s="14" t="str">
        <f t="shared" si="2"/>
        <v>CUNDINAMARCA CENTRO DE BIOTECNOLOGIA AGROPECUARIA</v>
      </c>
      <c r="B75" s="16" t="s">
        <v>412</v>
      </c>
      <c r="C75" s="15" t="s">
        <v>555</v>
      </c>
      <c r="D75" s="17" t="s">
        <v>556</v>
      </c>
      <c r="E75" s="15" t="s">
        <v>555</v>
      </c>
    </row>
    <row r="76" spans="1:5" x14ac:dyDescent="0.25">
      <c r="A76" s="14" t="str">
        <f t="shared" si="2"/>
        <v>CUNDINAMARCA CENTRO DE DESARROLLO AGROEMPRESARIALCUNDINAMARCA</v>
      </c>
      <c r="B76" s="16" t="s">
        <v>412</v>
      </c>
      <c r="C76" s="15" t="s">
        <v>557</v>
      </c>
      <c r="D76" s="17" t="s">
        <v>558</v>
      </c>
      <c r="E76" s="15" t="s">
        <v>557</v>
      </c>
    </row>
    <row r="77" spans="1:5" x14ac:dyDescent="0.25">
      <c r="A77" s="14" t="str">
        <f t="shared" si="2"/>
        <v>CHOCÓ SENA REGIONAL CHOCO  DIRECCION REGIONAL</v>
      </c>
      <c r="B77" s="18" t="s">
        <v>415</v>
      </c>
      <c r="C77" s="15" t="s">
        <v>559</v>
      </c>
      <c r="D77" s="15" t="s">
        <v>560</v>
      </c>
      <c r="E77" s="15" t="s">
        <v>559</v>
      </c>
    </row>
    <row r="78" spans="1:5" x14ac:dyDescent="0.25">
      <c r="A78" s="14" t="str">
        <f t="shared" si="2"/>
        <v>CHOCÓ CENTRO DE RECURSOS NATURALES. INDUSTRIA</v>
      </c>
      <c r="B78" s="18" t="s">
        <v>415</v>
      </c>
      <c r="C78" s="15" t="s">
        <v>561</v>
      </c>
      <c r="D78" s="15" t="s">
        <v>562</v>
      </c>
      <c r="E78" s="15" t="s">
        <v>561</v>
      </c>
    </row>
    <row r="79" spans="1:5" x14ac:dyDescent="0.25">
      <c r="A79" s="14" t="str">
        <f t="shared" si="2"/>
        <v>HUILA SENA REGIONAL HUILA  DIRECCION REGIONAL</v>
      </c>
      <c r="B79" s="16" t="s">
        <v>418</v>
      </c>
      <c r="C79" s="15" t="s">
        <v>563</v>
      </c>
      <c r="D79" s="17" t="s">
        <v>564</v>
      </c>
      <c r="E79" s="15" t="s">
        <v>563</v>
      </c>
    </row>
    <row r="80" spans="1:5" x14ac:dyDescent="0.25">
      <c r="A80" s="14" t="str">
        <f t="shared" si="2"/>
        <v>HUILA CENTRO DE FORMACION AGROINDUSTRIAL</v>
      </c>
      <c r="B80" s="16" t="s">
        <v>418</v>
      </c>
      <c r="C80" s="15" t="s">
        <v>565</v>
      </c>
      <c r="D80" s="17" t="s">
        <v>566</v>
      </c>
      <c r="E80" s="15" t="s">
        <v>565</v>
      </c>
    </row>
    <row r="81" spans="1:5" x14ac:dyDescent="0.25">
      <c r="A81" s="14" t="str">
        <f t="shared" si="2"/>
        <v>HUILA CENTRO AGROEMPRESARIAL Y DESARROLLO PEC</v>
      </c>
      <c r="B81" s="16" t="s">
        <v>418</v>
      </c>
      <c r="C81" s="15" t="s">
        <v>567</v>
      </c>
      <c r="D81" s="17" t="s">
        <v>568</v>
      </c>
      <c r="E81" s="15" t="s">
        <v>567</v>
      </c>
    </row>
    <row r="82" spans="1:5" x14ac:dyDescent="0.25">
      <c r="A82" s="14" t="str">
        <f t="shared" si="2"/>
        <v xml:space="preserve">HUILA CENTRO DE DESARROLLO AGROEMPRESARIAL Y </v>
      </c>
      <c r="B82" s="16" t="s">
        <v>418</v>
      </c>
      <c r="C82" s="15" t="s">
        <v>569</v>
      </c>
      <c r="D82" s="17" t="s">
        <v>570</v>
      </c>
      <c r="E82" s="15" t="s">
        <v>569</v>
      </c>
    </row>
    <row r="83" spans="1:5" x14ac:dyDescent="0.25">
      <c r="A83" s="14" t="str">
        <f t="shared" si="2"/>
        <v>HUILA CENTRO DE LA INDUSTRIA LA EMPRESA Y LO</v>
      </c>
      <c r="B83" s="16" t="s">
        <v>418</v>
      </c>
      <c r="C83" s="15" t="s">
        <v>571</v>
      </c>
      <c r="D83" s="17" t="s">
        <v>572</v>
      </c>
      <c r="E83" s="15" t="s">
        <v>571</v>
      </c>
    </row>
    <row r="84" spans="1:5" x14ac:dyDescent="0.25">
      <c r="A84" s="14" t="str">
        <f t="shared" si="2"/>
        <v>HUILA CENTRO DE GESTION Y DESARROLLO SOSTENIB</v>
      </c>
      <c r="B84" s="16" t="s">
        <v>418</v>
      </c>
      <c r="C84" s="15" t="s">
        <v>573</v>
      </c>
      <c r="D84" s="17" t="s">
        <v>574</v>
      </c>
      <c r="E84" s="15" t="s">
        <v>573</v>
      </c>
    </row>
    <row r="85" spans="1:5" x14ac:dyDescent="0.25">
      <c r="A85" s="14" t="str">
        <f t="shared" si="2"/>
        <v>LA GUAJIRA SENA REGIONAL GUAJIRA  DIRECCION REGIONAL</v>
      </c>
      <c r="B85" s="16" t="s">
        <v>421</v>
      </c>
      <c r="C85" s="15" t="s">
        <v>575</v>
      </c>
      <c r="D85" s="17" t="s">
        <v>576</v>
      </c>
      <c r="E85" s="15" t="s">
        <v>575</v>
      </c>
    </row>
    <row r="86" spans="1:5" x14ac:dyDescent="0.25">
      <c r="A86" s="14" t="str">
        <f t="shared" si="2"/>
        <v>LA GUAJIRA CENTRO INDUSTRIAL Y DE ENERGIAS ALTERNA</v>
      </c>
      <c r="B86" s="16" t="s">
        <v>421</v>
      </c>
      <c r="C86" s="15" t="s">
        <v>577</v>
      </c>
      <c r="D86" s="17" t="s">
        <v>578</v>
      </c>
      <c r="E86" s="15" t="s">
        <v>577</v>
      </c>
    </row>
    <row r="87" spans="1:5" x14ac:dyDescent="0.25">
      <c r="A87" s="14" t="str">
        <f t="shared" si="2"/>
        <v>LA GUAJIRA CENTRO AGROEMPRESARIAL Y ACUICOLA</v>
      </c>
      <c r="B87" s="16" t="s">
        <v>421</v>
      </c>
      <c r="C87" s="15" t="s">
        <v>579</v>
      </c>
      <c r="D87" s="17" t="s">
        <v>580</v>
      </c>
      <c r="E87" s="15" t="s">
        <v>579</v>
      </c>
    </row>
    <row r="88" spans="1:5" x14ac:dyDescent="0.25">
      <c r="A88" s="14" t="str">
        <f t="shared" si="2"/>
        <v>MAGDALENA SENA REGIONAL MAGDALENA  DIRECCION REGIONAL</v>
      </c>
      <c r="B88" s="16" t="s">
        <v>424</v>
      </c>
      <c r="C88" s="15" t="s">
        <v>581</v>
      </c>
      <c r="D88" s="17" t="s">
        <v>582</v>
      </c>
      <c r="E88" s="15" t="s">
        <v>581</v>
      </c>
    </row>
    <row r="89" spans="1:5" x14ac:dyDescent="0.25">
      <c r="A89" s="14" t="str">
        <f t="shared" si="2"/>
        <v>MAGDALENA CENTRO ACUICOLA Y AGROINDUSTRIAL DE GAIRA</v>
      </c>
      <c r="B89" s="18" t="s">
        <v>424</v>
      </c>
      <c r="C89" s="15" t="s">
        <v>583</v>
      </c>
      <c r="D89" s="15" t="s">
        <v>584</v>
      </c>
      <c r="E89" s="15" t="s">
        <v>583</v>
      </c>
    </row>
    <row r="90" spans="1:5" x14ac:dyDescent="0.25">
      <c r="A90" s="14" t="str">
        <f t="shared" si="2"/>
        <v>MAGDALENA CENTRO DE LOGISTICA Y PROMOCION ECOTURI</v>
      </c>
      <c r="B90" s="16" t="s">
        <v>424</v>
      </c>
      <c r="C90" s="15" t="s">
        <v>585</v>
      </c>
      <c r="D90" s="17" t="s">
        <v>586</v>
      </c>
      <c r="E90" s="15" t="s">
        <v>585</v>
      </c>
    </row>
    <row r="91" spans="1:5" x14ac:dyDescent="0.25">
      <c r="A91" s="14" t="str">
        <f t="shared" si="2"/>
        <v>META SENA REGIONAL META  DIRECCION REGIONAL</v>
      </c>
      <c r="B91" s="16" t="s">
        <v>427</v>
      </c>
      <c r="C91" s="15" t="s">
        <v>587</v>
      </c>
      <c r="D91" s="17" t="s">
        <v>588</v>
      </c>
      <c r="E91" s="15" t="s">
        <v>587</v>
      </c>
    </row>
    <row r="92" spans="1:5" x14ac:dyDescent="0.25">
      <c r="A92" s="14" t="str">
        <f t="shared" si="2"/>
        <v>META CENTRO AGROINDUSTRIAL DEL META</v>
      </c>
      <c r="B92" s="16" t="s">
        <v>427</v>
      </c>
      <c r="C92" s="15" t="s">
        <v>589</v>
      </c>
      <c r="D92" s="17" t="s">
        <v>590</v>
      </c>
      <c r="E92" s="15" t="s">
        <v>589</v>
      </c>
    </row>
    <row r="93" spans="1:5" x14ac:dyDescent="0.25">
      <c r="A93" s="14" t="str">
        <f t="shared" si="2"/>
        <v>META CENTRO DE INDUSTRIA Y SERV. DEL META</v>
      </c>
      <c r="B93" s="16" t="s">
        <v>427</v>
      </c>
      <c r="C93" s="15" t="s">
        <v>591</v>
      </c>
      <c r="D93" s="17" t="s">
        <v>592</v>
      </c>
      <c r="E93" s="15" t="s">
        <v>591</v>
      </c>
    </row>
    <row r="94" spans="1:5" x14ac:dyDescent="0.25">
      <c r="A94" s="14" t="str">
        <f t="shared" si="2"/>
        <v>NARIÑO SENA REGIONAL NARIÑO  DIRECCION REGIONAL</v>
      </c>
      <c r="B94" s="16" t="s">
        <v>430</v>
      </c>
      <c r="C94" s="15" t="s">
        <v>593</v>
      </c>
      <c r="D94" s="17" t="s">
        <v>594</v>
      </c>
      <c r="E94" s="15" t="s">
        <v>593</v>
      </c>
    </row>
    <row r="95" spans="1:5" x14ac:dyDescent="0.25">
      <c r="A95" s="14" t="str">
        <f t="shared" si="2"/>
        <v>NARIÑO CENTRO SUR COLOMBIANO DE LOGÍSTICA INTE</v>
      </c>
      <c r="B95" s="16" t="s">
        <v>430</v>
      </c>
      <c r="C95" s="15" t="s">
        <v>595</v>
      </c>
      <c r="D95" s="17" t="s">
        <v>596</v>
      </c>
      <c r="E95" s="15" t="s">
        <v>595</v>
      </c>
    </row>
    <row r="96" spans="1:5" x14ac:dyDescent="0.25">
      <c r="A96" s="14" t="str">
        <f t="shared" si="2"/>
        <v xml:space="preserve">NARIÑO CENTRO AGROINDUSTRIAL Y PESQUERO DE LA </v>
      </c>
      <c r="B96" s="16" t="s">
        <v>430</v>
      </c>
      <c r="C96" s="15" t="s">
        <v>597</v>
      </c>
      <c r="D96" s="17" t="s">
        <v>598</v>
      </c>
      <c r="E96" s="15" t="s">
        <v>597</v>
      </c>
    </row>
    <row r="97" spans="1:5" x14ac:dyDescent="0.25">
      <c r="A97" s="14" t="str">
        <f t="shared" si="2"/>
        <v>NARIÑO CENTRO INTERNACIONAL DE PRODUCCIÓN LIMP</v>
      </c>
      <c r="B97" s="18" t="s">
        <v>430</v>
      </c>
      <c r="C97" s="15" t="s">
        <v>599</v>
      </c>
      <c r="D97" s="15" t="s">
        <v>600</v>
      </c>
      <c r="E97" s="15" t="s">
        <v>599</v>
      </c>
    </row>
    <row r="98" spans="1:5" x14ac:dyDescent="0.25">
      <c r="A98" s="14" t="str">
        <f t="shared" ref="A98:A129" si="3">+B98&amp;" "&amp;D98</f>
        <v>NORTE DE SANTANDER SENA REGIONAL NTE.SANTANDER  DIRECCION REGIONAL</v>
      </c>
      <c r="B98" s="18" t="s">
        <v>433</v>
      </c>
      <c r="C98" s="15" t="s">
        <v>601</v>
      </c>
      <c r="D98" s="15" t="s">
        <v>602</v>
      </c>
      <c r="E98" s="15" t="s">
        <v>601</v>
      </c>
    </row>
    <row r="99" spans="1:5" x14ac:dyDescent="0.25">
      <c r="A99" s="14" t="str">
        <f t="shared" si="3"/>
        <v>NORTE DE SANTANDER CENTRO ATENCION SECTOR AGROPECUARIO</v>
      </c>
      <c r="B99" s="16" t="s">
        <v>433</v>
      </c>
      <c r="C99" s="15" t="s">
        <v>603</v>
      </c>
      <c r="D99" s="17" t="s">
        <v>604</v>
      </c>
      <c r="E99" s="15" t="s">
        <v>603</v>
      </c>
    </row>
    <row r="100" spans="1:5" x14ac:dyDescent="0.25">
      <c r="A100" s="14" t="str">
        <f t="shared" si="3"/>
        <v>NORTE DE SANTANDER CENTRO DE LA INDUSTRIA LA EMPRESA Y LO</v>
      </c>
      <c r="B100" s="18" t="s">
        <v>433</v>
      </c>
      <c r="C100" s="15" t="s">
        <v>605</v>
      </c>
      <c r="D100" s="15" t="s">
        <v>572</v>
      </c>
      <c r="E100" s="15" t="s">
        <v>605</v>
      </c>
    </row>
    <row r="101" spans="1:5" x14ac:dyDescent="0.25">
      <c r="A101" s="14" t="str">
        <f t="shared" si="3"/>
        <v>QUINDIO SENA REGIONAL QUINDIO  DIRECCION REGIONAL</v>
      </c>
      <c r="B101" s="16" t="s">
        <v>436</v>
      </c>
      <c r="C101" s="15" t="s">
        <v>606</v>
      </c>
      <c r="D101" s="17" t="s">
        <v>607</v>
      </c>
      <c r="E101" s="15" t="s">
        <v>606</v>
      </c>
    </row>
    <row r="102" spans="1:5" x14ac:dyDescent="0.25">
      <c r="A102" s="14" t="str">
        <f t="shared" si="3"/>
        <v>QUINDIO CENTRO AGROINDUSTRIAL</v>
      </c>
      <c r="B102" s="16" t="s">
        <v>436</v>
      </c>
      <c r="C102" s="15" t="s">
        <v>608</v>
      </c>
      <c r="D102" s="17" t="s">
        <v>609</v>
      </c>
      <c r="E102" s="15" t="s">
        <v>608</v>
      </c>
    </row>
    <row r="103" spans="1:5" x14ac:dyDescent="0.25">
      <c r="A103" s="14" t="str">
        <f t="shared" si="3"/>
        <v>QUINDIO CENTRO PARA EL DESARROLLO TECNOLÓGICO D</v>
      </c>
      <c r="B103" s="16" t="s">
        <v>436</v>
      </c>
      <c r="C103" s="15" t="s">
        <v>610</v>
      </c>
      <c r="D103" s="17" t="s">
        <v>611</v>
      </c>
      <c r="E103" s="15" t="s">
        <v>610</v>
      </c>
    </row>
    <row r="104" spans="1:5" x14ac:dyDescent="0.25">
      <c r="A104" s="14" t="str">
        <f t="shared" si="3"/>
        <v>QUINDIO CENTRO DE COMERCIO INDUSTRIA Y TURISMO</v>
      </c>
      <c r="B104" s="16" t="s">
        <v>436</v>
      </c>
      <c r="C104" s="15" t="s">
        <v>612</v>
      </c>
      <c r="D104" s="17" t="s">
        <v>613</v>
      </c>
      <c r="E104" s="15" t="s">
        <v>612</v>
      </c>
    </row>
    <row r="105" spans="1:5" x14ac:dyDescent="0.25">
      <c r="A105" s="14" t="str">
        <f t="shared" si="3"/>
        <v>RISARALDA SENA REGIONAL RISARALDA  DIRECCION REGIONAL</v>
      </c>
      <c r="B105" s="16" t="s">
        <v>439</v>
      </c>
      <c r="C105" s="15" t="s">
        <v>614</v>
      </c>
      <c r="D105" s="17" t="s">
        <v>615</v>
      </c>
      <c r="E105" s="15" t="s">
        <v>614</v>
      </c>
    </row>
    <row r="106" spans="1:5" x14ac:dyDescent="0.25">
      <c r="A106" s="14" t="str">
        <f t="shared" si="3"/>
        <v>RISARALDA CENTRO ATENCION SECTOR AGROPECUARIO</v>
      </c>
      <c r="B106" s="16" t="s">
        <v>439</v>
      </c>
      <c r="C106" s="15" t="s">
        <v>616</v>
      </c>
      <c r="D106" s="17" t="s">
        <v>604</v>
      </c>
      <c r="E106" s="15" t="s">
        <v>616</v>
      </c>
    </row>
    <row r="107" spans="1:5" x14ac:dyDescent="0.25">
      <c r="A107" s="14" t="str">
        <f t="shared" si="3"/>
        <v>RISARALDA C.DE DISEÑO E INNOVACION  TECNOLÓGICA IN</v>
      </c>
      <c r="B107" s="16" t="s">
        <v>439</v>
      </c>
      <c r="C107" s="15" t="s">
        <v>617</v>
      </c>
      <c r="D107" s="17" t="s">
        <v>618</v>
      </c>
      <c r="E107" s="15" t="s">
        <v>617</v>
      </c>
    </row>
    <row r="108" spans="1:5" x14ac:dyDescent="0.25">
      <c r="A108" s="14" t="str">
        <f t="shared" si="3"/>
        <v>RISARALDA CENTRO DE COMERCIO Y SERV.</v>
      </c>
      <c r="B108" s="16" t="s">
        <v>439</v>
      </c>
      <c r="C108" s="15" t="s">
        <v>619</v>
      </c>
      <c r="D108" s="17" t="s">
        <v>517</v>
      </c>
      <c r="E108" s="15" t="s">
        <v>619</v>
      </c>
    </row>
    <row r="109" spans="1:5" x14ac:dyDescent="0.25">
      <c r="A109" s="14" t="str">
        <f t="shared" si="3"/>
        <v>SANTANDER SENA REGIONAL SANTANDER  DIRECCION REGIONAL</v>
      </c>
      <c r="B109" s="16" t="s">
        <v>442</v>
      </c>
      <c r="C109" s="15" t="s">
        <v>620</v>
      </c>
      <c r="D109" s="17" t="s">
        <v>621</v>
      </c>
      <c r="E109" s="15" t="s">
        <v>620</v>
      </c>
    </row>
    <row r="110" spans="1:5" x14ac:dyDescent="0.25">
      <c r="A110" s="14" t="str">
        <f t="shared" si="3"/>
        <v>SANTANDER CENTRO ATENCION SECTOR AGROPECUARIO</v>
      </c>
      <c r="B110" s="16" t="s">
        <v>442</v>
      </c>
      <c r="C110" s="15" t="s">
        <v>622</v>
      </c>
      <c r="D110" s="17" t="s">
        <v>604</v>
      </c>
      <c r="E110" s="15" t="s">
        <v>622</v>
      </c>
    </row>
    <row r="111" spans="1:5" x14ac:dyDescent="0.25">
      <c r="A111" s="14" t="str">
        <f t="shared" si="3"/>
        <v>SANTANDER CENTRO INDUSTRIAL DE MANTENIMIENTO INTE</v>
      </c>
      <c r="B111" s="16" t="s">
        <v>442</v>
      </c>
      <c r="C111" s="15" t="s">
        <v>623</v>
      </c>
      <c r="D111" s="17" t="s">
        <v>624</v>
      </c>
      <c r="E111" s="15" t="s">
        <v>623</v>
      </c>
    </row>
    <row r="112" spans="1:5" x14ac:dyDescent="0.25">
      <c r="A112" s="14" t="str">
        <f t="shared" si="3"/>
        <v>SANTANDER CENTRO INDUSTRIAL DEL DISEÑO Y LA MANUFACTURASANTANDER</v>
      </c>
      <c r="B112" s="16" t="s">
        <v>442</v>
      </c>
      <c r="C112" s="15" t="s">
        <v>625</v>
      </c>
      <c r="D112" s="17" t="s">
        <v>626</v>
      </c>
      <c r="E112" s="15" t="s">
        <v>625</v>
      </c>
    </row>
    <row r="113" spans="1:5" x14ac:dyDescent="0.25">
      <c r="A113" s="14" t="str">
        <f t="shared" si="3"/>
        <v>SANTANDER C.DE SERVICIOS EMPRESARIALES Y TURISTICO</v>
      </c>
      <c r="B113" s="16" t="s">
        <v>442</v>
      </c>
      <c r="C113" s="15" t="s">
        <v>627</v>
      </c>
      <c r="D113" s="17" t="s">
        <v>628</v>
      </c>
      <c r="E113" s="15" t="s">
        <v>627</v>
      </c>
    </row>
    <row r="114" spans="1:5" x14ac:dyDescent="0.25">
      <c r="A114" s="14" t="str">
        <f t="shared" si="3"/>
        <v>SANTANDER CENTRO INDUSTRIAL Y DEL DESARROLLO TECN</v>
      </c>
      <c r="B114" s="16" t="s">
        <v>442</v>
      </c>
      <c r="C114" s="15" t="s">
        <v>629</v>
      </c>
      <c r="D114" s="17" t="s">
        <v>630</v>
      </c>
      <c r="E114" s="15" t="s">
        <v>629</v>
      </c>
    </row>
    <row r="115" spans="1:5" x14ac:dyDescent="0.25">
      <c r="A115" s="14" t="str">
        <f t="shared" si="3"/>
        <v xml:space="preserve">SANTANDER CENTRO AGROTURISTICO  </v>
      </c>
      <c r="B115" s="16" t="s">
        <v>442</v>
      </c>
      <c r="C115" s="15" t="s">
        <v>631</v>
      </c>
      <c r="D115" s="17" t="s">
        <v>632</v>
      </c>
      <c r="E115" s="15" t="s">
        <v>631</v>
      </c>
    </row>
    <row r="116" spans="1:5" x14ac:dyDescent="0.25">
      <c r="A116" s="14" t="str">
        <f t="shared" si="3"/>
        <v>SANTANDER CENTRO AGROEMPRESARIAL Y TURISTICO DE LOS ANDES</v>
      </c>
      <c r="B116" s="16" t="s">
        <v>442</v>
      </c>
      <c r="C116" s="15" t="s">
        <v>633</v>
      </c>
      <c r="D116" s="17" t="s">
        <v>634</v>
      </c>
      <c r="E116" s="15" t="s">
        <v>633</v>
      </c>
    </row>
    <row r="117" spans="1:5" x14ac:dyDescent="0.25">
      <c r="A117" s="14" t="str">
        <f t="shared" si="3"/>
        <v>SANTANDER CENTRO DE GESTION AGROEMPRESARIAL DEL ORIENTE</v>
      </c>
      <c r="B117" s="16" t="s">
        <v>442</v>
      </c>
      <c r="C117" s="15" t="s">
        <v>635</v>
      </c>
      <c r="D117" s="17" t="s">
        <v>636</v>
      </c>
      <c r="E117" s="15" t="s">
        <v>635</v>
      </c>
    </row>
    <row r="118" spans="1:5" x14ac:dyDescent="0.25">
      <c r="A118" s="14" t="str">
        <f t="shared" si="3"/>
        <v>SUCRE SENA REGIONAL SUCRE  DIRECCION REGIONAL</v>
      </c>
      <c r="B118" s="16" t="s">
        <v>445</v>
      </c>
      <c r="C118" s="15" t="s">
        <v>637</v>
      </c>
      <c r="D118" s="17" t="s">
        <v>638</v>
      </c>
      <c r="E118" s="15" t="s">
        <v>637</v>
      </c>
    </row>
    <row r="119" spans="1:5" x14ac:dyDescent="0.25">
      <c r="A119" s="14" t="str">
        <f t="shared" si="3"/>
        <v xml:space="preserve">SUCRE CENTRO DE LA INNOVACION LA TECNOLOGIA </v>
      </c>
      <c r="B119" s="16" t="s">
        <v>445</v>
      </c>
      <c r="C119" s="15" t="s">
        <v>639</v>
      </c>
      <c r="D119" s="17" t="s">
        <v>640</v>
      </c>
      <c r="E119" s="15" t="s">
        <v>639</v>
      </c>
    </row>
    <row r="120" spans="1:5" x14ac:dyDescent="0.25">
      <c r="A120" s="14" t="str">
        <f t="shared" si="3"/>
        <v>TOLIMA SENA REGIONAL TOLIMA  DIRECCION REGIONAL</v>
      </c>
      <c r="B120" s="16" t="s">
        <v>448</v>
      </c>
      <c r="C120" s="20" t="s">
        <v>641</v>
      </c>
      <c r="D120" s="21" t="s">
        <v>642</v>
      </c>
      <c r="E120" s="20" t="s">
        <v>641</v>
      </c>
    </row>
    <row r="121" spans="1:5" x14ac:dyDescent="0.25">
      <c r="A121" s="14" t="str">
        <f t="shared" si="3"/>
        <v>TOLIMA CENTRO AGROPECUARIO LA GRANJA</v>
      </c>
      <c r="B121" s="16" t="s">
        <v>448</v>
      </c>
      <c r="C121" s="20" t="s">
        <v>643</v>
      </c>
      <c r="D121" s="21" t="s">
        <v>644</v>
      </c>
      <c r="E121" s="20" t="s">
        <v>643</v>
      </c>
    </row>
    <row r="122" spans="1:5" x14ac:dyDescent="0.25">
      <c r="A122" s="14" t="str">
        <f t="shared" si="3"/>
        <v>TOLIMA CENTRO DE INDUSTRIA Y CONSTRUCCION</v>
      </c>
      <c r="B122" s="16" t="s">
        <v>448</v>
      </c>
      <c r="C122" s="20" t="s">
        <v>645</v>
      </c>
      <c r="D122" s="21" t="s">
        <v>646</v>
      </c>
      <c r="E122" s="20" t="s">
        <v>645</v>
      </c>
    </row>
    <row r="123" spans="1:5" x14ac:dyDescent="0.25">
      <c r="A123" s="14" t="str">
        <f t="shared" si="3"/>
        <v>TOLIMA CENTRO DE COMERCIO Y SERV.</v>
      </c>
      <c r="B123" s="16" t="s">
        <v>448</v>
      </c>
      <c r="C123" s="20" t="s">
        <v>647</v>
      </c>
      <c r="D123" s="21" t="s">
        <v>517</v>
      </c>
      <c r="E123" s="20" t="s">
        <v>647</v>
      </c>
    </row>
    <row r="124" spans="1:5" x14ac:dyDescent="0.25">
      <c r="A124" s="14" t="str">
        <f t="shared" si="3"/>
        <v>VALLE DEL CAUCA SENA REGIONAL VALLE  DIRECCION REGIONAL</v>
      </c>
      <c r="B124" s="16" t="s">
        <v>451</v>
      </c>
      <c r="C124" s="15" t="s">
        <v>648</v>
      </c>
      <c r="D124" s="17" t="s">
        <v>649</v>
      </c>
      <c r="E124" s="15" t="s">
        <v>648</v>
      </c>
    </row>
    <row r="125" spans="1:5" x14ac:dyDescent="0.25">
      <c r="A125" s="14" t="str">
        <f t="shared" si="3"/>
        <v>VALLE DEL CAUCA CENTRO AGROPECUARIO DE BUGA</v>
      </c>
      <c r="B125" s="16" t="s">
        <v>451</v>
      </c>
      <c r="C125" s="15" t="s">
        <v>650</v>
      </c>
      <c r="D125" s="17" t="s">
        <v>651</v>
      </c>
      <c r="E125" s="15" t="s">
        <v>650</v>
      </c>
    </row>
    <row r="126" spans="1:5" x14ac:dyDescent="0.25">
      <c r="A126" s="14" t="str">
        <f t="shared" si="3"/>
        <v>VALLE DEL CAUCA CENTRO LATINOAMERICANO DE ESPECIES MENO</v>
      </c>
      <c r="B126" s="16" t="s">
        <v>451</v>
      </c>
      <c r="C126" s="15" t="s">
        <v>652</v>
      </c>
      <c r="D126" s="17" t="s">
        <v>653</v>
      </c>
      <c r="E126" s="15" t="s">
        <v>652</v>
      </c>
    </row>
    <row r="127" spans="1:5" x14ac:dyDescent="0.25">
      <c r="A127" s="14" t="str">
        <f t="shared" si="3"/>
        <v>VALLE DEL CAUCA CENTRO NAUTICO PESQUERO DE BUENAVENTURA</v>
      </c>
      <c r="B127" s="16" t="s">
        <v>451</v>
      </c>
      <c r="C127" s="15" t="s">
        <v>654</v>
      </c>
      <c r="D127" s="17" t="s">
        <v>655</v>
      </c>
      <c r="E127" s="15" t="s">
        <v>654</v>
      </c>
    </row>
    <row r="128" spans="1:5" x14ac:dyDescent="0.25">
      <c r="A128" s="14" t="str">
        <f t="shared" si="3"/>
        <v>VALLE DEL CAUCA CENTRO DE ELECTRICIDAD Y AUTOMATIZACION</v>
      </c>
      <c r="B128" s="16" t="s">
        <v>451</v>
      </c>
      <c r="C128" s="15" t="s">
        <v>656</v>
      </c>
      <c r="D128" s="17" t="s">
        <v>657</v>
      </c>
      <c r="E128" s="15" t="s">
        <v>656</v>
      </c>
    </row>
    <row r="129" spans="1:5" x14ac:dyDescent="0.25">
      <c r="A129" s="14" t="str">
        <f t="shared" si="3"/>
        <v>VALLE DEL CAUCA CENTRO DE LA CONSTRUCCION</v>
      </c>
      <c r="B129" s="16" t="s">
        <v>451</v>
      </c>
      <c r="C129" s="15" t="s">
        <v>658</v>
      </c>
      <c r="D129" s="17" t="s">
        <v>659</v>
      </c>
      <c r="E129" s="15" t="s">
        <v>658</v>
      </c>
    </row>
    <row r="130" spans="1:5" x14ac:dyDescent="0.25">
      <c r="A130" s="14" t="str">
        <f t="shared" ref="A130:A152" si="4">+B130&amp;" "&amp;D130</f>
        <v>VALLE DEL CAUCA CENTRO DE DISEÑO TECNOLOGICO INDUSTRIAL</v>
      </c>
      <c r="B130" s="16" t="s">
        <v>451</v>
      </c>
      <c r="C130" s="15" t="s">
        <v>660</v>
      </c>
      <c r="D130" s="17" t="s">
        <v>661</v>
      </c>
      <c r="E130" s="15" t="s">
        <v>660</v>
      </c>
    </row>
    <row r="131" spans="1:5" x14ac:dyDescent="0.25">
      <c r="A131" s="14" t="str">
        <f t="shared" si="4"/>
        <v>VALLE DEL CAUCA CENTRO NACIONAL DE ASISTENCIA TECNICA A</v>
      </c>
      <c r="B131" s="16" t="s">
        <v>451</v>
      </c>
      <c r="C131" s="15" t="s">
        <v>662</v>
      </c>
      <c r="D131" s="17" t="s">
        <v>663</v>
      </c>
      <c r="E131" s="15" t="s">
        <v>662</v>
      </c>
    </row>
    <row r="132" spans="1:5" x14ac:dyDescent="0.25">
      <c r="A132" s="14" t="str">
        <f t="shared" si="4"/>
        <v>VALLE DEL CAUCA CENTRO DE GESTION TECNOLÓGICA DE SERV.</v>
      </c>
      <c r="B132" s="16" t="s">
        <v>451</v>
      </c>
      <c r="C132" s="15" t="s">
        <v>664</v>
      </c>
      <c r="D132" s="15" t="s">
        <v>665</v>
      </c>
      <c r="E132" s="15" t="s">
        <v>664</v>
      </c>
    </row>
    <row r="133" spans="1:5" x14ac:dyDescent="0.25">
      <c r="A133" s="14" t="str">
        <f t="shared" si="4"/>
        <v>VALLE DEL CAUCA CENTRO DE TECNOLOGIAS AGROINDUSTRIALES</v>
      </c>
      <c r="B133" s="16" t="s">
        <v>451</v>
      </c>
      <c r="C133" s="15" t="s">
        <v>666</v>
      </c>
      <c r="D133" s="17" t="s">
        <v>667</v>
      </c>
      <c r="E133" s="15" t="s">
        <v>666</v>
      </c>
    </row>
    <row r="134" spans="1:5" x14ac:dyDescent="0.25">
      <c r="A134" s="14" t="str">
        <f t="shared" si="4"/>
        <v>VALLE DEL CAUCA CENTRO DE BIOTECNOLOGIA INDUSTRIAL</v>
      </c>
      <c r="B134" s="16" t="s">
        <v>451</v>
      </c>
      <c r="C134" s="15" t="s">
        <v>668</v>
      </c>
      <c r="D134" s="17" t="s">
        <v>669</v>
      </c>
      <c r="E134" s="15" t="s">
        <v>668</v>
      </c>
    </row>
    <row r="135" spans="1:5" x14ac:dyDescent="0.25">
      <c r="A135" s="14" t="str">
        <f t="shared" si="4"/>
        <v>ARAUCA SENA REGIONAL ARAUCA  DIRECCION REGIONAL</v>
      </c>
      <c r="B135" s="16" t="s">
        <v>454</v>
      </c>
      <c r="C135" s="15" t="s">
        <v>670</v>
      </c>
      <c r="D135" s="17" t="s">
        <v>671</v>
      </c>
      <c r="E135" s="15" t="s">
        <v>670</v>
      </c>
    </row>
    <row r="136" spans="1:5" x14ac:dyDescent="0.25">
      <c r="A136" s="14" t="str">
        <f t="shared" si="4"/>
        <v>ARAUCA CENTRO DE GESTION Y DESARROLLO AGROINDU</v>
      </c>
      <c r="B136" s="16" t="s">
        <v>454</v>
      </c>
      <c r="C136" s="15" t="s">
        <v>672</v>
      </c>
      <c r="D136" s="15" t="s">
        <v>673</v>
      </c>
      <c r="E136" s="15" t="s">
        <v>672</v>
      </c>
    </row>
    <row r="137" spans="1:5" x14ac:dyDescent="0.25">
      <c r="A137" s="14" t="str">
        <f t="shared" si="4"/>
        <v>CASANARE SENA REGIONAL CASANARES  DIRECCION REGIONAL</v>
      </c>
      <c r="B137" s="16" t="s">
        <v>457</v>
      </c>
      <c r="C137" s="15" t="s">
        <v>674</v>
      </c>
      <c r="D137" s="17" t="s">
        <v>675</v>
      </c>
      <c r="E137" s="15" t="s">
        <v>674</v>
      </c>
    </row>
    <row r="138" spans="1:5" x14ac:dyDescent="0.25">
      <c r="A138" s="14" t="str">
        <f t="shared" si="4"/>
        <v>CASANARE CENTRO AGROINDUSTRIAL Y FORTALECIMIENTO</v>
      </c>
      <c r="B138" s="16" t="s">
        <v>457</v>
      </c>
      <c r="C138" s="15" t="s">
        <v>676</v>
      </c>
      <c r="D138" s="17" t="s">
        <v>677</v>
      </c>
      <c r="E138" s="15" t="s">
        <v>676</v>
      </c>
    </row>
    <row r="139" spans="1:5" x14ac:dyDescent="0.25">
      <c r="A139" s="14" t="str">
        <f t="shared" si="4"/>
        <v>PUTUMAYO SENA REGIONAL PUTUMAYO  DIRECCION REGIONAL</v>
      </c>
      <c r="B139" s="16" t="s">
        <v>460</v>
      </c>
      <c r="C139" s="15" t="s">
        <v>678</v>
      </c>
      <c r="D139" s="17" t="s">
        <v>679</v>
      </c>
      <c r="E139" s="15" t="s">
        <v>678</v>
      </c>
    </row>
    <row r="140" spans="1:5" x14ac:dyDescent="0.25">
      <c r="A140" s="14" t="str">
        <f t="shared" si="4"/>
        <v>PUTUMAYO CENTRO AGROFORESTAL Y ACUICOLA ARAPAIMA</v>
      </c>
      <c r="B140" s="16" t="s">
        <v>460</v>
      </c>
      <c r="C140" s="15" t="s">
        <v>680</v>
      </c>
      <c r="D140" s="17" t="s">
        <v>681</v>
      </c>
      <c r="E140" s="15" t="s">
        <v>680</v>
      </c>
    </row>
    <row r="141" spans="1:5" x14ac:dyDescent="0.25">
      <c r="A141" s="14" t="str">
        <f t="shared" si="4"/>
        <v>SAN ANDRES Y PROVIDENCIA SENA REGIONAL SAN ANDRES  DIRECCION REGIONAL</v>
      </c>
      <c r="B141" s="16" t="s">
        <v>463</v>
      </c>
      <c r="C141" s="20" t="s">
        <v>682</v>
      </c>
      <c r="D141" s="21" t="s">
        <v>683</v>
      </c>
      <c r="E141" s="20" t="s">
        <v>682</v>
      </c>
    </row>
    <row r="142" spans="1:5" x14ac:dyDescent="0.25">
      <c r="A142" s="14" t="str">
        <f t="shared" si="4"/>
        <v>SAN ANDRES Y PROVIDENCIA CENTRO DE FORMACION TURISTICA GENTE DE</v>
      </c>
      <c r="B142" s="16" t="s">
        <v>463</v>
      </c>
      <c r="C142" s="20" t="s">
        <v>684</v>
      </c>
      <c r="D142" s="21" t="s">
        <v>685</v>
      </c>
      <c r="E142" s="20" t="s">
        <v>684</v>
      </c>
    </row>
    <row r="143" spans="1:5" x14ac:dyDescent="0.25">
      <c r="A143" s="14" t="str">
        <f t="shared" si="4"/>
        <v>AMAZONAS SENA REGIONAL AMAZONAS  DIRECCION REGIONAL</v>
      </c>
      <c r="B143" s="16" t="s">
        <v>466</v>
      </c>
      <c r="C143" s="20" t="s">
        <v>686</v>
      </c>
      <c r="D143" s="21" t="s">
        <v>687</v>
      </c>
      <c r="E143" s="20" t="s">
        <v>686</v>
      </c>
    </row>
    <row r="144" spans="1:5" x14ac:dyDescent="0.25">
      <c r="A144" s="14" t="str">
        <f t="shared" si="4"/>
        <v>AMAZONAS CENTRO  PARA LA BIODIVERSIDAD Y EL TURI</v>
      </c>
      <c r="B144" s="16" t="s">
        <v>466</v>
      </c>
      <c r="C144" s="20" t="s">
        <v>688</v>
      </c>
      <c r="D144" s="21" t="s">
        <v>689</v>
      </c>
      <c r="E144" s="20" t="s">
        <v>688</v>
      </c>
    </row>
    <row r="145" spans="1:5" x14ac:dyDescent="0.25">
      <c r="A145" s="14" t="str">
        <f t="shared" si="4"/>
        <v>GUAINÍA SENA REGIONAL GUAINIA  DIRECCION REGIONAL</v>
      </c>
      <c r="B145" s="16" t="s">
        <v>469</v>
      </c>
      <c r="C145" s="15" t="s">
        <v>690</v>
      </c>
      <c r="D145" s="17" t="s">
        <v>691</v>
      </c>
      <c r="E145" s="15" t="s">
        <v>690</v>
      </c>
    </row>
    <row r="146" spans="1:5" x14ac:dyDescent="0.25">
      <c r="A146" s="14" t="str">
        <f t="shared" si="4"/>
        <v>GUAINÍA CENTRO AMBIENTAL Y ECOTURISTICO DEL NOR</v>
      </c>
      <c r="B146" s="16" t="s">
        <v>469</v>
      </c>
      <c r="C146" s="15" t="s">
        <v>692</v>
      </c>
      <c r="D146" s="17" t="s">
        <v>693</v>
      </c>
      <c r="E146" s="15" t="s">
        <v>692</v>
      </c>
    </row>
    <row r="147" spans="1:5" x14ac:dyDescent="0.25">
      <c r="A147" s="14" t="str">
        <f t="shared" si="4"/>
        <v>GUAVIARE SENA REGIONAL GUAVIARE  DIRECCION REGIONAL</v>
      </c>
      <c r="B147" s="16" t="s">
        <v>472</v>
      </c>
      <c r="C147" s="15" t="s">
        <v>694</v>
      </c>
      <c r="D147" s="17" t="s">
        <v>695</v>
      </c>
      <c r="E147" s="15" t="s">
        <v>694</v>
      </c>
    </row>
    <row r="148" spans="1:5" x14ac:dyDescent="0.25">
      <c r="A148" s="14" t="str">
        <f t="shared" si="4"/>
        <v>GUAVIARE CENTRO DE DESARROLLO AGROINDUSTRIAL, TU</v>
      </c>
      <c r="B148" s="16" t="s">
        <v>472</v>
      </c>
      <c r="C148" s="15" t="s">
        <v>696</v>
      </c>
      <c r="D148" s="17" t="s">
        <v>697</v>
      </c>
      <c r="E148" s="15" t="s">
        <v>696</v>
      </c>
    </row>
    <row r="149" spans="1:5" x14ac:dyDescent="0.25">
      <c r="A149" s="14" t="str">
        <f t="shared" si="4"/>
        <v>VAUPÉS SENA REGIONAL VAUPES  DIRECCION REGIONAL</v>
      </c>
      <c r="B149" s="16" t="s">
        <v>475</v>
      </c>
      <c r="C149" s="15" t="s">
        <v>698</v>
      </c>
      <c r="D149" s="17" t="s">
        <v>699</v>
      </c>
      <c r="E149" s="15" t="s">
        <v>698</v>
      </c>
    </row>
    <row r="150" spans="1:5" x14ac:dyDescent="0.25">
      <c r="A150" s="14" t="str">
        <f t="shared" si="4"/>
        <v>VAUPÉS CENTRO AGROPECUARIO Y DE SERV. AMBIENTA</v>
      </c>
      <c r="B150" s="16" t="s">
        <v>475</v>
      </c>
      <c r="C150" s="15" t="s">
        <v>700</v>
      </c>
      <c r="D150" s="17" t="s">
        <v>701</v>
      </c>
      <c r="E150" s="15" t="s">
        <v>700</v>
      </c>
    </row>
    <row r="151" spans="1:5" x14ac:dyDescent="0.25">
      <c r="A151" s="14" t="str">
        <f t="shared" si="4"/>
        <v>VICHADA SENA REGIONAL VICHADA  DIRECCION REGIONAL</v>
      </c>
      <c r="B151" s="16" t="s">
        <v>478</v>
      </c>
      <c r="C151" s="20" t="s">
        <v>702</v>
      </c>
      <c r="D151" s="21" t="s">
        <v>703</v>
      </c>
      <c r="E151" s="20" t="s">
        <v>702</v>
      </c>
    </row>
    <row r="152" spans="1:5" x14ac:dyDescent="0.25">
      <c r="A152" s="14" t="str">
        <f t="shared" si="4"/>
        <v xml:space="preserve">VICHADA CENTRO DE PRODUCCIÓN Y TRANSFORMACION A </v>
      </c>
      <c r="B152" s="16" t="s">
        <v>478</v>
      </c>
      <c r="C152" s="20" t="s">
        <v>704</v>
      </c>
      <c r="D152" s="21" t="s">
        <v>705</v>
      </c>
      <c r="E152" s="20" t="s">
        <v>704</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FORMATO GIL-F-029</vt:lpstr>
      <vt:lpstr>LISTAS</vt:lpstr>
      <vt:lpstr>LISTADO PCI's</vt:lpstr>
      <vt:lpstr>'LISTADO PCI''s'!_FilterDatabase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Holbin Bedoya</cp:lastModifiedBy>
  <cp:revision/>
  <dcterms:created xsi:type="dcterms:W3CDTF">2020-08-26T16:51:00Z</dcterms:created>
  <dcterms:modified xsi:type="dcterms:W3CDTF">2025-08-15T18:39:28Z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