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D:\bakap 13 10 2020 DA\GAF 2025\EVALUACIONES Y COMPONENTES FINANCIEROS\2025 EVALUACIONES Y COMPONENTES\SAMC 038 FRR Obra Manizales - Caldas\"/>
    </mc:Choice>
  </mc:AlternateContent>
  <xr:revisionPtr revIDLastSave="0" documentId="13_ncr:1_{33E898C6-2792-4DBC-9A3C-AC66BAF9518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 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4" i="1" l="1"/>
  <c r="G133" i="1"/>
  <c r="G132" i="1"/>
  <c r="G131" i="1"/>
  <c r="G126" i="1"/>
  <c r="G125" i="1"/>
  <c r="G124" i="1"/>
  <c r="G123" i="1"/>
  <c r="G122" i="1"/>
  <c r="G117" i="1"/>
  <c r="G118" i="1" s="1"/>
  <c r="G112" i="1"/>
  <c r="G113" i="1" s="1"/>
  <c r="G107" i="1"/>
  <c r="G106" i="1"/>
  <c r="G101" i="1"/>
  <c r="G100" i="1"/>
  <c r="G99" i="1"/>
  <c r="G98" i="1"/>
  <c r="G97" i="1"/>
  <c r="G96" i="1"/>
  <c r="G95" i="1"/>
  <c r="G94" i="1"/>
  <c r="G89" i="1"/>
  <c r="G90" i="1" s="1"/>
  <c r="G84" i="1"/>
  <c r="G83" i="1"/>
  <c r="G82" i="1"/>
  <c r="G77" i="1"/>
  <c r="G76" i="1"/>
  <c r="G75" i="1"/>
  <c r="G74" i="1"/>
  <c r="G73" i="1"/>
  <c r="G72" i="1"/>
  <c r="G71" i="1"/>
  <c r="G70" i="1"/>
  <c r="G69" i="1"/>
  <c r="G68" i="1"/>
  <c r="G63" i="1"/>
  <c r="G62" i="1"/>
  <c r="G61" i="1"/>
  <c r="G60" i="1"/>
  <c r="G59" i="1"/>
  <c r="G58" i="1"/>
  <c r="G57" i="1"/>
  <c r="G56" i="1"/>
  <c r="G55" i="1"/>
  <c r="G50" i="1"/>
  <c r="G49" i="1"/>
  <c r="G48" i="1"/>
  <c r="G47" i="1"/>
  <c r="G51" i="1" s="1"/>
  <c r="G42" i="1"/>
  <c r="G43" i="1" s="1"/>
  <c r="G37" i="1"/>
  <c r="D36" i="1"/>
  <c r="G36" i="1" s="1"/>
  <c r="G35" i="1"/>
  <c r="G34" i="1"/>
  <c r="G33" i="1"/>
  <c r="D32" i="1"/>
  <c r="G32" i="1" s="1"/>
  <c r="G31" i="1"/>
  <c r="G30" i="1"/>
  <c r="G25" i="1"/>
  <c r="G26" i="1" s="1"/>
  <c r="G20" i="1"/>
  <c r="D19" i="1"/>
  <c r="G19" i="1" s="1"/>
  <c r="G18" i="1"/>
  <c r="G17" i="1"/>
  <c r="D16" i="1"/>
  <c r="G16" i="1" s="1"/>
  <c r="G15" i="1"/>
  <c r="G14" i="1"/>
  <c r="G13" i="1"/>
  <c r="G12" i="1"/>
  <c r="G11" i="1"/>
  <c r="G10" i="1"/>
  <c r="G9" i="1"/>
  <c r="G127" i="1" l="1"/>
  <c r="G108" i="1"/>
  <c r="G102" i="1"/>
  <c r="G85" i="1"/>
  <c r="G64" i="1"/>
  <c r="G21" i="1"/>
  <c r="G78" i="1"/>
  <c r="G135" i="1"/>
  <c r="G38" i="1"/>
  <c r="G137" i="1" l="1"/>
  <c r="G140" i="1" l="1"/>
  <c r="G142" i="1" s="1"/>
  <c r="G139" i="1"/>
  <c r="G138" i="1"/>
  <c r="G141" i="1" l="1"/>
  <c r="G143" i="1" s="1"/>
</calcChain>
</file>

<file path=xl/sharedStrings.xml><?xml version="1.0" encoding="utf-8"?>
<sst xmlns="http://schemas.openxmlformats.org/spreadsheetml/2006/main" count="273" uniqueCount="193">
  <si>
    <t>FORMATO No. 04</t>
  </si>
  <si>
    <t>OFERTA ECONÓMICA</t>
  </si>
  <si>
    <t>ítem</t>
  </si>
  <si>
    <t>Actividad</t>
  </si>
  <si>
    <t>UM</t>
  </si>
  <si>
    <t>Cantidad</t>
  </si>
  <si>
    <t>Vr. Unitario de referencia</t>
  </si>
  <si>
    <t>Vr. Total</t>
  </si>
  <si>
    <t>ACTIVIDADES PRELIMINARES</t>
  </si>
  <si>
    <t>01.01.01</t>
  </si>
  <si>
    <t>DEMOLICIÓN PAÑETES, INCLUYE CARGUE Y RETIRO SC</t>
  </si>
  <si>
    <t>m²</t>
  </si>
  <si>
    <t>01.01.02</t>
  </si>
  <si>
    <t>DESMONTE Y RETIRO DE FLANCHES,CANALES Y BAJANTES. INCLUYE CARGUE Y RETIRO SC</t>
  </si>
  <si>
    <t>m</t>
  </si>
  <si>
    <t>01.01.03</t>
  </si>
  <si>
    <t>INSPECCIÓN, REVISIÓN Y LIMPIEZA DE SIFONES Y RED HIDROSANITARIA</t>
  </si>
  <si>
    <t>01.01.04</t>
  </si>
  <si>
    <t>DEMOLICIÓN DE MESÓN COCINA</t>
  </si>
  <si>
    <t>01.01.05</t>
  </si>
  <si>
    <t>DESMONTE APARATOS SANITARIOS (DISCAPACITADOS y BAÑO DELEGADO)</t>
  </si>
  <si>
    <t>un</t>
  </si>
  <si>
    <t>01.01.06</t>
  </si>
  <si>
    <t>DESMONTE MARCOS Y PUERTAS (BAÑO DISCAPACITADOS)</t>
  </si>
  <si>
    <t>01.01.07</t>
  </si>
  <si>
    <t>DESMONTE DE ESPEJOS</t>
  </si>
  <si>
    <t>01.01.08</t>
  </si>
  <si>
    <t>DEMOLICIÓN PISO CERÁMICO (COCINETA y BAÑO)</t>
  </si>
  <si>
    <t>01.01.09</t>
  </si>
  <si>
    <t>LIMPIEZA CANALES Y BAJANTES DE AGUAS LLUVIAS.</t>
  </si>
  <si>
    <t>01.01.10</t>
  </si>
  <si>
    <t>DESMONTE Y RETIRO POCETA LAVAPLATOS. INCLUYE GRIFERÍA.</t>
  </si>
  <si>
    <t>01.01.11</t>
  </si>
  <si>
    <t>DESMONTE CUBIERTA POLICARBONATO ALVEOLAR</t>
  </si>
  <si>
    <t>01.01.12</t>
  </si>
  <si>
    <t>DESMONTE Y REINSTALACION DE AVISO INSTITUCIONAL</t>
  </si>
  <si>
    <t>Total ACTIVIDADES PRELIMINARES</t>
  </si>
  <si>
    <t>MAMPOSTERÍA</t>
  </si>
  <si>
    <t>02.01.01</t>
  </si>
  <si>
    <t>MURO DRYWALL DOBLE CARA E=12CM</t>
  </si>
  <si>
    <t>Total MAMPOSTERÍA</t>
  </si>
  <si>
    <t>CUBIERTAS</t>
  </si>
  <si>
    <t>03.01.01</t>
  </si>
  <si>
    <t>CANAL AMAZONA</t>
  </si>
  <si>
    <t>03.01.02</t>
  </si>
  <si>
    <t>MANTENIMIENTO CERCHA (ESTRUCTURA SOPORTE DE POLICARBONATO)</t>
  </si>
  <si>
    <t>03.01.03</t>
  </si>
  <si>
    <t>ESTRUCTURA METALICA PARA INSTALACION DE POLICARBONATO</t>
  </si>
  <si>
    <t>03.01.04</t>
  </si>
  <si>
    <t>SUMINISTRO E INSTALACION PUNTOS DE ANCLAJE CERTIFICADOS MARCA HAWK O SIMILAR TIPO D BAJO NORMA EN795, ANSI Y RES 1409DE 2012, INCLUYE EPÓXICOS, PERFORACIONES, EQUIPOS Y HERRAMIENTAS PARA ACCESO Y PERSONAL CALIFICADO PARA LA INSTALACION</t>
  </si>
  <si>
    <t>03.01.05</t>
  </si>
  <si>
    <t>CUBIERTA EN LÁMINA DE POLICARBONATO ALVEOLAR 8 MM</t>
  </si>
  <si>
    <t>03.01.06</t>
  </si>
  <si>
    <t>FLANCHE O ALFAJÍA EN LÁMINA GALVANIZADA CAL.28 D/ HASTA 0.30 M  INCLUYE EPÓXICO IGUAL O SIMILAR A SIKAFLEX 1A.</t>
  </si>
  <si>
    <t>03.01.07</t>
  </si>
  <si>
    <t>MANTENIMIENTO CUBIERTA DE FIBROCEMENTO</t>
  </si>
  <si>
    <t>03.01.08</t>
  </si>
  <si>
    <t>SUMINISTRO, TRANSPORTE E INSTALACIÓN DE ANDAMIOS METÁLICOS CERTIFICADOS PARA UNA ALTURA MAYOR A 6.0 MTS. INCLUYE ESCALERILLA CON BARANDAS Y PLATAFORMAS DE TRABAJO.</t>
  </si>
  <si>
    <t>dia</t>
  </si>
  <si>
    <t>Total CUBIERTAS</t>
  </si>
  <si>
    <t>CIELORRASOS</t>
  </si>
  <si>
    <t>04.01.01</t>
  </si>
  <si>
    <t>CIELORRASO PLANO DRYWALL 1/2</t>
  </si>
  <si>
    <t>Total CIELORRASOS</t>
  </si>
  <si>
    <t>ENCHAPES Y ACCESORIOS</t>
  </si>
  <si>
    <t>05.01.01</t>
  </si>
  <si>
    <t>ESPEJO CRISTAL 4MM</t>
  </si>
  <si>
    <t>05.01.02</t>
  </si>
  <si>
    <t>CERÁMICA FORMATO 30CMX60CM</t>
  </si>
  <si>
    <t>05.01.03</t>
  </si>
  <si>
    <t>ACCESORIOS PARA BAÑO (5UN)</t>
  </si>
  <si>
    <t>05.01.04</t>
  </si>
  <si>
    <t>TAPAS REGISTRO 15CMX15CM</t>
  </si>
  <si>
    <t>Total ENCHAPES Y ACCESORIOS</t>
  </si>
  <si>
    <t>RED SANITARIA</t>
  </si>
  <si>
    <t>06.01.01</t>
  </si>
  <si>
    <t>SALIDA SANITARIA LAVAMANOS 2</t>
  </si>
  <si>
    <t>06.01.02</t>
  </si>
  <si>
    <t>TUBERÍA PVCS 2</t>
  </si>
  <si>
    <t>06.01.03</t>
  </si>
  <si>
    <t xml:space="preserve">RED AGUAS LLUVIAS PVC A.LL. 4" </t>
  </si>
  <si>
    <t>06.01.04</t>
  </si>
  <si>
    <t>RED SANITARIA PVC 4"</t>
  </si>
  <si>
    <t>06.01.05</t>
  </si>
  <si>
    <t>CONEXION A RED EXISTENTE AGUAS LLUVIAS PVC A.LL. 4"</t>
  </si>
  <si>
    <t>glb</t>
  </si>
  <si>
    <t>06.01.06</t>
  </si>
  <si>
    <t>CAJA INSPECCIÓN 60CMX60CM</t>
  </si>
  <si>
    <t>06.01.07</t>
  </si>
  <si>
    <t>BAJANTE RAINGO</t>
  </si>
  <si>
    <t>06.01.08</t>
  </si>
  <si>
    <t>SALIDA SANITARIA INODORO 4</t>
  </si>
  <si>
    <t>06.01.09</t>
  </si>
  <si>
    <t>SUMINISTRO E INST. DE REJILLAS PARA SIFÓN DE PISO 2 Y 3'' EN PVC</t>
  </si>
  <si>
    <t>Total RED SANITARIA</t>
  </si>
  <si>
    <t>RED ELÉCTRICA</t>
  </si>
  <si>
    <t>07.01.01</t>
  </si>
  <si>
    <t>REVISION Y MANTENIMIENTO DE PUNTOS ELÉCTRICOS EXISTENTES. (INCLUYE TOMAS, INTERRUPTORES, PLAFONES, CABLEADO).</t>
  </si>
  <si>
    <t>07.01.02</t>
  </si>
  <si>
    <t>SUMINISTRO E INSTALACIÓN LUMINARIA 60X60 LED</t>
  </si>
  <si>
    <t>07.01.03</t>
  </si>
  <si>
    <t>SALIDA LUMINARIA EN TECHO EMT</t>
  </si>
  <si>
    <t>07.01.04</t>
  </si>
  <si>
    <t>SALIDA LUMINARIA EN TECHO PVC</t>
  </si>
  <si>
    <t>07.01.05</t>
  </si>
  <si>
    <t>SALIDA INTERRUPTOR SENCILLO PVC</t>
  </si>
  <si>
    <t>07.01.06</t>
  </si>
  <si>
    <t>ALIMENTADOR DE CIRCUITO ALAMBRE CU 3X12+1X12AWG PVC Ø3/4</t>
  </si>
  <si>
    <t>07.01.07</t>
  </si>
  <si>
    <t>SALIDA INTERRUPTOR DOBLE PVC</t>
  </si>
  <si>
    <t>07.01.08</t>
  </si>
  <si>
    <t>SALIDA TOMA CORRIENTE BIFÁSICO EN MURO PVC</t>
  </si>
  <si>
    <t>07.01.09</t>
  </si>
  <si>
    <t>SALIDA TOMA CORRIENTE DOBLE EN CANALETA</t>
  </si>
  <si>
    <t>07.01.10</t>
  </si>
  <si>
    <t xml:space="preserve">SUMINISTRO E INSTALACIÓN DE CAJA DE INSPECCIÓN DE 15X15 CM CON TAPA, INCLUYE CHAZOS, PERFORACIONES </t>
  </si>
  <si>
    <t>Total RED ELÉCTRICA</t>
  </si>
  <si>
    <t>CARPINTERÍA MADERA</t>
  </si>
  <si>
    <t>08.01.01</t>
  </si>
  <si>
    <t>MUEBLE COCINA  SUPERIOR E INFERIOR</t>
  </si>
  <si>
    <t>08.01.02</t>
  </si>
  <si>
    <t xml:space="preserve">PUERTA CON MARCO 0.76-1.10M </t>
  </si>
  <si>
    <t>08.01.03</t>
  </si>
  <si>
    <t>Mueble empotrado con divisiones (COCINA)</t>
  </si>
  <si>
    <t>Total CARPINTERÍA MADERA</t>
  </si>
  <si>
    <t>CARPINTERÍA METÁLICA</t>
  </si>
  <si>
    <t>09.01.01</t>
  </si>
  <si>
    <t>MANTENIMIENTO VENTANAS EXISTENTES Y PUERTA PARQUEADERO (incluye cambio de bisagras, manijas, silicona y empaquetadura)</t>
  </si>
  <si>
    <t>Total CARPINTERÍA METÁLICA</t>
  </si>
  <si>
    <t>PINTURAS</t>
  </si>
  <si>
    <t>10.01.01</t>
  </si>
  <si>
    <t>PINTURA 3 MANOS DE PINTURA PARA CIELO RASOS (2 MANOS DE VINILO TIPO 2)</t>
  </si>
  <si>
    <t>10.01.02</t>
  </si>
  <si>
    <t>RESANE, LIJADA Y PINTURA TIPO KORAZA, 3 MANOS PARA EXTERIORES</t>
  </si>
  <si>
    <t>10.01.03</t>
  </si>
  <si>
    <t>RESANE, LIJADA Y PINTURA ESMALTE DOMÉSTICO, A COLOR (3) MANOS PARA BARANDAS ESCALERAS Y BALCONES</t>
  </si>
  <si>
    <t>10.01.04</t>
  </si>
  <si>
    <t>RESANE, LIJADA Y PINTURA  VINILO 3 MANOS SOBRE MUROS INTERIORES, IGUAL O SUPEROR A VINILTEX TIPO 1</t>
  </si>
  <si>
    <t>10.01.05</t>
  </si>
  <si>
    <t>ESMALTE SOBRE LÁMINA LINEAL (CANALES Y BAJANTES)</t>
  </si>
  <si>
    <t>10.01.06</t>
  </si>
  <si>
    <t>LÍNEAS TRÁFICO 0.10</t>
  </si>
  <si>
    <t>10.01.07</t>
  </si>
  <si>
    <t>ESTUCO INTERIOR</t>
  </si>
  <si>
    <t>10.01.08</t>
  </si>
  <si>
    <t>TRATAMIENTO DE HUMEDADES POR CAPILARIDAD EN MUROS, CON MORTERO</t>
  </si>
  <si>
    <t>Total PINTURAS</t>
  </si>
  <si>
    <t>CONCRETOS - MORTEROS Y PAÑETES</t>
  </si>
  <si>
    <t>11.01.01</t>
  </si>
  <si>
    <t>FILOS Y DILATACIONES</t>
  </si>
  <si>
    <t>11.01.02</t>
  </si>
  <si>
    <t>PAÑETE LISO MUROS 1:3</t>
  </si>
  <si>
    <t>Total CONCRETOS - MORTEROS Y PAÑETES</t>
  </si>
  <si>
    <t>OTROS</t>
  </si>
  <si>
    <t>HONORARIOS</t>
  </si>
  <si>
    <t>13.01.01</t>
  </si>
  <si>
    <t>ASEO GENERAL</t>
  </si>
  <si>
    <t>Total OTROS</t>
  </si>
  <si>
    <t>FACHADAS Y REVESTIMIENTOS</t>
  </si>
  <si>
    <t>MANTENIMIENTO FACHADA EN BALDOSA</t>
  </si>
  <si>
    <t>Total FACHADAS Y REVESTIMIENTOS</t>
  </si>
  <si>
    <t>SUMINISTRO E INSTALACIÓN DE APARATOS</t>
  </si>
  <si>
    <t>14.01.01</t>
  </si>
  <si>
    <t xml:space="preserve">COMBO SANITARIO SMART </t>
  </si>
  <si>
    <t>14.01.02</t>
  </si>
  <si>
    <t>ASIENTO PARA SANITARIO DIFERENTES MODELOS</t>
  </si>
  <si>
    <t>14.01.03</t>
  </si>
  <si>
    <t>MANTENIMIENTO LAVAMANOS INCLUYE ACCESORIOS</t>
  </si>
  <si>
    <t>14.01.04</t>
  </si>
  <si>
    <t>MANTENIMIENTO SANITARIO DIFERENTES MODELOS INCLUYE ACCESORIOS</t>
  </si>
  <si>
    <t>14.01.05</t>
  </si>
  <si>
    <t>SUMINISTRO E INSTALACION DE BAÑO COMPLETO DE DISCAPACITADOS</t>
  </si>
  <si>
    <t>Total SUMINISTRO E INSTALACIÓN DE APARATOS</t>
  </si>
  <si>
    <t>PISOS</t>
  </si>
  <si>
    <t>15.01.01</t>
  </si>
  <si>
    <t>EMBOQUILLADO DE PISO (existente)</t>
  </si>
  <si>
    <t>15.01.02</t>
  </si>
  <si>
    <t>GUARDAESCOBA CERÁMICA 9X60CM</t>
  </si>
  <si>
    <t>15.01.03</t>
  </si>
  <si>
    <t>PISO CERÁMICA 55.2X55.2CM BAÑOS</t>
  </si>
  <si>
    <t>15.01.04</t>
  </si>
  <si>
    <t>PIRLAN ALUMINIO</t>
  </si>
  <si>
    <t>Total PISOS</t>
  </si>
  <si>
    <t>IMPREVISTOS</t>
  </si>
  <si>
    <t>UTILIDAD</t>
  </si>
  <si>
    <t>ADECUACIÓN Y MANTENIMIENTO DE LA SEDE DE  LA  DELEGACIÓN DEPARTAMENTAL DE CALDAS - MANIZALES, CALDAS</t>
  </si>
  <si>
    <t>COSTO DIRECTO</t>
  </si>
  <si>
    <t>% Total Oficial del A.I.U. (__%)</t>
  </si>
  <si>
    <t>ADMINISTRACIÓN</t>
  </si>
  <si>
    <t>Costo Directo Incluido A.I.U.</t>
  </si>
  <si>
    <t>I.V.A. (SOBRE LA UTILIDAD 19%)</t>
  </si>
  <si>
    <t>Valor Total del Presupuesto (Incluido A.I.U. e I.V.A. sobre la utilidad)</t>
  </si>
  <si>
    <t>Vr. Unitario Propuesto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</si>
</sst>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"/>
    <numFmt numFmtId="165" formatCode="&quot;$&quot;\ #,##0"/>
    <numFmt numFmtId="166" formatCode="&quot;$&quot;\ #,##0.0000"/>
    <numFmt numFmtId="167" formatCode="_-* #,##0_-;\-* #,##0_-;_-* &quot;-&quot;??_-;_-@_-"/>
    <numFmt numFmtId="168" formatCode="_-[$$-240A]\ * #,##0.00_-;\-[$$-240A]\ * #,##0.00_-;_-[$$-240A]\ * &quot;-&quot;??_-;_-@_-"/>
    <numFmt numFmtId="169" formatCode="_([$$-240A]\ * #,##0.00_);_([$$-240A]\ * \(#,##0.00\);_([$$-240A]\ * &quot;-&quot;??_);_(@_)"/>
  </numFmts>
  <fonts count="17">
    <font>
      <sz val="11"/>
      <color rgb="FF000000"/>
      <name val="Calibri"/>
      <charset val="134"/>
    </font>
    <font>
      <b/>
      <sz val="18"/>
      <color indexed="8"/>
      <name val="Calibri"/>
      <charset val="134"/>
    </font>
    <font>
      <sz val="11"/>
      <color indexed="8"/>
      <name val="Calibri"/>
      <charset val="134"/>
    </font>
    <font>
      <b/>
      <sz val="11"/>
      <color rgb="FF000000"/>
      <name val="Calibri"/>
      <charset val="134"/>
    </font>
    <font>
      <sz val="8"/>
      <color rgb="FF000000"/>
      <name val="Tahoma"/>
      <charset val="134"/>
    </font>
    <font>
      <b/>
      <sz val="9"/>
      <color rgb="FF000000"/>
      <name val="Calibri"/>
      <charset val="134"/>
    </font>
    <font>
      <b/>
      <sz val="8"/>
      <color rgb="FF000000"/>
      <name val="Tahoma"/>
      <charset val="134"/>
    </font>
    <font>
      <sz val="8.25"/>
      <color rgb="FF000000"/>
      <name val="Tahoma"/>
      <charset val="134"/>
    </font>
    <font>
      <b/>
      <sz val="8.25"/>
      <color rgb="FF000000"/>
      <name val="Tahoma"/>
      <charset val="134"/>
    </font>
    <font>
      <sz val="11"/>
      <color rgb="FF000000"/>
      <name val="Calibri"/>
      <charset val="134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  <font>
      <b/>
      <sz val="8"/>
      <color rgb="FF000000"/>
      <name val="Arial"/>
      <family val="2"/>
    </font>
    <font>
      <b/>
      <sz val="10"/>
      <name val="Arial"/>
      <family val="2"/>
    </font>
    <font>
      <b/>
      <sz val="9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</cellStyleXfs>
  <cellXfs count="64">
    <xf numFmtId="0" fontId="0" fillId="0" borderId="0" xfId="0"/>
    <xf numFmtId="43" fontId="11" fillId="4" borderId="10" xfId="1" applyFont="1" applyFill="1" applyBorder="1" applyAlignment="1" applyProtection="1">
      <alignment horizontal="center" vertical="center"/>
    </xf>
    <xf numFmtId="167" fontId="11" fillId="4" borderId="1" xfId="1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4" fillId="0" borderId="7" xfId="0" applyFont="1" applyBorder="1" applyAlignment="1" applyProtection="1">
      <alignment horizontal="center"/>
      <protection locked="0"/>
    </xf>
    <xf numFmtId="164" fontId="6" fillId="4" borderId="9" xfId="0" applyNumberFormat="1" applyFont="1" applyFill="1" applyBorder="1" applyAlignment="1" applyProtection="1">
      <alignment vertical="center" wrapText="1"/>
      <protection locked="0"/>
    </xf>
    <xf numFmtId="164" fontId="6" fillId="0" borderId="9" xfId="0" applyNumberFormat="1" applyFont="1" applyBorder="1" applyAlignment="1" applyProtection="1">
      <alignment vertical="center" wrapText="1"/>
      <protection locked="0"/>
    </xf>
    <xf numFmtId="165" fontId="7" fillId="0" borderId="9" xfId="0" applyNumberFormat="1" applyFont="1" applyBorder="1" applyAlignment="1" applyProtection="1">
      <alignment vertical="center" wrapText="1"/>
      <protection locked="0"/>
    </xf>
    <xf numFmtId="165" fontId="7" fillId="2" borderId="9" xfId="0" applyNumberFormat="1" applyFont="1" applyFill="1" applyBorder="1" applyAlignment="1" applyProtection="1">
      <alignment vertical="center" wrapText="1"/>
      <protection locked="0"/>
    </xf>
    <xf numFmtId="165" fontId="8" fillId="0" borderId="9" xfId="0" applyNumberFormat="1" applyFont="1" applyBorder="1" applyAlignment="1" applyProtection="1">
      <alignment vertical="center" wrapText="1"/>
      <protection locked="0"/>
    </xf>
    <xf numFmtId="165" fontId="6" fillId="0" borderId="9" xfId="0" applyNumberFormat="1" applyFont="1" applyBorder="1" applyAlignment="1" applyProtection="1">
      <alignment vertical="center" wrapText="1"/>
      <protection locked="0"/>
    </xf>
    <xf numFmtId="164" fontId="8" fillId="0" borderId="9" xfId="0" applyNumberFormat="1" applyFont="1" applyBorder="1" applyAlignment="1" applyProtection="1">
      <alignment vertical="center" wrapText="1"/>
      <protection locked="0"/>
    </xf>
    <xf numFmtId="167" fontId="11" fillId="4" borderId="1" xfId="1" applyNumberFormat="1" applyFont="1" applyFill="1" applyBorder="1" applyAlignment="1" applyProtection="1">
      <alignment horizontal="center" vertical="center"/>
      <protection locked="0"/>
    </xf>
    <xf numFmtId="10" fontId="13" fillId="6" borderId="9" xfId="0" applyNumberFormat="1" applyFont="1" applyFill="1" applyBorder="1" applyAlignment="1" applyProtection="1">
      <alignment vertical="center"/>
      <protection locked="0"/>
    </xf>
    <xf numFmtId="168" fontId="13" fillId="0" borderId="9" xfId="0" applyNumberFormat="1" applyFont="1" applyBorder="1" applyAlignment="1" applyProtection="1">
      <alignment horizontal="right" vertical="center" wrapText="1"/>
      <protection locked="0"/>
    </xf>
    <xf numFmtId="169" fontId="15" fillId="7" borderId="9" xfId="2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166" fontId="0" fillId="0" borderId="0" xfId="0" applyNumberFormat="1" applyProtection="1">
      <protection locked="0"/>
    </xf>
    <xf numFmtId="0" fontId="1" fillId="0" borderId="2" xfId="0" applyFont="1" applyBorder="1" applyAlignment="1" applyProtection="1">
      <alignment wrapText="1"/>
      <protection locked="0"/>
    </xf>
    <xf numFmtId="0" fontId="2" fillId="0" borderId="0" xfId="0" applyFont="1" applyAlignment="1" applyProtection="1">
      <alignment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16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Protection="1"/>
    <xf numFmtId="0" fontId="1" fillId="0" borderId="2" xfId="0" applyFont="1" applyBorder="1" applyAlignment="1" applyProtection="1">
      <alignment horizontal="center" wrapText="1"/>
    </xf>
    <xf numFmtId="0" fontId="0" fillId="0" borderId="4" xfId="0" applyBorder="1" applyProtection="1"/>
    <xf numFmtId="0" fontId="2" fillId="0" borderId="0" xfId="0" applyFont="1" applyAlignment="1" applyProtection="1">
      <alignment horizontal="center" wrapText="1"/>
    </xf>
    <xf numFmtId="0" fontId="0" fillId="0" borderId="6" xfId="0" applyBorder="1" applyProtection="1"/>
    <xf numFmtId="0" fontId="4" fillId="0" borderId="7" xfId="0" applyFont="1" applyBorder="1" applyAlignment="1" applyProtection="1">
      <alignment horizontal="center"/>
    </xf>
    <xf numFmtId="0" fontId="0" fillId="0" borderId="0" xfId="0" applyProtection="1"/>
    <xf numFmtId="0" fontId="0" fillId="0" borderId="0" xfId="0" applyAlignment="1" applyProtection="1">
      <alignment wrapText="1"/>
    </xf>
    <xf numFmtId="0" fontId="5" fillId="3" borderId="9" xfId="0" applyFont="1" applyFill="1" applyBorder="1" applyAlignment="1" applyProtection="1">
      <alignment horizontal="center" vertical="center"/>
    </xf>
    <xf numFmtId="0" fontId="5" fillId="3" borderId="9" xfId="0" applyFont="1" applyFill="1" applyBorder="1" applyAlignment="1" applyProtection="1">
      <alignment horizontal="center" vertical="center" wrapText="1"/>
    </xf>
    <xf numFmtId="0" fontId="6" fillId="4" borderId="9" xfId="0" applyFont="1" applyFill="1" applyBorder="1" applyAlignment="1" applyProtection="1">
      <alignment vertical="center" wrapText="1"/>
    </xf>
    <xf numFmtId="164" fontId="6" fillId="4" borderId="9" xfId="0" applyNumberFormat="1" applyFont="1" applyFill="1" applyBorder="1" applyAlignment="1" applyProtection="1">
      <alignment vertical="center" wrapText="1"/>
    </xf>
    <xf numFmtId="0" fontId="6" fillId="0" borderId="9" xfId="0" applyFont="1" applyBorder="1" applyAlignment="1" applyProtection="1">
      <alignment vertical="center" wrapText="1"/>
    </xf>
    <xf numFmtId="164" fontId="6" fillId="0" borderId="9" xfId="0" applyNumberFormat="1" applyFont="1" applyBorder="1" applyAlignment="1" applyProtection="1">
      <alignment vertical="center" wrapText="1"/>
    </xf>
    <xf numFmtId="0" fontId="7" fillId="0" borderId="9" xfId="0" applyFont="1" applyBorder="1" applyAlignment="1" applyProtection="1">
      <alignment vertical="center" wrapText="1"/>
    </xf>
    <xf numFmtId="4" fontId="7" fillId="0" borderId="9" xfId="0" applyNumberFormat="1" applyFont="1" applyBorder="1" applyAlignment="1" applyProtection="1">
      <alignment vertical="center" wrapText="1"/>
    </xf>
    <xf numFmtId="165" fontId="7" fillId="0" borderId="9" xfId="0" applyNumberFormat="1" applyFont="1" applyBorder="1" applyAlignment="1" applyProtection="1">
      <alignment vertical="center" wrapText="1"/>
    </xf>
    <xf numFmtId="165" fontId="7" fillId="2" borderId="9" xfId="0" applyNumberFormat="1" applyFont="1" applyFill="1" applyBorder="1" applyAlignment="1" applyProtection="1">
      <alignment vertical="center" wrapText="1"/>
    </xf>
    <xf numFmtId="0" fontId="7" fillId="0" borderId="9" xfId="0" applyFont="1" applyBorder="1" applyAlignment="1" applyProtection="1">
      <alignment horizontal="left" vertical="center" wrapText="1"/>
    </xf>
    <xf numFmtId="0" fontId="8" fillId="0" borderId="9" xfId="0" applyFont="1" applyBorder="1" applyAlignment="1" applyProtection="1">
      <alignment vertical="center" wrapText="1"/>
    </xf>
    <xf numFmtId="165" fontId="8" fillId="0" borderId="9" xfId="0" applyNumberFormat="1" applyFont="1" applyBorder="1" applyAlignment="1" applyProtection="1">
      <alignment vertical="center" wrapText="1"/>
    </xf>
    <xf numFmtId="165" fontId="6" fillId="0" borderId="9" xfId="0" applyNumberFormat="1" applyFont="1" applyBorder="1" applyAlignment="1" applyProtection="1">
      <alignment vertical="center" wrapText="1"/>
    </xf>
    <xf numFmtId="164" fontId="8" fillId="0" borderId="9" xfId="0" applyNumberFormat="1" applyFont="1" applyBorder="1" applyAlignment="1" applyProtection="1">
      <alignment vertical="center" wrapText="1"/>
    </xf>
    <xf numFmtId="0" fontId="10" fillId="4" borderId="10" xfId="0" applyFont="1" applyFill="1" applyBorder="1" applyAlignment="1" applyProtection="1">
      <alignment horizontal="left" vertical="center"/>
    </xf>
    <xf numFmtId="0" fontId="11" fillId="4" borderId="10" xfId="0" applyFont="1" applyFill="1" applyBorder="1" applyAlignment="1" applyProtection="1">
      <alignment horizontal="center" vertical="center"/>
    </xf>
    <xf numFmtId="0" fontId="11" fillId="5" borderId="11" xfId="0" applyFont="1" applyFill="1" applyBorder="1" applyAlignment="1" applyProtection="1">
      <alignment horizontal="center" vertical="center" wrapText="1"/>
    </xf>
    <xf numFmtId="0" fontId="11" fillId="5" borderId="9" xfId="0" applyFont="1" applyFill="1" applyBorder="1" applyAlignment="1" applyProtection="1">
      <alignment horizontal="center" vertical="center" wrapText="1"/>
    </xf>
    <xf numFmtId="0" fontId="12" fillId="5" borderId="9" xfId="0" applyFont="1" applyFill="1" applyBorder="1" applyAlignment="1" applyProtection="1">
      <alignment horizontal="left" vertical="center" wrapText="1"/>
    </xf>
    <xf numFmtId="10" fontId="13" fillId="6" borderId="9" xfId="0" applyNumberFormat="1" applyFont="1" applyFill="1" applyBorder="1" applyAlignment="1" applyProtection="1">
      <alignment vertical="center"/>
    </xf>
    <xf numFmtId="0" fontId="14" fillId="7" borderId="11" xfId="0" applyFont="1" applyFill="1" applyBorder="1" applyAlignment="1" applyProtection="1">
      <alignment horizontal="center" vertical="center"/>
    </xf>
    <xf numFmtId="0" fontId="14" fillId="7" borderId="9" xfId="0" applyFont="1" applyFill="1" applyBorder="1" applyAlignment="1" applyProtection="1">
      <alignment horizontal="center" vertical="center"/>
    </xf>
    <xf numFmtId="0" fontId="12" fillId="5" borderId="11" xfId="0" applyFont="1" applyFill="1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</xf>
    <xf numFmtId="0" fontId="0" fillId="0" borderId="3" xfId="0" applyBorder="1" applyProtection="1"/>
    <xf numFmtId="0" fontId="0" fillId="0" borderId="5" xfId="0" applyBorder="1" applyProtection="1"/>
    <xf numFmtId="0" fontId="3" fillId="0" borderId="5" xfId="0" applyFont="1" applyBorder="1" applyProtection="1"/>
    <xf numFmtId="0" fontId="0" fillId="0" borderId="8" xfId="0" applyBorder="1" applyProtection="1"/>
    <xf numFmtId="165" fontId="7" fillId="0" borderId="9" xfId="0" applyNumberFormat="1" applyFont="1" applyBorder="1" applyAlignment="1" applyProtection="1">
      <alignment horizontal="right" vertical="center" wrapText="1"/>
    </xf>
    <xf numFmtId="164" fontId="6" fillId="4" borderId="10" xfId="0" applyNumberFormat="1" applyFont="1" applyFill="1" applyBorder="1" applyAlignment="1" applyProtection="1">
      <alignment vertical="center" wrapText="1"/>
    </xf>
    <xf numFmtId="168" fontId="13" fillId="0" borderId="9" xfId="0" applyNumberFormat="1" applyFont="1" applyBorder="1" applyAlignment="1" applyProtection="1">
      <alignment horizontal="right" vertical="center" wrapText="1"/>
    </xf>
    <xf numFmtId="169" fontId="15" fillId="7" borderId="9" xfId="2" applyNumberFormat="1" applyFont="1" applyFill="1" applyBorder="1" applyAlignment="1" applyProtection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76199</xdr:colOff>
      <xdr:row>0</xdr:row>
      <xdr:rowOff>57151</xdr:rowOff>
    </xdr:from>
    <xdr:to>
      <xdr:col>1</xdr:col>
      <xdr:colOff>228599</xdr:colOff>
      <xdr:row>2</xdr:row>
      <xdr:rowOff>38101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F8CDE62-0A08-44F7-8460-F5BDBFDEDACD}"/>
            </a:ext>
          </a:extLst>
        </xdr:cNvPr>
        <xdr:cNvPicPr/>
      </xdr:nvPicPr>
      <xdr:blipFill>
        <a:blip xmlns:r="http://schemas.openxmlformats.org/officeDocument/2006/relationships" r:embed="rId1" cstate="print"/>
        <a:srcRect l="22441" t="24458" r="18677" b="15305"/>
        <a:stretch>
          <a:fillRect/>
        </a:stretch>
      </xdr:blipFill>
      <xdr:spPr bwMode="auto">
        <a:xfrm>
          <a:off x="76199" y="57151"/>
          <a:ext cx="714375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9"/>
  <sheetViews>
    <sheetView showGridLines="0" tabSelected="1" workbookViewId="0">
      <selection activeCell="G15" sqref="G15"/>
    </sheetView>
  </sheetViews>
  <sheetFormatPr baseColWidth="10" defaultColWidth="34.28515625" defaultRowHeight="15"/>
  <cols>
    <col min="1" max="1" width="8.42578125" style="3" customWidth="1"/>
    <col min="2" max="2" width="52.28515625" style="16" customWidth="1"/>
    <col min="3" max="3" width="7.7109375" style="3" customWidth="1"/>
    <col min="4" max="4" width="7.28515625" style="3" customWidth="1"/>
    <col min="5" max="5" width="11.28515625" style="3" customWidth="1"/>
    <col min="6" max="6" width="10" style="3" customWidth="1"/>
    <col min="7" max="7" width="17.28515625" style="3" customWidth="1"/>
    <col min="8" max="8" width="12" style="3" customWidth="1"/>
    <col min="9" max="16384" width="34.28515625" style="3"/>
  </cols>
  <sheetData>
    <row r="1" spans="1:7" ht="23.25">
      <c r="A1" s="23"/>
      <c r="B1" s="24" t="s">
        <v>0</v>
      </c>
      <c r="C1" s="24"/>
      <c r="D1" s="24"/>
      <c r="E1" s="24"/>
      <c r="F1" s="19"/>
      <c r="G1" s="56"/>
    </row>
    <row r="2" spans="1:7" ht="17.25" customHeight="1">
      <c r="A2" s="25"/>
      <c r="B2" s="26" t="s">
        <v>1</v>
      </c>
      <c r="C2" s="26"/>
      <c r="D2" s="26"/>
      <c r="E2" s="26"/>
      <c r="F2" s="20"/>
      <c r="G2" s="57"/>
    </row>
    <row r="3" spans="1:7" ht="29.25" customHeight="1">
      <c r="A3" s="25"/>
      <c r="B3" s="26" t="s">
        <v>185</v>
      </c>
      <c r="C3" s="26"/>
      <c r="D3" s="26"/>
      <c r="E3" s="26"/>
      <c r="F3" s="21"/>
      <c r="G3" s="58"/>
    </row>
    <row r="4" spans="1:7" ht="6.75" customHeight="1">
      <c r="A4" s="27"/>
      <c r="B4" s="28"/>
      <c r="C4" s="28"/>
      <c r="D4" s="28"/>
      <c r="E4" s="28"/>
      <c r="F4" s="4"/>
      <c r="G4" s="59"/>
    </row>
    <row r="5" spans="1:7">
      <c r="A5" s="29"/>
      <c r="B5" s="30"/>
      <c r="C5" s="29"/>
      <c r="D5" s="29"/>
      <c r="E5" s="29"/>
      <c r="G5" s="29"/>
    </row>
    <row r="6" spans="1:7" ht="24">
      <c r="A6" s="31" t="s">
        <v>2</v>
      </c>
      <c r="B6" s="32" t="s">
        <v>3</v>
      </c>
      <c r="C6" s="32" t="s">
        <v>4</v>
      </c>
      <c r="D6" s="32" t="s">
        <v>5</v>
      </c>
      <c r="E6" s="32" t="s">
        <v>6</v>
      </c>
      <c r="F6" s="22" t="s">
        <v>192</v>
      </c>
      <c r="G6" s="32" t="s">
        <v>7</v>
      </c>
    </row>
    <row r="7" spans="1:7">
      <c r="A7" s="33">
        <v>1</v>
      </c>
      <c r="B7" s="33" t="s">
        <v>8</v>
      </c>
      <c r="C7" s="33"/>
      <c r="D7" s="33"/>
      <c r="E7" s="34"/>
      <c r="F7" s="5"/>
      <c r="G7" s="34"/>
    </row>
    <row r="8" spans="1:7">
      <c r="A8" s="35">
        <v>1.01</v>
      </c>
      <c r="B8" s="35" t="s">
        <v>8</v>
      </c>
      <c r="C8" s="35"/>
      <c r="D8" s="35"/>
      <c r="E8" s="36"/>
      <c r="F8" s="6"/>
      <c r="G8" s="36"/>
    </row>
    <row r="9" spans="1:7">
      <c r="A9" s="37" t="s">
        <v>9</v>
      </c>
      <c r="B9" s="37" t="s">
        <v>10</v>
      </c>
      <c r="C9" s="37" t="s">
        <v>11</v>
      </c>
      <c r="D9" s="38">
        <v>12</v>
      </c>
      <c r="E9" s="39">
        <v>18672</v>
      </c>
      <c r="F9" s="7"/>
      <c r="G9" s="60">
        <f>ROUND((D9*F9),0)</f>
        <v>0</v>
      </c>
    </row>
    <row r="10" spans="1:7" ht="21">
      <c r="A10" s="37" t="s">
        <v>12</v>
      </c>
      <c r="B10" s="37" t="s">
        <v>13</v>
      </c>
      <c r="C10" s="37" t="s">
        <v>14</v>
      </c>
      <c r="D10" s="38">
        <v>30</v>
      </c>
      <c r="E10" s="39">
        <v>26476</v>
      </c>
      <c r="F10" s="7"/>
      <c r="G10" s="60">
        <f t="shared" ref="G10:G20" si="0">ROUND((D10*F10),0)</f>
        <v>0</v>
      </c>
    </row>
    <row r="11" spans="1:7" ht="21">
      <c r="A11" s="37" t="s">
        <v>15</v>
      </c>
      <c r="B11" s="37" t="s">
        <v>16</v>
      </c>
      <c r="C11" s="37" t="s">
        <v>14</v>
      </c>
      <c r="D11" s="38">
        <v>45</v>
      </c>
      <c r="E11" s="40">
        <v>23850</v>
      </c>
      <c r="F11" s="8"/>
      <c r="G11" s="60">
        <f t="shared" si="0"/>
        <v>0</v>
      </c>
    </row>
    <row r="12" spans="1:7">
      <c r="A12" s="37" t="s">
        <v>17</v>
      </c>
      <c r="B12" s="37" t="s">
        <v>18</v>
      </c>
      <c r="C12" s="37" t="s">
        <v>14</v>
      </c>
      <c r="D12" s="38">
        <v>3.6</v>
      </c>
      <c r="E12" s="39">
        <v>46675</v>
      </c>
      <c r="F12" s="7"/>
      <c r="G12" s="60">
        <f t="shared" si="0"/>
        <v>0</v>
      </c>
    </row>
    <row r="13" spans="1:7" ht="21">
      <c r="A13" s="37" t="s">
        <v>19</v>
      </c>
      <c r="B13" s="37" t="s">
        <v>20</v>
      </c>
      <c r="C13" s="37" t="s">
        <v>21</v>
      </c>
      <c r="D13" s="38">
        <v>2</v>
      </c>
      <c r="E13" s="39">
        <v>19848</v>
      </c>
      <c r="F13" s="7"/>
      <c r="G13" s="60">
        <f t="shared" si="0"/>
        <v>0</v>
      </c>
    </row>
    <row r="14" spans="1:7">
      <c r="A14" s="37" t="s">
        <v>22</v>
      </c>
      <c r="B14" s="37" t="s">
        <v>23</v>
      </c>
      <c r="C14" s="37" t="s">
        <v>21</v>
      </c>
      <c r="D14" s="38">
        <v>1</v>
      </c>
      <c r="E14" s="39">
        <v>14042</v>
      </c>
      <c r="F14" s="7"/>
      <c r="G14" s="60">
        <f t="shared" si="0"/>
        <v>0</v>
      </c>
    </row>
    <row r="15" spans="1:7">
      <c r="A15" s="37" t="s">
        <v>24</v>
      </c>
      <c r="B15" s="37" t="s">
        <v>25</v>
      </c>
      <c r="C15" s="37" t="s">
        <v>11</v>
      </c>
      <c r="D15" s="38">
        <v>8</v>
      </c>
      <c r="E15" s="39">
        <v>9305</v>
      </c>
      <c r="F15" s="7"/>
      <c r="G15" s="60">
        <f t="shared" si="0"/>
        <v>0</v>
      </c>
    </row>
    <row r="16" spans="1:7">
      <c r="A16" s="37" t="s">
        <v>26</v>
      </c>
      <c r="B16" s="37" t="s">
        <v>27</v>
      </c>
      <c r="C16" s="37" t="s">
        <v>11</v>
      </c>
      <c r="D16" s="38">
        <f>2*3.6</f>
        <v>7.2</v>
      </c>
      <c r="E16" s="39">
        <v>21697</v>
      </c>
      <c r="F16" s="7"/>
      <c r="G16" s="60">
        <f t="shared" si="0"/>
        <v>0</v>
      </c>
    </row>
    <row r="17" spans="1:7">
      <c r="A17" s="37" t="s">
        <v>28</v>
      </c>
      <c r="B17" s="37" t="s">
        <v>29</v>
      </c>
      <c r="C17" s="37" t="s">
        <v>14</v>
      </c>
      <c r="D17" s="38">
        <v>50</v>
      </c>
      <c r="E17" s="39">
        <v>25236</v>
      </c>
      <c r="F17" s="7"/>
      <c r="G17" s="60">
        <f t="shared" si="0"/>
        <v>0</v>
      </c>
    </row>
    <row r="18" spans="1:7">
      <c r="A18" s="37" t="s">
        <v>30</v>
      </c>
      <c r="B18" s="37" t="s">
        <v>31</v>
      </c>
      <c r="C18" s="37" t="s">
        <v>21</v>
      </c>
      <c r="D18" s="38">
        <v>1</v>
      </c>
      <c r="E18" s="39">
        <v>19340</v>
      </c>
      <c r="F18" s="7"/>
      <c r="G18" s="60">
        <f t="shared" si="0"/>
        <v>0</v>
      </c>
    </row>
    <row r="19" spans="1:7">
      <c r="A19" s="37" t="s">
        <v>32</v>
      </c>
      <c r="B19" s="41" t="s">
        <v>33</v>
      </c>
      <c r="C19" s="37" t="s">
        <v>11</v>
      </c>
      <c r="D19" s="38">
        <f>+(6.5*15)+(8*15)</f>
        <v>217.5</v>
      </c>
      <c r="E19" s="39">
        <v>14497</v>
      </c>
      <c r="F19" s="7"/>
      <c r="G19" s="60">
        <f t="shared" si="0"/>
        <v>0</v>
      </c>
    </row>
    <row r="20" spans="1:7">
      <c r="A20" s="37" t="s">
        <v>34</v>
      </c>
      <c r="B20" s="37" t="s">
        <v>35</v>
      </c>
      <c r="C20" s="37" t="s">
        <v>21</v>
      </c>
      <c r="D20" s="38">
        <v>1</v>
      </c>
      <c r="E20" s="39">
        <v>185000</v>
      </c>
      <c r="F20" s="7"/>
      <c r="G20" s="60">
        <f t="shared" si="0"/>
        <v>0</v>
      </c>
    </row>
    <row r="21" spans="1:7">
      <c r="A21" s="33"/>
      <c r="B21" s="33" t="s">
        <v>36</v>
      </c>
      <c r="C21" s="33"/>
      <c r="D21" s="33"/>
      <c r="E21" s="34"/>
      <c r="F21" s="5"/>
      <c r="G21" s="34">
        <f>ROUND(SUM(G9:G20),0)</f>
        <v>0</v>
      </c>
    </row>
    <row r="22" spans="1:7">
      <c r="A22" s="42"/>
      <c r="B22" s="42"/>
      <c r="C22" s="42"/>
      <c r="D22" s="42"/>
      <c r="E22" s="43"/>
      <c r="F22" s="9"/>
      <c r="G22" s="43"/>
    </row>
    <row r="23" spans="1:7">
      <c r="A23" s="33">
        <v>2</v>
      </c>
      <c r="B23" s="33" t="s">
        <v>37</v>
      </c>
      <c r="C23" s="33"/>
      <c r="D23" s="33"/>
      <c r="E23" s="34"/>
      <c r="F23" s="5"/>
      <c r="G23" s="34"/>
    </row>
    <row r="24" spans="1:7">
      <c r="A24" s="35">
        <v>2.0099999999999998</v>
      </c>
      <c r="B24" s="35" t="s">
        <v>37</v>
      </c>
      <c r="C24" s="35"/>
      <c r="D24" s="35"/>
      <c r="E24" s="44"/>
      <c r="F24" s="10"/>
      <c r="G24" s="44"/>
    </row>
    <row r="25" spans="1:7">
      <c r="A25" s="37" t="s">
        <v>38</v>
      </c>
      <c r="B25" s="37" t="s">
        <v>39</v>
      </c>
      <c r="C25" s="37" t="s">
        <v>11</v>
      </c>
      <c r="D25" s="38">
        <v>20</v>
      </c>
      <c r="E25" s="39">
        <v>77607</v>
      </c>
      <c r="F25" s="7"/>
      <c r="G25" s="60">
        <f t="shared" ref="G25" si="1">ROUND((D25*F25),0)</f>
        <v>0</v>
      </c>
    </row>
    <row r="26" spans="1:7">
      <c r="A26" s="33"/>
      <c r="B26" s="33" t="s">
        <v>40</v>
      </c>
      <c r="C26" s="33"/>
      <c r="D26" s="33"/>
      <c r="E26" s="34"/>
      <c r="F26" s="5"/>
      <c r="G26" s="34">
        <f>ROUND(SUM(G25:G25),0)</f>
        <v>0</v>
      </c>
    </row>
    <row r="27" spans="1:7">
      <c r="A27" s="42"/>
      <c r="B27" s="42"/>
      <c r="C27" s="42"/>
      <c r="D27" s="42"/>
      <c r="E27" s="43"/>
      <c r="F27" s="9"/>
      <c r="G27" s="43"/>
    </row>
    <row r="28" spans="1:7">
      <c r="A28" s="33">
        <v>3</v>
      </c>
      <c r="B28" s="33" t="s">
        <v>41</v>
      </c>
      <c r="C28" s="33"/>
      <c r="D28" s="33"/>
      <c r="E28" s="34"/>
      <c r="F28" s="5"/>
      <c r="G28" s="34"/>
    </row>
    <row r="29" spans="1:7">
      <c r="A29" s="35">
        <v>3.01</v>
      </c>
      <c r="B29" s="35" t="s">
        <v>41</v>
      </c>
      <c r="C29" s="35"/>
      <c r="D29" s="35"/>
      <c r="E29" s="44"/>
      <c r="F29" s="10"/>
      <c r="G29" s="44"/>
    </row>
    <row r="30" spans="1:7">
      <c r="A30" s="37" t="s">
        <v>42</v>
      </c>
      <c r="B30" s="37" t="s">
        <v>43</v>
      </c>
      <c r="C30" s="37" t="s">
        <v>14</v>
      </c>
      <c r="D30" s="38">
        <v>32</v>
      </c>
      <c r="E30" s="39">
        <v>103370</v>
      </c>
      <c r="F30" s="7"/>
      <c r="G30" s="60">
        <f t="shared" ref="G30:G37" si="2">ROUND((D30*F30),0)</f>
        <v>0</v>
      </c>
    </row>
    <row r="31" spans="1:7" ht="21">
      <c r="A31" s="37" t="s">
        <v>44</v>
      </c>
      <c r="B31" s="37" t="s">
        <v>45</v>
      </c>
      <c r="C31" s="37" t="s">
        <v>11</v>
      </c>
      <c r="D31" s="38">
        <v>217.5</v>
      </c>
      <c r="E31" s="39">
        <v>31250</v>
      </c>
      <c r="F31" s="7"/>
      <c r="G31" s="60">
        <f t="shared" si="2"/>
        <v>0</v>
      </c>
    </row>
    <row r="32" spans="1:7">
      <c r="A32" s="37" t="s">
        <v>46</v>
      </c>
      <c r="B32" s="37" t="s">
        <v>47</v>
      </c>
      <c r="C32" s="37" t="s">
        <v>14</v>
      </c>
      <c r="D32" s="38">
        <f>+(12*7.5)+(30)+(10*15)</f>
        <v>270</v>
      </c>
      <c r="E32" s="39">
        <v>29911</v>
      </c>
      <c r="F32" s="7"/>
      <c r="G32" s="60">
        <f t="shared" si="2"/>
        <v>0</v>
      </c>
    </row>
    <row r="33" spans="1:7" ht="52.5">
      <c r="A33" s="37" t="s">
        <v>48</v>
      </c>
      <c r="B33" s="37" t="s">
        <v>49</v>
      </c>
      <c r="C33" s="37" t="s">
        <v>21</v>
      </c>
      <c r="D33" s="38">
        <v>20</v>
      </c>
      <c r="E33" s="39">
        <v>421149</v>
      </c>
      <c r="F33" s="7"/>
      <c r="G33" s="60">
        <f t="shared" si="2"/>
        <v>0</v>
      </c>
    </row>
    <row r="34" spans="1:7">
      <c r="A34" s="37" t="s">
        <v>50</v>
      </c>
      <c r="B34" s="37" t="s">
        <v>51</v>
      </c>
      <c r="C34" s="37" t="s">
        <v>11</v>
      </c>
      <c r="D34" s="38">
        <v>217.5</v>
      </c>
      <c r="E34" s="39">
        <v>128860</v>
      </c>
      <c r="F34" s="7"/>
      <c r="G34" s="60">
        <f t="shared" si="2"/>
        <v>0</v>
      </c>
    </row>
    <row r="35" spans="1:7" ht="21">
      <c r="A35" s="37" t="s">
        <v>52</v>
      </c>
      <c r="B35" s="37" t="s">
        <v>53</v>
      </c>
      <c r="C35" s="37" t="s">
        <v>14</v>
      </c>
      <c r="D35" s="38">
        <v>30</v>
      </c>
      <c r="E35" s="39">
        <v>34905</v>
      </c>
      <c r="F35" s="7"/>
      <c r="G35" s="60">
        <f t="shared" si="2"/>
        <v>0</v>
      </c>
    </row>
    <row r="36" spans="1:7">
      <c r="A36" s="37" t="s">
        <v>54</v>
      </c>
      <c r="B36" s="37" t="s">
        <v>55</v>
      </c>
      <c r="C36" s="37" t="s">
        <v>11</v>
      </c>
      <c r="D36" s="38">
        <f>13*13</f>
        <v>169</v>
      </c>
      <c r="E36" s="39">
        <v>34250</v>
      </c>
      <c r="F36" s="7"/>
      <c r="G36" s="60">
        <f t="shared" si="2"/>
        <v>0</v>
      </c>
    </row>
    <row r="37" spans="1:7" ht="31.5">
      <c r="A37" s="37" t="s">
        <v>56</v>
      </c>
      <c r="B37" s="37" t="s">
        <v>57</v>
      </c>
      <c r="C37" s="37" t="s">
        <v>58</v>
      </c>
      <c r="D37" s="38">
        <v>30</v>
      </c>
      <c r="E37" s="39">
        <v>95105</v>
      </c>
      <c r="F37" s="7"/>
      <c r="G37" s="60">
        <f t="shared" si="2"/>
        <v>0</v>
      </c>
    </row>
    <row r="38" spans="1:7">
      <c r="A38" s="33"/>
      <c r="B38" s="33" t="s">
        <v>59</v>
      </c>
      <c r="C38" s="33"/>
      <c r="D38" s="33"/>
      <c r="E38" s="34"/>
      <c r="F38" s="5"/>
      <c r="G38" s="34">
        <f>ROUND(SUM(G30:G37),0)</f>
        <v>0</v>
      </c>
    </row>
    <row r="39" spans="1:7">
      <c r="A39" s="42"/>
      <c r="B39" s="42"/>
      <c r="C39" s="42"/>
      <c r="D39" s="42"/>
      <c r="E39" s="43"/>
      <c r="F39" s="9"/>
      <c r="G39" s="43"/>
    </row>
    <row r="40" spans="1:7">
      <c r="A40" s="33">
        <v>4</v>
      </c>
      <c r="B40" s="33" t="s">
        <v>60</v>
      </c>
      <c r="C40" s="33"/>
      <c r="D40" s="33"/>
      <c r="E40" s="34"/>
      <c r="F40" s="5"/>
      <c r="G40" s="34"/>
    </row>
    <row r="41" spans="1:7">
      <c r="A41" s="35">
        <v>4.01</v>
      </c>
      <c r="B41" s="35" t="s">
        <v>60</v>
      </c>
      <c r="C41" s="35"/>
      <c r="D41" s="35"/>
      <c r="E41" s="44"/>
      <c r="F41" s="10"/>
      <c r="G41" s="44"/>
    </row>
    <row r="42" spans="1:7">
      <c r="A42" s="37" t="s">
        <v>61</v>
      </c>
      <c r="B42" s="37" t="s">
        <v>62</v>
      </c>
      <c r="C42" s="37" t="s">
        <v>11</v>
      </c>
      <c r="D42" s="38">
        <v>15</v>
      </c>
      <c r="E42" s="39">
        <v>80194</v>
      </c>
      <c r="F42" s="7"/>
      <c r="G42" s="60">
        <f t="shared" ref="G42" si="3">ROUND((D42*F42),0)</f>
        <v>0</v>
      </c>
    </row>
    <row r="43" spans="1:7">
      <c r="A43" s="33"/>
      <c r="B43" s="33" t="s">
        <v>63</v>
      </c>
      <c r="C43" s="33"/>
      <c r="D43" s="33"/>
      <c r="E43" s="34"/>
      <c r="F43" s="5"/>
      <c r="G43" s="34">
        <f>ROUND(SUM(G42),0)</f>
        <v>0</v>
      </c>
    </row>
    <row r="44" spans="1:7">
      <c r="A44" s="42"/>
      <c r="B44" s="42"/>
      <c r="C44" s="42"/>
      <c r="D44" s="42"/>
      <c r="E44" s="43"/>
      <c r="F44" s="9"/>
      <c r="G44" s="43"/>
    </row>
    <row r="45" spans="1:7">
      <c r="A45" s="33">
        <v>5</v>
      </c>
      <c r="B45" s="33" t="s">
        <v>64</v>
      </c>
      <c r="C45" s="33"/>
      <c r="D45" s="33"/>
      <c r="E45" s="34"/>
      <c r="F45" s="5"/>
      <c r="G45" s="34"/>
    </row>
    <row r="46" spans="1:7">
      <c r="A46" s="35">
        <v>5.01</v>
      </c>
      <c r="B46" s="35" t="s">
        <v>64</v>
      </c>
      <c r="C46" s="35"/>
      <c r="D46" s="35"/>
      <c r="E46" s="44"/>
      <c r="F46" s="10"/>
      <c r="G46" s="44"/>
    </row>
    <row r="47" spans="1:7">
      <c r="A47" s="37" t="s">
        <v>65</v>
      </c>
      <c r="B47" s="37" t="s">
        <v>66</v>
      </c>
      <c r="C47" s="37" t="s">
        <v>11</v>
      </c>
      <c r="D47" s="38">
        <v>10</v>
      </c>
      <c r="E47" s="39">
        <v>100300</v>
      </c>
      <c r="F47" s="7"/>
      <c r="G47" s="60">
        <f t="shared" ref="G47:G50" si="4">ROUND((D47*F47),0)</f>
        <v>0</v>
      </c>
    </row>
    <row r="48" spans="1:7">
      <c r="A48" s="37" t="s">
        <v>67</v>
      </c>
      <c r="B48" s="37" t="s">
        <v>68</v>
      </c>
      <c r="C48" s="37" t="s">
        <v>11</v>
      </c>
      <c r="D48" s="38">
        <v>16</v>
      </c>
      <c r="E48" s="39">
        <v>61634</v>
      </c>
      <c r="F48" s="7"/>
      <c r="G48" s="60">
        <f t="shared" si="4"/>
        <v>0</v>
      </c>
    </row>
    <row r="49" spans="1:7">
      <c r="A49" s="37" t="s">
        <v>69</v>
      </c>
      <c r="B49" s="37" t="s">
        <v>70</v>
      </c>
      <c r="C49" s="37" t="s">
        <v>21</v>
      </c>
      <c r="D49" s="38">
        <v>4</v>
      </c>
      <c r="E49" s="39">
        <v>161742</v>
      </c>
      <c r="F49" s="7"/>
      <c r="G49" s="60">
        <f t="shared" si="4"/>
        <v>0</v>
      </c>
    </row>
    <row r="50" spans="1:7">
      <c r="A50" s="37" t="s">
        <v>71</v>
      </c>
      <c r="B50" s="37" t="s">
        <v>72</v>
      </c>
      <c r="C50" s="37" t="s">
        <v>21</v>
      </c>
      <c r="D50" s="38">
        <v>2</v>
      </c>
      <c r="E50" s="39">
        <v>10734</v>
      </c>
      <c r="F50" s="7"/>
      <c r="G50" s="60">
        <f t="shared" si="4"/>
        <v>0</v>
      </c>
    </row>
    <row r="51" spans="1:7">
      <c r="A51" s="33"/>
      <c r="B51" s="33" t="s">
        <v>73</v>
      </c>
      <c r="C51" s="33"/>
      <c r="D51" s="33"/>
      <c r="E51" s="34"/>
      <c r="F51" s="5"/>
      <c r="G51" s="34">
        <f>ROUND(SUM(G47:G50),0)</f>
        <v>0</v>
      </c>
    </row>
    <row r="52" spans="1:7">
      <c r="A52" s="42"/>
      <c r="B52" s="42"/>
      <c r="C52" s="42"/>
      <c r="D52" s="42"/>
      <c r="E52" s="43"/>
      <c r="F52" s="9"/>
      <c r="G52" s="43"/>
    </row>
    <row r="53" spans="1:7">
      <c r="A53" s="33">
        <v>6</v>
      </c>
      <c r="B53" s="33" t="s">
        <v>74</v>
      </c>
      <c r="C53" s="33"/>
      <c r="D53" s="33"/>
      <c r="E53" s="34"/>
      <c r="F53" s="5"/>
      <c r="G53" s="34"/>
    </row>
    <row r="54" spans="1:7">
      <c r="A54" s="35">
        <v>6.01</v>
      </c>
      <c r="B54" s="35" t="s">
        <v>74</v>
      </c>
      <c r="C54" s="35"/>
      <c r="D54" s="35"/>
      <c r="E54" s="44"/>
      <c r="F54" s="10"/>
      <c r="G54" s="44"/>
    </row>
    <row r="55" spans="1:7">
      <c r="A55" s="37" t="s">
        <v>75</v>
      </c>
      <c r="B55" s="37" t="s">
        <v>76</v>
      </c>
      <c r="C55" s="37" t="s">
        <v>21</v>
      </c>
      <c r="D55" s="38">
        <v>4</v>
      </c>
      <c r="E55" s="39">
        <v>81380</v>
      </c>
      <c r="F55" s="7"/>
      <c r="G55" s="60">
        <f t="shared" ref="G55:G63" si="5">ROUND((D55*F55),0)</f>
        <v>0</v>
      </c>
    </row>
    <row r="56" spans="1:7">
      <c r="A56" s="37" t="s">
        <v>77</v>
      </c>
      <c r="B56" s="37" t="s">
        <v>78</v>
      </c>
      <c r="C56" s="37" t="s">
        <v>14</v>
      </c>
      <c r="D56" s="38">
        <v>10</v>
      </c>
      <c r="E56" s="39">
        <v>25166</v>
      </c>
      <c r="F56" s="7"/>
      <c r="G56" s="60">
        <f t="shared" si="5"/>
        <v>0</v>
      </c>
    </row>
    <row r="57" spans="1:7">
      <c r="A57" s="37" t="s">
        <v>79</v>
      </c>
      <c r="B57" s="37" t="s">
        <v>80</v>
      </c>
      <c r="C57" s="37" t="s">
        <v>14</v>
      </c>
      <c r="D57" s="38">
        <v>10</v>
      </c>
      <c r="E57" s="39">
        <v>34223</v>
      </c>
      <c r="F57" s="7"/>
      <c r="G57" s="60">
        <f t="shared" si="5"/>
        <v>0</v>
      </c>
    </row>
    <row r="58" spans="1:7">
      <c r="A58" s="37" t="s">
        <v>81</v>
      </c>
      <c r="B58" s="37" t="s">
        <v>82</v>
      </c>
      <c r="C58" s="37" t="s">
        <v>14</v>
      </c>
      <c r="D58" s="38">
        <v>9</v>
      </c>
      <c r="E58" s="39">
        <v>63397</v>
      </c>
      <c r="F58" s="7"/>
      <c r="G58" s="60">
        <f t="shared" si="5"/>
        <v>0</v>
      </c>
    </row>
    <row r="59" spans="1:7">
      <c r="A59" s="37" t="s">
        <v>83</v>
      </c>
      <c r="B59" s="37" t="s">
        <v>84</v>
      </c>
      <c r="C59" s="37" t="s">
        <v>85</v>
      </c>
      <c r="D59" s="38">
        <v>1</v>
      </c>
      <c r="E59" s="39">
        <v>712777</v>
      </c>
      <c r="F59" s="7"/>
      <c r="G59" s="60">
        <f t="shared" si="5"/>
        <v>0</v>
      </c>
    </row>
    <row r="60" spans="1:7">
      <c r="A60" s="37" t="s">
        <v>86</v>
      </c>
      <c r="B60" s="37" t="s">
        <v>87</v>
      </c>
      <c r="C60" s="37" t="s">
        <v>21</v>
      </c>
      <c r="D60" s="38">
        <v>1</v>
      </c>
      <c r="E60" s="39">
        <v>484253</v>
      </c>
      <c r="F60" s="7"/>
      <c r="G60" s="60">
        <f t="shared" si="5"/>
        <v>0</v>
      </c>
    </row>
    <row r="61" spans="1:7">
      <c r="A61" s="37" t="s">
        <v>88</v>
      </c>
      <c r="B61" s="37" t="s">
        <v>89</v>
      </c>
      <c r="C61" s="37" t="s">
        <v>14</v>
      </c>
      <c r="D61" s="38">
        <v>6</v>
      </c>
      <c r="E61" s="39">
        <v>40925</v>
      </c>
      <c r="F61" s="7"/>
      <c r="G61" s="60">
        <f t="shared" si="5"/>
        <v>0</v>
      </c>
    </row>
    <row r="62" spans="1:7">
      <c r="A62" s="37" t="s">
        <v>90</v>
      </c>
      <c r="B62" s="37" t="s">
        <v>91</v>
      </c>
      <c r="C62" s="37" t="s">
        <v>21</v>
      </c>
      <c r="D62" s="38">
        <v>2</v>
      </c>
      <c r="E62" s="39">
        <v>111047</v>
      </c>
      <c r="F62" s="7"/>
      <c r="G62" s="60">
        <f t="shared" si="5"/>
        <v>0</v>
      </c>
    </row>
    <row r="63" spans="1:7">
      <c r="A63" s="37" t="s">
        <v>92</v>
      </c>
      <c r="B63" s="37" t="s">
        <v>93</v>
      </c>
      <c r="C63" s="37" t="s">
        <v>21</v>
      </c>
      <c r="D63" s="38">
        <v>3</v>
      </c>
      <c r="E63" s="39">
        <v>17652</v>
      </c>
      <c r="F63" s="7"/>
      <c r="G63" s="60">
        <f t="shared" si="5"/>
        <v>0</v>
      </c>
    </row>
    <row r="64" spans="1:7">
      <c r="A64" s="33"/>
      <c r="B64" s="33" t="s">
        <v>94</v>
      </c>
      <c r="C64" s="33"/>
      <c r="D64" s="33"/>
      <c r="E64" s="34"/>
      <c r="F64" s="5"/>
      <c r="G64" s="34">
        <f>ROUND(SUM(G55:G63),0)</f>
        <v>0</v>
      </c>
    </row>
    <row r="65" spans="1:7">
      <c r="A65" s="42"/>
      <c r="B65" s="42"/>
      <c r="C65" s="42"/>
      <c r="D65" s="42"/>
      <c r="E65" s="43"/>
      <c r="F65" s="9"/>
      <c r="G65" s="43"/>
    </row>
    <row r="66" spans="1:7">
      <c r="A66" s="33">
        <v>7</v>
      </c>
      <c r="B66" s="33" t="s">
        <v>95</v>
      </c>
      <c r="C66" s="33"/>
      <c r="D66" s="33"/>
      <c r="E66" s="34"/>
      <c r="F66" s="5"/>
      <c r="G66" s="34"/>
    </row>
    <row r="67" spans="1:7">
      <c r="A67" s="35">
        <v>7.01</v>
      </c>
      <c r="B67" s="35" t="s">
        <v>95</v>
      </c>
      <c r="C67" s="35"/>
      <c r="D67" s="35"/>
      <c r="E67" s="44"/>
      <c r="F67" s="10"/>
      <c r="G67" s="44"/>
    </row>
    <row r="68" spans="1:7" ht="21">
      <c r="A68" s="37" t="s">
        <v>96</v>
      </c>
      <c r="B68" s="37" t="s">
        <v>97</v>
      </c>
      <c r="C68" s="37" t="s">
        <v>21</v>
      </c>
      <c r="D68" s="38">
        <v>5</v>
      </c>
      <c r="E68" s="39">
        <v>24559</v>
      </c>
      <c r="F68" s="7"/>
      <c r="G68" s="60">
        <f t="shared" ref="G68:G77" si="6">ROUND((D68*F68),0)</f>
        <v>0</v>
      </c>
    </row>
    <row r="69" spans="1:7">
      <c r="A69" s="37" t="s">
        <v>98</v>
      </c>
      <c r="B69" s="37" t="s">
        <v>99</v>
      </c>
      <c r="C69" s="37" t="s">
        <v>21</v>
      </c>
      <c r="D69" s="38">
        <v>5</v>
      </c>
      <c r="E69" s="39">
        <v>115804</v>
      </c>
      <c r="F69" s="7"/>
      <c r="G69" s="60">
        <f t="shared" si="6"/>
        <v>0</v>
      </c>
    </row>
    <row r="70" spans="1:7">
      <c r="A70" s="37" t="s">
        <v>100</v>
      </c>
      <c r="B70" s="37" t="s">
        <v>101</v>
      </c>
      <c r="C70" s="37" t="s">
        <v>21</v>
      </c>
      <c r="D70" s="38">
        <v>5</v>
      </c>
      <c r="E70" s="39">
        <v>305462</v>
      </c>
      <c r="F70" s="7"/>
      <c r="G70" s="60">
        <f t="shared" si="6"/>
        <v>0</v>
      </c>
    </row>
    <row r="71" spans="1:7">
      <c r="A71" s="37" t="s">
        <v>102</v>
      </c>
      <c r="B71" s="37" t="s">
        <v>103</v>
      </c>
      <c r="C71" s="37" t="s">
        <v>21</v>
      </c>
      <c r="D71" s="38">
        <v>5</v>
      </c>
      <c r="E71" s="39">
        <v>161727</v>
      </c>
      <c r="F71" s="7"/>
      <c r="G71" s="60">
        <f t="shared" si="6"/>
        <v>0</v>
      </c>
    </row>
    <row r="72" spans="1:7">
      <c r="A72" s="37" t="s">
        <v>104</v>
      </c>
      <c r="B72" s="37" t="s">
        <v>105</v>
      </c>
      <c r="C72" s="37" t="s">
        <v>21</v>
      </c>
      <c r="D72" s="38">
        <v>4</v>
      </c>
      <c r="E72" s="39">
        <v>116298</v>
      </c>
      <c r="F72" s="7"/>
      <c r="G72" s="60">
        <f t="shared" si="6"/>
        <v>0</v>
      </c>
    </row>
    <row r="73" spans="1:7">
      <c r="A73" s="37" t="s">
        <v>106</v>
      </c>
      <c r="B73" s="37" t="s">
        <v>107</v>
      </c>
      <c r="C73" s="37" t="s">
        <v>14</v>
      </c>
      <c r="D73" s="38">
        <v>5</v>
      </c>
      <c r="E73" s="39">
        <v>77998</v>
      </c>
      <c r="F73" s="7"/>
      <c r="G73" s="60">
        <f t="shared" si="6"/>
        <v>0</v>
      </c>
    </row>
    <row r="74" spans="1:7">
      <c r="A74" s="37" t="s">
        <v>108</v>
      </c>
      <c r="B74" s="37" t="s">
        <v>109</v>
      </c>
      <c r="C74" s="37" t="s">
        <v>21</v>
      </c>
      <c r="D74" s="38">
        <v>2</v>
      </c>
      <c r="E74" s="39">
        <v>146448</v>
      </c>
      <c r="F74" s="7"/>
      <c r="G74" s="60">
        <f t="shared" si="6"/>
        <v>0</v>
      </c>
    </row>
    <row r="75" spans="1:7">
      <c r="A75" s="37" t="s">
        <v>110</v>
      </c>
      <c r="B75" s="37" t="s">
        <v>111</v>
      </c>
      <c r="C75" s="37" t="s">
        <v>21</v>
      </c>
      <c r="D75" s="38">
        <v>2</v>
      </c>
      <c r="E75" s="39">
        <v>178608</v>
      </c>
      <c r="F75" s="7"/>
      <c r="G75" s="60">
        <f t="shared" si="6"/>
        <v>0</v>
      </c>
    </row>
    <row r="76" spans="1:7">
      <c r="A76" s="37" t="s">
        <v>112</v>
      </c>
      <c r="B76" s="37" t="s">
        <v>113</v>
      </c>
      <c r="C76" s="37" t="s">
        <v>21</v>
      </c>
      <c r="D76" s="38">
        <v>2</v>
      </c>
      <c r="E76" s="39">
        <v>86081</v>
      </c>
      <c r="F76" s="7"/>
      <c r="G76" s="60">
        <f t="shared" si="6"/>
        <v>0</v>
      </c>
    </row>
    <row r="77" spans="1:7" ht="21">
      <c r="A77" s="37" t="s">
        <v>114</v>
      </c>
      <c r="B77" s="37" t="s">
        <v>115</v>
      </c>
      <c r="C77" s="37" t="s">
        <v>21</v>
      </c>
      <c r="D77" s="38">
        <v>2</v>
      </c>
      <c r="E77" s="39">
        <v>81266</v>
      </c>
      <c r="F77" s="7"/>
      <c r="G77" s="60">
        <f t="shared" si="6"/>
        <v>0</v>
      </c>
    </row>
    <row r="78" spans="1:7">
      <c r="A78" s="33"/>
      <c r="B78" s="33" t="s">
        <v>116</v>
      </c>
      <c r="C78" s="33"/>
      <c r="D78" s="33"/>
      <c r="E78" s="34"/>
      <c r="F78" s="5"/>
      <c r="G78" s="34">
        <f>ROUND(SUM(G68:G77),0)</f>
        <v>0</v>
      </c>
    </row>
    <row r="79" spans="1:7">
      <c r="A79" s="42"/>
      <c r="B79" s="42"/>
      <c r="C79" s="42"/>
      <c r="D79" s="42"/>
      <c r="E79" s="43"/>
      <c r="F79" s="9"/>
      <c r="G79" s="43"/>
    </row>
    <row r="80" spans="1:7">
      <c r="A80" s="33">
        <v>8</v>
      </c>
      <c r="B80" s="33" t="s">
        <v>117</v>
      </c>
      <c r="C80" s="33"/>
      <c r="D80" s="33"/>
      <c r="E80" s="34"/>
      <c r="F80" s="5"/>
      <c r="G80" s="34"/>
    </row>
    <row r="81" spans="1:7">
      <c r="A81" s="35">
        <v>8.01</v>
      </c>
      <c r="B81" s="35" t="s">
        <v>117</v>
      </c>
      <c r="C81" s="35"/>
      <c r="D81" s="35"/>
      <c r="E81" s="44"/>
      <c r="F81" s="10"/>
      <c r="G81" s="44"/>
    </row>
    <row r="82" spans="1:7">
      <c r="A82" s="37" t="s">
        <v>118</v>
      </c>
      <c r="B82" s="37" t="s">
        <v>119</v>
      </c>
      <c r="C82" s="37" t="s">
        <v>85</v>
      </c>
      <c r="D82" s="38">
        <v>1</v>
      </c>
      <c r="E82" s="39">
        <v>3580000</v>
      </c>
      <c r="F82" s="7"/>
      <c r="G82" s="60">
        <f t="shared" ref="G82:G84" si="7">ROUND((D82*F82),0)</f>
        <v>0</v>
      </c>
    </row>
    <row r="83" spans="1:7">
      <c r="A83" s="37" t="s">
        <v>120</v>
      </c>
      <c r="B83" s="37" t="s">
        <v>121</v>
      </c>
      <c r="C83" s="37" t="s">
        <v>21</v>
      </c>
      <c r="D83" s="38">
        <v>5</v>
      </c>
      <c r="E83" s="39">
        <v>554512</v>
      </c>
      <c r="F83" s="7"/>
      <c r="G83" s="60">
        <f t="shared" si="7"/>
        <v>0</v>
      </c>
    </row>
    <row r="84" spans="1:7">
      <c r="A84" s="37" t="s">
        <v>122</v>
      </c>
      <c r="B84" s="37" t="s">
        <v>123</v>
      </c>
      <c r="C84" s="37" t="s">
        <v>21</v>
      </c>
      <c r="D84" s="38">
        <v>1</v>
      </c>
      <c r="E84" s="39">
        <v>4046000</v>
      </c>
      <c r="F84" s="7"/>
      <c r="G84" s="60">
        <f t="shared" si="7"/>
        <v>0</v>
      </c>
    </row>
    <row r="85" spans="1:7">
      <c r="A85" s="33"/>
      <c r="B85" s="33" t="s">
        <v>124</v>
      </c>
      <c r="C85" s="33"/>
      <c r="D85" s="33"/>
      <c r="E85" s="34"/>
      <c r="F85" s="5"/>
      <c r="G85" s="34">
        <f>ROUND(SUM(G82:G84),0)</f>
        <v>0</v>
      </c>
    </row>
    <row r="86" spans="1:7">
      <c r="A86" s="42"/>
      <c r="B86" s="42"/>
      <c r="C86" s="42"/>
      <c r="D86" s="42"/>
      <c r="E86" s="43"/>
      <c r="F86" s="9"/>
      <c r="G86" s="43"/>
    </row>
    <row r="87" spans="1:7">
      <c r="A87" s="33">
        <v>9</v>
      </c>
      <c r="B87" s="33" t="s">
        <v>125</v>
      </c>
      <c r="C87" s="33"/>
      <c r="D87" s="33"/>
      <c r="E87" s="34"/>
      <c r="F87" s="5"/>
      <c r="G87" s="34"/>
    </row>
    <row r="88" spans="1:7">
      <c r="A88" s="35">
        <v>9.01</v>
      </c>
      <c r="B88" s="35" t="s">
        <v>125</v>
      </c>
      <c r="C88" s="35"/>
      <c r="D88" s="35"/>
      <c r="E88" s="44"/>
      <c r="F88" s="10"/>
      <c r="G88" s="44"/>
    </row>
    <row r="89" spans="1:7" ht="21">
      <c r="A89" s="37" t="s">
        <v>126</v>
      </c>
      <c r="B89" s="37" t="s">
        <v>127</v>
      </c>
      <c r="C89" s="37" t="s">
        <v>21</v>
      </c>
      <c r="D89" s="38">
        <v>30</v>
      </c>
      <c r="E89" s="39">
        <v>175800</v>
      </c>
      <c r="F89" s="7"/>
      <c r="G89" s="60">
        <f t="shared" ref="G89" si="8">ROUND((D89*F89),0)</f>
        <v>0</v>
      </c>
    </row>
    <row r="90" spans="1:7">
      <c r="A90" s="33"/>
      <c r="B90" s="33" t="s">
        <v>128</v>
      </c>
      <c r="C90" s="33"/>
      <c r="D90" s="33"/>
      <c r="E90" s="34"/>
      <c r="F90" s="5"/>
      <c r="G90" s="34">
        <f>ROUND(SUM(G89:G89),0)</f>
        <v>0</v>
      </c>
    </row>
    <row r="91" spans="1:7">
      <c r="A91" s="42"/>
      <c r="B91" s="42"/>
      <c r="C91" s="42"/>
      <c r="D91" s="42"/>
      <c r="E91" s="43"/>
      <c r="F91" s="9"/>
      <c r="G91" s="43"/>
    </row>
    <row r="92" spans="1:7">
      <c r="A92" s="33">
        <v>10</v>
      </c>
      <c r="B92" s="33" t="s">
        <v>129</v>
      </c>
      <c r="C92" s="33"/>
      <c r="D92" s="33"/>
      <c r="E92" s="34"/>
      <c r="F92" s="5"/>
      <c r="G92" s="34"/>
    </row>
    <row r="93" spans="1:7">
      <c r="A93" s="35">
        <v>10.01</v>
      </c>
      <c r="B93" s="35" t="s">
        <v>129</v>
      </c>
      <c r="C93" s="35"/>
      <c r="D93" s="35"/>
      <c r="E93" s="44"/>
      <c r="F93" s="10"/>
      <c r="G93" s="44"/>
    </row>
    <row r="94" spans="1:7" ht="21">
      <c r="A94" s="37" t="s">
        <v>130</v>
      </c>
      <c r="B94" s="37" t="s">
        <v>131</v>
      </c>
      <c r="C94" s="37" t="s">
        <v>11</v>
      </c>
      <c r="D94" s="38">
        <v>950</v>
      </c>
      <c r="E94" s="39">
        <v>20846</v>
      </c>
      <c r="F94" s="7"/>
      <c r="G94" s="60">
        <f t="shared" ref="G94:G101" si="9">ROUND((D94*F94),0)</f>
        <v>0</v>
      </c>
    </row>
    <row r="95" spans="1:7" ht="21">
      <c r="A95" s="37" t="s">
        <v>132</v>
      </c>
      <c r="B95" s="37" t="s">
        <v>133</v>
      </c>
      <c r="C95" s="37" t="s">
        <v>11</v>
      </c>
      <c r="D95" s="38">
        <v>227</v>
      </c>
      <c r="E95" s="39">
        <v>28717</v>
      </c>
      <c r="F95" s="7"/>
      <c r="G95" s="60">
        <f t="shared" si="9"/>
        <v>0</v>
      </c>
    </row>
    <row r="96" spans="1:7" ht="21">
      <c r="A96" s="37" t="s">
        <v>134</v>
      </c>
      <c r="B96" s="37" t="s">
        <v>135</v>
      </c>
      <c r="C96" s="37" t="s">
        <v>11</v>
      </c>
      <c r="D96" s="38">
        <v>92</v>
      </c>
      <c r="E96" s="39">
        <v>21511</v>
      </c>
      <c r="F96" s="7"/>
      <c r="G96" s="60">
        <f t="shared" si="9"/>
        <v>0</v>
      </c>
    </row>
    <row r="97" spans="1:7" ht="21">
      <c r="A97" s="37" t="s">
        <v>136</v>
      </c>
      <c r="B97" s="37" t="s">
        <v>137</v>
      </c>
      <c r="C97" s="37" t="s">
        <v>11</v>
      </c>
      <c r="D97" s="38">
        <v>1825</v>
      </c>
      <c r="E97" s="39">
        <v>24446</v>
      </c>
      <c r="F97" s="7"/>
      <c r="G97" s="60">
        <f t="shared" si="9"/>
        <v>0</v>
      </c>
    </row>
    <row r="98" spans="1:7">
      <c r="A98" s="37" t="s">
        <v>138</v>
      </c>
      <c r="B98" s="37" t="s">
        <v>139</v>
      </c>
      <c r="C98" s="37" t="s">
        <v>14</v>
      </c>
      <c r="D98" s="38">
        <v>240</v>
      </c>
      <c r="E98" s="39">
        <v>9315</v>
      </c>
      <c r="F98" s="7"/>
      <c r="G98" s="60">
        <f t="shared" si="9"/>
        <v>0</v>
      </c>
    </row>
    <row r="99" spans="1:7">
      <c r="A99" s="37" t="s">
        <v>140</v>
      </c>
      <c r="B99" s="37" t="s">
        <v>141</v>
      </c>
      <c r="C99" s="37" t="s">
        <v>14</v>
      </c>
      <c r="D99" s="38">
        <v>35</v>
      </c>
      <c r="E99" s="39">
        <v>10511</v>
      </c>
      <c r="F99" s="7"/>
      <c r="G99" s="60">
        <f t="shared" si="9"/>
        <v>0</v>
      </c>
    </row>
    <row r="100" spans="1:7">
      <c r="A100" s="37" t="s">
        <v>142</v>
      </c>
      <c r="B100" s="37" t="s">
        <v>143</v>
      </c>
      <c r="C100" s="37" t="s">
        <v>11</v>
      </c>
      <c r="D100" s="38">
        <v>120</v>
      </c>
      <c r="E100" s="39">
        <v>17197</v>
      </c>
      <c r="F100" s="7"/>
      <c r="G100" s="60">
        <f t="shared" si="9"/>
        <v>0</v>
      </c>
    </row>
    <row r="101" spans="1:7" ht="21">
      <c r="A101" s="37" t="s">
        <v>144</v>
      </c>
      <c r="B101" s="37" t="s">
        <v>145</v>
      </c>
      <c r="C101" s="37" t="s">
        <v>11</v>
      </c>
      <c r="D101" s="38">
        <v>35</v>
      </c>
      <c r="E101" s="39">
        <v>46725</v>
      </c>
      <c r="F101" s="7"/>
      <c r="G101" s="60">
        <f t="shared" si="9"/>
        <v>0</v>
      </c>
    </row>
    <row r="102" spans="1:7">
      <c r="A102" s="33"/>
      <c r="B102" s="33" t="s">
        <v>146</v>
      </c>
      <c r="C102" s="33"/>
      <c r="D102" s="33"/>
      <c r="E102" s="34"/>
      <c r="F102" s="5"/>
      <c r="G102" s="34">
        <f>ROUND(SUM(G94:G101),0)</f>
        <v>0</v>
      </c>
    </row>
    <row r="103" spans="1:7">
      <c r="A103" s="42"/>
      <c r="B103" s="42"/>
      <c r="C103" s="42"/>
      <c r="D103" s="42"/>
      <c r="E103" s="43"/>
      <c r="F103" s="9"/>
      <c r="G103" s="43"/>
    </row>
    <row r="104" spans="1:7">
      <c r="A104" s="33">
        <v>11</v>
      </c>
      <c r="B104" s="33" t="s">
        <v>147</v>
      </c>
      <c r="C104" s="33"/>
      <c r="D104" s="33"/>
      <c r="E104" s="34"/>
      <c r="F104" s="5"/>
      <c r="G104" s="34"/>
    </row>
    <row r="105" spans="1:7">
      <c r="A105" s="35">
        <v>11.01</v>
      </c>
      <c r="B105" s="35" t="s">
        <v>147</v>
      </c>
      <c r="C105" s="35"/>
      <c r="D105" s="35"/>
      <c r="E105" s="44"/>
      <c r="F105" s="10"/>
      <c r="G105" s="44"/>
    </row>
    <row r="106" spans="1:7">
      <c r="A106" s="37" t="s">
        <v>148</v>
      </c>
      <c r="B106" s="37" t="s">
        <v>149</v>
      </c>
      <c r="C106" s="37" t="s">
        <v>14</v>
      </c>
      <c r="D106" s="38">
        <v>65</v>
      </c>
      <c r="E106" s="39">
        <v>10450</v>
      </c>
      <c r="F106" s="7"/>
      <c r="G106" s="60">
        <f t="shared" ref="G106:G107" si="10">ROUND((D106*F106),0)</f>
        <v>0</v>
      </c>
    </row>
    <row r="107" spans="1:7">
      <c r="A107" s="37" t="s">
        <v>150</v>
      </c>
      <c r="B107" s="37" t="s">
        <v>151</v>
      </c>
      <c r="C107" s="37" t="s">
        <v>11</v>
      </c>
      <c r="D107" s="38">
        <v>120</v>
      </c>
      <c r="E107" s="39">
        <v>34085</v>
      </c>
      <c r="F107" s="7"/>
      <c r="G107" s="60">
        <f t="shared" si="10"/>
        <v>0</v>
      </c>
    </row>
    <row r="108" spans="1:7">
      <c r="A108" s="33"/>
      <c r="B108" s="33" t="s">
        <v>152</v>
      </c>
      <c r="C108" s="33"/>
      <c r="D108" s="33"/>
      <c r="E108" s="34"/>
      <c r="F108" s="5"/>
      <c r="G108" s="34">
        <f>ROUND(SUM(G106:G107),0)</f>
        <v>0</v>
      </c>
    </row>
    <row r="109" spans="1:7">
      <c r="A109" s="42"/>
      <c r="B109" s="42"/>
      <c r="C109" s="42"/>
      <c r="D109" s="42"/>
      <c r="E109" s="43"/>
      <c r="F109" s="9"/>
      <c r="G109" s="43"/>
    </row>
    <row r="110" spans="1:7">
      <c r="A110" s="35">
        <v>12</v>
      </c>
      <c r="B110" s="35" t="s">
        <v>153</v>
      </c>
      <c r="C110" s="35"/>
      <c r="D110" s="35"/>
      <c r="E110" s="44"/>
      <c r="F110" s="10"/>
      <c r="G110" s="44"/>
    </row>
    <row r="111" spans="1:7">
      <c r="A111" s="35">
        <v>12.01</v>
      </c>
      <c r="B111" s="35" t="s">
        <v>154</v>
      </c>
      <c r="C111" s="35"/>
      <c r="D111" s="35"/>
      <c r="E111" s="44"/>
      <c r="F111" s="10"/>
      <c r="G111" s="44"/>
    </row>
    <row r="112" spans="1:7">
      <c r="A112" s="37" t="s">
        <v>155</v>
      </c>
      <c r="B112" s="37" t="s">
        <v>156</v>
      </c>
      <c r="C112" s="37" t="s">
        <v>85</v>
      </c>
      <c r="D112" s="38">
        <v>1</v>
      </c>
      <c r="E112" s="39">
        <v>888600</v>
      </c>
      <c r="F112" s="7"/>
      <c r="G112" s="60">
        <f t="shared" ref="G112" si="11">ROUND((D112*F112),0)</f>
        <v>0</v>
      </c>
    </row>
    <row r="113" spans="1:7">
      <c r="A113" s="33"/>
      <c r="B113" s="33" t="s">
        <v>157</v>
      </c>
      <c r="C113" s="33"/>
      <c r="D113" s="33"/>
      <c r="E113" s="34"/>
      <c r="F113" s="5"/>
      <c r="G113" s="34">
        <f>ROUND(SUM(G112),0)</f>
        <v>0</v>
      </c>
    </row>
    <row r="114" spans="1:7">
      <c r="A114" s="42"/>
      <c r="B114" s="42"/>
      <c r="C114" s="42"/>
      <c r="D114" s="42"/>
      <c r="E114" s="43"/>
      <c r="F114" s="9"/>
      <c r="G114" s="43"/>
    </row>
    <row r="115" spans="1:7">
      <c r="A115" s="35">
        <v>13</v>
      </c>
      <c r="B115" s="35" t="s">
        <v>158</v>
      </c>
      <c r="C115" s="35"/>
      <c r="D115" s="35"/>
      <c r="E115" s="44"/>
      <c r="F115" s="10"/>
      <c r="G115" s="44"/>
    </row>
    <row r="116" spans="1:7">
      <c r="A116" s="35">
        <v>13.01</v>
      </c>
      <c r="B116" s="35" t="s">
        <v>158</v>
      </c>
      <c r="C116" s="35"/>
      <c r="D116" s="35"/>
      <c r="E116" s="44"/>
      <c r="F116" s="10"/>
      <c r="G116" s="44"/>
    </row>
    <row r="117" spans="1:7">
      <c r="A117" s="37" t="s">
        <v>155</v>
      </c>
      <c r="B117" s="37" t="s">
        <v>159</v>
      </c>
      <c r="C117" s="37" t="s">
        <v>11</v>
      </c>
      <c r="D117" s="38">
        <v>35</v>
      </c>
      <c r="E117" s="39">
        <v>35650</v>
      </c>
      <c r="F117" s="7"/>
      <c r="G117" s="60">
        <f t="shared" ref="G117" si="12">ROUND((D117*F117),0)</f>
        <v>0</v>
      </c>
    </row>
    <row r="118" spans="1:7">
      <c r="A118" s="33"/>
      <c r="B118" s="33" t="s">
        <v>160</v>
      </c>
      <c r="C118" s="33"/>
      <c r="D118" s="33"/>
      <c r="E118" s="34"/>
      <c r="F118" s="5"/>
      <c r="G118" s="34">
        <f>ROUND(SUM(G117),0)</f>
        <v>0</v>
      </c>
    </row>
    <row r="119" spans="1:7">
      <c r="A119" s="42"/>
      <c r="B119" s="42"/>
      <c r="C119" s="42"/>
      <c r="D119" s="42"/>
      <c r="E119" s="43"/>
      <c r="F119" s="9"/>
      <c r="G119" s="43"/>
    </row>
    <row r="120" spans="1:7">
      <c r="A120" s="33">
        <v>14</v>
      </c>
      <c r="B120" s="33" t="s">
        <v>161</v>
      </c>
      <c r="C120" s="33"/>
      <c r="D120" s="33"/>
      <c r="E120" s="34"/>
      <c r="F120" s="5"/>
      <c r="G120" s="34"/>
    </row>
    <row r="121" spans="1:7">
      <c r="A121" s="35">
        <v>14.01</v>
      </c>
      <c r="B121" s="35" t="s">
        <v>161</v>
      </c>
      <c r="C121" s="35"/>
      <c r="D121" s="35"/>
      <c r="E121" s="44"/>
      <c r="F121" s="10"/>
      <c r="G121" s="44"/>
    </row>
    <row r="122" spans="1:7">
      <c r="A122" s="37" t="s">
        <v>162</v>
      </c>
      <c r="B122" s="37" t="s">
        <v>163</v>
      </c>
      <c r="C122" s="37" t="s">
        <v>21</v>
      </c>
      <c r="D122" s="38">
        <v>4</v>
      </c>
      <c r="E122" s="39">
        <v>2348059</v>
      </c>
      <c r="F122" s="7"/>
      <c r="G122" s="60">
        <f t="shared" ref="G122:G126" si="13">ROUND((D122*F122),0)</f>
        <v>0</v>
      </c>
    </row>
    <row r="123" spans="1:7">
      <c r="A123" s="37" t="s">
        <v>164</v>
      </c>
      <c r="B123" s="37" t="s">
        <v>165</v>
      </c>
      <c r="C123" s="37" t="s">
        <v>21</v>
      </c>
      <c r="D123" s="38">
        <v>4</v>
      </c>
      <c r="E123" s="39">
        <v>196868</v>
      </c>
      <c r="F123" s="7"/>
      <c r="G123" s="60">
        <f t="shared" si="13"/>
        <v>0</v>
      </c>
    </row>
    <row r="124" spans="1:7">
      <c r="A124" s="37" t="s">
        <v>166</v>
      </c>
      <c r="B124" s="37" t="s">
        <v>167</v>
      </c>
      <c r="C124" s="37" t="s">
        <v>21</v>
      </c>
      <c r="D124" s="38">
        <v>4</v>
      </c>
      <c r="E124" s="39">
        <v>266953</v>
      </c>
      <c r="F124" s="7"/>
      <c r="G124" s="60">
        <f t="shared" si="13"/>
        <v>0</v>
      </c>
    </row>
    <row r="125" spans="1:7" ht="21">
      <c r="A125" s="37" t="s">
        <v>168</v>
      </c>
      <c r="B125" s="37" t="s">
        <v>169</v>
      </c>
      <c r="C125" s="37" t="s">
        <v>21</v>
      </c>
      <c r="D125" s="38">
        <v>2</v>
      </c>
      <c r="E125" s="39">
        <v>165631</v>
      </c>
      <c r="F125" s="7"/>
      <c r="G125" s="60">
        <f t="shared" si="13"/>
        <v>0</v>
      </c>
    </row>
    <row r="126" spans="1:7" ht="21">
      <c r="A126" s="37" t="s">
        <v>170</v>
      </c>
      <c r="B126" s="37" t="s">
        <v>171</v>
      </c>
      <c r="C126" s="37" t="s">
        <v>21</v>
      </c>
      <c r="D126" s="38">
        <v>1</v>
      </c>
      <c r="E126" s="39">
        <v>4850000</v>
      </c>
      <c r="F126" s="7"/>
      <c r="G126" s="60">
        <f t="shared" si="13"/>
        <v>0</v>
      </c>
    </row>
    <row r="127" spans="1:7">
      <c r="A127" s="33"/>
      <c r="B127" s="33" t="s">
        <v>172</v>
      </c>
      <c r="C127" s="33"/>
      <c r="D127" s="33"/>
      <c r="E127" s="34"/>
      <c r="F127" s="5"/>
      <c r="G127" s="34">
        <f>ROUND(SUM(G122:G126),0)</f>
        <v>0</v>
      </c>
    </row>
    <row r="128" spans="1:7">
      <c r="A128" s="42"/>
      <c r="B128" s="42"/>
      <c r="C128" s="42"/>
      <c r="D128" s="42"/>
      <c r="E128" s="43"/>
      <c r="F128" s="9"/>
      <c r="G128" s="43"/>
    </row>
    <row r="129" spans="1:8">
      <c r="A129" s="33">
        <v>15</v>
      </c>
      <c r="B129" s="33" t="s">
        <v>173</v>
      </c>
      <c r="C129" s="33"/>
      <c r="D129" s="33"/>
      <c r="E129" s="34"/>
      <c r="F129" s="5"/>
      <c r="G129" s="34"/>
    </row>
    <row r="130" spans="1:8">
      <c r="A130" s="35">
        <v>15.01</v>
      </c>
      <c r="B130" s="35" t="s">
        <v>173</v>
      </c>
      <c r="C130" s="35"/>
      <c r="D130" s="35"/>
      <c r="E130" s="44"/>
      <c r="F130" s="10"/>
      <c r="G130" s="44"/>
    </row>
    <row r="131" spans="1:8">
      <c r="A131" s="37" t="s">
        <v>174</v>
      </c>
      <c r="B131" s="37" t="s">
        <v>175</v>
      </c>
      <c r="C131" s="37" t="s">
        <v>11</v>
      </c>
      <c r="D131" s="38">
        <v>861.8</v>
      </c>
      <c r="E131" s="39">
        <v>6120</v>
      </c>
      <c r="F131" s="7"/>
      <c r="G131" s="60">
        <f t="shared" ref="G131:G134" si="14">ROUND((D131*F131),0)</f>
        <v>0</v>
      </c>
    </row>
    <row r="132" spans="1:8">
      <c r="A132" s="37" t="s">
        <v>176</v>
      </c>
      <c r="B132" s="37" t="s">
        <v>177</v>
      </c>
      <c r="C132" s="37" t="s">
        <v>14</v>
      </c>
      <c r="D132" s="38">
        <v>10</v>
      </c>
      <c r="E132" s="39">
        <v>16814</v>
      </c>
      <c r="F132" s="7"/>
      <c r="G132" s="60">
        <f t="shared" si="14"/>
        <v>0</v>
      </c>
    </row>
    <row r="133" spans="1:8">
      <c r="A133" s="37" t="s">
        <v>178</v>
      </c>
      <c r="B133" s="37" t="s">
        <v>179</v>
      </c>
      <c r="C133" s="37" t="s">
        <v>11</v>
      </c>
      <c r="D133" s="38">
        <v>12</v>
      </c>
      <c r="E133" s="39">
        <v>67097</v>
      </c>
      <c r="F133" s="7"/>
      <c r="G133" s="60">
        <f t="shared" si="14"/>
        <v>0</v>
      </c>
    </row>
    <row r="134" spans="1:8">
      <c r="A134" s="37" t="s">
        <v>180</v>
      </c>
      <c r="B134" s="37" t="s">
        <v>181</v>
      </c>
      <c r="C134" s="37" t="s">
        <v>14</v>
      </c>
      <c r="D134" s="38">
        <v>109.03</v>
      </c>
      <c r="E134" s="39">
        <v>5701</v>
      </c>
      <c r="F134" s="7"/>
      <c r="G134" s="60">
        <f t="shared" si="14"/>
        <v>0</v>
      </c>
    </row>
    <row r="135" spans="1:8">
      <c r="A135" s="33"/>
      <c r="B135" s="33" t="s">
        <v>182</v>
      </c>
      <c r="C135" s="33"/>
      <c r="D135" s="33"/>
      <c r="E135" s="34"/>
      <c r="F135" s="5"/>
      <c r="G135" s="34">
        <f>ROUND(SUM(G131:G134),0)</f>
        <v>0</v>
      </c>
    </row>
    <row r="136" spans="1:8">
      <c r="A136" s="42"/>
      <c r="B136" s="42"/>
      <c r="C136" s="42"/>
      <c r="D136" s="42"/>
      <c r="E136" s="45"/>
      <c r="F136" s="11"/>
      <c r="G136" s="45"/>
    </row>
    <row r="137" spans="1:8">
      <c r="A137" s="46" t="s">
        <v>186</v>
      </c>
      <c r="B137" s="46"/>
      <c r="C137" s="47"/>
      <c r="D137" s="1"/>
      <c r="E137" s="2"/>
      <c r="F137" s="12"/>
      <c r="G137" s="61">
        <f>+G21+G26+G38+G43+G51+G64+G78+G85+G90+G102+G108+G113+G118+G127+G135</f>
        <v>0</v>
      </c>
    </row>
    <row r="138" spans="1:8">
      <c r="A138" s="48" t="s">
        <v>187</v>
      </c>
      <c r="B138" s="49"/>
      <c r="C138" s="50" t="s">
        <v>188</v>
      </c>
      <c r="D138" s="50"/>
      <c r="E138" s="51">
        <v>0.2</v>
      </c>
      <c r="F138" s="13"/>
      <c r="G138" s="62">
        <f>+ROUND(G137*F138,0)</f>
        <v>0</v>
      </c>
    </row>
    <row r="139" spans="1:8">
      <c r="A139" s="48"/>
      <c r="B139" s="49"/>
      <c r="C139" s="50" t="s">
        <v>183</v>
      </c>
      <c r="D139" s="50"/>
      <c r="E139" s="51">
        <v>0.02</v>
      </c>
      <c r="F139" s="13"/>
      <c r="G139" s="62">
        <f>+ROUND(G137*F139,0)</f>
        <v>0</v>
      </c>
    </row>
    <row r="140" spans="1:8">
      <c r="A140" s="48"/>
      <c r="B140" s="49"/>
      <c r="C140" s="50" t="s">
        <v>184</v>
      </c>
      <c r="D140" s="50"/>
      <c r="E140" s="51">
        <v>0.06</v>
      </c>
      <c r="F140" s="13"/>
      <c r="G140" s="62">
        <f>+ROUND(G137*F140,0)</f>
        <v>0</v>
      </c>
    </row>
    <row r="141" spans="1:8">
      <c r="A141" s="52" t="s">
        <v>189</v>
      </c>
      <c r="B141" s="53"/>
      <c r="C141" s="53"/>
      <c r="D141" s="53"/>
      <c r="E141" s="53"/>
      <c r="F141" s="15"/>
      <c r="G141" s="63">
        <f>SUM(G137:G140)</f>
        <v>0</v>
      </c>
    </row>
    <row r="142" spans="1:8" ht="15" customHeight="1">
      <c r="A142" s="54" t="s">
        <v>190</v>
      </c>
      <c r="B142" s="55"/>
      <c r="C142" s="55"/>
      <c r="D142" s="55"/>
      <c r="E142" s="51">
        <v>0.19</v>
      </c>
      <c r="F142" s="14"/>
      <c r="G142" s="62">
        <f>+ROUND(G140*E142,0)</f>
        <v>0</v>
      </c>
    </row>
    <row r="143" spans="1:8" ht="18" customHeight="1">
      <c r="A143" s="52" t="s">
        <v>191</v>
      </c>
      <c r="B143" s="53"/>
      <c r="C143" s="53"/>
      <c r="D143" s="53"/>
      <c r="E143" s="53"/>
      <c r="F143" s="15"/>
      <c r="G143" s="63">
        <f>SUM(G141:G142)</f>
        <v>0</v>
      </c>
    </row>
    <row r="144" spans="1:8">
      <c r="H144" s="17"/>
    </row>
    <row r="149" spans="5:6">
      <c r="E149" s="18"/>
      <c r="F149" s="18"/>
    </row>
  </sheetData>
  <sheetProtection algorithmName="SHA-512" hashValue="mHlRnfETno9Rvx9OdmtcrCL6XY3KCRKwE3eGVAzcsk3p4FlCWIx5/aKpAAOemAAzfGV6xybBQ4FhzkAO3yCR5g==" saltValue="hGnSznJUlWWY2CnJKAaEOQ==" spinCount="100000" sheet="1" formatCells="0" formatColumns="0" formatRows="0" insertColumns="0" insertRows="0" insertHyperlinks="0" deleteColumns="0" deleteRows="0" sort="0" autoFilter="0" pivotTables="0"/>
  <mergeCells count="11">
    <mergeCell ref="B4:E4"/>
    <mergeCell ref="B1:E1"/>
    <mergeCell ref="B2:E2"/>
    <mergeCell ref="B3:E3"/>
    <mergeCell ref="A143:E143"/>
    <mergeCell ref="A142:D142"/>
    <mergeCell ref="A138:B140"/>
    <mergeCell ref="C138:D138"/>
    <mergeCell ref="C139:D139"/>
    <mergeCell ref="C140:D140"/>
    <mergeCell ref="A141:E141"/>
  </mergeCells>
  <pageMargins left="0.7" right="0.7" top="0.75" bottom="0.75" header="0.3" footer="0.3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Julieth Ramirez Grajales</dc:creator>
  <cp:lastModifiedBy>Maria Yasmith Umana Rodriguez</cp:lastModifiedBy>
  <dcterms:created xsi:type="dcterms:W3CDTF">2025-07-10T00:01:50Z</dcterms:created>
  <dcterms:modified xsi:type="dcterms:W3CDTF">2025-07-21T20:09:18Z</dcterms:modified>
</cp:coreProperties>
</file>