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08"/>
  <workbookPr defaultThemeVersion="166925"/>
  <mc:AlternateContent xmlns:mc="http://schemas.openxmlformats.org/markup-compatibility/2006">
    <mc:Choice Requires="x15">
      <x15ac:absPath xmlns:x15ac="http://schemas.microsoft.com/office/spreadsheetml/2010/11/ac" url="C:\Users\Alejandro\Desktop\SENA\Ejecucion\PROYECTOS\CTM\Vulnerabilidad Sismica CTM\Cotizaciones\"/>
    </mc:Choice>
  </mc:AlternateContent>
  <xr:revisionPtr revIDLastSave="27" documentId="13_ncr:1_{C3A64D7F-EFED-4053-A53D-8933EB35E749}" xr6:coauthVersionLast="47" xr6:coauthVersionMax="47" xr10:uidLastSave="{4B60921A-3C6B-4B38-9ED0-C4A14B53E6E9}"/>
  <bookViews>
    <workbookView xWindow="-120" yWindow="-120" windowWidth="20730" windowHeight="11040" xr2:uid="{BE2CAB4D-2F9D-4754-9601-B9EC8C16A8E3}"/>
  </bookViews>
  <sheets>
    <sheet name="Hoja1 (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 i="3" l="1"/>
  <c r="R7" i="3"/>
  <c r="R6" i="3"/>
  <c r="O7" i="3"/>
  <c r="P7" i="3" s="1"/>
  <c r="Q7" i="3" s="1"/>
  <c r="O6" i="3"/>
  <c r="P6" i="3" s="1"/>
  <c r="Q6" i="3" s="1"/>
  <c r="K7" i="3"/>
  <c r="L7" i="3" s="1"/>
  <c r="M7" i="3" s="1"/>
  <c r="G7" i="3"/>
  <c r="H7" i="3" s="1"/>
  <c r="I7" i="3" s="1"/>
  <c r="K6" i="3"/>
  <c r="L6" i="3" s="1"/>
  <c r="M6" i="3" s="1"/>
  <c r="G6" i="3"/>
  <c r="H6" i="3" s="1"/>
  <c r="I6" i="3" s="1"/>
  <c r="Q8" i="3" l="1"/>
  <c r="S7" i="3"/>
  <c r="T7" i="3" s="1"/>
  <c r="S6" i="3"/>
  <c r="T6" i="3" s="1"/>
  <c r="I8" i="3"/>
  <c r="M8" i="3"/>
</calcChain>
</file>

<file path=xl/sharedStrings.xml><?xml version="1.0" encoding="utf-8"?>
<sst xmlns="http://schemas.openxmlformats.org/spreadsheetml/2006/main" count="33" uniqueCount="21">
  <si>
    <t>SENA-CENTRO TECNOLÓGICO DEL MOBILIARIO</t>
  </si>
  <si>
    <t>ESTUDIO DEL MERCADO - CUADRO PROMEDIO  DE PRECIOS PARA DETERMINAR PRESUPUESTO</t>
  </si>
  <si>
    <t>OBJETO: “5_9205_255 CONTRATAR ESTUDIO DE VULNERABILIDAD SÍSMICA DEL CENTRO TECNOLÓGICO DEL MOBILIARIO, UBICADO EN EL COMPLEJO SUR DE ITAGÜÍ - ANTIOQUIA, CON EL FIN DE EVALUAR EL COMPORTAMIENTO ESTRUCTURAL DEL EDIFICIO FRENTE A LA NORMA SISMO-RESISTENTE - NSR- 10, EN LO RELACIONADO CON SU ESTABILIDAD SÍSMICA, CONDICIONES DEL SUELO Y FUNDACIONES, RESISTENCIA DE COLUMNAS Y VIGAS Y PROPUESTA DE REPOTENCIACIÓN O REFUERZO ESTRUCTURAL SI ES DEL CASO Y DISEÑO ESTRUCTURAL PARA EL CAMBIO DE CUBIERTAS.".</t>
  </si>
  <si>
    <t>Ítem</t>
  </si>
  <si>
    <t>NOMBRE</t>
  </si>
  <si>
    <t>ESPECIFICACIONES TÉCNICAS</t>
  </si>
  <si>
    <t xml:space="preserve">Unidad de medida </t>
  </si>
  <si>
    <t>Cantidad</t>
  </si>
  <si>
    <t xml:space="preserve">INGENIERO CIVIL DAVID ARTEAGA SALAZAR </t>
  </si>
  <si>
    <t>PLAN LIBRE ARQUITECTURA</t>
  </si>
  <si>
    <t>INGENIERO CIVIL CAMILO VELASQUEZ SANCHEZ</t>
  </si>
  <si>
    <t>PROMEDIO</t>
  </si>
  <si>
    <t>Valor unidad sin IVA</t>
  </si>
  <si>
    <t>Valor del IVA (%)</t>
  </si>
  <si>
    <t>Valor unidad con IVA</t>
  </si>
  <si>
    <t>Valor total con IVA</t>
  </si>
  <si>
    <t xml:space="preserve">Informe diagnóstico para establecer las condiciones físicas de la estructura (resistencia, diseño inicial y posibles lesiones, deterioro o daños que pueda tener la estructura). </t>
  </si>
  <si>
    <r>
      <rPr>
        <sz val="11"/>
        <color rgb="FF000000"/>
        <rFont val="Aptos Narrow"/>
      </rPr>
      <t xml:space="preserve">El contratista deberá realizar la inspección de la estructura existente, efectuando una selección a criterio del especialista de los elementos estructurales sobre los cuales se realizarán los ensayos destructivos y no destructivos tales como:  
</t>
    </r>
    <r>
      <rPr>
        <b/>
        <sz val="11"/>
        <color rgb="FF000000"/>
        <rFont val="Aptos Narrow"/>
      </rPr>
      <t>Ferroscan – Radar y Rayos X</t>
    </r>
    <r>
      <rPr>
        <sz val="11"/>
        <color rgb="FF000000"/>
        <rFont val="Aptos Narrow"/>
      </rPr>
      <t xml:space="preserve">. Este ensayo permite localizar metales embebidos en el concreto, mediante rayos X. Del mismo modo, se puede identificar el diámetro de las varillas longitudinales y transversales que se encuentran en cada elemento.  
</t>
    </r>
    <r>
      <rPr>
        <b/>
        <sz val="11"/>
        <color rgb="FF000000"/>
        <rFont val="Aptos Narrow"/>
      </rPr>
      <t>Esclerómetro – Martillo de resistencia.</t>
    </r>
    <r>
      <rPr>
        <sz val="11"/>
        <color rgb="FF000000"/>
        <rFont val="Aptos Narrow"/>
      </rPr>
      <t xml:space="preserve"> Este equipo permite estimar la resistencia aproximada del concreto. Este ensayo debe cumplir con las normas ASTM C 805.  
</t>
    </r>
    <r>
      <rPr>
        <b/>
        <sz val="11"/>
        <color rgb="FF000000"/>
        <rFont val="Aptos Narrow"/>
      </rPr>
      <t>Extracción de núcleos de concreto.</t>
    </r>
    <r>
      <rPr>
        <sz val="11"/>
        <color rgb="FF000000"/>
        <rFont val="Aptos Narrow"/>
      </rPr>
      <t xml:space="preserve"> Se toman con el fin de determinar la resistencia mecánica y/o el módulo de elasticidad del concreto. Se debe realizar conforme a la NTC 3658 (ASTM C 42) en una cantidad no inferior a tres (3) por cada zona.  
</t>
    </r>
    <r>
      <rPr>
        <b/>
        <sz val="11"/>
        <color rgb="FF000000"/>
        <rFont val="Aptos Narrow"/>
      </rPr>
      <t>Regatas de investigación.</t>
    </r>
    <r>
      <rPr>
        <sz val="11"/>
        <color rgb="FF000000"/>
        <rFont val="Aptos Narrow"/>
      </rPr>
      <t xml:space="preserve"> Se realizan con el fin de conocer el estado y profundidad del refuerzo longitudinal y transversal existente en los elementos de concreto. Estas se complementan con el ensayo de carbonatación. Dado que se trata de un ensayo destructivo, las mismas deben repararse mediante el uso de concreto de baja retracción y epóxico.           
</t>
    </r>
    <r>
      <rPr>
        <b/>
        <sz val="11"/>
        <color rgb="FF000000"/>
        <rFont val="Aptos Narrow"/>
      </rPr>
      <t>Ensayo de carbonatación en el concreto.</t>
    </r>
    <r>
      <rPr>
        <sz val="11"/>
        <color rgb="FF000000"/>
        <rFont val="Aptos Narrow"/>
      </rPr>
      <t xml:space="preserve"> Aplicación de fenolftaleína en concreto con el fin de identificar el grado de carbonatación en el elemento, permitiendo identificar la pérdida de propiedades que evitan la corrosión en el acero de refuerzo.  
</t>
    </r>
    <r>
      <rPr>
        <b/>
        <sz val="11"/>
        <color rgb="FF000000"/>
        <rFont val="Aptos Narrow"/>
      </rPr>
      <t xml:space="preserve">NOTA: </t>
    </r>
    <r>
      <rPr>
        <sz val="11"/>
        <color rgb="FF000000"/>
        <rFont val="Aptos Narrow"/>
      </rPr>
      <t xml:space="preserve">Respecto a las cimentaciones se deberán realizar  </t>
    </r>
    <r>
      <rPr>
        <b/>
        <sz val="11"/>
        <color rgb="FF000000"/>
        <rFont val="Aptos Narrow"/>
      </rPr>
      <t xml:space="preserve">dos (2) </t>
    </r>
    <r>
      <rPr>
        <sz val="11"/>
        <color rgb="FF000000"/>
        <rFont val="Aptos Narrow"/>
      </rPr>
      <t>apiques a la cimentación con el fin de identificar las principales características de las mismas. Se complementará 	la 	investigación y diagnóstico mediante un estudio de suelos con</t>
    </r>
    <r>
      <rPr>
        <b/>
        <sz val="11"/>
        <color rgb="FF000000"/>
        <rFont val="Aptos Narrow"/>
      </rPr>
      <t xml:space="preserve"> Cuatro (4) sondeos</t>
    </r>
    <r>
      <rPr>
        <sz val="11"/>
        <color rgb="FF000000"/>
        <rFont val="Aptos Narrow"/>
      </rPr>
      <t xml:space="preserve">, con el fin de establecer condiciones geotécnicas que deben ser consideradas más adelante en la modelación y análisis de vulnerabilidad sísmica del edificio del Centro de Formación Tecnológico del Mobiliario.  
</t>
    </r>
    <r>
      <rPr>
        <b/>
        <sz val="11"/>
        <color rgb="FF000000"/>
        <rFont val="Aptos Narrow"/>
      </rPr>
      <t>Cubierta:</t>
    </r>
    <r>
      <rPr>
        <sz val="11"/>
        <color rgb="FF000000"/>
        <rFont val="Aptos Narrow"/>
      </rPr>
      <t xml:space="preserve">  Dado que se presenta la necesidad de cambiar la actual cubierta del edificio. Se deberá contemplar, para el resultado del estudio estructural, el análisis que dicho cambio implica para la estructura física actual de la edificación. 
Es de resaltar que este diagnóstico, debe contener la descripción de la estructura, hallazgos, resultados de ensayos, pruebas realizadas, tablas, gráficos, las cargas consideradas y las conclusiones y recomendaciones.  
Entregable: Informe detallado en medio físico y magnético</t>
    </r>
  </si>
  <si>
    <t>UN</t>
  </si>
  <si>
    <t>Informe de análisis de vulnerabilidad sísmica.</t>
  </si>
  <si>
    <t xml:space="preserve">Con base en los resultados de ensayos y el diagnóstico efectuado en el ítem 1.1., este informe debe contener la modelación de la estructura existente frente a las cargas de sismo, que se considere de conformidad a la NSR – 2010. Teniendo presente el cambio de cubierta que se pretende efectuar en el edificio. Así mismo, deberá tener las conclusiones y recomendaciones a las que haya lugar.  
De considerarse la opción de reforzamiento de algún elemento estructural se deberá acompañar de planos en los que se ubiquen los elementos estructurales a reforzar o repotenciar, si da a lugar, con los materiales y/o metodología propuesta para tal fin, procesos de instalación y constructivos, calidad del material, presupuestos, APU y demás elementos que considere el especialista.  
Entregable: Informe detallado en medio físico y magnético acompañado del respectivo memorial de responsabilidad profesional.  
Así mismo, en caso de producción de planimetría esta se entregará en formato DWG y PDF, así como los presupuestos y APU en formato Excel.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</si>
</sst>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_-&quot;$&quot;\ * #,##0_-;\-&quot;$&quot;\ * #,##0_-;_-&quot;$&quot;\ * &quot;-&quot;??_-;_-@_-"/>
    <numFmt numFmtId="167" formatCode="_-&quot;$&quot;\ * #,##0_-;\-&quot;$&quot;\ * #,##0_-;_-&quot;$&quot;\ * &quot;-&quot;??_-;_-@"/>
  </numFmts>
  <fonts count="9">
    <font>
      <sz val="11"/>
      <color theme="1"/>
      <name val="Calibri"/>
      <family val="2"/>
      <scheme val="minor"/>
    </font>
    <font>
      <sz val="11"/>
      <color theme="1"/>
      <name val="Calibri"/>
      <family val="2"/>
      <scheme val="minor"/>
    </font>
    <font>
      <b/>
      <sz val="11"/>
      <color theme="1"/>
      <name val="Calibri"/>
      <family val="2"/>
      <scheme val="minor"/>
    </font>
    <font>
      <sz val="9"/>
      <name val="Calibri"/>
      <family val="2"/>
      <scheme val="minor"/>
    </font>
    <font>
      <sz val="11"/>
      <color rgb="FF000000"/>
      <name val="Aptos Narrow"/>
      <family val="2"/>
    </font>
    <font>
      <sz val="11"/>
      <color rgb="FF000000"/>
      <name val="Aptos Narrow"/>
    </font>
    <font>
      <sz val="9"/>
      <color theme="1"/>
      <name val="Calibri"/>
      <family val="2"/>
    </font>
    <font>
      <sz val="12"/>
      <color theme="1"/>
      <name val="Calibri"/>
      <family val="2"/>
    </font>
    <font>
      <b/>
      <sz val="11"/>
      <color rgb="FF000000"/>
      <name val="Aptos Narrow"/>
    </font>
  </fonts>
  <fills count="8">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165" fontId="1" fillId="0" borderId="0" applyFont="0" applyFill="0" applyBorder="0" applyAlignment="0" applyProtection="0"/>
  </cellStyleXfs>
  <cellXfs count="27">
    <xf numFmtId="0" fontId="0" fillId="0" borderId="0" xfId="0"/>
    <xf numFmtId="0" fontId="4" fillId="0" borderId="1" xfId="0" applyFont="1" applyBorder="1" applyAlignment="1">
      <alignment horizontal="center" vertical="center"/>
    </xf>
    <xf numFmtId="0" fontId="0" fillId="0" borderId="1" xfId="0" applyBorder="1" applyAlignment="1">
      <alignment horizontal="center" vertical="center"/>
    </xf>
    <xf numFmtId="166" fontId="0" fillId="0" borderId="1" xfId="0" applyNumberFormat="1" applyBorder="1" applyAlignment="1">
      <alignment horizontal="center" vertical="center"/>
    </xf>
    <xf numFmtId="166" fontId="0" fillId="2" borderId="1" xfId="0" applyNumberFormat="1" applyFill="1" applyBorder="1" applyAlignment="1">
      <alignment horizontal="center" vertical="center"/>
    </xf>
    <xf numFmtId="164" fontId="0" fillId="2" borderId="1" xfId="0" applyNumberFormat="1" applyFill="1" applyBorder="1" applyAlignment="1">
      <alignment horizontal="center" vertical="center"/>
    </xf>
    <xf numFmtId="0" fontId="2" fillId="5" borderId="1" xfId="0" applyFont="1" applyFill="1" applyBorder="1" applyAlignment="1">
      <alignment horizontal="center" vertical="center" wrapText="1"/>
    </xf>
    <xf numFmtId="164" fontId="0" fillId="3" borderId="1" xfId="0" applyNumberFormat="1" applyFill="1" applyBorder="1" applyAlignment="1">
      <alignment horizontal="center" vertical="center"/>
    </xf>
    <xf numFmtId="166" fontId="0" fillId="6" borderId="0" xfId="0" applyNumberFormat="1" applyFill="1"/>
    <xf numFmtId="166" fontId="3" fillId="3" borderId="1" xfId="1" applyNumberFormat="1" applyFont="1" applyFill="1" applyBorder="1" applyAlignment="1">
      <alignment horizontal="left" vertical="center" wrapText="1"/>
    </xf>
    <xf numFmtId="166" fontId="0" fillId="3" borderId="1" xfId="0" applyNumberFormat="1" applyFill="1" applyBorder="1" applyAlignment="1">
      <alignment horizontal="center" vertical="center"/>
    </xf>
    <xf numFmtId="166" fontId="0" fillId="3" borderId="1" xfId="1" applyNumberFormat="1" applyFont="1" applyFill="1" applyBorder="1" applyAlignment="1">
      <alignment horizontal="center" vertical="center"/>
    </xf>
    <xf numFmtId="164" fontId="0" fillId="0" borderId="0" xfId="0" applyNumberFormat="1"/>
    <xf numFmtId="0" fontId="4" fillId="0" borderId="6" xfId="0" applyFont="1" applyBorder="1" applyAlignment="1">
      <alignment vertical="center" wrapText="1"/>
    </xf>
    <xf numFmtId="167" fontId="6" fillId="7" borderId="6" xfId="0" applyNumberFormat="1" applyFont="1" applyFill="1" applyBorder="1" applyAlignment="1">
      <alignment horizontal="left" vertical="center" wrapText="1"/>
    </xf>
    <xf numFmtId="0" fontId="7" fillId="0" borderId="6" xfId="0" applyFont="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5" fillId="0" borderId="6" xfId="0" applyFont="1" applyBorder="1" applyAlignment="1">
      <alignmen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140980</xdr:colOff>
      <xdr:row>0</xdr:row>
      <xdr:rowOff>106639</xdr:rowOff>
    </xdr:from>
    <xdr:to>
      <xdr:col>0</xdr:col>
      <xdr:colOff>695073</xdr:colOff>
      <xdr:row>0</xdr:row>
      <xdr:rowOff>582889</xdr:rowOff>
    </xdr:to>
    <xdr:pic>
      <xdr:nvPicPr>
        <xdr:cNvPr id="2" name="Imagen 1">
          <a:extLst>
            <a:ext uri="{FF2B5EF4-FFF2-40B4-BE49-F238E27FC236}">
              <a16:creationId xmlns:a16="http://schemas.microsoft.com/office/drawing/2014/main" id="{AA7D2864-36DA-40EC-8565-CEDD85F929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6009" b="6009"/>
        <a:stretch/>
      </xdr:blipFill>
      <xdr:spPr>
        <a:xfrm>
          <a:off x="140980" y="106639"/>
          <a:ext cx="554093" cy="4762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CCE84-8172-485E-8713-B32D3F71020C}">
  <dimension ref="A1:T8"/>
  <sheetViews>
    <sheetView tabSelected="1" view="pageBreakPreview" zoomScale="85" zoomScaleNormal="85" zoomScaleSheetLayoutView="85" workbookViewId="0">
      <selection activeCell="C6" sqref="C6"/>
    </sheetView>
  </sheetViews>
  <sheetFormatPr defaultColWidth="11.42578125" defaultRowHeight="15"/>
  <cols>
    <col min="2" max="2" width="23.5703125" customWidth="1"/>
    <col min="3" max="3" width="105.140625" customWidth="1"/>
    <col min="4" max="5" width="9.140625"/>
    <col min="6" max="6" width="13.28515625" customWidth="1"/>
    <col min="7" max="7" width="13.140625" customWidth="1"/>
    <col min="8" max="8" width="14.42578125" bestFit="1" customWidth="1"/>
    <col min="9" max="11" width="13.140625" customWidth="1"/>
    <col min="12" max="12" width="14.42578125" bestFit="1" customWidth="1"/>
    <col min="13" max="15" width="13.140625" customWidth="1"/>
    <col min="16" max="16" width="20.140625" customWidth="1"/>
    <col min="17" max="17" width="15.7109375" customWidth="1"/>
    <col min="18" max="20" width="14.42578125" bestFit="1" customWidth="1"/>
  </cols>
  <sheetData>
    <row r="1" spans="1:20" ht="52.5" customHeight="1">
      <c r="A1" s="20" t="s">
        <v>0</v>
      </c>
      <c r="B1" s="20"/>
      <c r="C1" s="20"/>
      <c r="D1" s="20"/>
      <c r="E1" s="20"/>
      <c r="F1" s="20"/>
      <c r="G1" s="20"/>
      <c r="H1" s="20"/>
      <c r="I1" s="20"/>
      <c r="J1" s="20"/>
      <c r="K1" s="20"/>
      <c r="L1" s="20"/>
      <c r="M1" s="20"/>
      <c r="N1" s="20"/>
      <c r="O1" s="20"/>
      <c r="P1" s="20"/>
      <c r="Q1" s="20"/>
      <c r="R1" s="20"/>
      <c r="S1" s="20"/>
      <c r="T1" s="20"/>
    </row>
    <row r="2" spans="1:20">
      <c r="A2" s="21" t="s">
        <v>1</v>
      </c>
      <c r="B2" s="21"/>
      <c r="C2" s="21"/>
      <c r="D2" s="21"/>
      <c r="E2" s="21"/>
      <c r="F2" s="21"/>
      <c r="G2" s="21"/>
      <c r="H2" s="21"/>
      <c r="I2" s="21"/>
      <c r="J2" s="21"/>
      <c r="K2" s="21"/>
      <c r="L2" s="21"/>
      <c r="M2" s="21"/>
      <c r="N2" s="21"/>
      <c r="O2" s="21"/>
      <c r="P2" s="21"/>
      <c r="Q2" s="21"/>
      <c r="R2" s="21"/>
      <c r="S2" s="21"/>
      <c r="T2" s="21"/>
    </row>
    <row r="3" spans="1:20" ht="56.25" customHeight="1">
      <c r="A3" s="22" t="s">
        <v>2</v>
      </c>
      <c r="B3" s="23"/>
      <c r="C3" s="23"/>
      <c r="D3" s="23"/>
      <c r="E3" s="23"/>
      <c r="F3" s="23"/>
      <c r="G3" s="23"/>
      <c r="H3" s="23"/>
      <c r="I3" s="23"/>
      <c r="J3" s="23"/>
      <c r="K3" s="23"/>
      <c r="L3" s="23"/>
      <c r="M3" s="23"/>
      <c r="N3" s="23"/>
      <c r="O3" s="23"/>
      <c r="P3" s="23"/>
      <c r="Q3" s="23"/>
      <c r="R3" s="23"/>
      <c r="S3" s="23"/>
      <c r="T3" s="23"/>
    </row>
    <row r="4" spans="1:20">
      <c r="A4" s="24" t="s">
        <v>3</v>
      </c>
      <c r="B4" s="25" t="s">
        <v>4</v>
      </c>
      <c r="C4" s="25" t="s">
        <v>5</v>
      </c>
      <c r="D4" s="25" t="s">
        <v>6</v>
      </c>
      <c r="E4" s="24" t="s">
        <v>7</v>
      </c>
      <c r="F4" s="16" t="s">
        <v>8</v>
      </c>
      <c r="G4" s="17"/>
      <c r="H4" s="17"/>
      <c r="I4" s="18"/>
      <c r="J4" s="16" t="s">
        <v>9</v>
      </c>
      <c r="K4" s="17"/>
      <c r="L4" s="17"/>
      <c r="M4" s="18"/>
      <c r="N4" s="16" t="s">
        <v>10</v>
      </c>
      <c r="O4" s="17"/>
      <c r="P4" s="17"/>
      <c r="Q4" s="18"/>
      <c r="R4" s="19" t="s">
        <v>11</v>
      </c>
      <c r="S4" s="19"/>
      <c r="T4" s="19"/>
    </row>
    <row r="5" spans="1:20" ht="30">
      <c r="A5" s="24"/>
      <c r="B5" s="25"/>
      <c r="C5" s="25"/>
      <c r="D5" s="25"/>
      <c r="E5" s="24"/>
      <c r="F5" s="6" t="s">
        <v>12</v>
      </c>
      <c r="G5" s="6" t="s">
        <v>13</v>
      </c>
      <c r="H5" s="6" t="s">
        <v>14</v>
      </c>
      <c r="I5" s="6" t="s">
        <v>15</v>
      </c>
      <c r="J5" s="6" t="s">
        <v>12</v>
      </c>
      <c r="K5" s="6" t="s">
        <v>13</v>
      </c>
      <c r="L5" s="6" t="s">
        <v>14</v>
      </c>
      <c r="M5" s="6" t="s">
        <v>15</v>
      </c>
      <c r="N5" s="6" t="s">
        <v>12</v>
      </c>
      <c r="O5" s="6" t="s">
        <v>13</v>
      </c>
      <c r="P5" s="6" t="s">
        <v>14</v>
      </c>
      <c r="Q5" s="6" t="s">
        <v>15</v>
      </c>
      <c r="R5" s="6" t="s">
        <v>12</v>
      </c>
      <c r="S5" s="6" t="s">
        <v>14</v>
      </c>
      <c r="T5" s="6" t="s">
        <v>15</v>
      </c>
    </row>
    <row r="6" spans="1:20" ht="408.75" customHeight="1">
      <c r="A6" s="2">
        <v>1</v>
      </c>
      <c r="B6" s="15" t="s">
        <v>16</v>
      </c>
      <c r="C6" s="26" t="s">
        <v>17</v>
      </c>
      <c r="D6" s="1" t="s">
        <v>18</v>
      </c>
      <c r="E6" s="2">
        <v>1</v>
      </c>
      <c r="F6" s="11">
        <v>72200000</v>
      </c>
      <c r="G6" s="7">
        <f>F6*19%</f>
        <v>13718000</v>
      </c>
      <c r="H6" s="10">
        <f>F6+G6</f>
        <v>85918000</v>
      </c>
      <c r="I6" s="5">
        <f>H6*E6</f>
        <v>85918000</v>
      </c>
      <c r="J6" s="9">
        <v>70900000</v>
      </c>
      <c r="K6" s="7">
        <f>J6*19%</f>
        <v>13471000</v>
      </c>
      <c r="L6" s="10">
        <f>J6+K6</f>
        <v>84371000</v>
      </c>
      <c r="M6" s="5">
        <f>L6*E6</f>
        <v>84371000</v>
      </c>
      <c r="N6" s="9">
        <v>76500000</v>
      </c>
      <c r="O6" s="7">
        <f>N6*19%</f>
        <v>14535000</v>
      </c>
      <c r="P6" s="10">
        <f>N6+O6</f>
        <v>91035000</v>
      </c>
      <c r="Q6" s="5">
        <f>+P6*E6</f>
        <v>91035000</v>
      </c>
      <c r="R6" s="3">
        <f>AVERAGE(F6,J6,N6)</f>
        <v>73200000</v>
      </c>
      <c r="S6" s="3">
        <f>+R6*0.19</f>
        <v>13908000</v>
      </c>
      <c r="T6" s="4">
        <f>+R6+S6</f>
        <v>87108000</v>
      </c>
    </row>
    <row r="7" spans="1:20" ht="319.5" customHeight="1">
      <c r="A7" s="2">
        <v>2</v>
      </c>
      <c r="B7" s="15" t="s">
        <v>19</v>
      </c>
      <c r="C7" s="13" t="s">
        <v>20</v>
      </c>
      <c r="D7" s="1" t="s">
        <v>18</v>
      </c>
      <c r="E7" s="2">
        <v>1</v>
      </c>
      <c r="F7" s="14">
        <v>134096639</v>
      </c>
      <c r="G7" s="7">
        <f>F7*19%</f>
        <v>25478361.41</v>
      </c>
      <c r="H7" s="10">
        <f>F7+G7</f>
        <v>159575000.41</v>
      </c>
      <c r="I7" s="5">
        <f>H7*E7</f>
        <v>159575000.41</v>
      </c>
      <c r="J7" s="9">
        <v>135000000</v>
      </c>
      <c r="K7" s="7">
        <f>J7*19%</f>
        <v>25650000</v>
      </c>
      <c r="L7" s="10">
        <f>J7+K7</f>
        <v>160650000</v>
      </c>
      <c r="M7" s="5">
        <f>L7*E7</f>
        <v>160650000</v>
      </c>
      <c r="N7" s="9">
        <v>130000000</v>
      </c>
      <c r="O7" s="7">
        <f>N7*19%</f>
        <v>24700000</v>
      </c>
      <c r="P7" s="10">
        <f>N7+O7</f>
        <v>154700000</v>
      </c>
      <c r="Q7" s="5">
        <f>+P7*E7</f>
        <v>154700000</v>
      </c>
      <c r="R7" s="3">
        <f>AVERAGE(F7,J7,N7)</f>
        <v>133032213</v>
      </c>
      <c r="S7" s="3">
        <f>+R7*0.19</f>
        <v>25276120.469999999</v>
      </c>
      <c r="T7" s="4">
        <f>+R7+S7</f>
        <v>158308333.47</v>
      </c>
    </row>
    <row r="8" spans="1:20">
      <c r="I8" s="12">
        <f>SUM(I6:I7)</f>
        <v>245493000.41</v>
      </c>
      <c r="M8" s="12">
        <f>SUM(M6:M7)</f>
        <v>245021000</v>
      </c>
      <c r="N8" s="12"/>
      <c r="O8" s="12"/>
      <c r="P8" s="12"/>
      <c r="Q8" s="12">
        <f>SUM(Q6:Q7)</f>
        <v>245735000</v>
      </c>
      <c r="T8" s="8">
        <f>SUM(T6:T7)</f>
        <v>245416333.47</v>
      </c>
    </row>
  </sheetData>
  <mergeCells count="12">
    <mergeCell ref="F4:I4"/>
    <mergeCell ref="J4:M4"/>
    <mergeCell ref="R4:T4"/>
    <mergeCell ref="A1:T1"/>
    <mergeCell ref="A2:T2"/>
    <mergeCell ref="A3:T3"/>
    <mergeCell ref="A4:A5"/>
    <mergeCell ref="B4:B5"/>
    <mergeCell ref="C4:C5"/>
    <mergeCell ref="D4:D5"/>
    <mergeCell ref="E4:E5"/>
    <mergeCell ref="N4:Q4"/>
  </mergeCells>
  <pageMargins left="0.7" right="0.7" top="0.75" bottom="0.75" header="0.3" footer="0.3"/>
  <pageSetup paperSize="9" scale="2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Melissa Giraldo Cuadrado</dc:creator>
  <cp:keywords/>
  <dc:description/>
  <cp:lastModifiedBy>Angye Natalia Villalba Acosta</cp:lastModifiedBy>
  <cp:revision/>
  <dcterms:created xsi:type="dcterms:W3CDTF">2025-03-20T22:06:27Z</dcterms:created>
  <dcterms:modified xsi:type="dcterms:W3CDTF">2025-05-13T21:29:33Z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2025-04-25T16:29:25Z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effb4879-68c1-4024-960f-19044a075284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