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ria Fernanda M\Desktop\alcaldia\MINIMA CUANTIA\medalleria\4\"/>
    </mc:Choice>
  </mc:AlternateContent>
  <bookViews>
    <workbookView xWindow="0" yWindow="0" windowWidth="24000" windowHeight="9510"/>
  </bookViews>
  <sheets>
    <sheet name="Análisis de Mercado" sheetId="3" r:id="rId1"/>
    <sheet name="Analisis revisado" sheetId="4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8" i="3" l="1"/>
  <c r="K8" i="3" s="1"/>
  <c r="J9" i="3"/>
  <c r="K9" i="3" s="1"/>
  <c r="J10" i="3"/>
  <c r="K10" i="3"/>
  <c r="J11" i="3"/>
  <c r="K11" i="3"/>
  <c r="D12" i="3"/>
  <c r="H12" i="3"/>
  <c r="I12" i="3"/>
  <c r="L12" i="3"/>
  <c r="M12" i="3"/>
  <c r="N12" i="3"/>
  <c r="Q8" i="3"/>
  <c r="P10" i="3"/>
  <c r="P8" i="3"/>
  <c r="P12" i="3" s="1"/>
  <c r="P9" i="3"/>
  <c r="P11" i="3"/>
  <c r="P7" i="3"/>
  <c r="O8" i="3"/>
  <c r="O10" i="3"/>
  <c r="O11" i="3"/>
  <c r="O7" i="3"/>
  <c r="N9" i="3"/>
  <c r="O9" i="3" s="1"/>
  <c r="N11" i="3"/>
  <c r="N8" i="3"/>
  <c r="N10" i="3"/>
  <c r="N7" i="3"/>
  <c r="J7" i="3"/>
  <c r="G8" i="3"/>
  <c r="F8" i="3"/>
  <c r="R8" i="3" s="1"/>
  <c r="E11" i="3"/>
  <c r="E8" i="3"/>
  <c r="E9" i="3"/>
  <c r="E10" i="3"/>
  <c r="E7" i="3"/>
  <c r="O12" i="3" l="1"/>
  <c r="J12" i="3"/>
  <c r="K7" i="3"/>
  <c r="K12" i="3" s="1"/>
  <c r="Q11" i="3"/>
  <c r="F11" i="3"/>
  <c r="R11" i="3" s="1"/>
  <c r="Q10" i="3"/>
  <c r="E12" i="3"/>
  <c r="F10" i="3"/>
  <c r="R10" i="3" s="1"/>
  <c r="S8" i="3"/>
  <c r="F7" i="3"/>
  <c r="R7" i="3" s="1"/>
  <c r="Q7" i="3"/>
  <c r="Q9" i="3"/>
  <c r="F9" i="3"/>
  <c r="S11" i="3" l="1"/>
  <c r="G11" i="3"/>
  <c r="S10" i="3"/>
  <c r="G10" i="3"/>
  <c r="S7" i="3"/>
  <c r="G7" i="3"/>
  <c r="R9" i="3"/>
  <c r="R12" i="3" s="1"/>
  <c r="F12" i="3"/>
  <c r="Q12" i="3"/>
  <c r="S9" i="3"/>
  <c r="G9" i="3"/>
  <c r="G12" i="3" s="1"/>
  <c r="S12" i="3" s="1"/>
</calcChain>
</file>

<file path=xl/sharedStrings.xml><?xml version="1.0" encoding="utf-8"?>
<sst xmlns="http://schemas.openxmlformats.org/spreadsheetml/2006/main" count="32" uniqueCount="20">
  <si>
    <t xml:space="preserve">Descripción                          </t>
  </si>
  <si>
    <t xml:space="preserve"> Cantidad </t>
  </si>
  <si>
    <t>VALOR UNITARIO (SIN IVA)</t>
  </si>
  <si>
    <t>SUBTOTAL (SIN IVA)</t>
  </si>
  <si>
    <t>TOTAL</t>
  </si>
  <si>
    <t>*El "VALOR UNITARIO (SIN IVA)" se tomó de las cotizaciones presentadas por los cotizantes. No obstante, los calculos de SUBTOTAL, IVA y TOTAL se realizaron por la Entidad con la finalidad de evitar errores de calculos y diferencias de métodos de cálculo</t>
  </si>
  <si>
    <t>ANÁLISIS DE MERCADO (ESTUDIO DE COTIZACIONES)</t>
  </si>
  <si>
    <t>Item</t>
  </si>
  <si>
    <t>IVA %</t>
  </si>
  <si>
    <t xml:space="preserve">PROMEDIOS </t>
  </si>
  <si>
    <t>Portapergaminos 28x40</t>
  </si>
  <si>
    <t>Portapergaminos Oficio 23x25</t>
  </si>
  <si>
    <t xml:space="preserve">Llaves de La ciudad </t>
  </si>
  <si>
    <t xml:space="preserve">Libro firmas ciudadanjos ilustres </t>
  </si>
  <si>
    <t xml:space="preserve">Libro de Visitantes </t>
  </si>
  <si>
    <t>IVA % 19</t>
  </si>
  <si>
    <t xml:space="preserve">BH JOYEROS </t>
  </si>
  <si>
    <t xml:space="preserve">SERVIGRAB SAS </t>
  </si>
  <si>
    <t xml:space="preserve">JUAN CARLOS LOPEZ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</si>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</sst>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 Narrow"/>
      <family val="2"/>
    </font>
    <font>
      <b/>
      <sz val="8"/>
      <color theme="1"/>
      <name val="Arial Narrow"/>
      <family val="2"/>
    </font>
    <font>
      <b/>
      <sz val="12"/>
      <color theme="1"/>
      <name val="Arial Narrow"/>
      <family val="2"/>
    </font>
    <font>
      <b/>
      <sz val="8"/>
      <color rgb="FFFF000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CC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" fillId="6" borderId="4" applyNumberFormat="0" applyFont="0" applyAlignment="0" applyProtection="0"/>
  </cellStyleXfs>
  <cellXfs count="29">
    <xf numFmtId="0" fontId="0" fillId="0" borderId="0" xfId="0"/>
    <xf numFmtId="0" fontId="2" fillId="2" borderId="0" xfId="0" applyFont="1" applyFill="1"/>
    <xf numFmtId="1" fontId="2" fillId="2" borderId="0" xfId="0" applyNumberFormat="1" applyFont="1" applyFill="1"/>
    <xf numFmtId="164" fontId="2" fillId="2" borderId="0" xfId="1" applyNumberFormat="1" applyFont="1" applyFill="1"/>
    <xf numFmtId="164" fontId="3" fillId="3" borderId="1" xfId="1" applyNumberFormat="1" applyFont="1" applyFill="1" applyBorder="1" applyAlignment="1">
      <alignment horizontal="center" vertical="center" wrapText="1"/>
    </xf>
    <xf numFmtId="164" fontId="3" fillId="5" borderId="1" xfId="1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 vertical="center" wrapText="1"/>
    </xf>
    <xf numFmtId="164" fontId="3" fillId="4" borderId="1" xfId="1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wrapText="1"/>
    </xf>
    <xf numFmtId="1" fontId="2" fillId="2" borderId="1" xfId="0" applyNumberFormat="1" applyFont="1" applyFill="1" applyBorder="1" applyAlignment="1">
      <alignment horizontal="center" wrapText="1"/>
    </xf>
    <xf numFmtId="164" fontId="2" fillId="3" borderId="1" xfId="1" applyNumberFormat="1" applyFont="1" applyFill="1" applyBorder="1" applyAlignment="1">
      <alignment wrapText="1"/>
    </xf>
    <xf numFmtId="164" fontId="2" fillId="4" borderId="1" xfId="1" applyNumberFormat="1" applyFont="1" applyFill="1" applyBorder="1" applyAlignment="1">
      <alignment wrapText="1"/>
    </xf>
    <xf numFmtId="164" fontId="2" fillId="5" borderId="1" xfId="1" applyNumberFormat="1" applyFont="1" applyFill="1" applyBorder="1" applyAlignment="1">
      <alignment wrapText="1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center" vertical="center"/>
    </xf>
    <xf numFmtId="164" fontId="3" fillId="2" borderId="0" xfId="1" applyNumberFormat="1" applyFont="1" applyFill="1"/>
    <xf numFmtId="164" fontId="3" fillId="2" borderId="0" xfId="0" applyNumberFormat="1" applyFont="1" applyFill="1"/>
    <xf numFmtId="164" fontId="5" fillId="2" borderId="0" xfId="0" applyNumberFormat="1" applyFont="1" applyFill="1"/>
    <xf numFmtId="164" fontId="5" fillId="2" borderId="0" xfId="1" applyNumberFormat="1" applyFont="1" applyFill="1"/>
    <xf numFmtId="164" fontId="3" fillId="6" borderId="1" xfId="2" applyNumberFormat="1" applyFont="1" applyBorder="1" applyAlignment="1">
      <alignment horizontal="center" vertical="center" wrapText="1"/>
    </xf>
    <xf numFmtId="164" fontId="2" fillId="6" borderId="1" xfId="2" applyNumberFormat="1" applyFont="1" applyBorder="1" applyAlignment="1">
      <alignment wrapText="1"/>
    </xf>
    <xf numFmtId="164" fontId="3" fillId="6" borderId="1" xfId="2" applyNumberFormat="1" applyFont="1" applyBorder="1" applyAlignment="1">
      <alignment horizontal="center" vertical="center" wrapText="1"/>
    </xf>
    <xf numFmtId="0" fontId="4" fillId="2" borderId="0" xfId="0" applyFont="1" applyFill="1" applyAlignment="1">
      <alignment horizontal="center"/>
    </xf>
    <xf numFmtId="164" fontId="3" fillId="3" borderId="1" xfId="1" applyNumberFormat="1" applyFont="1" applyFill="1" applyBorder="1" applyAlignment="1">
      <alignment horizontal="center" vertical="center" wrapText="1"/>
    </xf>
    <xf numFmtId="164" fontId="3" fillId="4" borderId="1" xfId="1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164" fontId="3" fillId="5" borderId="1" xfId="1" applyNumberFormat="1" applyFont="1" applyFill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Notas" xfId="2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17"/>
  <sheetViews>
    <sheetView tabSelected="1" topLeftCell="E1" zoomScale="130" zoomScaleNormal="130" workbookViewId="0">
      <selection activeCell="O17" sqref="O17"/>
    </sheetView>
  </sheetViews>
  <sheetFormatPr baseColWidth="10" defaultColWidth="9.140625" defaultRowHeight="12.75" x14ac:dyDescent="0.25"/>
  <cols>
    <col min="1" max="1" width="9.140625" style="1"/>
    <col min="2" max="2" width="28.85546875" style="1" customWidth="1"/>
    <col min="3" max="3" width="6" style="2" bestFit="1" customWidth="1"/>
    <col min="4" max="4" width="13.140625" style="3" bestFit="1" customWidth="1"/>
    <col min="5" max="5" width="12.42578125" style="3" bestFit="1" customWidth="1"/>
    <col min="6" max="6" width="8.85546875" style="3" bestFit="1" customWidth="1"/>
    <col min="7" max="7" width="9.85546875" style="3" bestFit="1" customWidth="1"/>
    <col min="8" max="8" width="13.140625" style="3" bestFit="1" customWidth="1"/>
    <col min="9" max="9" width="12.42578125" style="3" bestFit="1" customWidth="1"/>
    <col min="10" max="10" width="8.85546875" style="3" bestFit="1" customWidth="1"/>
    <col min="11" max="11" width="9.85546875" style="3" bestFit="1" customWidth="1"/>
    <col min="12" max="12" width="13.140625" style="1" bestFit="1" customWidth="1"/>
    <col min="13" max="13" width="12.42578125" style="1" bestFit="1" customWidth="1"/>
    <col min="14" max="14" width="8.85546875" style="1" bestFit="1" customWidth="1"/>
    <col min="15" max="15" width="9.85546875" style="1" bestFit="1" customWidth="1"/>
    <col min="16" max="18" width="9.140625" style="1"/>
    <col min="19" max="19" width="9.5703125" style="1" bestFit="1" customWidth="1"/>
    <col min="20" max="16384" width="9.140625" style="1"/>
  </cols>
  <sheetData>
    <row r="2" spans="1:19" ht="15.75" x14ac:dyDescent="0.25">
      <c r="B2" s="23" t="s">
        <v>6</v>
      </c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</row>
    <row r="5" spans="1:19" ht="39.75" customHeight="1" x14ac:dyDescent="0.25">
      <c r="A5" s="14"/>
      <c r="B5" s="26"/>
      <c r="C5" s="27"/>
      <c r="D5" s="24" t="s">
        <v>16</v>
      </c>
      <c r="E5" s="24"/>
      <c r="F5" s="24"/>
      <c r="G5" s="24"/>
      <c r="H5" s="25" t="s">
        <v>17</v>
      </c>
      <c r="I5" s="25"/>
      <c r="J5" s="25"/>
      <c r="K5" s="25"/>
      <c r="L5" s="28" t="s">
        <v>18</v>
      </c>
      <c r="M5" s="28"/>
      <c r="N5" s="28"/>
      <c r="O5" s="28"/>
      <c r="P5" s="22" t="s">
        <v>9</v>
      </c>
      <c r="Q5" s="22"/>
      <c r="R5" s="22"/>
      <c r="S5" s="22"/>
    </row>
    <row r="6" spans="1:19" ht="38.25" x14ac:dyDescent="0.25">
      <c r="A6" s="6" t="s">
        <v>7</v>
      </c>
      <c r="B6" s="6" t="s">
        <v>0</v>
      </c>
      <c r="C6" s="7" t="s">
        <v>1</v>
      </c>
      <c r="D6" s="4" t="s">
        <v>2</v>
      </c>
      <c r="E6" s="4" t="s">
        <v>3</v>
      </c>
      <c r="F6" s="4" t="s">
        <v>15</v>
      </c>
      <c r="G6" s="4" t="s">
        <v>4</v>
      </c>
      <c r="H6" s="8" t="s">
        <v>2</v>
      </c>
      <c r="I6" s="8" t="s">
        <v>3</v>
      </c>
      <c r="J6" s="8" t="s">
        <v>8</v>
      </c>
      <c r="K6" s="8" t="s">
        <v>4</v>
      </c>
      <c r="L6" s="5" t="s">
        <v>2</v>
      </c>
      <c r="M6" s="5" t="s">
        <v>3</v>
      </c>
      <c r="N6" s="5" t="s">
        <v>8</v>
      </c>
      <c r="O6" s="5" t="s">
        <v>4</v>
      </c>
      <c r="P6" s="20" t="s">
        <v>2</v>
      </c>
      <c r="Q6" s="20" t="s">
        <v>3</v>
      </c>
      <c r="R6" s="20" t="s">
        <v>8</v>
      </c>
      <c r="S6" s="20" t="s">
        <v>4</v>
      </c>
    </row>
    <row r="7" spans="1:19" x14ac:dyDescent="0.25">
      <c r="A7" s="6">
        <v>1</v>
      </c>
      <c r="B7" s="9" t="s">
        <v>10</v>
      </c>
      <c r="C7" s="10">
        <v>1</v>
      </c>
      <c r="D7" s="11">
        <v>90000</v>
      </c>
      <c r="E7" s="11">
        <f>C7*D7</f>
        <v>90000</v>
      </c>
      <c r="F7" s="11">
        <f>E7*19/100</f>
        <v>17100</v>
      </c>
      <c r="G7" s="11">
        <f>E7+F7</f>
        <v>107100</v>
      </c>
      <c r="H7" s="12">
        <v>110000</v>
      </c>
      <c r="I7" s="12">
        <v>110000</v>
      </c>
      <c r="J7" s="12">
        <f>I7*19/100</f>
        <v>20900</v>
      </c>
      <c r="K7" s="12">
        <f>I7+J7</f>
        <v>130900</v>
      </c>
      <c r="L7" s="13">
        <v>115000</v>
      </c>
      <c r="M7" s="13">
        <v>115000</v>
      </c>
      <c r="N7" s="13">
        <f>M7*19/100</f>
        <v>21850</v>
      </c>
      <c r="O7" s="13">
        <f>M7+N7</f>
        <v>136850</v>
      </c>
      <c r="P7" s="21">
        <f>D7+H7+L7/3</f>
        <v>238333.33333333334</v>
      </c>
      <c r="Q7" s="21">
        <f>E7+I7+M7/3</f>
        <v>238333.33333333334</v>
      </c>
      <c r="R7" s="21">
        <f>F7+J7+N7/3</f>
        <v>45283.333333333336</v>
      </c>
      <c r="S7" s="21">
        <f>Q7+R7</f>
        <v>283616.66666666669</v>
      </c>
    </row>
    <row r="8" spans="1:19" x14ac:dyDescent="0.25">
      <c r="A8" s="6">
        <v>2</v>
      </c>
      <c r="B8" s="9" t="s">
        <v>11</v>
      </c>
      <c r="C8" s="10">
        <v>1</v>
      </c>
      <c r="D8" s="11">
        <v>80000</v>
      </c>
      <c r="E8" s="11">
        <f t="shared" ref="E8:E11" si="0">C8*D8</f>
        <v>80000</v>
      </c>
      <c r="F8" s="11">
        <f t="shared" ref="F8:F11" si="1">E8*19/100</f>
        <v>15200</v>
      </c>
      <c r="G8" s="11">
        <f t="shared" ref="G8:G11" si="2">E8+F8</f>
        <v>95200</v>
      </c>
      <c r="H8" s="12">
        <v>110000</v>
      </c>
      <c r="I8" s="12">
        <v>110000</v>
      </c>
      <c r="J8" s="12">
        <f t="shared" ref="J8:J11" si="3">I8*19/100</f>
        <v>20900</v>
      </c>
      <c r="K8" s="12">
        <f t="shared" ref="K8:K11" si="4">I8+J8</f>
        <v>130900</v>
      </c>
      <c r="L8" s="13">
        <v>105000</v>
      </c>
      <c r="M8" s="13">
        <v>105000</v>
      </c>
      <c r="N8" s="13">
        <f t="shared" ref="N8:N10" si="5">M8*19/100</f>
        <v>19950</v>
      </c>
      <c r="O8" s="13">
        <f t="shared" ref="O8:O11" si="6">M8+N8</f>
        <v>124950</v>
      </c>
      <c r="P8" s="21">
        <f t="shared" ref="P8:P11" si="7">D8+H8+L8/3</f>
        <v>225000</v>
      </c>
      <c r="Q8" s="21">
        <f t="shared" ref="Q8:Q11" si="8">E8+I8+M8/3</f>
        <v>225000</v>
      </c>
      <c r="R8" s="21">
        <f t="shared" ref="R8:R11" si="9">F8+J8+N8/3</f>
        <v>42750</v>
      </c>
      <c r="S8" s="21">
        <f t="shared" ref="S8:S10" si="10">Q8+R8</f>
        <v>267750</v>
      </c>
    </row>
    <row r="9" spans="1:19" x14ac:dyDescent="0.25">
      <c r="A9" s="6">
        <v>3</v>
      </c>
      <c r="B9" s="9" t="s">
        <v>12</v>
      </c>
      <c r="C9" s="10">
        <v>1</v>
      </c>
      <c r="D9" s="11">
        <v>380000</v>
      </c>
      <c r="E9" s="11">
        <f t="shared" si="0"/>
        <v>380000</v>
      </c>
      <c r="F9" s="11">
        <f t="shared" si="1"/>
        <v>72200</v>
      </c>
      <c r="G9" s="11">
        <f t="shared" si="2"/>
        <v>452200</v>
      </c>
      <c r="H9" s="12">
        <v>110000</v>
      </c>
      <c r="I9" s="12">
        <v>110000</v>
      </c>
      <c r="J9" s="12">
        <f t="shared" si="3"/>
        <v>20900</v>
      </c>
      <c r="K9" s="12">
        <f t="shared" si="4"/>
        <v>130900</v>
      </c>
      <c r="L9" s="13">
        <v>430000</v>
      </c>
      <c r="M9" s="13">
        <v>430000</v>
      </c>
      <c r="N9" s="13">
        <f>M9*19/100</f>
        <v>81700</v>
      </c>
      <c r="O9" s="13">
        <f t="shared" si="6"/>
        <v>511700</v>
      </c>
      <c r="P9" s="21">
        <f t="shared" si="7"/>
        <v>633333.33333333337</v>
      </c>
      <c r="Q9" s="21">
        <f t="shared" si="8"/>
        <v>633333.33333333337</v>
      </c>
      <c r="R9" s="21">
        <f t="shared" si="9"/>
        <v>120333.33333333333</v>
      </c>
      <c r="S9" s="21">
        <f t="shared" si="10"/>
        <v>753666.66666666674</v>
      </c>
    </row>
    <row r="10" spans="1:19" x14ac:dyDescent="0.25">
      <c r="A10" s="6">
        <v>4</v>
      </c>
      <c r="B10" s="9" t="s">
        <v>13</v>
      </c>
      <c r="C10" s="10">
        <v>1</v>
      </c>
      <c r="D10" s="11">
        <v>550000</v>
      </c>
      <c r="E10" s="11">
        <f t="shared" si="0"/>
        <v>550000</v>
      </c>
      <c r="F10" s="11">
        <f t="shared" si="1"/>
        <v>104500</v>
      </c>
      <c r="G10" s="11">
        <f t="shared" si="2"/>
        <v>654500</v>
      </c>
      <c r="H10" s="12">
        <v>110000</v>
      </c>
      <c r="I10" s="12">
        <v>110000</v>
      </c>
      <c r="J10" s="12">
        <f t="shared" si="3"/>
        <v>20900</v>
      </c>
      <c r="K10" s="12">
        <f t="shared" si="4"/>
        <v>130900</v>
      </c>
      <c r="L10" s="13">
        <v>620000</v>
      </c>
      <c r="M10" s="13">
        <v>620000</v>
      </c>
      <c r="N10" s="13">
        <f t="shared" si="5"/>
        <v>117800</v>
      </c>
      <c r="O10" s="13">
        <f t="shared" si="6"/>
        <v>737800</v>
      </c>
      <c r="P10" s="21">
        <f>D10+H10+L10/3</f>
        <v>866666.66666666663</v>
      </c>
      <c r="Q10" s="21">
        <f t="shared" si="8"/>
        <v>866666.66666666663</v>
      </c>
      <c r="R10" s="21">
        <f t="shared" si="9"/>
        <v>164666.66666666666</v>
      </c>
      <c r="S10" s="21">
        <f t="shared" si="10"/>
        <v>1031333.3333333333</v>
      </c>
    </row>
    <row r="11" spans="1:19" x14ac:dyDescent="0.25">
      <c r="A11" s="15">
        <v>5</v>
      </c>
      <c r="B11" s="9" t="s">
        <v>14</v>
      </c>
      <c r="C11" s="10">
        <v>1</v>
      </c>
      <c r="D11" s="11">
        <v>550000</v>
      </c>
      <c r="E11" s="11">
        <f t="shared" si="0"/>
        <v>550000</v>
      </c>
      <c r="F11" s="11">
        <f t="shared" si="1"/>
        <v>104500</v>
      </c>
      <c r="G11" s="11">
        <f t="shared" si="2"/>
        <v>654500</v>
      </c>
      <c r="H11" s="12">
        <v>110000</v>
      </c>
      <c r="I11" s="12">
        <v>110000</v>
      </c>
      <c r="J11" s="12">
        <f t="shared" si="3"/>
        <v>20900</v>
      </c>
      <c r="K11" s="12">
        <f t="shared" si="4"/>
        <v>130900</v>
      </c>
      <c r="L11" s="13">
        <v>620000</v>
      </c>
      <c r="M11" s="13">
        <v>620000</v>
      </c>
      <c r="N11" s="13">
        <f>M11*19/100</f>
        <v>117800</v>
      </c>
      <c r="O11" s="13">
        <f t="shared" si="6"/>
        <v>737800</v>
      </c>
      <c r="P11" s="21">
        <f t="shared" si="7"/>
        <v>866666.66666666663</v>
      </c>
      <c r="Q11" s="21">
        <f t="shared" si="8"/>
        <v>866666.66666666663</v>
      </c>
      <c r="R11" s="21">
        <f t="shared" si="9"/>
        <v>164666.66666666666</v>
      </c>
      <c r="S11" s="21">
        <f>Q11+R11</f>
        <v>1031333.3333333333</v>
      </c>
    </row>
    <row r="12" spans="1:19" x14ac:dyDescent="0.25">
      <c r="B12" s="1" t="s">
        <v>4</v>
      </c>
      <c r="D12" s="16">
        <f t="shared" ref="D12:R12" si="11">SUM(D7:D11)</f>
        <v>1650000</v>
      </c>
      <c r="E12" s="16">
        <f t="shared" si="11"/>
        <v>1650000</v>
      </c>
      <c r="F12" s="16">
        <f t="shared" si="11"/>
        <v>313500</v>
      </c>
      <c r="G12" s="19">
        <f t="shared" si="11"/>
        <v>1963500</v>
      </c>
      <c r="H12" s="16">
        <f t="shared" si="11"/>
        <v>550000</v>
      </c>
      <c r="I12" s="16">
        <f t="shared" si="11"/>
        <v>550000</v>
      </c>
      <c r="J12" s="16">
        <f t="shared" si="11"/>
        <v>104500</v>
      </c>
      <c r="K12" s="19">
        <f t="shared" si="11"/>
        <v>654500</v>
      </c>
      <c r="L12" s="17">
        <f t="shared" si="11"/>
        <v>1890000</v>
      </c>
      <c r="M12" s="17">
        <f t="shared" si="11"/>
        <v>1890000</v>
      </c>
      <c r="N12" s="17">
        <f t="shared" si="11"/>
        <v>359100</v>
      </c>
      <c r="O12" s="18">
        <f t="shared" si="11"/>
        <v>2249100</v>
      </c>
      <c r="P12" s="17">
        <f t="shared" si="11"/>
        <v>2830000</v>
      </c>
      <c r="Q12" s="17">
        <f t="shared" si="11"/>
        <v>2830000</v>
      </c>
      <c r="R12" s="17">
        <f t="shared" si="11"/>
        <v>537700</v>
      </c>
      <c r="S12" s="18">
        <f>G12+K12+O12/3</f>
        <v>3367700</v>
      </c>
    </row>
    <row r="13" spans="1:19" x14ac:dyDescent="0.25">
      <c r="B13" s="1" t="s">
        <v>5</v>
      </c>
      <c r="K13" s="1"/>
    </row>
    <row r="17" spans="12:12" x14ac:dyDescent="0.25">
      <c r="L17" s="1" t="s">
        <v>19</v>
      </c>
    </row>
  </sheetData>
  <mergeCells count="6">
    <mergeCell ref="P5:S5"/>
    <mergeCell ref="B2:O2"/>
    <mergeCell ref="D5:G5"/>
    <mergeCell ref="H5:K5"/>
    <mergeCell ref="B5:C5"/>
    <mergeCell ref="L5:O5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activeCell="N6" sqref="N6"/>
    </sheetView>
  </sheetViews>
  <sheetFormatPr baseColWidth="10" defaultRowHeight="15" x14ac:dyDescent="0.25"/>
  <cols>
    <col min="3" max="3" width="13.42578125" bestFit="1" customWidth="1"/>
    <col min="4" max="4" width="0" hidden="1" customWidth="1"/>
    <col min="5" max="5" width="11.5703125" customWidth="1"/>
    <col min="6" max="6" width="10.85546875"/>
    <col min="7" max="7" width="11.140625" bestFit="1" customWidth="1"/>
    <col min="10" max="10" width="0" hidden="1" customWidth="1"/>
    <col min="11" max="11" width="11.42578125" customWidth="1"/>
    <col min="12" max="12" width="11.5703125" customWidth="1"/>
    <col min="16" max="16" width="0" hidden="1" customWidth="1"/>
    <col min="17" max="17" width="12.140625" customWidth="1"/>
    <col min="18" max="18" width="10.85546875"/>
    <col min="19" max="19" width="0" hidden="1" customWidth="1"/>
    <col min="20" max="20" width="10.85546875"/>
    <col min="21" max="21" width="0" hidden="1" customWidth="1"/>
    <col min="22" max="23" width="10.85546875"/>
  </cols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Análisis de Mercado</vt:lpstr>
      <vt:lpstr>Analisis revisado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Maria Fernanda M</cp:lastModifiedBy>
  <dcterms:created xsi:type="dcterms:W3CDTF">2015-06-05T18:17:20Z</dcterms:created>
  <dcterms:modified xsi:type="dcterms:W3CDTF">2025-07-02T21:32:31Z</dcterms:modified>
</cp:coreProperties>
</file>