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ThisWorkbook"/>
  <mc:AlternateContent xmlns:mc="http://schemas.openxmlformats.org/markup-compatibility/2006">
    <mc:Choice Requires="x15">
      <x15ac:absPath xmlns:x15ac="http://schemas.microsoft.com/office/spreadsheetml/2010/11/ac" url="https://alcaldiabogota-my.sharepoint.com/personal/clondonop_alcaldiabogota_gov_co/Documents/SGA-LP-01-2025 Portal Transaccional/12. Evaluación Definitiva/"/>
    </mc:Choice>
  </mc:AlternateContent>
  <xr:revisionPtr revIDLastSave="13" documentId="8_{AB07C422-DA99-468D-838B-877FBDAF6604}" xr6:coauthVersionLast="47" xr6:coauthVersionMax="47" xr10:uidLastSave="{05B0568F-D685-431F-8C9E-C55FF76D44D7}"/>
  <bookViews>
    <workbookView xWindow="-108" yWindow="-108" windowWidth="23256" windowHeight="12456" tabRatio="803" activeTab="3" xr2:uid="{C902DA8E-40CA-4613-9C20-66FCBA130604}"/>
  </bookViews>
  <sheets>
    <sheet name="Principal" sheetId="28" r:id="rId1"/>
    <sheet name="1. ARIA PSW SAS" sheetId="7" r:id="rId2"/>
    <sheet name="Configuración" sheetId="10" state="hidden" r:id="rId3"/>
    <sheet name="2. UT CUANTICO-AGATA" sheetId="30" r:id="rId4"/>
    <sheet name="3. UT EY ASESOFTWARE" sheetId="31" r:id="rId5"/>
    <sheet name="4. UT PORTAL TRANSACCIONAL" sheetId="32" r:id="rId6"/>
    <sheet name="5. UT IMINTEMPO SG" sheetId="33" r:id="rId7"/>
    <sheet name="6. SOFTGIC SAS" sheetId="35" r:id="rId8"/>
    <sheet name="Check list habilitantes " sheetId="29" r:id="rId9"/>
  </sheets>
  <externalReferences>
    <externalReference r:id="rId10"/>
    <externalReference r:id="rId11"/>
  </externalReferences>
  <definedNames>
    <definedName name="_Hlk174988608" localSheetId="1">'1. ARIA PSW SAS'!#REF!</definedName>
    <definedName name="_Hlk174988608" localSheetId="3">'2. UT CUANTICO-AGATA'!#REF!</definedName>
    <definedName name="_Hlk174988608" localSheetId="4">'3. UT EY ASESOFTWARE'!#REF!</definedName>
    <definedName name="_Hlk174988608" localSheetId="5">'4. UT PORTAL TRANSACCIONAL'!#REF!</definedName>
    <definedName name="_Hlk174988608" localSheetId="6">'5. UT IMINTEMPO SG'!#REF!</definedName>
    <definedName name="_Hlk174988608" localSheetId="7">'6. SOFTGIC SAS'!#REF!</definedName>
    <definedName name="Componentes" localSheetId="7">[1]Configuración!$G$1:$G$5</definedName>
    <definedName name="Componentes" localSheetId="8">[2]Configuración!$T$1:$T$5</definedName>
    <definedName name="Componentes" localSheetId="0">[2]Configuración!$T$1:$T$5</definedName>
    <definedName name="Componentes">Configuración!$G$1:$G$5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1" i="7" l="1"/>
  <c r="B17" i="28"/>
  <c r="X49" i="7"/>
  <c r="G15" i="35"/>
  <c r="H85" i="35"/>
  <c r="H81" i="35"/>
  <c r="H73" i="35"/>
  <c r="H87" i="35" s="1"/>
  <c r="H64" i="35"/>
  <c r="H60" i="35"/>
  <c r="H54" i="35"/>
  <c r="W49" i="35"/>
  <c r="H66" i="35" s="1"/>
  <c r="J41" i="35"/>
  <c r="J41" i="30"/>
  <c r="G16" i="30" s="1"/>
  <c r="G15" i="30" s="1"/>
  <c r="B13" i="28"/>
  <c r="B12" i="28"/>
  <c r="B16" i="28"/>
  <c r="B15" i="28"/>
  <c r="B14" i="28"/>
  <c r="H85" i="33"/>
  <c r="H81" i="33"/>
  <c r="H73" i="33"/>
  <c r="H64" i="33"/>
  <c r="H60" i="33"/>
  <c r="H54" i="33"/>
  <c r="W49" i="33"/>
  <c r="J41" i="33"/>
  <c r="G16" i="33" s="1"/>
  <c r="H85" i="32"/>
  <c r="H81" i="32"/>
  <c r="H73" i="32"/>
  <c r="H87" i="32" s="1"/>
  <c r="F15" i="28" s="1"/>
  <c r="H64" i="32"/>
  <c r="H60" i="32"/>
  <c r="H54" i="32"/>
  <c r="W49" i="32"/>
  <c r="J41" i="32"/>
  <c r="G16" i="32" s="1"/>
  <c r="G15" i="32" s="1"/>
  <c r="D15" i="28" s="1"/>
  <c r="H85" i="31"/>
  <c r="H81" i="31"/>
  <c r="H73" i="31"/>
  <c r="H87" i="31" s="1"/>
  <c r="H64" i="31"/>
  <c r="H60" i="31"/>
  <c r="H54" i="31"/>
  <c r="W49" i="31"/>
  <c r="J41" i="31"/>
  <c r="G16" i="31" s="1"/>
  <c r="H85" i="30"/>
  <c r="H81" i="30"/>
  <c r="H73" i="30"/>
  <c r="H64" i="30"/>
  <c r="H60" i="30"/>
  <c r="H54" i="30"/>
  <c r="W49" i="30"/>
  <c r="G15" i="31" l="1"/>
  <c r="D14" i="28" s="1"/>
  <c r="G15" i="33"/>
  <c r="D16" i="28" s="1"/>
  <c r="G15" i="7"/>
  <c r="H90" i="35"/>
  <c r="H66" i="33"/>
  <c r="E16" i="28" s="1"/>
  <c r="D13" i="28"/>
  <c r="H87" i="30"/>
  <c r="F14" i="28"/>
  <c r="H87" i="33"/>
  <c r="F16" i="28" s="1"/>
  <c r="H66" i="32"/>
  <c r="H90" i="32" s="1"/>
  <c r="H66" i="30"/>
  <c r="E13" i="28" s="1"/>
  <c r="H66" i="31"/>
  <c r="H54" i="7"/>
  <c r="H60" i="7"/>
  <c r="H64" i="7"/>
  <c r="G16" i="28" l="1"/>
  <c r="F13" i="28"/>
  <c r="G13" i="28" s="1"/>
  <c r="H90" i="30"/>
  <c r="H90" i="33"/>
  <c r="E15" i="28"/>
  <c r="G15" i="28" s="1"/>
  <c r="H90" i="31"/>
  <c r="E14" i="28"/>
  <c r="G14" i="28" s="1"/>
  <c r="H66" i="7"/>
  <c r="E12" i="28" s="1"/>
  <c r="H85" i="7"/>
  <c r="H81" i="7"/>
  <c r="H73" i="7"/>
  <c r="D12" i="28"/>
  <c r="H87" i="7" l="1"/>
  <c r="H90" i="7" l="1"/>
  <c r="F12" i="28"/>
  <c r="G12" i="28" s="1"/>
</calcChain>
</file>

<file path=xl/sharedStrings.xml><?xml version="1.0" encoding="utf-8"?>
<sst xmlns="http://schemas.openxmlformats.org/spreadsheetml/2006/main" count="1046" uniqueCount="311">
  <si>
    <t>ALCALDÍA MAYOR DE BOGOTÁ D.C.
SUBSECRETARÍA DE SERVICIO AL CIUDADAN
EVALUACIÓN DE OFERTAS
PORTAL TRANSACCIONAL DE SERVICIO A LA CIUDADANÍA DE LA ALCALDÍA MAYOR DE BOGOTÁ</t>
  </si>
  <si>
    <r>
      <rPr>
        <b/>
        <sz val="11"/>
        <color rgb="FF000000"/>
        <rFont val="Arial"/>
      </rPr>
      <t>Objeto</t>
    </r>
    <r>
      <rPr>
        <sz val="11"/>
        <color rgb="FF000000"/>
        <rFont val="Arial"/>
      </rPr>
      <t>: Diseñar, desarrollar e implementar el portal transaccional de servicio a la ciudadanía de la Alcaldía Mayor de Bogotá, como el agregador de la oferta e integración de la demanda de los servicios distritales, que facilite el acceso ágil y sencillo de la ciudadanía a la oferta institucional.</t>
    </r>
  </si>
  <si>
    <r>
      <rPr>
        <b/>
        <sz val="11"/>
        <color rgb="FF000000"/>
        <rFont val="Arial"/>
      </rPr>
      <t xml:space="preserve">Objetivo evaluativo:
</t>
    </r>
    <r>
      <rPr>
        <sz val="11"/>
        <color rgb="FF000000"/>
        <rFont val="Arial"/>
      </rPr>
      <t>Seleccionar al proponente cuya oferta técnica y económica garantice las mejores condiciones para el diseño, desarrollo e implementación de una solución tecnológica robusta y eficiente, que permita gestionar integralmente los servicios ofrecidos a la ciudadanía, asegurando:
•Transparencia y objetividad en la evaluación de las propuestas.
•Cumplimiento de los requisitos habilitantes jurídicos, financieros y técnicos.
•Pertinencia y calidad en los criterios técnicos de la solución ofrecida.
•Coherencia económica respecto del presupuesto oficial establecido.
•Viabilidad de implementación y operación de la solución en el entorno institucional.</t>
    </r>
  </si>
  <si>
    <t>Número de proceso</t>
  </si>
  <si>
    <t>Presupuesto oficial en SMMLV</t>
  </si>
  <si>
    <t>Fecha de apertura</t>
  </si>
  <si>
    <t>Fecha de cierre</t>
  </si>
  <si>
    <t>Número de propuestas recibidas</t>
  </si>
  <si>
    <t>Proponente</t>
  </si>
  <si>
    <t>¿Habilitado?</t>
  </si>
  <si>
    <t>Calidad – Técnico
(Máximo 68,75 puntos)</t>
  </si>
  <si>
    <t>Puntajes Ley de emprendimiento colombiano
(Máximo 11,25 puntos)</t>
  </si>
  <si>
    <t>Puntaje Total</t>
  </si>
  <si>
    <t>Observaciones</t>
  </si>
  <si>
    <t>Remitirse a pestaña de evaluación individual. 
Ver observación en experiencia relacionada adicional.</t>
  </si>
  <si>
    <t>RECHAZADO</t>
  </si>
  <si>
    <t>Remitise a pestaña de evaluación individual.
Ver observaciones en experienica habilitante y experiencia relacionada adicional.</t>
  </si>
  <si>
    <r>
      <rPr>
        <b/>
        <sz val="11"/>
        <color rgb="FF000000"/>
        <rFont val="Arial"/>
        <family val="2"/>
      </rPr>
      <t>Objeto</t>
    </r>
    <r>
      <rPr>
        <sz val="11"/>
        <color rgb="FF000000"/>
        <rFont val="Arial"/>
        <family val="2"/>
      </rPr>
      <t>: Diseñar, desarrollar e implementar el portal transaccional de servicio a la ciudadanía de la Alcaldía Mayor de Bogotá, como el agregador de la oferta e integración de la demanda de los servicios distritales, que facilite el acceso ágil y sencillo de la ciudadanía a la oferta institucional.</t>
    </r>
  </si>
  <si>
    <r>
      <rPr>
        <b/>
        <sz val="11"/>
        <color rgb="FF000000"/>
        <rFont val="Arial"/>
        <family val="2"/>
      </rPr>
      <t>Objetivo evaluativo:</t>
    </r>
    <r>
      <rPr>
        <sz val="11"/>
        <color rgb="FF000000"/>
        <rFont val="Arial"/>
        <family val="2"/>
      </rPr>
      <t xml:space="preserve">
Seleccionar al proponente cuya oferta técnica y económica garantice las mejores condiciones para el diseño, desarrollo e implementación de una solución tecnológica robusta y eficiente, que permita gestionar integralmente los servicios ofrecidos a la ciudadanía, asegurando:
•Transparencia y objetividad en la evaluación de las propuestas.
•Cumplimiento de los requisitos habilitantes jurídicos, financieros y técnicos.
•Pertinencia y calidad en los criterios técnicos de la solución ofrecida.
•Coherencia económica respecto del presupuesto oficial establecido.
•Viabilidad de implementación y operación de la solución en el entorno institucional.</t>
    </r>
  </si>
  <si>
    <t>Nombre del proponente</t>
  </si>
  <si>
    <t>ARIA PSW S.A.S</t>
  </si>
  <si>
    <t>NIT/Documento</t>
  </si>
  <si>
    <t>830075303-1</t>
  </si>
  <si>
    <t>Tipo de empresa</t>
  </si>
  <si>
    <t>MIPYMES - MEDIANA EMPRESA</t>
  </si>
  <si>
    <t>Representante Legal</t>
  </si>
  <si>
    <t>LUIS HERNAN BONILLA CUERVO</t>
  </si>
  <si>
    <t>Correo electrónico</t>
  </si>
  <si>
    <t>luisb@ariapsw.co</t>
  </si>
  <si>
    <t>Teléfono</t>
  </si>
  <si>
    <t>Fecha de registro en SECOP II</t>
  </si>
  <si>
    <t>REQUISITO HABILITANTE</t>
  </si>
  <si>
    <t xml:space="preserve">Descripción </t>
  </si>
  <si>
    <t>El presente proceso se adjudicará al proponente que, cumpliendo con el lleno de los requisitos jurídicos, de experiencia, técnicos y financieros habilitantes, presente la oferta más favorable, entiéndase aquella oferta que cumpla con los requisitos habilitantes exigidos y que obtenga el mayor puntaje luego de la sumatoria de los factores calidad técnico, factor económico, apoyo a la industria nacional, vinculación de trabajadores con discapacidad y emprendimientos y empresas de mujeres.</t>
  </si>
  <si>
    <t>CUMPLE</t>
  </si>
  <si>
    <t>Presento SI / NO</t>
  </si>
  <si>
    <t xml:space="preserve">Observación </t>
  </si>
  <si>
    <t>¿Debe subsanar?</t>
  </si>
  <si>
    <t>Observaciones / Requerimiento de Subsanación</t>
  </si>
  <si>
    <t>¿Realiza la subsanación?</t>
  </si>
  <si>
    <t>FORMATO AVAL TÉCNICO</t>
  </si>
  <si>
    <t>6.1.3.4 FORMATO AVAL TÉCNICO Para acreditar este ítem el proponente deberá, teniendo en cuenta lo establecido en el artículo 20 de la Ley 842 de 2003, anexar documento mediante el cual un Ingeniero de sistemas y/o electrónica y/o telecomunicaciones o del área de conocimiento de las tecnologías de la información y las comunicaciones, avale desde el punto de vista técnico el ofrecimiento presentado. Para el caso en que el representante legal sea Ingeniero de sistemas y/o electrónica y/o telecomunicaciones o del área de conocimiento de las tecnologías de la información y las comunicaciones, podrá el mismo avalar su ofrecimiento técnico para lo cual deberá allegar los documentos correspondientes</t>
  </si>
  <si>
    <t xml:space="preserve">SI  </t>
  </si>
  <si>
    <t xml:space="preserve">
Mediante subsanación presentan cedúla y tarjeta profesional de David Leonardo Gamboa López , identificado con cédula de ciudadanía número 7’183.510 expedida en Tunja, y de profesión Ingeniero de Sistemas, con matrícula profesional número 5255191761BYC, expedida por CONSEJO PROFESIONAL NACIONAL DE INGENIERÍA COPNIA. Se valida autenticidad del Certificado de Vigencia y Antecedentes Disciplinarios.</t>
  </si>
  <si>
    <t>Anexo 08. FORMATO AVAL TÉCNICO F DavidGamboa (1).pdf
3. SUBSANACION ARIA PSW SGA-LP-01-2025 CO1.MSG.8300574.pdf - pag: 5-6 
3.1 Validación Certificado de Vigencia y Antecedentes Disciplinarios David Gamboa</t>
  </si>
  <si>
    <t xml:space="preserve">FORMATO OFERTA TÉCNICA </t>
  </si>
  <si>
    <t>Para acreditar este ítem el proponente deberá responder la pregunta de cumplimiento del anexo técnico que se encontrará en el cuestionario del proceso en la plataforma transaccional SECOP II, en la parte de requisitos habilitantes técnicos.
Así mismo, deberá diligenciar y adjuntar el FORMATO OFERTA TÉCNICA dentro proceso en la plataforma transaccional SECOP II, en la parte de requisitos habilitantes técnicos.</t>
  </si>
  <si>
    <t>SI</t>
  </si>
  <si>
    <t>Anexo 07. FORMATO OFERTA TÉCNICA F.pdf</t>
  </si>
  <si>
    <t>OFRECIMIENTO DE PERSONAL</t>
  </si>
  <si>
    <t>•El proponente debe responder en SECOP II que se compromete a cumplir con el personal requerido en cantidad y perfil. No se exige presentar hojas de vida con la oferta.
•Hojas de vida y documentos deben entregarse al supervisor del contrato dentro de los 3 días hábiles posteriores a la firma del contrato. Su aprobación es requisito para el acta de inicio.</t>
  </si>
  <si>
    <t>Clasificación Empresarial</t>
  </si>
  <si>
    <t>Tipo</t>
  </si>
  <si>
    <t>Selección</t>
  </si>
  <si>
    <t>Grandes empresas</t>
  </si>
  <si>
    <t>MIPYMES</t>
  </si>
  <si>
    <t>HABILITACIÓN TÉCNICA</t>
  </si>
  <si>
    <t>N°</t>
  </si>
  <si>
    <t>Número de Certificación</t>
  </si>
  <si>
    <t>Entidad/Empresa contratante</t>
  </si>
  <si>
    <t>Número en RUP</t>
  </si>
  <si>
    <t>¿Validado en el RUP?</t>
  </si>
  <si>
    <t>Componentes</t>
  </si>
  <si>
    <t>Valor contrato (SMMLV)</t>
  </si>
  <si>
    <t>Códigos UNSPSC asociados</t>
  </si>
  <si>
    <t>2021-05DP</t>
  </si>
  <si>
    <t>DNUBO SAS</t>
  </si>
  <si>
    <t>1.	El diseño o configuración o implementación de soluciones de autenticación de identidad digital federada o de credenciales descentralizadas (billetera digital - wallet)</t>
  </si>
  <si>
    <t xml:space="preserve">43232300
43233500
81111500
81112000
</t>
  </si>
  <si>
    <t>ilovepdf_merged (3).pdf 
Pag 5 - 6, Obligaciones 2 y 4 se alienan con el componente 1
20250728 RUP.pdf
Pag 18</t>
  </si>
  <si>
    <t>2.	El diseño o configuración o implementación de bus de servicios para la interoperabilidad de servicios entre entidades.</t>
  </si>
  <si>
    <t>No aplica</t>
  </si>
  <si>
    <t>077 DEL 24 DE AGOSTO DE 2020</t>
  </si>
  <si>
    <t>ADMINISTRADORA COLOMBIANA DE PENSIONES
COLPENSIONES</t>
  </si>
  <si>
    <t>43231500
43232300
43232400
80101600
81111500
81111800</t>
  </si>
  <si>
    <t>ilovepdf_merged (3).pdf 
Pag 7 - 8
20250728 RUP.pdf
Pag 15</t>
  </si>
  <si>
    <t>2050147 de 2015</t>
  </si>
  <si>
    <t>CAFAM</t>
  </si>
  <si>
    <t xml:space="preserve">43231500  
43232300  
43232900  
81111500  
81112200  
81112500  
</t>
  </si>
  <si>
    <t>Subsanación: 3. SUBSANACION ARIA PSW SGA-LP-01-2025 CO1.MSG.8300574.pdf página 17 y 19-22. El contrato No. 20150147 con CAFAM cumple el componente de interoperabilidad, ya que incluye la implementación del bus de servicios TIBCO BusinessWorks™, herramienta que permite la integración entre entidades mediante APIs y orquestación de servicios. Esto se justifica con la certificación y los soportes técnicos entregados, los cuales evidencian el diseño y configuración de una solución que habilita la interoperabilidad de servicios entre entidades.</t>
  </si>
  <si>
    <t>476 – 2017</t>
  </si>
  <si>
    <t>CAJA DE COMPENSACION FAMILIAR COMPENSAR</t>
  </si>
  <si>
    <t>Subsanación: 3. SUBSANACION ARIA PSW SGA-LP-01-2025 CO1.MSG.8300574.pdf página 18 y 19-22. El contrato No. 476 – 2017 con Compensar cumple el componente de interoperabilidad, dado que la certificación establece la prestación de servicios de fábrica de software sobre la plataforma TIBCO, incluyendo herramientas como TIBCO ActiveMatrix BusinessWorks 6.4 y TIBCO Enterprise Message Service. Estas tecnologías están orientadas a la integración de servicios, como lo evidencian los soportes técnicos anexos, que muestran configuraciones de flujos de integración, conectores y procesos de mensajería que permiten la interoperabilidad entre sistemas.</t>
  </si>
  <si>
    <t>Total:</t>
  </si>
  <si>
    <t>FACTOR CALIDAD - TÉCNICO</t>
  </si>
  <si>
    <t>EXPERIENCIA RELACIONADA ADICIONAL</t>
  </si>
  <si>
    <t>Número de contrato (Según SECOP si aplica.)</t>
  </si>
  <si>
    <t>Contratista</t>
  </si>
  <si>
    <t>Objeto del contrato</t>
  </si>
  <si>
    <t>Componentes 1</t>
  </si>
  <si>
    <t>Componentes 2</t>
  </si>
  <si>
    <t>Componentes 3</t>
  </si>
  <si>
    <t>Componentes 4</t>
  </si>
  <si>
    <t>Componentes 5</t>
  </si>
  <si>
    <t>Puntaje asignado</t>
  </si>
  <si>
    <t>019 DEL 26 DE ENERO DE 2018</t>
  </si>
  <si>
    <t>ADMINISTRADORA COLOMBIANA DE PENSIONES COLPENSIONES</t>
  </si>
  <si>
    <t xml:space="preserve">UNION TEMPORAL ARIA - ADVTECH 80% DE PARTICIPACIÓN </t>
  </si>
  <si>
    <t>Adquisición e implementación de un bus de servicios empresarial para la Administradora Colombiana de Pensiones COLPENSIONES.</t>
  </si>
  <si>
    <t>3.        Implementación de automatización o digitalización de trámites o servicios o procesos aplicando tecnologías emergentes como inteligencia artificial, robótica, analítica avanzada, entre otras.</t>
  </si>
  <si>
    <t xml:space="preserve">5.        Implementación de mecanismos de interoperabilidad entre entidades públicas o bus de servicio empresarial. </t>
  </si>
  <si>
    <t xml:space="preserve">El proveedor ARIA PSW SAS acredita el cumplimiento de los componentes 1 (diseño de arquitectura de solución), 3 (automatización o digitalización de procesos con tecnologías emergentes), 4 (perfil único del usuario) y 5 (interoperabilidad entre entidades públicas). Sin embargo, el componente 2 no se cumple. En el contrato No. 2021-0970-CON-12019 con la CAJA DE COMPENSACION FAMILIAR COMPENSAR a pesar de que se describe la autenticación a través del servicio IDM de Novell, se evidencia que corresponde a un esquema centralizado o federado, y no se evidencia el uso de credenciales descentralizadas o mecanismos asociados a una billetera digital. En consecuencia, no se cumple con el componente 2 relativo a la implementación de un sistema de autenticación y autorización mediante credenciales descentralizadas. </t>
  </si>
  <si>
    <t>Contrato No. 2021-0970-CON-12019</t>
  </si>
  <si>
    <t>Prestación de servicios de implementación, puesta en producción y operación de una solución integral especializada para el programa de modernización y actualización de clientes de Compensar en sus negocios de Salud y Bienestar.</t>
  </si>
  <si>
    <t>1.        Diseño de la arquitectura de solución en un proyecto de transformación digital, es decir, un diseño técnico y funcional de un sistema o plataforma digital que busque resolver una necesidad de manera eficiente, integrando tecnologías, datos y normativas vigente.</t>
  </si>
  <si>
    <t xml:space="preserve">4.        Desarrollo e implementación de soluciones que consoliden en un solo perfil los datos del usuario obtenidos a partir de interacciones previas, integraciones con otras entidades, etc. que mejoren la trazabilidad de los servicios, optimice la atención y permite contextualizar las gestiones realizadas en la solución. </t>
  </si>
  <si>
    <t>NÚMERO DE ESPACIOS VIRTUALES DE VALIDACIÓN CON USUARIOS</t>
  </si>
  <si>
    <t>Número de espacios</t>
  </si>
  <si>
    <t>Se entiende por espacio virtual de validación con usuarios: sesiones de validación de funcionalidades con ciudadanos, bajo la modalidad virtual, de manera que se pueda construir los requerimientos de la mano con usuarios reales y comprobar si los productos y servicios responden efectivamente a las necesidades identificadas.</t>
  </si>
  <si>
    <r>
      <rPr>
        <b/>
        <sz val="11"/>
        <color theme="1"/>
        <rFont val="Arial"/>
        <family val="2"/>
      </rPr>
      <t xml:space="preserve">25 </t>
    </r>
    <r>
      <rPr>
        <sz val="11"/>
        <color theme="1"/>
        <rFont val="Arial"/>
        <family val="2"/>
      </rPr>
      <t>Espacios de validación virtual con usuarios</t>
    </r>
  </si>
  <si>
    <r>
      <rPr>
        <b/>
        <sz val="11"/>
        <color theme="1"/>
        <rFont val="Arial"/>
        <family val="2"/>
      </rPr>
      <t>50</t>
    </r>
    <r>
      <rPr>
        <sz val="11"/>
        <color theme="1"/>
        <rFont val="Arial"/>
        <family val="2"/>
      </rPr>
      <t xml:space="preserve"> Espacios de validación virtual con usuarios</t>
    </r>
  </si>
  <si>
    <r>
      <rPr>
        <b/>
        <sz val="11"/>
        <color theme="1"/>
        <rFont val="Arial"/>
        <family val="2"/>
      </rPr>
      <t>100</t>
    </r>
    <r>
      <rPr>
        <sz val="11"/>
        <color theme="1"/>
        <rFont val="Arial"/>
        <family val="2"/>
      </rPr>
      <t xml:space="preserve"> Espacios de validación virtual con usuarios</t>
    </r>
  </si>
  <si>
    <t>CO1_OTLCNTNR_767070517_CO1_RPL_5029039.pdf</t>
  </si>
  <si>
    <t>NÚMERO DE ESPACIOS PRESENCIALES DE VALIDACIÓN CON USUARIOS</t>
  </si>
  <si>
    <t>Se entiende por espacio presencial de validación con usuarios: sesiones de validación de funcionalidades con ciudadanos, bajo la modalidad presencial, de manera que se pueda construir los requerimientos de la mano con usuarios reales y comprobar si los productos y servicios responden efectivamente a las necesidades identificadas.</t>
  </si>
  <si>
    <r>
      <rPr>
        <b/>
        <sz val="11"/>
        <color theme="1"/>
        <rFont val="Arial"/>
        <family val="2"/>
      </rPr>
      <t xml:space="preserve">25 </t>
    </r>
    <r>
      <rPr>
        <sz val="11"/>
        <color theme="1"/>
        <rFont val="Arial"/>
        <family val="2"/>
      </rPr>
      <t>Espacios de presenciales virtual con usuarios</t>
    </r>
  </si>
  <si>
    <r>
      <rPr>
        <b/>
        <sz val="11"/>
        <color theme="1"/>
        <rFont val="Arial"/>
        <family val="2"/>
      </rPr>
      <t>50</t>
    </r>
    <r>
      <rPr>
        <sz val="11"/>
        <color theme="1"/>
        <rFont val="Arial"/>
        <family val="2"/>
      </rPr>
      <t xml:space="preserve"> Espacios de presenciales virtual con usuarios</t>
    </r>
  </si>
  <si>
    <r>
      <rPr>
        <b/>
        <sz val="11"/>
        <color theme="1"/>
        <rFont val="Arial"/>
        <family val="2"/>
      </rPr>
      <t>100</t>
    </r>
    <r>
      <rPr>
        <sz val="11"/>
        <color theme="1"/>
        <rFont val="Arial"/>
        <family val="2"/>
      </rPr>
      <t xml:space="preserve"> Espacios de presenciales virtual con usuarios</t>
    </r>
  </si>
  <si>
    <t>SOPORTE DE LA SOLUCIÓN</t>
  </si>
  <si>
    <t>El proponente ofrece, sin costo para la entidad, seis (6) meses adicionales de soporte de la solución.</t>
  </si>
  <si>
    <t>Anexo 10. FORMATO COMPROMISO AMPLIACION DE GARANTIA.pdf / ofrece 1 año  anexaron un formato diferente</t>
  </si>
  <si>
    <t>SUB TOTAL PUNTAJE SECCIÓN</t>
  </si>
  <si>
    <t xml:space="preserve">PUNTAJES LEY DE EMPRENDIMIENTO COLOMBIANO </t>
  </si>
  <si>
    <t xml:space="preserve">FACTOR PROTECCIÓN A LA INDUSTRIA NACIONAL </t>
  </si>
  <si>
    <t>Condición</t>
  </si>
  <si>
    <r>
      <t>Si dentro del personal contratado para la ejecución del contrato</t>
    </r>
    <r>
      <rPr>
        <b/>
        <sz val="10"/>
        <color theme="1"/>
        <rFont val="Arial Narrow"/>
        <family val="2"/>
      </rPr>
      <t xml:space="preserve"> hay personal de nacionalidad colombiana y extranjera</t>
    </r>
    <r>
      <rPr>
        <sz val="10"/>
        <color theme="1"/>
        <rFont val="Arial Narrow"/>
        <family val="2"/>
      </rPr>
      <t>, obtendrá el puntaje señalado (5). Este aspecto se acreditará mediante la información que sobre la nacionalidad del personal suministre el proponente o el representante legal del proponente en la carta de presentación y/o el “FORMATO PROTECCIÓN INDUSTRIA NACIONAL”.</t>
    </r>
  </si>
  <si>
    <r>
      <t xml:space="preserve">Si todo el </t>
    </r>
    <r>
      <rPr>
        <b/>
        <sz val="10"/>
        <color theme="1"/>
        <rFont val="Arial Narrow"/>
        <family val="2"/>
      </rPr>
      <t>personal contratado para la ejecución del contrato es de nacionalidad colombiana</t>
    </r>
    <r>
      <rPr>
        <sz val="10"/>
        <color theme="1"/>
        <rFont val="Arial Narrow"/>
        <family val="2"/>
      </rPr>
      <t>, obtendrá el puntaje señalado (10). Este aspecto se acreditará mediante la información que sobre la nacionalidad del personal suministre el proponente o el representante legal del proponente en la carta de presentación y/o el “FORMATO PROTECCIÓN INDUSTRIA NACIONAL”.</t>
    </r>
  </si>
  <si>
    <t>Anexo 13. FORMATO PROTECCION A LA INDUSTRIA NACIONAL FIRMA.pdf</t>
  </si>
  <si>
    <t xml:space="preserve">FACTOR PROTECCIÓN PERSONAS EN CONDICIÓN DE DISCAPACIDAD </t>
  </si>
  <si>
    <t>Número total de trabajadores de la planta de personal del proponente</t>
  </si>
  <si>
    <t>Número mínimo de trabajadores con discapacidad exigido</t>
  </si>
  <si>
    <t>Entre 1 y 30</t>
  </si>
  <si>
    <t>Entre 31 y 100</t>
  </si>
  <si>
    <t>Entre 101 y 150</t>
  </si>
  <si>
    <t>Entre 151 y 200</t>
  </si>
  <si>
    <t>Más de 200</t>
  </si>
  <si>
    <t xml:space="preserve">EMPRENDIMIENTO Y EMPRESAS DE MUJERES </t>
  </si>
  <si>
    <t>Descripción</t>
  </si>
  <si>
    <t>Se otorga al proponente que acredite el cumplimiento de alguna de las condiciones conforme a las definiciones de que trata el artículo 2.2.1.2.4.2.14, en concordancia con el 2.2.1.2.4.2.15 adicionados al Decreto 1082 de 2015 por el artículo 3 del Decreto 1860 de 2021.</t>
  </si>
  <si>
    <t>Anexo 12. FORMATO EMPRENDIMIENTOS Y EMPRESA DE MUJERES FIRMA SOPORTES.pdf</t>
  </si>
  <si>
    <t>Reducción de puntaje por incumplimiento de contratos (-2%)</t>
  </si>
  <si>
    <t>TOTAL PUNTAJE DE EVALUACIÓN</t>
  </si>
  <si>
    <t>HABILITADO O NO</t>
  </si>
  <si>
    <r>
      <t>1.</t>
    </r>
    <r>
      <rPr>
        <sz val="7"/>
        <color theme="1"/>
        <rFont val="Times New Roman"/>
        <family val="1"/>
      </rPr>
      <t xml:space="preserve">        </t>
    </r>
    <r>
      <rPr>
        <sz val="10"/>
        <color theme="1"/>
        <rFont val="Arial Narrow"/>
        <family val="2"/>
      </rPr>
      <t>Diseño de la arquitectura de solución en un proyecto de transformación digital, es decir, un diseño técnico y funcional de un sistema o plataforma digital que busque resolver una necesidad de manera eficiente, integrando tecnologías, datos y normativas vigente.</t>
    </r>
  </si>
  <si>
    <t>SIN DILIGENCIAR</t>
  </si>
  <si>
    <r>
      <t>2.</t>
    </r>
    <r>
      <rPr>
        <sz val="7"/>
        <color theme="1"/>
        <rFont val="Times New Roman"/>
        <family val="1"/>
      </rPr>
      <t xml:space="preserve">        </t>
    </r>
    <r>
      <rPr>
        <sz val="10"/>
        <color theme="1"/>
        <rFont val="Arial Narrow"/>
        <family val="2"/>
      </rPr>
      <t>Implementación de un sistema de autenticación y autorización a través del uso de credenciales descentralizadas (billetera digital).</t>
    </r>
  </si>
  <si>
    <r>
      <t>3.</t>
    </r>
    <r>
      <rPr>
        <sz val="7"/>
        <color theme="1"/>
        <rFont val="Times New Roman"/>
        <family val="1"/>
      </rPr>
      <t xml:space="preserve">        </t>
    </r>
    <r>
      <rPr>
        <sz val="10"/>
        <color theme="1"/>
        <rFont val="Arial Narrow"/>
        <family val="2"/>
      </rPr>
      <t>Implementación de automatización o digitalización de trámites o servicios o procesos aplicando tecnologías emergentes como inteligencia artificial, robótica, analítica avanzada, entre otras.</t>
    </r>
  </si>
  <si>
    <t>NO CUMPLE</t>
  </si>
  <si>
    <r>
      <t>4.</t>
    </r>
    <r>
      <rPr>
        <sz val="7"/>
        <color theme="1"/>
        <rFont val="Times New Roman"/>
        <family val="1"/>
      </rPr>
      <t xml:space="preserve">        </t>
    </r>
    <r>
      <rPr>
        <sz val="10"/>
        <color theme="1"/>
        <rFont val="Arial Narrow"/>
        <family val="2"/>
      </rPr>
      <t xml:space="preserve">Desarrollo e implementación de soluciones que consoliden en un solo perfil los datos del usuario obtenidos a partir de interacciones previas, integraciones con otras entidades, etc. que mejoren la trazabilidad de los servicios, optimice la atención y permite contextualizar las gestiones realizadas en la solución. </t>
    </r>
  </si>
  <si>
    <r>
      <t>5.</t>
    </r>
    <r>
      <rPr>
        <sz val="7"/>
        <color theme="1"/>
        <rFont val="Times New Roman"/>
        <family val="1"/>
      </rPr>
      <t xml:space="preserve">        </t>
    </r>
    <r>
      <rPr>
        <sz val="10"/>
        <color theme="1"/>
        <rFont val="Arial Narrow"/>
        <family val="2"/>
      </rPr>
      <t xml:space="preserve">Implementación de mecanismos de interoperabilidad entre entidades públicas o bus de servicio empresarial. </t>
    </r>
  </si>
  <si>
    <t>Nombre del proponenete</t>
  </si>
  <si>
    <t>UT CUANTICO-AGATA</t>
  </si>
  <si>
    <t xml:space="preserve">Documento privado de constitución de UT </t>
  </si>
  <si>
    <t xml:space="preserve">UT CONFORMADA POR UNA MEDIANA EMPRESA Y UNA PEQUEÑA EMPRESA </t>
  </si>
  <si>
    <t>DANIEL LORENZO MEDINA SALCEDO</t>
  </si>
  <si>
    <t>info@cuantico.com</t>
  </si>
  <si>
    <t>Calle 93A No. 13-24 Piso 5</t>
  </si>
  <si>
    <t xml:space="preserve">Observacion </t>
  </si>
  <si>
    <t>2.3.4 Anexo 08. FORMATO AVAL TÉCNICO.pdf</t>
  </si>
  <si>
    <t xml:space="preserve">SI </t>
  </si>
  <si>
    <t>2.3.2. Anexo 07. FORMATO OFERTA TÉCNICA.pdf</t>
  </si>
  <si>
    <t>CPS 2557 I – 2024 (75 RUP)</t>
  </si>
  <si>
    <t>UNIVERSIDAD DISTRITAL FRANCISCO JOSÉ 
DE CALDAS_x000D_</t>
  </si>
  <si>
    <t>75 RUP</t>
  </si>
  <si>
    <t>43232100
43232300
43232700
43232400
43231500
80101600
81112100
81111500
81161600
81112200
81112000</t>
  </si>
  <si>
    <t>2.3.1. Anexo 06.  FORMATO EXPERIENCIA DEL PROPONENTE.pdf: Pag: 1-3 
2.1.1. RUP Cuantico_Agata.pdf: Pag: 58-59
2.3.1.1 Certificaciones Experiencia.pdf: Pag 2, obligación 6</t>
  </si>
  <si>
    <t>N/A</t>
  </si>
  <si>
    <t>UT TALENTOTECH CYMETRIATECNALIA</t>
  </si>
  <si>
    <t>79 RUP</t>
  </si>
  <si>
    <t>43232100
43232300
43233500
43232700
43232400
43231500
80101600
81112100
81111500
81161600
81112200
81112000
81111700
81111800</t>
  </si>
  <si>
    <t>2.3.1. Anexo 06.  FORMATO EXPERIENCIA DEL PROPONENTE.pdf: Pag: 1-3 
2.1.1. RUP Cuantico_Agata.pdf: Pag: 62-63
2.3.1.1 Certificaciones Experiencia.pdf: Pag 3, obligación 4 cumple componente 1, obligaciones 3 y 7 cumple componente 2.</t>
  </si>
  <si>
    <t xml:space="preserve">2716-23 </t>
  </si>
  <si>
    <t xml:space="preserve">EMPRESA DE TRANSPORTE DEL TERCER 
MILENIO – TRANSMILENIO S.A. </t>
  </si>
  <si>
    <t>8 RUP</t>
  </si>
  <si>
    <t xml:space="preserve">
80101600
</t>
  </si>
  <si>
    <r>
      <rPr>
        <b/>
        <sz val="11"/>
        <color theme="1"/>
        <rFont val="Arial"/>
        <family val="2"/>
      </rPr>
      <t xml:space="preserve">Solo cuenta con un código UNSPC 
</t>
    </r>
    <r>
      <rPr>
        <sz val="11"/>
        <color theme="1"/>
        <rFont val="Arial"/>
        <family val="2"/>
      </rPr>
      <t xml:space="preserve">
2.3.1. Anexo 06.  FORMATO EXPERIENCIA DEL PROPONENTE.pdf: Pag: 1-3 
2.1.1. RUP Cuantico_Agata.pdf: Pag: 73
2.3.1.1 Certificaciones Experiencia.pdf: Pag 15 y 17: Componente 2 - Interoperabilidad.</t>
    </r>
  </si>
  <si>
    <t>Puintaje asignado</t>
  </si>
  <si>
    <t>GOVTECH COLOMBIA S.A.S.</t>
  </si>
  <si>
    <t>CUANTICO CORPORATION S.A.S. (con sigla CUANTIOCORE)</t>
  </si>
  <si>
    <t>Desarrollo Web de observatorio de datos abiertos de Colombia y derecho de uso 
en nube de los modelos descriptivos y predictivos del sistema de inteligencia 
artificial CuantaIA para los segmentos GovTech priorizados.</t>
  </si>
  <si>
    <r>
      <rPr>
        <b/>
        <sz val="11"/>
        <color theme="1"/>
        <rFont val="Arial"/>
        <family val="2"/>
      </rPr>
      <t xml:space="preserve">25 </t>
    </r>
    <r>
      <rPr>
        <sz val="11"/>
        <color theme="1"/>
        <rFont val="Arial"/>
        <family val="2"/>
      </rPr>
      <t>Espacios de validacion virtual con usuarios</t>
    </r>
  </si>
  <si>
    <r>
      <rPr>
        <b/>
        <sz val="11"/>
        <color theme="1"/>
        <rFont val="Arial"/>
        <family val="2"/>
      </rPr>
      <t>50</t>
    </r>
    <r>
      <rPr>
        <sz val="11"/>
        <color theme="1"/>
        <rFont val="Arial"/>
        <family val="2"/>
      </rPr>
      <t xml:space="preserve"> Espacios de validacion virtual con usuarios</t>
    </r>
  </si>
  <si>
    <r>
      <rPr>
        <b/>
        <sz val="11"/>
        <color theme="1"/>
        <rFont val="Arial"/>
        <family val="2"/>
      </rPr>
      <t>100</t>
    </r>
    <r>
      <rPr>
        <sz val="11"/>
        <color theme="1"/>
        <rFont val="Arial"/>
        <family val="2"/>
      </rPr>
      <t xml:space="preserve"> Espacios de validacion virtual con usuarios</t>
    </r>
  </si>
  <si>
    <t>CO1_OTLCNTNR_767070517_CO1_RPL_5029062.pdf: Pag 2</t>
  </si>
  <si>
    <t>2.4.3. Anexo 13. FORMATO PROTECCION A LA INDUSTRIA NACIONAL.pdf</t>
  </si>
  <si>
    <t>Vinculación de trabajadores con discapacidad.pdf</t>
  </si>
  <si>
    <t>TOTAL PUNTAJE DE EVALUCACIÓN</t>
  </si>
  <si>
    <r>
      <rPr>
        <b/>
        <sz val="11"/>
        <color rgb="FF000000"/>
        <rFont val="Arial"/>
      </rPr>
      <t>Objetivo evaluativo:</t>
    </r>
    <r>
      <rPr>
        <sz val="11"/>
        <color rgb="FF000000"/>
        <rFont val="Arial"/>
      </rPr>
      <t xml:space="preserve">
Seleccionar al proponente cuya oferta técnica y económica garantice las mejores condiciones para el diseño, desarrollo e implementación de una solución tecnológica robusta y eficiente, que permita gestionar integralmente los servicios ofrecidos a la ciudadanía, asegurando:
•Transparencia y objetividad en la evaluación de las propuestas.
•Cumplimiento de los requisitos habilitantes jurídicos, financieros y técnicos.
•Pertinencia y calidad en los criterios técnicos de la solución ofrecida.
•Coherencia económica respecto del presupuesto oficial establecido.
•Viabilidad de implementación y operación de la solución en el entorno institucional.</t>
    </r>
  </si>
  <si>
    <t>UT EY ASESOFTWARE - PORTAL TRANSACCIONAL DE SERVICIO A LA CIUDADANÍA (ERNST &amp; YOUNG S.A.S Y ASESOFTWARE S.A.S)</t>
  </si>
  <si>
    <t>GRANDES EMPRESAS</t>
  </si>
  <si>
    <t>GUSTAVO DÍAZ ROJAS - 91.299.569</t>
  </si>
  <si>
    <t>contactoey@co.ey.com, patricia.patino@co.ey.com, jvelez@asesoftware.com</t>
  </si>
  <si>
    <t>601 6407414</t>
  </si>
  <si>
    <t>17. Anexo 08. FORMATO AVAL TÉCNICO.pdf</t>
  </si>
  <si>
    <t>UT - Anexo 07. FORMATO OFERTA TÉCNICA.pdf</t>
  </si>
  <si>
    <t>CO1_OTLCNTNR_767070517_CO1_RPL_5028117.pdf</t>
  </si>
  <si>
    <t>GGC-633-2022</t>
  </si>
  <si>
    <t>MINISTERIO DE MINAS Y ENERGÍA</t>
  </si>
  <si>
    <t xml:space="preserve">81112100
81111500
81112200
81112000
81111700
</t>
  </si>
  <si>
    <t>CDP2298-2021</t>
  </si>
  <si>
    <t xml:space="preserve">ASOCIACIÓN COLOMBIANA PARA EL AVANCE DE LA CIENCIA </t>
  </si>
  <si>
    <t>43231500
43233500
43232300
43232400
80101600
81111500
81111700
81111800
81112000</t>
  </si>
  <si>
    <t>CO_1113 MIDI 2.0</t>
  </si>
  <si>
    <t>BOTALÓN LLC</t>
  </si>
  <si>
    <t xml:space="preserve">43231500
43232300
43232400
43233500
43233700
80101500
80101600
80101700
81111500
81111600
81111700
81111800
81112000
81112200
</t>
  </si>
  <si>
    <t>BAVARIA SA</t>
  </si>
  <si>
    <t>Prestar servicios de consultoría para realizar el diseño e implementación de una plataforma que  centralice y facilite la consulta, solicitud y carga de contenido multimedia para colaboradores de ABInBev apalancado en tecnología de Microsoft como la nube de Azure y Power Platform (Power Apps, Power Automate, Power BI, Power Virtual Agents)</t>
  </si>
  <si>
    <t xml:space="preserve">El proveedor UT EY ASESOFTWARE acredita únicamente el cumplimiento de los componentes 1 (diseño de arquitectura de solución) y 3 (automatización o digitalización de procesos con tecnologías emergentes). Del análisis de las certificaciones aportadas se concluye que los componentes 2, 4 y 5 no se cumplen, conforme a lo siguiente: 
En la certificación de Bavaria (EY) se cumplen los componentes 1 y 3. Respecto al componente 2, la autenticación se limita a la administración de roles internos en Power Apps y Dataverse, sin evidenciar credenciales descentralizadas (billetera digital). En el componente 4, se describe la “administración de perfiles y roles” y el uso de “filtros según el rol” (pág. 3), lo que corresponde a un esquema de segmentación de accesos y no a la consolidación de datos en un único perfil integral de usuario. Finalmente, para el componente 5, aunque se mencionan Web Services, APIs y conectores (pág. 2), estos se utilizan únicamente para la integración técnica de la plataforma, sin que exista evidencia de un bus de servicios empresarial ni de mecanismos de interoperabilidad entre entidades públicas. 
La certificación de Ecopetrol (EY) confirma únicamente el cumplimiento del componente 1, mientras que los componentes 2, 3, 4 y 5 no se satisfacen. En el componente 2, la “implementación de la norma de autenticación y acceso” y la “gestión integral de accesos” corresponden a un esquema de IAM centralizado, sin relación con credenciales descentralizadas. En el componente 3, aunque se describen métricas, controles y modelos de gestión, no se evidencia la aplicación de tecnologías emergentes como inteligencia artificial, robótica o analítica avanzada. Para el componente 4, el texto aborda la segregación de funciones y la gestión de accesos, pero no la consolidación de datos en un perfil único de usuario. Finalmente, en el componente 5, la “implementación de la norma de integración de nuevas aplicaciones” se limita al ámbito interno de IAM y no constituye un bus de servicios empresarial ni un mecanismo de interoperabilidad entre entidades públicas. 
Por su parte, la certificación de Nextcargo (Asesoftware) también cumple con los componentes 1 y 3. En cuanto al componente 2, no se hace referencia a credenciales descentralizadas ni a billetera digital. En el componente 4, aunque se describe el desarrollo del portal web y de la aplicación móvil, no se evidencia la consolidación de datos de usuario en un perfil único que integre interacciones y trazabilidad. Finalmente, para el componente 5, se precisa que la solución fue desarrollada con arquitectura en microservicios sobre la nube de Microsoft Azure, lo que constituye una infraestructura tecnológica interna, pero no la implementación de un bus de servicios empresarial ni mecanismos de interoperabilidad entre entidades públicas. </t>
  </si>
  <si>
    <t>MA 0016108</t>
  </si>
  <si>
    <t>ECOPETROL SA</t>
  </si>
  <si>
    <t>Consultoria para la incorporación del modelo de gobierno y operación, el alistamiento de las soluciones de información para la gestión de identidades y accesos, cubiertas por el proyecto de Identidad Electronica.</t>
  </si>
  <si>
    <t>NEXTCARGO</t>
  </si>
  <si>
    <t>Levantamiento de requerimientos, análisis, diseño, desarrollo, pruebas y puesta en producción de la plataforma, y a través de Holistic Design Lab, su departamento de Diseño y UX design, ejecuto las actividades de UX, UI Design y desarrollo de modulos de inteligencia artificial con Machine Learning (Aprendizaje no supervisado), para el diseño del portal web y la App Móvil denominado Nextcargo.co. (Plataforma para la gestión de la logística de transporte de carga en Colombia y Latinoamérica.)</t>
  </si>
  <si>
    <r>
      <rPr>
        <b/>
        <sz val="11"/>
        <color theme="1"/>
        <rFont val="Arial"/>
      </rPr>
      <t xml:space="preserve">25 </t>
    </r>
    <r>
      <rPr>
        <sz val="11"/>
        <color theme="1"/>
        <rFont val="Arial"/>
      </rPr>
      <t>Espacios de validacion virtual con usuarios</t>
    </r>
  </si>
  <si>
    <r>
      <rPr>
        <b/>
        <sz val="11"/>
        <color theme="1"/>
        <rFont val="Arial"/>
      </rPr>
      <t>50</t>
    </r>
    <r>
      <rPr>
        <sz val="11"/>
        <color theme="1"/>
        <rFont val="Arial"/>
      </rPr>
      <t xml:space="preserve"> Espacios de validacion virtual con usuarios</t>
    </r>
  </si>
  <si>
    <r>
      <rPr>
        <b/>
        <sz val="11"/>
        <color theme="1"/>
        <rFont val="Arial"/>
      </rPr>
      <t>100</t>
    </r>
    <r>
      <rPr>
        <sz val="11"/>
        <color theme="1"/>
        <rFont val="Arial"/>
      </rPr>
      <t xml:space="preserve"> Espacios de validacion virtual con usuarios</t>
    </r>
  </si>
  <si>
    <r>
      <rPr>
        <b/>
        <sz val="11"/>
        <color theme="1"/>
        <rFont val="Arial"/>
      </rPr>
      <t xml:space="preserve">25 </t>
    </r>
    <r>
      <rPr>
        <sz val="11"/>
        <color theme="1"/>
        <rFont val="Arial"/>
      </rPr>
      <t>Espacios de presenciales virtual con usuarios</t>
    </r>
  </si>
  <si>
    <r>
      <rPr>
        <b/>
        <sz val="11"/>
        <color theme="1"/>
        <rFont val="Arial"/>
      </rPr>
      <t>50</t>
    </r>
    <r>
      <rPr>
        <sz val="11"/>
        <color theme="1"/>
        <rFont val="Arial"/>
      </rPr>
      <t xml:space="preserve"> Espacios de presenciales virtual con usuarios</t>
    </r>
  </si>
  <si>
    <r>
      <rPr>
        <b/>
        <sz val="11"/>
        <color theme="1"/>
        <rFont val="Arial"/>
      </rPr>
      <t>100</t>
    </r>
    <r>
      <rPr>
        <sz val="11"/>
        <color theme="1"/>
        <rFont val="Arial"/>
      </rPr>
      <t xml:space="preserve"> Espacios de presenciales virtual con usuarios</t>
    </r>
  </si>
  <si>
    <r>
      <t>Si dentro del personal contratado para la ejecución del contrato</t>
    </r>
    <r>
      <rPr>
        <b/>
        <sz val="10"/>
        <color theme="1"/>
        <rFont val="Arial"/>
      </rPr>
      <t xml:space="preserve"> hay personal de nacionalidad colombiana y extranjera</t>
    </r>
    <r>
      <rPr>
        <sz val="10"/>
        <color theme="1"/>
        <rFont val="Arial"/>
      </rPr>
      <t>, obtendrá el puntaje señalado (5). Este aspecto se acreditará mediante la información que sobre la nacionalidad del personal suministre el proponente o el representante legal del proponente en la carta de presentación y/o el “FORMATO PROTECCIÓN INDUSTRIA NACIONAL”.</t>
    </r>
  </si>
  <si>
    <r>
      <t xml:space="preserve">Si todo el </t>
    </r>
    <r>
      <rPr>
        <b/>
        <sz val="10"/>
        <color theme="1"/>
        <rFont val="Arial"/>
      </rPr>
      <t>personal contratado para la ejecución del contrato es de nacionalidad colombiana</t>
    </r>
    <r>
      <rPr>
        <sz val="10"/>
        <color theme="1"/>
        <rFont val="Arial"/>
      </rPr>
      <t>, obtendrá el puntaje señalado (10). Este aspecto se acreditará mediante la información que sobre la nacionalidad del personal suministre el proponente o el representante legal del proponente en la carta de presentación y/o el “FORMATO PROTECCIÓN INDUSTRIA NACIONAL”.</t>
    </r>
  </si>
  <si>
    <t>UT PORTAL TRANSACCIONAL 2025</t>
  </si>
  <si>
    <t>C.C. 25.286.783 de Popayán</t>
  </si>
  <si>
    <t>UNIÓN TEMPORAL UT</t>
  </si>
  <si>
    <t>Zulma Dayfeny Urbano Buriticá</t>
  </si>
  <si>
    <t>zulma.urbano@growdata.com.co</t>
  </si>
  <si>
    <t>Valor contrato (SMMLV)  segun el RUP</t>
  </si>
  <si>
    <t>BID-029-2022-SBCC</t>
  </si>
  <si>
    <t>DEFENSORIA DEL PUEBLO</t>
  </si>
  <si>
    <t>155 RUP</t>
  </si>
  <si>
    <t>43232100
43232300
43233500
43232700
43232400
43231500
80101600
81112100
81111500
81112200
81112000
81111700
81111800</t>
  </si>
  <si>
    <t>Convenio de Colaboración Empresarial COCE No. 002-2021</t>
  </si>
  <si>
    <t>EMPRESA SOMOS RIONEGRO S.A.S.</t>
  </si>
  <si>
    <t>031 RUP</t>
  </si>
  <si>
    <t>43231500
43232300
43232400
43232700
43233500
81111500
81111800
81112200</t>
  </si>
  <si>
    <t>Componente 1</t>
  </si>
  <si>
    <t>71.1.1079.2019</t>
  </si>
  <si>
    <t>COLOMBIA TELECOMUNICACIONES S.A. E.S.P. BIC</t>
  </si>
  <si>
    <t>GROW DATA S.A.S.</t>
  </si>
  <si>
    <t>Servicios de Gestión Global, Arquitectura Empresarial, Analítica y Gobierno de Datos, y Servicios Profesionales.</t>
  </si>
  <si>
    <t>CTO-SG-031-2020</t>
  </si>
  <si>
    <t>INFOTIC S.A.</t>
  </si>
  <si>
    <t>NEBULA ENGINEERING S.A.S.</t>
  </si>
  <si>
    <t>Prestación del servicio de implementación de una solución tecnológica de recaudo y control, (RCC) para el servicio de transporte publico colectivo y desarrollo de aplicaciones que permitan la integración con equipos a bordo existentes e interoperabilidad con el sistema integrador de información de transporte público (SIITP) para la gestión de la movilidad inteligente en el Área Metropolitana de Barranquilla.</t>
  </si>
  <si>
    <t>FORMATO COMPROMISO DE AMPLIACIÓN DEL SOPORTE DE LA SOLUCIÓN DILIGENCIADO</t>
  </si>
  <si>
    <t>FORMATO PROTECCIÓN A LA INDUSTRIA NACIONAL DILIGENCIADO</t>
  </si>
  <si>
    <t>VINCULACIÓN DE TRABAJADORES CON DISCAPACIDAD DILIGENCIADO. EMPLEAN 174 TRABAJADORES.</t>
  </si>
  <si>
    <t>FORMATO ACREDITACIÓN EMPRENDIMIENTO Y EMPRESA DE MUJERES DILIGENCIADO</t>
  </si>
  <si>
    <t>UT IMINTEMPO SG 2025</t>
  </si>
  <si>
    <t>UT</t>
  </si>
  <si>
    <t>JOSE DAVID HERRERA HERNANDEZ</t>
  </si>
  <si>
    <t>dancelly.murillo@intempo.co</t>
  </si>
  <si>
    <t>Validar SECOP II</t>
  </si>
  <si>
    <t>Contrato 033 de 2007</t>
  </si>
  <si>
    <t>MINISTERIO DE TRANSPORTE</t>
  </si>
  <si>
    <t>14 RUP</t>
  </si>
  <si>
    <t>43232400
80101600
81111500</t>
  </si>
  <si>
    <t>Componentes1</t>
  </si>
  <si>
    <t>RED SUMMA</t>
  </si>
  <si>
    <t>INTEMPO S.A.S</t>
  </si>
  <si>
    <t>Prestación de servicios para la actualización de información, estructuración de servicios web service
para interconexión con plataforma del runt y buro de crédito, en el marco del convenio de asociación no. shcdcaso-433-2024, celebrado con el departamento de cundinamarca – secretaría de hacienda y la alianza
colombiana de instituciones públicas de educación superior – red suma.</t>
  </si>
  <si>
    <t>16 RUP</t>
  </si>
  <si>
    <t>PROYECTOS DE TECNOLOGIA Y MOVILIDAD SAS</t>
  </si>
  <si>
    <t>INTELIGENCIA MOVIL SAS</t>
  </si>
  <si>
    <t>Prestar servicios especializados asociados a movilidad con las siguientes características así:
-Desarrollo e Implementación de Software de Inteligencia Artificial que permita la búsqueda y clasificación de información de comparendos y multas, basados en Lenguaje Natural y mecanismos de Inter-Operatividad con la FCM.
- Soporte y Mantenimiento a los dispositivos móviles que hacen parte de la operación de los Organismos de Tránsito para la imposición de Comparendos electrónicos y elaboración del IPAT.
- Diseño, implementación y puesta en operación del Software de IPAT en los Organismos de Transito seleccionados utilizando sistemas de autenticación descentralizado, consolidando los datos
de los Agentes de Tránsito en un solo perfil.
- Mantener la trazabilidad de la información de los IPAT optimizando la atención de los Usuarios implicados en los accidentes.
- Soporte y mantenimiento de cámaras ALPR para Operativos Inteligentes</t>
  </si>
  <si>
    <t>SOFTGIC S.A.S.</t>
  </si>
  <si>
    <t>900395252-9</t>
  </si>
  <si>
    <t>S.A.S</t>
  </si>
  <si>
    <t>David Kepes Hoyos</t>
  </si>
  <si>
    <t>administrativa@softwareestrategico.com</t>
  </si>
  <si>
    <t>En razon a que quien avala la oferta es el mismo representante legal, los datos de contacto se relacionan en el documento carta de presentación de la oferta</t>
  </si>
  <si>
    <t>20. Anexo 07. FORMATO OFERTA TÉCNICA.pdf</t>
  </si>
  <si>
    <t>CO1_OTLCNTNR_767070517_CO1_RPL_5030015.pdf</t>
  </si>
  <si>
    <t>No. 203-2021
PARTICIPACIÓN 50%</t>
  </si>
  <si>
    <t>PROCURADURÍA GENERAL DE LA NACIÓN</t>
  </si>
  <si>
    <t>43231500
43232400
81111500
81111600</t>
  </si>
  <si>
    <t xml:space="preserve"> - </t>
  </si>
  <si>
    <t>FINTIC SAS</t>
  </si>
  <si>
    <t>43232100
43232300
43232700
43232400
43231500
80101600
81112100
81111500
81112200
81112000
81111700
81111800</t>
  </si>
  <si>
    <t xml:space="preserve">1.	La experiencia aportada por el SOFTGIC SAS para acreditar la experiencia habilitante y para la obtención de puntaje adicional se encuentra registrada en su RUP, en los numerales 278.
2.	La certificación que sirvió de soporte para el registro de dicha experiencia en el RUP —consultables a través del RUES— no coincide con la certificación presentada dentro de la oferta.
3.	La certificación allegada con la oferta presenta diferencia sustanciales en elementos como membrete, fecha de expedición, de ejecución, actividades relacionadas y firmas de suscripción del documento. 
Por lo anterior, y en aplicación de lo dispuesto en el numeral 4 del Compromiso de Integridad suscrito por el representante legal del Proponente SOFTGIC S.A.S., así como del numeral 6 de la cláusula XV “Rechazo de las propuestas” del pliego que indica: "6. Cuando el proponente presente documentos con información inexacta o cuando la oferta presentada, en alguna parte del 
contenido no se ajuste a la realidad o se encuentren documentos con su contenido alterado, que impida la valoración objetiva de la propuesta.", la Entidad ha decidido proceder al rechazo de la oferta presentada.
</t>
  </si>
  <si>
    <t>224-2019</t>
  </si>
  <si>
    <t>JURISDICCIÓN ESPECIAL PARA LA PAZ</t>
  </si>
  <si>
    <t>SOFTWARE ESTRATEGICO S.A.S.</t>
  </si>
  <si>
    <t>Contratar para la JEP una solución de Portal WEB
(sitio principal, sub sitios e intranet) y la herramienta
WCM que los soporte.</t>
  </si>
  <si>
    <t>No se le asigna puntaje ya que dentro de la documentación aportada no se encuentra la certificación o acta de liquidación del contrato.</t>
  </si>
  <si>
    <t>MILLETE SAS</t>
  </si>
  <si>
    <t>SOFTGIC S.A.S</t>
  </si>
  <si>
    <t>Prestar los servicios de mantenimiento, desarrollo e implementación de soluciones informáticas para la aplicación Millete, a través del modelo de fábrica de software</t>
  </si>
  <si>
    <t>2.        Implementación de un sistema de autenticación y autorización a través del uso de credenciales descentralizadas (billetera digital).</t>
  </si>
  <si>
    <r>
      <rPr>
        <sz val="11"/>
        <color rgb="FF000000"/>
        <rFont val="Arial"/>
      </rPr>
      <t xml:space="preserve">1.	La experiencia aportada por SOFTGIC SAS para acreditar la experiencia habilitante y para la obtención de puntaje adicional se encuentra registrada en su RUP, en los numerales 233 
2.	La certificación que sirvió de soporte para el registro de dicha experiencia en el RUP —consultables a través del RUES— no coincide con las certificación presentada dentro de la oferta.
3.	La certificación allegada con la oferta presenta diferencias sustanciales en elementos como membrete, fecha de expedición, de ejecución, </t>
    </r>
    <r>
      <rPr>
        <b/>
        <sz val="11"/>
        <color rgb="FF000000"/>
        <rFont val="Arial"/>
      </rPr>
      <t>actividades relacionadas</t>
    </r>
    <r>
      <rPr>
        <sz val="11"/>
        <color rgb="FF000000"/>
        <rFont val="Arial"/>
      </rPr>
      <t xml:space="preserve"> y firmas de suscripción del documento. 
Por lo anterior, y en aplicación de lo dispuesto en el numeral 4 del Compromiso de Integridad suscrito por el representante legal del Proponente SOFTGIC S.A.S., así como del numeral 6 de la cláusula XV “Rechazo de las propuestas” del pliego que indica: </t>
    </r>
    <r>
      <rPr>
        <i/>
        <sz val="11"/>
        <color rgb="FF000000"/>
        <rFont val="Arial"/>
      </rPr>
      <t>"6. Cuando el proponente presente documentos con información inexacta o cuando la oferta presentada, en alguna parte del 
contenido no se ajuste a la realidad o se encuentren documentos con su contenido alterado, que impida la valoración objetiva de la propuesta.</t>
    </r>
    <r>
      <rPr>
        <sz val="11"/>
        <color rgb="FF000000"/>
        <rFont val="Arial"/>
      </rPr>
      <t xml:space="preserve">", la Entidad ha decidido proceder al rechazo de la oferta presentada.
</t>
    </r>
  </si>
  <si>
    <t>24. Anexo 10. Formato Compromiso Ampliación Soporte Solución.pdf</t>
  </si>
  <si>
    <t>26. Anexo 13. FORMATO PROTECCION A LA INDUSTRIA NACIONAL.pdf</t>
  </si>
  <si>
    <t>No se asigna el puntaje, toda vez que el documento de Vinculación de trabajadores con discapacidad, esta suscrito por el representante legal, y en atención a lo consignado en el Certificado de Existencia y Representación Legal, la empresa cuenta con un revisor fiscal, quien de conformidad con el decreto 392 de 2018, debe suscribir dicho documento.</t>
  </si>
  <si>
    <t xml:space="preserve">CHEKC LIST REQUISITOS HABILITANTES </t>
  </si>
  <si>
    <t xml:space="preserve">EXPERIENCIA DEL PROPONENTE </t>
  </si>
  <si>
    <t>NO</t>
  </si>
  <si>
    <t xml:space="preserve">CUMPLE / NO CUMPLE </t>
  </si>
  <si>
    <t xml:space="preserve">OBSERVACIÓN </t>
  </si>
  <si>
    <r>
      <rPr>
        <sz val="11"/>
        <color rgb="FF000000"/>
        <rFont val="Aptos Narrow"/>
        <family val="2"/>
      </rPr>
      <t xml:space="preserve">La documentación que soporta la experiencia debe acreditar a través del objeto, alcance del objeto, obligaciones o actividades principales, que den cuenta de:
1. El diseño o configuración o implementación de soluciones de autenticación de identidad digital federada o de credenciales
descentralizadas (billetera digital - wallet); y,
2. El diseño o configuración o implementación de bus de servicios para la interoperabilidad de servicios entre entidades.
Para los proponentes que sean </t>
    </r>
    <r>
      <rPr>
        <b/>
        <sz val="11"/>
        <color rgb="FF000000"/>
        <rFont val="Aptos Narrow"/>
        <family val="2"/>
      </rPr>
      <t>GRANDES EMPRESAS:</t>
    </r>
    <r>
      <rPr>
        <sz val="11"/>
        <color rgb="FF000000"/>
        <rFont val="Aptos Narrow"/>
        <family val="2"/>
      </rPr>
      <t xml:space="preserve"> Acreditar experiencia con</t>
    </r>
    <r>
      <rPr>
        <b/>
        <sz val="11"/>
        <color rgb="FF000000"/>
        <rFont val="Aptos Narrow"/>
        <family val="2"/>
      </rPr>
      <t xml:space="preserve"> máximo tres (3) </t>
    </r>
    <r>
      <rPr>
        <sz val="11"/>
        <color rgb="FF000000"/>
        <rFont val="Aptos Narrow"/>
        <family val="2"/>
      </rPr>
      <t xml:space="preserve">certificaciones de contratos terminados oactas de liquidación, registradas en el RUP.
Para los proponentes que sean </t>
    </r>
    <r>
      <rPr>
        <b/>
        <sz val="11"/>
        <color rgb="FF000000"/>
        <rFont val="Aptos Narrow"/>
        <family val="2"/>
      </rPr>
      <t>MIPYMES Y/O EMPRENDIMIENTOS DE MUJERES:</t>
    </r>
    <r>
      <rPr>
        <sz val="11"/>
        <color rgb="FF000000"/>
        <rFont val="Aptos Narrow"/>
        <family val="2"/>
      </rPr>
      <t xml:space="preserve"> Acreditar experiencia con máximo cuatro </t>
    </r>
    <r>
      <rPr>
        <b/>
        <sz val="11"/>
        <color rgb="FF000000"/>
        <rFont val="Aptos Narrow"/>
        <family val="2"/>
      </rPr>
      <t>(4)certificaciones</t>
    </r>
    <r>
      <rPr>
        <sz val="11"/>
        <color rgb="FF000000"/>
        <rFont val="Aptos Narrow"/>
        <family val="2"/>
      </rPr>
      <t xml:space="preserve"> de contratos terminados o actas de liquidación, registradas en el RUP
Tener en cuenta Nota. Los dos componentes de la experiencia solicitada no necesariamente deben concurrir en un mismo certificado, lo anterior teniendo en cuenta el número máximo de certificados que pueden presentar los proponentes de conformidad con el numeral 6.1.3.1.1 </t>
    </r>
  </si>
  <si>
    <t>La experiencia habilitante del proponente o los miembros del Consorcio o Unión Temporal se acreditará a través de la información contenida en el Registro Único de Proponentes (RUP) La Entidad verificará el valor de los contratos en el RUP, toda vez que los mismos deben haber sido ejecutados y registrados en el mismo. 
En ese orden de ideas, si el proponente o alguno de sus integrantes refiere en el FORMATO suministrado por la Entidad, o aporta certificaciones de algún contrato que no se encuentre incluido en el certificado RUP, el mismo no será tenido en cuenta de conformidad con lo señalado en el artículo 6º de la Ley 1150 de 2007</t>
  </si>
  <si>
    <r>
      <rPr>
        <sz val="11"/>
        <color rgb="FF000000"/>
        <rFont val="Aptos Narrow"/>
        <family val="2"/>
      </rPr>
      <t>La sumatoria de las certificaciones de contratos terminados o actas de liquidación, registradas en el RUP, debe ser igual o superior al 100% del presupuesto oficial estimado para el presente proceso de selección representado en</t>
    </r>
    <r>
      <rPr>
        <b/>
        <sz val="11"/>
        <color rgb="FF000000"/>
        <rFont val="Aptos Narrow"/>
        <family val="2"/>
      </rPr>
      <t xml:space="preserve"> 3.388,22 SMMLV </t>
    </r>
    <r>
      <rPr>
        <sz val="11"/>
        <color rgb="FF000000"/>
        <rFont val="Aptos Narrow"/>
        <family val="2"/>
      </rPr>
      <t>(El cálculo corresponde al SMMLV para 2025 en relación con el valor del presupuesto oficial estimado). La experiencia solicitada debe acreditar el total de SMMLV indicados</t>
    </r>
  </si>
  <si>
    <t>Los contratos aportados para la acreditación de la experiencia deberán estar clasificados hasta el tercer nivel (CLASE) en la clasificación de códigos UNSPSC, en al menos dos de los siguientes códigos:
43232100
43232300
43233500
43232700
43232400
43231500
80101600
81112100
81111500
81161600
81112200
81112000
81111700
81111800</t>
  </si>
  <si>
    <r>
      <rPr>
        <sz val="11"/>
        <color rgb="FF000000"/>
        <rFont val="Aptos Narrow"/>
        <family val="2"/>
        <scheme val="minor"/>
      </rPr>
      <t>Los proponentes deberán diligenciar e</t>
    </r>
    <r>
      <rPr>
        <b/>
        <sz val="11"/>
        <color rgb="FF000000"/>
        <rFont val="Aptos Narrow"/>
        <family val="2"/>
        <scheme val="minor"/>
      </rPr>
      <t>l FORMATO “EXPERIENCIA DEL PROPONENTE”,</t>
    </r>
    <r>
      <rPr>
        <sz val="11"/>
        <color rgb="FF000000"/>
        <rFont val="Aptos Narrow"/>
        <family val="2"/>
        <scheme val="minor"/>
      </rPr>
      <t xml:space="preserve"> a efectos de que la Entidad pueda identificar qué contratos de los que aparecen registrados en el RUP, son los que solicita se tengan en cuenta a efectos de verificar el cumplimiento de la experiencia del proponente. Adicionalmente, en dicho formato deberá discriminar: a). Para los proponentes que sean GRANDES EMPRESAS: acreditar experiencia con máximo tres (3) certificaciones de contratos terminados o actas de liquidación, registradas en el RUP. b). Para los proponentes que sean MIPYME Y/OEMPRENDIMIENTOS DE MUJERES: acreditar experiencia con máximo cuatro (4) certificaciones de contratos terminados o actas de liquidación, registradas en el RUP</t>
    </r>
  </si>
  <si>
    <t xml:space="preserve">Adicionalmente los proponentes deberán acreditar la experiencia registrada en el formato de experiencia, mediante certificaciones de contratos terminados o actas de liquidación, registradas en el RUP, que pueden ser del sector público o privado, siempre y cuando cumplan los siguientes requisitos:
a. Nombre de la empresa contratante
b. Nombre del contratista
c. Objeto del contrato
d. Valor del contrato
e. Descripción de las actividades realizadas (si del objeto no se evidencia relación con el objeto contractual solicitado)
f. Firma de quien expide la certificación
g. Dirección y teléfono de la entidad contratante.
h. Fecha de inicio y finalización
Los documentos solicitados pueden complementarse con los respectivos contratos, anexos técnicos, actas, entregables entre otros como parte del soporte de experiencia </t>
  </si>
  <si>
    <r>
      <t xml:space="preserve">Para acreditar este ítem el proponente deberá responder la pregunta de cumplimiento del anexo técnico que se encontrará en el cuestionario del proceso en la </t>
    </r>
    <r>
      <rPr>
        <b/>
        <sz val="11"/>
        <color rgb="FF000000"/>
        <rFont val="Aptos Narrow"/>
        <family val="2"/>
        <scheme val="minor"/>
      </rPr>
      <t>plataforma transaccional SECOP II,</t>
    </r>
    <r>
      <rPr>
        <sz val="11"/>
        <color rgb="FF000000"/>
        <rFont val="Aptos Narrow"/>
        <family val="2"/>
        <scheme val="minor"/>
      </rPr>
      <t xml:space="preserve"> en la parte de requisitos habilitantes técnicos.
Así mismo, deberá diligenciar</t>
    </r>
    <r>
      <rPr>
        <b/>
        <sz val="11"/>
        <color rgb="FF000000"/>
        <rFont val="Aptos Narrow"/>
        <family val="2"/>
        <scheme val="minor"/>
      </rPr>
      <t xml:space="preserve"> y adjuntar el FORMATO OFERTA TÉCNICA </t>
    </r>
    <r>
      <rPr>
        <sz val="11"/>
        <color rgb="FF000000"/>
        <rFont val="Aptos Narrow"/>
        <family val="2"/>
        <scheme val="minor"/>
      </rPr>
      <t>dentro proceso en la plataforma transaccional SECOP II, en la parte de requisitos habilitantes técnicos.</t>
    </r>
  </si>
  <si>
    <t>OFRECIMIENTO DE PERSONAL Para acreditar este ítem el proponente deberá responder a la pregunta de ofrecimiento de personal que se encontrará en el cuestionario del proceso de selección en la plataforma transaccional SECOP II, específicamente en la parte de requisitos habilitantes técnicos en donde se compromete, en caso de resultar adjudicatario del contrato, a cumplir con el personal requerido en las cantidades y con los perfiles que se establecen en el estudio previo, anexo técnico y demás documentos que hacen parte integral del proceso, so pena de configurar un incumplimiento del contrato</t>
  </si>
  <si>
    <r>
      <t xml:space="preserve">6.1.3.4 FORMATO AVAL TÉCNICO Para acreditar este ítem el proponente deberá, teniendo en cuenta lo establecido en el artículo 20 de la Ley 842 de 2003, </t>
    </r>
    <r>
      <rPr>
        <b/>
        <sz val="11"/>
        <color rgb="FF000000"/>
        <rFont val="Aptos Narrow"/>
        <family val="2"/>
        <scheme val="minor"/>
      </rPr>
      <t>anexar documento mediante el cual un Ingeniero de sistemas y/o electrónica y/o telecomunicaciones o del área de conocimiento de las tecnologías de la información y las comunicaciones, avale desde el punto de vista técnico el ofrecimiento presentado</t>
    </r>
    <r>
      <rPr>
        <sz val="11"/>
        <color rgb="FF000000"/>
        <rFont val="Aptos Narrow"/>
        <family val="2"/>
        <scheme val="minor"/>
      </rPr>
      <t>. Para el caso en que el representante legal sea Ingeniero de sistemas y/o electrónica y/o telecomunicaciones o del área de conocimiento de las tecnologías de la información y las comunicaciones, podrá el mismo avalar su ofrecimiento técnico para lo cual deberá allegar los documentos correspondientes</t>
    </r>
  </si>
  <si>
    <r>
      <rPr>
        <sz val="11"/>
        <color rgb="FF000000"/>
        <rFont val="Aptos Narrow"/>
        <family val="2"/>
        <scheme val="minor"/>
      </rPr>
      <t xml:space="preserve">Para dar cumplimiento a este requisito mínimo habilitante, deberá allegar lo siguiente:
a. Documento de aval a través del formato aval técnico.
b. Copia de la tarjeta o matricula profesional expedida por la autoridad respectiva
c. Fotocopia del documento de identidad.
d. Datos de contacto del profesional que avala el ofrecimiento técnico. (Dirección, teléfono, correo electrónico)
e. Certificado de vigencia y antecedentes disciplinarios profesionales del COPNIA o del órgano colegiado de la profesión que corresponda.
</t>
    </r>
    <r>
      <rPr>
        <b/>
        <sz val="11"/>
        <color rgb="FF000000"/>
        <rFont val="Aptos Narrow"/>
        <family val="2"/>
        <scheme val="minor"/>
      </rPr>
      <t xml:space="preserve">NOTA: </t>
    </r>
    <r>
      <rPr>
        <sz val="11"/>
        <color rgb="FF000000"/>
        <rFont val="Aptos Narrow"/>
        <family val="2"/>
        <scheme val="minor"/>
      </rPr>
      <t>El profesional que avale la propuesta técnica no podrá coincidir con el de ninguna otra propuesta presentada dentro del presente proceso de Selección. En caso de que el mismo profesional se encuentre avalando dos o más propuestas diferentes, se aceptará la primera  propuesta cargada en el SECOP II en tiempo y las demás serán rechazadas.</t>
    </r>
  </si>
  <si>
    <t>La entidad revisa y rectifica nuevamente las certificaciones allegadas, y se confirma el cumplimiento de los componentes 1, 3, 4 y 5. El componente 1 se acredita con los diseños técnicos y funcionales aportados en el proyecto de Telefónica (GROW DATA SAS), así como con el diseño e integración de plataformas de recaudo, control de flota y sistemas de información al usuario en el contrato de INFOTIC – NEBULA ENGINEERING S.A.S. Para el componente 3, se valida la digitalización de trámites en SOFIA Plus y la Carpeta Educativa Digital, así como la automatización implementada en movilidad mediante sensores, validadores inteligentes y APIs de integración. En cuanto al componente 4, se reconoce la consolidación de información a través de la Carpeta Educativa Digital —que centraliza logros y competencias de los aprendices— y la billetera electrónica que integra datos transaccionales de los usuarios. Finalmente, en el componente 5, se acreditan mecanismos de interoperabilidad: en el proyecto de Telefónica, con integraciones internas y externas (SOFIA, APE, DANE y MinTrabajo mediante Oracle Service Bus); y en el proyecto de INFOTIC, con la interoperabilidad con el SIITP y la exposición de APIs de conexión. 
 Respecto al componente 2: Pues bien, pese a que la certificación aportada resulta clara y cumple con los requisitos del Pliego de Condiciones, solicitamos respetuosamente al Comité Evaluador que, si considera que este documento no cuenta con la información suficiente, haga uso de la facultad otorgada en el numeral
4.1.1. del Pliego de Condiciones y nos solicite el contrato No CTO-SD-031-2020 y su anexo técnico, el cual se encuentra publicado en https://infotic.co/contratacion/solicitud-publica-de-ofertas-01-dediciembre-de-2020/ 
Lo anterior, en cumplimiento además del principio de igualdad que exige que todas las personas y empresas que participen en un proceso de contratación pública reciban un trato igualitario, de tal manera que solicitamos que se nos brinde la misma oportunidad dada al proponente UT IMINTEMPO SG 2025, a quien se le ha permitido allegar un contrato, con el fin de aclarar el desarrollo del componente 2 (“sistema de autenticación descentralizado), con lo cual podrá sustentar su alcance para que la Entidad evalúe y determine la asignación del puntaje correspondiente. Esto, como presupuesto fundamental que garantiza la selección objetiva y desarrolla el principio de transparencia que orienta la contratación estatal, se traduce en la identidad de oportunidades dispuesta para los sujetos interesados en contratar con la Administración. 7. Demostración Finalmente, y con el fin de mostrar a la Entidad el desarrollo realizado a través del CTO-SD-031- 2020, solicitamos respetuosamente a la Entidad verificar el link, a través del cual podrá constatar en https://sibusoficial.ambq.gov.co/#tarjeta</t>
  </si>
  <si>
    <t xml:space="preserve">Del análisis de las certificaciones aportadas, se valida el cumplimiento de los componentes 1, 3, 4 y 5. En el componente 1, se confirma el diseño de arquitecturas técnicas y funcionales aplicadas al desarrollo de software especializado en movilidad e IPAT. En el componente 3, se constata la automatización de procesos con inteligencia artificial para la búsqueda y clasificación de comparendos, así como la incorporación de cámaras ALPR en operativos de control. Respecto al componente 4, se acredita la consolidación de información en perfiles únicos mediante el sistema IPAT, centralizando datos de agentes y garantizando trazabilidad en incidentes de tránsito. Finalmente, en el componente 5, se valida la interoperabilidad lograda a través de la integración con la FCM, habilitando el intercambio de información y servicios. 
Frente al 2: De acuerdo con la observación presentada en audiencia y complementada mediante mensaje CO1.MSG.8340620 de agosto 20 de 2025 por la plataforma Secop II, por medio de la cual se presenta copia del contrato (página 2), que complementa la certificación presentada dentro de la oferta conforme a lo permitido en el numeral 2.4.1.1. del Anexo Explicativo y el requerimiento efectuado a través del informe de Evaluación técnica publicada el 19 de agosto de 2025 en la Plataforma Secop II, se observa que, el mismo CUMPLE con el componente 2 “Implementación de un sistema de autenticación y autorización a través del uso de credenciales descentralizadas (billetera digital).”. </t>
  </si>
  <si>
    <t>El comité evaluador mantiene lo indicado en el informe de evaluación definitiva, que aunque se evidencia la implementación de un sistema de autenticación basado en el estándar OpenID Connect (OIDC), esto corresponde al uso de credenciales federadas, cómo se indica textualmente en la certificación del contrato GOVTECH COLOMBIA S.A.S “Implementación de un sistema de autenticación con compatibilidad de identidad digital de los usuarios inscritos mediante credenciales federadas bajo el estándar OpenID Connect (OIDC).”, lo cual implica la dependencia de un proveedor central de identidad. En consecuencia, no se trata de credenciales descentralizadas administradas por el usuario a través de una billetera digital, por lo cual no se satisface el cumplimiento del componente 2 - “Implementación de un sistema de autenticación y autorización a través del uso de credenciales descentralizadas (billetera digital).”.
De acuerdo con lo anterior, no se otorgan los 20 puntos y se mantiene el puntaje publicado el 19 de agosto de 2025 en el informe de evaluación definitivo.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</si>
</sst>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3" formatCode="_-* #,##0.00_-;\-* #,##0.00_-;_-* &quot;-&quot;??_-;_-@_-"/>
    <numFmt numFmtId="164" formatCode="_-* #,##0.00\ &quot;€&quot;_-;\-* #,##0.00\ &quot;€&quot;_-;_-* &quot;-&quot;??\ &quot;€&quot;_-;_-@_-"/>
  </numFmts>
  <fonts count="52" x14ac:knownFonts="1">
    <font>
      <sz val="11"/>
      <color theme="1"/>
      <name val="Aptos Narrow"/>
      <family val="2"/>
      <scheme val="minor"/>
    </font>
    <font>
      <sz val="11"/>
      <color theme="1"/>
      <name val="Arial"/>
      <family val="2"/>
    </font>
    <font>
      <sz val="8"/>
      <name val="Aptos Narrow"/>
      <family val="2"/>
      <scheme val="minor"/>
    </font>
    <font>
      <b/>
      <sz val="11"/>
      <color theme="1"/>
      <name val="Arial"/>
      <family val="2"/>
    </font>
    <font>
      <sz val="11"/>
      <color rgb="FF000000"/>
      <name val="Arial"/>
      <family val="2"/>
    </font>
    <font>
      <sz val="11"/>
      <name val="Arial"/>
      <family val="2"/>
    </font>
    <font>
      <b/>
      <sz val="11"/>
      <color rgb="FF000000"/>
      <name val="Arial"/>
      <family val="2"/>
    </font>
    <font>
      <sz val="10"/>
      <color theme="1"/>
      <name val="Arial Narrow"/>
      <family val="2"/>
    </font>
    <font>
      <b/>
      <sz val="10"/>
      <color theme="1"/>
      <name val="Arial Narrow"/>
      <family val="2"/>
    </font>
    <font>
      <sz val="11"/>
      <color theme="0" tint="-0.34998626667073579"/>
      <name val="Arial"/>
      <family val="2"/>
    </font>
    <font>
      <sz val="10"/>
      <color theme="0" tint="-0.34998626667073579"/>
      <name val="Arial Narrow"/>
      <family val="2"/>
    </font>
    <font>
      <b/>
      <sz val="14"/>
      <color theme="1"/>
      <name val="Arial"/>
      <family val="2"/>
    </font>
    <font>
      <sz val="10"/>
      <color theme="1"/>
      <name val="Arial"/>
      <family val="2"/>
    </font>
    <font>
      <sz val="14"/>
      <color theme="1"/>
      <name val="Arial"/>
      <family val="2"/>
    </font>
    <font>
      <sz val="7"/>
      <color theme="1"/>
      <name val="Times New Roman"/>
      <family val="1"/>
    </font>
    <font>
      <b/>
      <sz val="11"/>
      <color theme="1"/>
      <name val="Aptos Narrow"/>
      <family val="2"/>
      <scheme val="minor"/>
    </font>
    <font>
      <b/>
      <sz val="11"/>
      <color rgb="FF000000"/>
      <name val="Aptos Narrow"/>
      <family val="2"/>
    </font>
    <font>
      <sz val="11"/>
      <color rgb="FF000000"/>
      <name val="Aptos Narrow"/>
      <family val="2"/>
    </font>
    <font>
      <sz val="11"/>
      <color rgb="FF000000"/>
      <name val="Aptos Narrow"/>
      <family val="2"/>
      <scheme val="minor"/>
    </font>
    <font>
      <b/>
      <sz val="11"/>
      <color rgb="FF000000"/>
      <name val="Aptos Narrow"/>
      <family val="2"/>
      <scheme val="minor"/>
    </font>
    <font>
      <sz val="11"/>
      <color theme="1"/>
      <name val="Aptos Narrow"/>
      <family val="2"/>
      <scheme val="minor"/>
    </font>
    <font>
      <u/>
      <sz val="11"/>
      <color theme="10"/>
      <name val="Aptos Narrow"/>
      <family val="2"/>
      <scheme val="minor"/>
    </font>
    <font>
      <sz val="10"/>
      <color rgb="FF000000"/>
      <name val="Arial Narrow"/>
      <family val="2"/>
    </font>
    <font>
      <b/>
      <sz val="10"/>
      <color rgb="FF000000"/>
      <name val="Arial Narrow"/>
      <family val="2"/>
    </font>
    <font>
      <b/>
      <sz val="11"/>
      <color theme="0" tint="-0.34998626667073579"/>
      <name val="Arial"/>
      <family val="2"/>
    </font>
    <font>
      <b/>
      <sz val="12"/>
      <color rgb="FF000000"/>
      <name val="Arial Narrow"/>
      <family val="2"/>
    </font>
    <font>
      <b/>
      <sz val="10"/>
      <name val="Arial Narrow"/>
      <family val="2"/>
    </font>
    <font>
      <b/>
      <sz val="11"/>
      <name val="Arial"/>
      <family val="2"/>
    </font>
    <font>
      <sz val="10"/>
      <name val="Arial Narrow"/>
      <family val="2"/>
    </font>
    <font>
      <b/>
      <sz val="11"/>
      <color rgb="FF000000"/>
      <name val="Arial"/>
    </font>
    <font>
      <b/>
      <sz val="11"/>
      <color rgb="FFFF0000"/>
      <name val="Arial"/>
    </font>
    <font>
      <b/>
      <sz val="11"/>
      <color theme="1"/>
      <name val="Arial"/>
    </font>
    <font>
      <b/>
      <sz val="11"/>
      <name val="Arial"/>
    </font>
    <font>
      <b/>
      <sz val="10"/>
      <color theme="1"/>
      <name val="Arial"/>
    </font>
    <font>
      <b/>
      <sz val="14"/>
      <color theme="1"/>
      <name val="Arial"/>
    </font>
    <font>
      <b/>
      <sz val="10"/>
      <name val="Arial"/>
    </font>
    <font>
      <sz val="11"/>
      <color theme="1"/>
      <name val="Arial"/>
    </font>
    <font>
      <sz val="14"/>
      <color theme="1"/>
      <name val="Arial"/>
    </font>
    <font>
      <sz val="10"/>
      <color theme="1"/>
      <name val="Arial"/>
    </font>
    <font>
      <sz val="11"/>
      <name val="Arial"/>
    </font>
    <font>
      <sz val="11"/>
      <color theme="0" tint="-0.34998626667073579"/>
      <name val="Arial"/>
    </font>
    <font>
      <sz val="11"/>
      <color rgb="FF000000"/>
      <name val="Arial"/>
    </font>
    <font>
      <sz val="11"/>
      <color rgb="FFFF0000"/>
      <name val="Arial"/>
    </font>
    <font>
      <u/>
      <sz val="11"/>
      <color theme="10"/>
      <name val="Arial"/>
    </font>
    <font>
      <sz val="10"/>
      <color theme="0" tint="-0.34998626667073579"/>
      <name val="Arial"/>
    </font>
    <font>
      <sz val="11"/>
      <color rgb="FFFF0000"/>
      <name val="Arial"/>
      <family val="2"/>
    </font>
    <font>
      <sz val="10"/>
      <name val="Arial"/>
    </font>
    <font>
      <sz val="9"/>
      <color rgb="FF000000"/>
      <name val="Arial"/>
    </font>
    <font>
      <sz val="9"/>
      <name val="Arial"/>
      <family val="2"/>
    </font>
    <font>
      <sz val="9"/>
      <name val="Arial"/>
    </font>
    <font>
      <sz val="11"/>
      <color rgb="FF000000"/>
      <name val="Aptos"/>
      <charset val="1"/>
    </font>
    <font>
      <i/>
      <sz val="11"/>
      <color rgb="FF000000"/>
      <name val="Arial"/>
    </font>
  </fonts>
  <fills count="11">
    <fill>
      <patternFill patternType="none"/>
    </fill>
    <fill>
      <patternFill patternType="gray125"/>
    </fill>
    <fill>
      <patternFill patternType="solid">
        <fgColor rgb="FFFFF5CD"/>
        <bgColor indexed="64"/>
      </patternFill>
    </fill>
    <fill>
      <patternFill patternType="solid">
        <fgColor theme="0"/>
        <bgColor indexed="64"/>
      </patternFill>
    </fill>
    <fill>
      <patternFill patternType="solid">
        <fgColor rgb="FFFFFDF3"/>
        <bgColor indexed="64"/>
      </patternFill>
    </fill>
    <fill>
      <patternFill patternType="solid">
        <fgColor rgb="FFFFFAE5"/>
        <bgColor indexed="64"/>
      </patternFill>
    </fill>
    <fill>
      <patternFill patternType="solid">
        <fgColor rgb="FFDAF2D0"/>
        <bgColor rgb="FF000000"/>
      </patternFill>
    </fill>
    <fill>
      <patternFill patternType="solid">
        <fgColor rgb="FFB5E6A2"/>
        <bgColor rgb="FF000000"/>
      </patternFill>
    </fill>
    <fill>
      <patternFill patternType="solid">
        <fgColor theme="9" tint="0.59999389629810485"/>
        <bgColor indexed="64"/>
      </patternFill>
    </fill>
    <fill>
      <patternFill patternType="solid">
        <fgColor theme="6" tint="0.79998168889431442"/>
        <bgColor indexed="64"/>
      </patternFill>
    </fill>
    <fill>
      <patternFill patternType="solid">
        <fgColor rgb="FFC00000"/>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0"/>
      </left>
      <right style="thin">
        <color theme="0"/>
      </right>
      <top/>
      <bottom/>
      <diagonal/>
    </border>
    <border>
      <left style="thin">
        <color theme="0"/>
      </left>
      <right/>
      <top/>
      <bottom style="thin">
        <color theme="0"/>
      </bottom>
      <diagonal/>
    </border>
    <border>
      <left/>
      <right style="thin">
        <color theme="0"/>
      </right>
      <top/>
      <bottom style="thin">
        <color theme="0"/>
      </bottom>
      <diagonal/>
    </border>
    <border>
      <left style="thin">
        <color theme="0"/>
      </left>
      <right style="thin">
        <color theme="1"/>
      </right>
      <top style="thin">
        <color theme="1"/>
      </top>
      <bottom style="thin">
        <color theme="1"/>
      </bottom>
      <diagonal/>
    </border>
    <border>
      <left style="thin">
        <color theme="0"/>
      </left>
      <right style="thin">
        <color theme="0"/>
      </right>
      <top style="thin">
        <color theme="1"/>
      </top>
      <bottom style="thin">
        <color theme="1"/>
      </bottom>
      <diagonal/>
    </border>
    <border>
      <left style="thin">
        <color theme="1"/>
      </left>
      <right style="thin">
        <color theme="0"/>
      </right>
      <top style="thin">
        <color theme="1"/>
      </top>
      <bottom style="thin">
        <color theme="1"/>
      </bottom>
      <diagonal/>
    </border>
    <border>
      <left style="thin">
        <color theme="1"/>
      </left>
      <right style="thin">
        <color theme="0"/>
      </right>
      <top style="thin">
        <color theme="0"/>
      </top>
      <bottom/>
      <diagonal/>
    </border>
    <border>
      <left style="thin">
        <color theme="1"/>
      </left>
      <right/>
      <top style="thin">
        <color theme="0"/>
      </top>
      <bottom style="thin">
        <color theme="1"/>
      </bottom>
      <diagonal/>
    </border>
    <border>
      <left style="thin">
        <color theme="0"/>
      </left>
      <right style="thin">
        <color theme="0"/>
      </right>
      <top style="thin">
        <color theme="0"/>
      </top>
      <bottom style="thin">
        <color theme="1"/>
      </bottom>
      <diagonal/>
    </border>
    <border>
      <left style="thin">
        <color theme="0"/>
      </left>
      <right/>
      <top style="thin">
        <color theme="0"/>
      </top>
      <bottom style="thin">
        <color theme="1"/>
      </bottom>
      <diagonal/>
    </border>
    <border>
      <left style="thin">
        <color theme="0"/>
      </left>
      <right/>
      <top style="thin">
        <color indexed="64"/>
      </top>
      <bottom style="thin">
        <color indexed="64"/>
      </bottom>
      <diagonal/>
    </border>
    <border>
      <left style="thin">
        <color indexed="64"/>
      </left>
      <right style="thin">
        <color theme="0"/>
      </right>
      <top style="thin">
        <color indexed="64"/>
      </top>
      <bottom style="thin">
        <color indexed="64"/>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top style="thin">
        <color indexed="64"/>
      </top>
      <bottom style="thin">
        <color theme="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style="thin">
        <color theme="1"/>
      </left>
      <right style="thin">
        <color theme="1"/>
      </right>
      <top style="thin">
        <color theme="1"/>
      </top>
      <bottom/>
      <diagonal/>
    </border>
    <border>
      <left style="thin">
        <color theme="0"/>
      </left>
      <right style="thin">
        <color theme="1"/>
      </right>
      <top/>
      <bottom style="thin">
        <color theme="1"/>
      </bottom>
      <diagonal/>
    </border>
    <border>
      <left style="thin">
        <color theme="1"/>
      </left>
      <right style="thin">
        <color theme="0"/>
      </right>
      <top style="thin">
        <color theme="0"/>
      </top>
      <bottom style="thin">
        <color theme="0"/>
      </bottom>
      <diagonal/>
    </border>
    <border>
      <left style="thin">
        <color rgb="FF000000"/>
      </left>
      <right style="thin">
        <color rgb="FF000000"/>
      </right>
      <top style="thin">
        <color rgb="FF000000"/>
      </top>
      <bottom style="thin">
        <color rgb="FF000000"/>
      </bottom>
      <diagonal/>
    </border>
    <border>
      <left style="thin">
        <color theme="0"/>
      </left>
      <right style="thin">
        <color theme="0"/>
      </right>
      <top style="thin">
        <color theme="0"/>
      </top>
      <bottom style="thin">
        <color rgb="FF000000"/>
      </bottom>
      <diagonal/>
    </border>
    <border>
      <left/>
      <right style="thin">
        <color theme="0"/>
      </right>
      <top style="thin">
        <color theme="0"/>
      </top>
      <bottom style="thin">
        <color rgb="FF000000"/>
      </bottom>
      <diagonal/>
    </border>
    <border>
      <left style="thin">
        <color theme="0"/>
      </left>
      <right/>
      <top style="thin">
        <color indexed="64"/>
      </top>
      <bottom style="thin">
        <color rgb="FF000000"/>
      </bottom>
      <diagonal/>
    </border>
    <border>
      <left style="thin">
        <color theme="1"/>
      </left>
      <right/>
      <top style="thin">
        <color theme="1"/>
      </top>
      <bottom style="thin">
        <color rgb="FF000000"/>
      </bottom>
      <diagonal/>
    </border>
    <border>
      <left/>
      <right style="thin">
        <color theme="0"/>
      </right>
      <top style="thin">
        <color theme="1"/>
      </top>
      <bottom style="thin">
        <color rgb="FF000000"/>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right/>
      <top style="thin">
        <color rgb="FF000000"/>
      </top>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rgb="FF000000"/>
      </right>
      <top style="thin">
        <color rgb="FF000000"/>
      </top>
      <bottom style="thin">
        <color rgb="FF000000"/>
      </bottom>
      <diagonal/>
    </border>
    <border>
      <left style="thin">
        <color theme="0"/>
      </left>
      <right/>
      <top style="thin">
        <color theme="1"/>
      </top>
      <bottom style="thin">
        <color theme="1"/>
      </bottom>
      <diagonal/>
    </border>
    <border>
      <left style="thin">
        <color theme="0"/>
      </left>
      <right style="thin">
        <color rgb="FF000000"/>
      </right>
      <top style="thin">
        <color theme="1"/>
      </top>
      <bottom style="thin">
        <color theme="1"/>
      </bottom>
      <diagonal/>
    </border>
    <border>
      <left style="thin">
        <color theme="1"/>
      </left>
      <right style="thin">
        <color rgb="FF000000"/>
      </right>
      <top style="thin">
        <color theme="1"/>
      </top>
      <bottom style="thin">
        <color theme="1"/>
      </bottom>
      <diagonal/>
    </border>
    <border>
      <left style="thin">
        <color theme="1"/>
      </left>
      <right style="thin">
        <color rgb="FF000000"/>
      </right>
      <top style="thin">
        <color theme="1"/>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theme="1"/>
      </top>
      <bottom style="thin">
        <color theme="1"/>
      </bottom>
      <diagonal/>
    </border>
    <border>
      <left style="thin">
        <color theme="1"/>
      </left>
      <right/>
      <top/>
      <bottom/>
      <diagonal/>
    </border>
    <border>
      <left style="thin">
        <color indexed="64"/>
      </left>
      <right style="thin">
        <color indexed="64"/>
      </right>
      <top/>
      <bottom/>
      <diagonal/>
    </border>
  </borders>
  <cellStyleXfs count="4">
    <xf numFmtId="0" fontId="0" fillId="0" borderId="0"/>
    <xf numFmtId="164" fontId="20" fillId="0" borderId="0" applyFon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cellStyleXfs>
  <cellXfs count="475">
    <xf numFmtId="0" fontId="0" fillId="0" borderId="0" xfId="0"/>
    <xf numFmtId="0" fontId="1" fillId="0" borderId="0" xfId="0" applyFont="1"/>
    <xf numFmtId="0" fontId="1" fillId="0" borderId="1" xfId="0" applyFont="1" applyBorder="1" applyAlignment="1">
      <alignment horizontal="left" vertical="center" indent="1"/>
    </xf>
    <xf numFmtId="0" fontId="1"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0" fillId="0" borderId="0" xfId="0" applyAlignment="1">
      <alignment horizontal="center" vertical="center"/>
    </xf>
    <xf numFmtId="0" fontId="0" fillId="0" borderId="2" xfId="0" applyBorder="1"/>
    <xf numFmtId="0" fontId="0" fillId="0" borderId="3" xfId="0" applyBorder="1"/>
    <xf numFmtId="0" fontId="0" fillId="0" borderId="4" xfId="0" applyBorder="1"/>
    <xf numFmtId="0" fontId="1" fillId="3" borderId="5" xfId="0" applyFont="1" applyFill="1" applyBorder="1" applyAlignment="1">
      <alignment horizontal="center" vertical="center" wrapText="1"/>
    </xf>
    <xf numFmtId="0" fontId="0" fillId="0" borderId="6" xfId="0" applyBorder="1"/>
    <xf numFmtId="0" fontId="1" fillId="0" borderId="1" xfId="0" applyFont="1" applyBorder="1" applyAlignment="1">
      <alignment horizontal="center" vertical="center"/>
      <extLst>
        <ext xmlns:xfpb="http://schemas.microsoft.com/office/spreadsheetml/2022/featurepropertybag" uri="{C7286773-470A-42A8-94C5-96B5CB345126}">
          <xfpb:xfComplement i="0"/>
        </ext>
      </extLst>
    </xf>
    <xf numFmtId="0" fontId="3"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xf>
    <xf numFmtId="0" fontId="10" fillId="0" borderId="1" xfId="0" applyFont="1" applyBorder="1" applyAlignment="1">
      <alignment horizontal="left" vertical="center" wrapText="1" indent="1"/>
    </xf>
    <xf numFmtId="0" fontId="9" fillId="0" borderId="1" xfId="0" applyFont="1" applyBorder="1" applyAlignment="1">
      <alignment horizontal="left" vertical="center" indent="1"/>
    </xf>
    <xf numFmtId="0" fontId="11" fillId="2" borderId="1" xfId="0" applyFont="1" applyFill="1" applyBorder="1" applyAlignment="1">
      <alignment horizontal="center" vertical="center"/>
    </xf>
    <xf numFmtId="2" fontId="3" fillId="4"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left" vertical="center" wrapText="1" inden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center" wrapText="1" indent="1"/>
    </xf>
    <xf numFmtId="0" fontId="1" fillId="0" borderId="10" xfId="0" applyFont="1" applyBorder="1" applyAlignment="1">
      <alignment horizontal="center" vertical="center" wrapText="1"/>
    </xf>
    <xf numFmtId="0" fontId="3" fillId="0" borderId="11" xfId="0" applyFont="1" applyBorder="1" applyAlignment="1">
      <alignment horizontal="center" vertical="center"/>
    </xf>
    <xf numFmtId="0" fontId="1" fillId="0" borderId="12" xfId="0" applyFont="1" applyBorder="1" applyAlignment="1">
      <alignment horizontal="center" vertical="center" wrapText="1"/>
    </xf>
    <xf numFmtId="0" fontId="1" fillId="0" borderId="6" xfId="0" applyFont="1" applyBorder="1" applyAlignment="1">
      <alignment horizontal="center" vertical="center" wrapText="1"/>
    </xf>
    <xf numFmtId="0" fontId="3" fillId="0" borderId="1" xfId="0" applyFont="1" applyBorder="1" applyAlignment="1">
      <alignment horizontal="center" vertical="center"/>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7" fillId="0" borderId="0" xfId="0" applyFont="1" applyAlignment="1">
      <alignment horizontal="justify" vertical="center"/>
    </xf>
    <xf numFmtId="2" fontId="3" fillId="4" borderId="7" xfId="0" applyNumberFormat="1" applyFont="1" applyFill="1" applyBorder="1" applyAlignment="1">
      <alignment horizontal="center" vertical="center" wrapText="1"/>
    </xf>
    <xf numFmtId="0" fontId="1" fillId="0" borderId="2" xfId="0" applyFont="1" applyBorder="1"/>
    <xf numFmtId="0" fontId="1" fillId="0" borderId="2" xfId="0" applyFont="1" applyBorder="1" applyAlignment="1">
      <alignment horizontal="left" vertical="center" indent="2"/>
    </xf>
    <xf numFmtId="0" fontId="1" fillId="0" borderId="4" xfId="0" applyFont="1" applyBorder="1" applyAlignment="1">
      <alignment horizontal="left" vertical="center" indent="2"/>
    </xf>
    <xf numFmtId="0" fontId="1" fillId="0" borderId="2" xfId="0" applyFont="1" applyBorder="1" applyAlignment="1">
      <alignment horizontal="center" vertical="center" wrapText="1"/>
    </xf>
    <xf numFmtId="0" fontId="3" fillId="0" borderId="2" xfId="0" applyFont="1" applyBorder="1" applyAlignment="1">
      <alignment horizontal="center" vertical="center"/>
    </xf>
    <xf numFmtId="0" fontId="6" fillId="3" borderId="2" xfId="0" applyFont="1" applyFill="1" applyBorder="1" applyAlignment="1">
      <alignment horizontal="center" vertical="center" wrapText="1"/>
    </xf>
    <xf numFmtId="0" fontId="6" fillId="3" borderId="2" xfId="0" applyFont="1" applyFill="1" applyBorder="1" applyAlignment="1">
      <alignment vertical="center" wrapText="1"/>
    </xf>
    <xf numFmtId="0" fontId="4" fillId="3" borderId="2" xfId="0" applyFont="1" applyFill="1" applyBorder="1" applyAlignment="1">
      <alignment horizontal="left" vertical="center" wrapText="1" indent="1"/>
    </xf>
    <xf numFmtId="0" fontId="4" fillId="3" borderId="2" xfId="0" applyFont="1" applyFill="1" applyBorder="1" applyAlignment="1">
      <alignment vertical="center" wrapText="1"/>
    </xf>
    <xf numFmtId="0" fontId="5" fillId="3" borderId="2" xfId="0" applyFont="1" applyFill="1" applyBorder="1"/>
    <xf numFmtId="0" fontId="1" fillId="3" borderId="2" xfId="0" applyFont="1" applyFill="1" applyBorder="1" applyAlignment="1">
      <alignment horizontal="center" vertical="center" wrapText="1"/>
    </xf>
    <xf numFmtId="0" fontId="1" fillId="3" borderId="2" xfId="0" applyFont="1" applyFill="1" applyBorder="1" applyAlignment="1">
      <alignment horizontal="left" vertical="center" wrapText="1"/>
    </xf>
    <xf numFmtId="0" fontId="1" fillId="3" borderId="2" xfId="0" applyFont="1" applyFill="1" applyBorder="1" applyAlignment="1">
      <alignment vertical="center" wrapText="1"/>
    </xf>
    <xf numFmtId="0" fontId="3" fillId="0" borderId="2" xfId="0" applyFont="1" applyBorder="1" applyAlignment="1">
      <alignment horizontal="center" vertical="center" wrapText="1"/>
    </xf>
    <xf numFmtId="0" fontId="6" fillId="3" borderId="4" xfId="0" applyFont="1" applyFill="1" applyBorder="1" applyAlignment="1">
      <alignment horizontal="center" vertical="center" wrapText="1"/>
    </xf>
    <xf numFmtId="0" fontId="4" fillId="3" borderId="4" xfId="0" applyFont="1" applyFill="1" applyBorder="1" applyAlignment="1">
      <alignment horizontal="left" vertical="center" wrapText="1" indent="1"/>
    </xf>
    <xf numFmtId="0" fontId="1" fillId="0" borderId="5" xfId="0" applyFont="1" applyBorder="1" applyAlignment="1">
      <alignment horizontal="left" vertical="center" indent="1"/>
    </xf>
    <xf numFmtId="0" fontId="0" fillId="0" borderId="5" xfId="0" applyBorder="1"/>
    <xf numFmtId="0" fontId="1" fillId="2" borderId="14" xfId="0" applyFont="1" applyFill="1" applyBorder="1" applyAlignment="1">
      <alignment horizontal="left" vertical="center" indent="1"/>
    </xf>
    <xf numFmtId="0" fontId="1" fillId="0" borderId="6" xfId="0" applyFont="1" applyBorder="1" applyAlignment="1">
      <alignment horizontal="left" vertical="center" indent="1"/>
    </xf>
    <xf numFmtId="0" fontId="1" fillId="0" borderId="6" xfId="0" applyFont="1" applyBorder="1" applyAlignment="1">
      <alignment horizontal="center" vertical="center"/>
    </xf>
    <xf numFmtId="0" fontId="3" fillId="0" borderId="14" xfId="0" applyFont="1" applyBorder="1" applyAlignment="1">
      <alignment horizontal="center" vertical="center" wrapText="1"/>
    </xf>
    <xf numFmtId="0" fontId="1" fillId="0" borderId="15" xfId="0" applyFont="1" applyBorder="1" applyAlignment="1">
      <alignment horizontal="left" vertical="center" wrapText="1" indent="2"/>
    </xf>
    <xf numFmtId="0" fontId="1" fillId="0" borderId="15" xfId="0" applyFont="1" applyBorder="1" applyAlignment="1">
      <alignment horizontal="center" vertical="center" wrapText="1"/>
    </xf>
    <xf numFmtId="0" fontId="3" fillId="5" borderId="14" xfId="0" applyFont="1" applyFill="1" applyBorder="1" applyAlignment="1">
      <alignment horizontal="center" vertical="center" wrapText="1"/>
    </xf>
    <xf numFmtId="0" fontId="1" fillId="0" borderId="14" xfId="0" applyFont="1" applyBorder="1" applyAlignment="1">
      <alignment horizontal="center" vertical="center" wrapText="1"/>
      <extLst>
        <ext xmlns:xfpb="http://schemas.microsoft.com/office/spreadsheetml/2022/featurepropertybag" uri="{C7286773-470A-42A8-94C5-96B5CB345126}">
          <xfpb:xfComplement i="0"/>
        </ext>
      </extLst>
    </xf>
    <xf numFmtId="0" fontId="1" fillId="0" borderId="14" xfId="0" applyFont="1" applyBorder="1" applyAlignment="1">
      <alignment horizontal="left" vertical="center" wrapText="1" indent="1"/>
    </xf>
    <xf numFmtId="0" fontId="3" fillId="4" borderId="14" xfId="0" applyFont="1" applyFill="1" applyBorder="1" applyAlignment="1">
      <alignment horizontal="center" vertical="center" wrapText="1"/>
    </xf>
    <xf numFmtId="0" fontId="3" fillId="4" borderId="14" xfId="0" applyFont="1" applyFill="1" applyBorder="1" applyAlignment="1">
      <alignment horizontal="left" vertical="center" wrapText="1" indent="1"/>
    </xf>
    <xf numFmtId="0" fontId="3" fillId="0" borderId="14" xfId="0" applyFont="1" applyBorder="1" applyAlignment="1">
      <alignment horizontal="center" vertical="center" wrapText="1"/>
      <extLst>
        <ext xmlns:xfpb="http://schemas.microsoft.com/office/spreadsheetml/2022/featurepropertybag" uri="{C7286773-470A-42A8-94C5-96B5CB345126}">
          <xfpb:xfComplement i="0"/>
        </ext>
      </extLst>
    </xf>
    <xf numFmtId="0" fontId="12" fillId="0" borderId="14" xfId="0" applyFont="1" applyBorder="1" applyAlignment="1">
      <alignment horizontal="left" vertical="center" wrapText="1" indent="1"/>
    </xf>
    <xf numFmtId="0" fontId="15" fillId="0" borderId="14" xfId="0" applyFont="1" applyBorder="1" applyAlignment="1">
      <alignment horizontal="right" vertical="center"/>
    </xf>
    <xf numFmtId="0" fontId="1" fillId="0" borderId="19" xfId="0" applyFont="1" applyBorder="1" applyAlignment="1">
      <alignment horizontal="left" vertical="center" wrapText="1" indent="2"/>
    </xf>
    <xf numFmtId="0" fontId="1" fillId="0" borderId="19" xfId="0" applyFont="1" applyBorder="1" applyAlignment="1">
      <alignment horizontal="center" vertical="center" wrapText="1"/>
    </xf>
    <xf numFmtId="0" fontId="0" fillId="0" borderId="19" xfId="0" applyBorder="1"/>
    <xf numFmtId="0" fontId="0" fillId="0" borderId="18" xfId="0" applyBorder="1"/>
    <xf numFmtId="0" fontId="1" fillId="0" borderId="20" xfId="0" applyFont="1" applyBorder="1" applyAlignment="1">
      <alignment horizontal="left" vertical="center" wrapText="1" indent="2"/>
    </xf>
    <xf numFmtId="0" fontId="0" fillId="0" borderId="21" xfId="0" applyBorder="1"/>
    <xf numFmtId="0" fontId="0" fillId="0" borderId="22" xfId="0" applyBorder="1"/>
    <xf numFmtId="0" fontId="0" fillId="0" borderId="24" xfId="0" applyBorder="1"/>
    <xf numFmtId="0" fontId="0" fillId="0" borderId="23" xfId="0" applyBorder="1"/>
    <xf numFmtId="0" fontId="0" fillId="0" borderId="15" xfId="0" applyBorder="1"/>
    <xf numFmtId="0" fontId="1" fillId="0" borderId="5" xfId="0" applyFont="1" applyBorder="1" applyAlignment="1">
      <alignment horizontal="left" vertical="center" indent="2"/>
    </xf>
    <xf numFmtId="0" fontId="1" fillId="0" borderId="5" xfId="0" applyFont="1" applyBorder="1" applyAlignment="1">
      <alignment vertical="center" wrapText="1"/>
    </xf>
    <xf numFmtId="0" fontId="1" fillId="0" borderId="16" xfId="0" applyFont="1" applyBorder="1" applyAlignment="1">
      <alignment vertical="center" wrapText="1"/>
    </xf>
    <xf numFmtId="0" fontId="1" fillId="0" borderId="17" xfId="0" applyFont="1" applyBorder="1" applyAlignment="1">
      <alignment horizontal="left" vertical="center" indent="2"/>
    </xf>
    <xf numFmtId="0" fontId="1" fillId="0" borderId="25" xfId="0" applyFont="1" applyBorder="1" applyAlignment="1">
      <alignment horizontal="center" vertical="center" wrapText="1"/>
    </xf>
    <xf numFmtId="0" fontId="1" fillId="0" borderId="27" xfId="0" applyFont="1" applyBorder="1" applyAlignment="1">
      <alignment vertical="center" wrapText="1"/>
    </xf>
    <xf numFmtId="0" fontId="1" fillId="0" borderId="6" xfId="0" applyFont="1" applyBorder="1" applyAlignment="1">
      <alignment horizontal="left" vertical="center" indent="2"/>
    </xf>
    <xf numFmtId="0" fontId="1" fillId="0" borderId="15" xfId="0" applyFont="1" applyBorder="1" applyAlignment="1">
      <alignment horizontal="left" vertical="center" indent="2"/>
    </xf>
    <xf numFmtId="0" fontId="1" fillId="0" borderId="5" xfId="0" applyFont="1" applyBorder="1"/>
    <xf numFmtId="6" fontId="3" fillId="0" borderId="1" xfId="0" applyNumberFormat="1" applyFont="1" applyBorder="1"/>
    <xf numFmtId="0" fontId="3" fillId="0" borderId="1" xfId="0" applyFont="1" applyBorder="1"/>
    <xf numFmtId="0" fontId="1" fillId="0" borderId="0" xfId="0" applyFont="1" applyAlignment="1">
      <alignment horizontal="left" vertical="center" wrapText="1" indent="2"/>
    </xf>
    <xf numFmtId="0" fontId="3" fillId="0" borderId="7" xfId="0" applyFont="1" applyBorder="1" applyAlignment="1">
      <alignment horizontal="left" vertical="center" wrapText="1" indent="2"/>
    </xf>
    <xf numFmtId="0" fontId="15" fillId="4" borderId="1" xfId="0" applyFont="1" applyFill="1" applyBorder="1" applyAlignment="1">
      <alignment vertical="center"/>
    </xf>
    <xf numFmtId="0" fontId="3" fillId="4" borderId="32" xfId="0" applyFont="1" applyFill="1" applyBorder="1" applyAlignment="1">
      <alignment horizontal="left" vertical="center" wrapText="1" indent="1"/>
    </xf>
    <xf numFmtId="0" fontId="3" fillId="4" borderId="35" xfId="0" applyFont="1" applyFill="1" applyBorder="1" applyAlignment="1">
      <alignment horizontal="left" vertical="center" wrapText="1" indent="1"/>
    </xf>
    <xf numFmtId="0" fontId="0" fillId="0" borderId="1" xfId="0" applyBorder="1"/>
    <xf numFmtId="0" fontId="3" fillId="2" borderId="35" xfId="0" applyFont="1" applyFill="1" applyBorder="1" applyAlignment="1">
      <alignment horizontal="center" vertical="center" wrapText="1"/>
    </xf>
    <xf numFmtId="0" fontId="1" fillId="0" borderId="36" xfId="0" applyFont="1" applyBorder="1" applyAlignment="1">
      <alignment horizontal="center" vertical="center" wrapText="1"/>
    </xf>
    <xf numFmtId="0" fontId="0" fillId="0" borderId="17" xfId="0" applyBorder="1"/>
    <xf numFmtId="0" fontId="0" fillId="0" borderId="37" xfId="0" applyBorder="1"/>
    <xf numFmtId="0" fontId="3" fillId="0" borderId="15" xfId="0" applyFont="1" applyBorder="1" applyAlignment="1">
      <alignment horizontal="center" vertical="center" wrapText="1"/>
    </xf>
    <xf numFmtId="0" fontId="1" fillId="0" borderId="33" xfId="0" applyFont="1" applyBorder="1" applyAlignment="1">
      <alignment horizontal="left" vertical="center" wrapText="1" indent="2"/>
    </xf>
    <xf numFmtId="0" fontId="16" fillId="7" borderId="0" xfId="0" applyFont="1" applyFill="1"/>
    <xf numFmtId="0" fontId="17" fillId="0" borderId="38" xfId="0" applyFont="1" applyBorder="1"/>
    <xf numFmtId="0" fontId="0" fillId="0" borderId="38" xfId="0" applyBorder="1"/>
    <xf numFmtId="0" fontId="16" fillId="7" borderId="38" xfId="0" applyFont="1" applyFill="1" applyBorder="1"/>
    <xf numFmtId="0" fontId="3" fillId="4" borderId="7" xfId="0" applyFont="1" applyFill="1" applyBorder="1" applyAlignment="1">
      <alignment horizontal="center" vertical="center" wrapText="1"/>
    </xf>
    <xf numFmtId="0" fontId="4" fillId="0" borderId="1" xfId="0" applyFont="1" applyBorder="1" applyAlignment="1">
      <alignment horizontal="left" vertical="center" indent="1"/>
    </xf>
    <xf numFmtId="0" fontId="22" fillId="0" borderId="1" xfId="0" applyFont="1" applyBorder="1" applyAlignment="1">
      <alignment horizontal="left" vertical="center" wrapText="1" indent="1"/>
    </xf>
    <xf numFmtId="0" fontId="4" fillId="0" borderId="1" xfId="0" applyFont="1" applyBorder="1" applyAlignment="1">
      <alignment horizontal="left" vertical="center" wrapText="1" indent="1"/>
    </xf>
    <xf numFmtId="0" fontId="0" fillId="0" borderId="39" xfId="0" applyBorder="1"/>
    <xf numFmtId="0" fontId="0" fillId="0" borderId="40" xfId="0" applyBorder="1"/>
    <xf numFmtId="0" fontId="1" fillId="0" borderId="41" xfId="0" applyFont="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left" vertical="top" wrapText="1" indent="1"/>
    </xf>
    <xf numFmtId="0" fontId="23" fillId="0" borderId="1" xfId="0" applyFont="1" applyBorder="1" applyAlignment="1">
      <alignment horizontal="left" vertical="center" wrapText="1" indent="1"/>
    </xf>
    <xf numFmtId="0" fontId="6" fillId="0" borderId="1" xfId="0" applyFont="1" applyBorder="1" applyAlignment="1">
      <alignment horizontal="left" vertical="center" wrapText="1" indent="1"/>
    </xf>
    <xf numFmtId="0" fontId="17" fillId="0" borderId="38" xfId="0" applyFont="1" applyBorder="1" applyAlignment="1">
      <alignment horizontal="left" vertical="top" wrapText="1"/>
    </xf>
    <xf numFmtId="0" fontId="18" fillId="0" borderId="38" xfId="0" applyFont="1" applyBorder="1" applyAlignment="1">
      <alignment horizontal="left" vertical="top" wrapText="1"/>
    </xf>
    <xf numFmtId="0" fontId="0" fillId="0" borderId="38" xfId="0" applyBorder="1" applyAlignment="1">
      <alignment horizontal="left" vertical="top" wrapText="1"/>
    </xf>
    <xf numFmtId="0" fontId="16" fillId="7" borderId="38" xfId="0" applyFont="1" applyFill="1" applyBorder="1" applyAlignment="1">
      <alignment horizontal="left" vertical="top"/>
    </xf>
    <xf numFmtId="0" fontId="15" fillId="8" borderId="38" xfId="0" applyFont="1" applyFill="1" applyBorder="1" applyAlignment="1">
      <alignment horizontal="left" vertical="top"/>
    </xf>
    <xf numFmtId="0" fontId="0" fillId="0" borderId="0" xfId="0" applyAlignment="1">
      <alignment horizontal="left" vertical="top"/>
    </xf>
    <xf numFmtId="43" fontId="3" fillId="0" borderId="1" xfId="0" applyNumberFormat="1" applyFont="1" applyBorder="1" applyAlignment="1">
      <alignment horizontal="center" vertical="center"/>
    </xf>
    <xf numFmtId="43" fontId="3" fillId="4" borderId="14" xfId="0" applyNumberFormat="1" applyFont="1" applyFill="1" applyBorder="1" applyAlignment="1">
      <alignment horizontal="right" vertical="center" wrapText="1" indent="1"/>
    </xf>
    <xf numFmtId="0" fontId="25" fillId="0" borderId="1" xfId="0" applyFont="1" applyBorder="1" applyAlignment="1">
      <alignment horizontal="left" vertical="center" wrapText="1" indent="1"/>
    </xf>
    <xf numFmtId="0" fontId="1" fillId="0" borderId="34" xfId="0" applyFont="1" applyBorder="1" applyAlignment="1">
      <alignment horizontal="center" vertical="center" wrapText="1"/>
    </xf>
    <xf numFmtId="0" fontId="1" fillId="0" borderId="17" xfId="0" applyFont="1" applyBorder="1" applyAlignment="1">
      <alignment horizontal="left" vertical="center" wrapText="1" indent="2"/>
    </xf>
    <xf numFmtId="0" fontId="3" fillId="2" borderId="8" xfId="0" applyFont="1" applyFill="1" applyBorder="1" applyAlignment="1">
      <alignment horizontal="center" vertical="center" wrapText="1"/>
    </xf>
    <xf numFmtId="0" fontId="27" fillId="0" borderId="1" xfId="0" applyFont="1" applyBorder="1" applyAlignment="1">
      <alignment horizontal="left" vertical="center" wrapText="1" indent="1"/>
    </xf>
    <xf numFmtId="0" fontId="0" fillId="0" borderId="55" xfId="0" applyBorder="1"/>
    <xf numFmtId="0" fontId="0" fillId="0" borderId="56" xfId="0" applyBorder="1"/>
    <xf numFmtId="0" fontId="6" fillId="0" borderId="1" xfId="0" applyFont="1" applyBorder="1" applyAlignment="1">
      <alignment horizontal="center" vertical="center" indent="1"/>
    </xf>
    <xf numFmtId="0" fontId="6" fillId="3" borderId="2" xfId="0" applyFont="1" applyFill="1" applyBorder="1" applyAlignment="1">
      <alignment horizontal="left" vertical="center" wrapText="1"/>
    </xf>
    <xf numFmtId="0" fontId="4" fillId="3" borderId="2" xfId="0" applyFont="1" applyFill="1" applyBorder="1" applyAlignment="1">
      <alignment horizontal="left" vertical="center" wrapText="1"/>
    </xf>
    <xf numFmtId="0" fontId="0" fillId="0" borderId="2" xfId="0" applyBorder="1" applyAlignment="1">
      <alignment horizontal="left"/>
    </xf>
    <xf numFmtId="0" fontId="0" fillId="0" borderId="6" xfId="0" applyBorder="1" applyAlignment="1">
      <alignment horizontal="left"/>
    </xf>
    <xf numFmtId="0" fontId="0" fillId="0" borderId="19" xfId="0" applyBorder="1" applyAlignment="1">
      <alignment horizontal="left"/>
    </xf>
    <xf numFmtId="0" fontId="0" fillId="0" borderId="15" xfId="0" applyBorder="1" applyAlignment="1">
      <alignment horizontal="left"/>
    </xf>
    <xf numFmtId="0" fontId="1" fillId="0" borderId="13" xfId="0" applyFont="1" applyBorder="1" applyAlignment="1">
      <alignment horizontal="left" vertical="center" wrapText="1"/>
    </xf>
    <xf numFmtId="0" fontId="0" fillId="0" borderId="5" xfId="0" applyBorder="1" applyAlignment="1">
      <alignment horizontal="left"/>
    </xf>
    <xf numFmtId="0" fontId="1" fillId="0" borderId="2" xfId="0" applyFont="1" applyBorder="1" applyAlignment="1">
      <alignment horizontal="left" vertical="center" wrapText="1"/>
    </xf>
    <xf numFmtId="0" fontId="1" fillId="0" borderId="2" xfId="0" applyFont="1" applyBorder="1" applyAlignment="1">
      <alignment horizontal="left" vertical="center"/>
    </xf>
    <xf numFmtId="0" fontId="1" fillId="0" borderId="2" xfId="0" applyFont="1" applyBorder="1" applyAlignment="1">
      <alignment horizontal="left"/>
    </xf>
    <xf numFmtId="0" fontId="0" fillId="0" borderId="1" xfId="0" applyBorder="1" applyAlignment="1">
      <alignment wrapText="1"/>
    </xf>
    <xf numFmtId="0" fontId="5" fillId="0" borderId="1" xfId="0" applyFont="1" applyBorder="1" applyAlignment="1">
      <alignment horizontal="left" vertical="center" indent="1"/>
    </xf>
    <xf numFmtId="0" fontId="5" fillId="0" borderId="1" xfId="0" applyFont="1" applyBorder="1" applyAlignment="1">
      <alignment horizontal="justify" vertical="center" wrapText="1"/>
    </xf>
    <xf numFmtId="0" fontId="26" fillId="0" borderId="1" xfId="0" applyFont="1" applyBorder="1" applyAlignment="1">
      <alignment horizontal="left" vertical="center" wrapText="1" indent="1"/>
    </xf>
    <xf numFmtId="0" fontId="28" fillId="0" borderId="1" xfId="0" applyFont="1" applyBorder="1" applyAlignment="1">
      <alignment horizontal="left" vertical="center" wrapText="1" indent="1"/>
    </xf>
    <xf numFmtId="2" fontId="1" fillId="0" borderId="1" xfId="0" applyNumberFormat="1" applyFont="1" applyBorder="1" applyAlignment="1">
      <alignment horizontal="center" vertical="center"/>
    </xf>
    <xf numFmtId="0" fontId="9" fillId="0" borderId="64" xfId="0" applyFont="1" applyBorder="1" applyAlignment="1">
      <alignment horizontal="center" vertical="center"/>
    </xf>
    <xf numFmtId="0" fontId="1" fillId="0" borderId="64" xfId="0" applyFont="1" applyBorder="1" applyAlignment="1">
      <alignment horizontal="center" vertical="center"/>
      <extLst>
        <ext xmlns:xfpb="http://schemas.microsoft.com/office/spreadsheetml/2022/featurepropertybag" uri="{C7286773-470A-42A8-94C5-96B5CB345126}">
          <xfpb:xfComplement i="0"/>
        </ext>
      </extLst>
    </xf>
    <xf numFmtId="0" fontId="0" fillId="0" borderId="30" xfId="0" applyBorder="1" applyAlignment="1">
      <alignment horizontal="center"/>
    </xf>
    <xf numFmtId="0" fontId="1" fillId="0" borderId="31" xfId="0" applyFont="1" applyBorder="1" applyAlignment="1">
      <alignment horizontal="center" vertical="center"/>
      <extLst>
        <ext xmlns:xfpb="http://schemas.microsoft.com/office/spreadsheetml/2022/featurepropertybag" uri="{C7286773-470A-42A8-94C5-96B5CB345126}">
          <xfpb:xfComplement i="0"/>
        </ext>
      </extLst>
    </xf>
    <xf numFmtId="0" fontId="0" fillId="0" borderId="1" xfId="0" applyBorder="1" applyAlignment="1">
      <alignment horizontal="left" vertical="top" wrapText="1"/>
    </xf>
    <xf numFmtId="0" fontId="11" fillId="2" borderId="1" xfId="0" applyFont="1" applyFill="1" applyBorder="1" applyAlignment="1">
      <alignment horizontal="center" vertical="center" wrapText="1"/>
    </xf>
    <xf numFmtId="0" fontId="1" fillId="3" borderId="5" xfId="0" applyFont="1" applyFill="1" applyBorder="1" applyAlignment="1">
      <alignment horizontal="left" vertical="top" wrapText="1"/>
    </xf>
    <xf numFmtId="0" fontId="3" fillId="4" borderId="14" xfId="0" applyFont="1" applyFill="1" applyBorder="1" applyAlignment="1">
      <alignment horizontal="left" vertical="top" wrapText="1"/>
    </xf>
    <xf numFmtId="43" fontId="3" fillId="4" borderId="14" xfId="0" applyNumberFormat="1" applyFont="1" applyFill="1" applyBorder="1" applyAlignment="1">
      <alignment horizontal="left" vertical="top" wrapText="1"/>
    </xf>
    <xf numFmtId="0" fontId="1" fillId="0" borderId="2" xfId="0" applyFont="1" applyBorder="1" applyAlignment="1">
      <alignment horizontal="left" vertical="top" wrapText="1"/>
    </xf>
    <xf numFmtId="0" fontId="0" fillId="0" borderId="2" xfId="0" applyBorder="1" applyAlignment="1">
      <alignment horizontal="left" vertical="top" wrapText="1"/>
    </xf>
    <xf numFmtId="0" fontId="3" fillId="4" borderId="32" xfId="0" applyFont="1" applyFill="1" applyBorder="1" applyAlignment="1">
      <alignment horizontal="left" vertical="center" wrapText="1"/>
    </xf>
    <xf numFmtId="0" fontId="0" fillId="0" borderId="6" xfId="0" applyBorder="1" applyAlignment="1">
      <alignment horizontal="left" vertical="top" wrapText="1"/>
    </xf>
    <xf numFmtId="0" fontId="0" fillId="0" borderId="19" xfId="0" applyBorder="1" applyAlignment="1">
      <alignment horizontal="left" vertical="top" wrapText="1"/>
    </xf>
    <xf numFmtId="0" fontId="0" fillId="0" borderId="15" xfId="0" applyBorder="1" applyAlignment="1">
      <alignment horizontal="left" vertical="top" wrapText="1"/>
    </xf>
    <xf numFmtId="0" fontId="0" fillId="0" borderId="5" xfId="0" applyBorder="1" applyAlignment="1">
      <alignment horizontal="left" vertical="top" wrapText="1"/>
    </xf>
    <xf numFmtId="0" fontId="1" fillId="0" borderId="6" xfId="0" applyFont="1" applyBorder="1" applyAlignment="1">
      <alignment horizontal="left" vertical="top" wrapText="1"/>
    </xf>
    <xf numFmtId="0" fontId="12" fillId="3" borderId="14" xfId="0" applyFont="1" applyFill="1" applyBorder="1" applyAlignment="1">
      <alignment horizontal="left" vertical="center" wrapText="1" indent="1"/>
    </xf>
    <xf numFmtId="0" fontId="1" fillId="0" borderId="1" xfId="0" applyFont="1" applyBorder="1" applyAlignment="1">
      <alignment vertical="center"/>
      <extLst>
        <ext xmlns:xfpb="http://schemas.microsoft.com/office/spreadsheetml/2022/featurepropertybag" uri="{C7286773-470A-42A8-94C5-96B5CB345126}">
          <xfpb:xfComplement i="0"/>
        </ext>
      </extLst>
    </xf>
    <xf numFmtId="0" fontId="0" fillId="0" borderId="4" xfId="0" applyBorder="1" applyAlignment="1">
      <alignment wrapText="1"/>
    </xf>
    <xf numFmtId="0" fontId="3" fillId="0" borderId="14" xfId="0" applyFont="1" applyBorder="1" applyAlignment="1">
      <alignment horizontal="center" vertical="top" wrapText="1"/>
      <extLst>
        <ext xmlns:xfpb="http://schemas.microsoft.com/office/spreadsheetml/2022/featurepropertybag" uri="{C7286773-470A-42A8-94C5-96B5CB345126}">
          <xfpb:xfComplement i="0"/>
        </ext>
      </extLst>
    </xf>
    <xf numFmtId="0" fontId="0" fillId="0" borderId="4" xfId="0" applyBorder="1" applyAlignment="1">
      <alignment horizontal="left" vertical="top" wrapText="1"/>
    </xf>
    <xf numFmtId="0" fontId="0" fillId="0" borderId="23" xfId="0" applyBorder="1" applyAlignment="1">
      <alignment horizontal="left" vertical="top" wrapText="1"/>
    </xf>
    <xf numFmtId="0" fontId="1" fillId="0" borderId="5" xfId="0" applyFont="1" applyBorder="1" applyAlignment="1">
      <alignment horizontal="left" vertical="top" wrapText="1"/>
    </xf>
    <xf numFmtId="0" fontId="1" fillId="0" borderId="2" xfId="0" applyFont="1" applyBorder="1" applyAlignment="1">
      <alignment wrapText="1"/>
    </xf>
    <xf numFmtId="0" fontId="4" fillId="3" borderId="2" xfId="0" applyFont="1" applyFill="1" applyBorder="1" applyAlignment="1">
      <alignment horizontal="center" vertical="center" wrapText="1"/>
    </xf>
    <xf numFmtId="0" fontId="0" fillId="0" borderId="2" xfId="0" applyBorder="1" applyAlignment="1">
      <alignment wrapText="1"/>
    </xf>
    <xf numFmtId="0" fontId="0" fillId="0" borderId="6" xfId="0" applyBorder="1" applyAlignment="1">
      <alignment wrapText="1"/>
    </xf>
    <xf numFmtId="0" fontId="0" fillId="0" borderId="19" xfId="0" applyBorder="1" applyAlignment="1">
      <alignment wrapText="1"/>
    </xf>
    <xf numFmtId="0" fontId="0" fillId="0" borderId="15" xfId="0" applyBorder="1" applyAlignment="1">
      <alignment wrapText="1"/>
    </xf>
    <xf numFmtId="0" fontId="0" fillId="0" borderId="5" xfId="0" applyBorder="1" applyAlignment="1">
      <alignment wrapText="1"/>
    </xf>
    <xf numFmtId="0" fontId="1" fillId="0" borderId="1" xfId="0" applyFont="1" applyBorder="1" applyAlignment="1">
      <alignment horizontal="center" vertical="center" wrapText="1"/>
      <extLst>
        <ext xmlns:xfpb="http://schemas.microsoft.com/office/spreadsheetml/2022/featurepropertybag" uri="{C7286773-470A-42A8-94C5-96B5CB345126}">
          <xfpb:xfComplement i="0"/>
        </ext>
      </extLst>
    </xf>
    <xf numFmtId="0" fontId="3" fillId="0" borderId="11" xfId="0" applyFont="1" applyBorder="1" applyAlignment="1">
      <alignment horizontal="center" vertical="center" wrapText="1"/>
    </xf>
    <xf numFmtId="0" fontId="29" fillId="3" borderId="4" xfId="0" applyFont="1" applyFill="1" applyBorder="1" applyAlignment="1">
      <alignment horizontal="center" vertical="center" wrapText="1"/>
    </xf>
    <xf numFmtId="0" fontId="29" fillId="3" borderId="2" xfId="0" applyFont="1" applyFill="1" applyBorder="1" applyAlignment="1">
      <alignment horizontal="center" vertical="center" wrapText="1"/>
    </xf>
    <xf numFmtId="0" fontId="29" fillId="3" borderId="2" xfId="0" applyFont="1" applyFill="1" applyBorder="1" applyAlignment="1">
      <alignment vertical="center" wrapText="1"/>
    </xf>
    <xf numFmtId="0" fontId="31" fillId="2" borderId="35"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31" fillId="4" borderId="1" xfId="0" applyFont="1" applyFill="1" applyBorder="1" applyAlignment="1">
      <alignment vertical="center"/>
    </xf>
    <xf numFmtId="0" fontId="31" fillId="4" borderId="32" xfId="0" applyFont="1" applyFill="1" applyBorder="1" applyAlignment="1">
      <alignment horizontal="left" vertical="center" wrapText="1" indent="1"/>
    </xf>
    <xf numFmtId="0" fontId="31" fillId="4" borderId="35" xfId="0" applyFont="1" applyFill="1" applyBorder="1" applyAlignment="1">
      <alignment horizontal="left" vertical="center" wrapText="1" indent="1"/>
    </xf>
    <xf numFmtId="0" fontId="31" fillId="2" borderId="1" xfId="0" applyFont="1" applyFill="1" applyBorder="1" applyAlignment="1">
      <alignment horizontal="center" vertical="center" wrapText="1"/>
    </xf>
    <xf numFmtId="0" fontId="31" fillId="0" borderId="7" xfId="0" applyFont="1" applyBorder="1" applyAlignment="1">
      <alignment horizontal="center" vertical="center" wrapText="1"/>
    </xf>
    <xf numFmtId="0" fontId="31" fillId="0" borderId="14" xfId="0" applyFont="1" applyBorder="1" applyAlignment="1">
      <alignment horizontal="center" vertical="center" wrapText="1"/>
    </xf>
    <xf numFmtId="0" fontId="31" fillId="2" borderId="8" xfId="0" applyFont="1" applyFill="1" applyBorder="1" applyAlignment="1">
      <alignment horizontal="center" vertical="center" wrapText="1"/>
    </xf>
    <xf numFmtId="0" fontId="31" fillId="0" borderId="15" xfId="0" applyFont="1" applyBorder="1" applyAlignment="1">
      <alignment horizontal="center" vertical="center" wrapText="1"/>
    </xf>
    <xf numFmtId="0" fontId="31" fillId="5" borderId="14" xfId="0" applyFont="1" applyFill="1" applyBorder="1" applyAlignment="1">
      <alignment horizontal="center" vertical="center" wrapText="1"/>
    </xf>
    <xf numFmtId="0" fontId="31" fillId="0" borderId="14" xfId="0" applyFont="1" applyBorder="1" applyAlignment="1">
      <alignment horizontal="center" vertical="center" wrapText="1"/>
      <extLst>
        <ext xmlns:xfpb="http://schemas.microsoft.com/office/spreadsheetml/2022/featurepropertybag" uri="{C7286773-470A-42A8-94C5-96B5CB345126}">
          <xfpb:xfComplement i="0"/>
        </ext>
      </extLst>
    </xf>
    <xf numFmtId="0" fontId="31" fillId="0" borderId="2" xfId="0" applyFont="1" applyBorder="1" applyAlignment="1">
      <alignment horizontal="center" vertical="center" wrapText="1"/>
    </xf>
    <xf numFmtId="0" fontId="31" fillId="4" borderId="14" xfId="0" applyFont="1" applyFill="1" applyBorder="1" applyAlignment="1">
      <alignment horizontal="center" vertical="center" wrapText="1"/>
    </xf>
    <xf numFmtId="0" fontId="31" fillId="4" borderId="14" xfId="0" applyFont="1" applyFill="1" applyBorder="1" applyAlignment="1">
      <alignment horizontal="left" vertical="center" wrapText="1" indent="1"/>
    </xf>
    <xf numFmtId="0" fontId="31" fillId="0" borderId="14" xfId="0" applyFont="1" applyBorder="1" applyAlignment="1">
      <alignment horizontal="right" vertical="center"/>
    </xf>
    <xf numFmtId="43" fontId="31" fillId="4" borderId="14" xfId="0" applyNumberFormat="1" applyFont="1" applyFill="1" applyBorder="1" applyAlignment="1">
      <alignment horizontal="right" vertical="center" wrapText="1" indent="1"/>
    </xf>
    <xf numFmtId="0" fontId="31" fillId="4" borderId="7" xfId="0" applyFont="1" applyFill="1" applyBorder="1" applyAlignment="1">
      <alignment horizontal="center" vertical="center" wrapText="1"/>
    </xf>
    <xf numFmtId="2" fontId="31" fillId="4" borderId="7" xfId="0" applyNumberFormat="1" applyFont="1" applyFill="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left" vertical="center" indent="1"/>
    </xf>
    <xf numFmtId="0" fontId="35" fillId="0" borderId="1" xfId="0" applyFont="1" applyBorder="1" applyAlignment="1">
      <alignment horizontal="center" vertical="center" wrapText="1"/>
    </xf>
    <xf numFmtId="0" fontId="32" fillId="0" borderId="1" xfId="0" applyFont="1" applyBorder="1" applyAlignment="1">
      <alignment horizontal="center" vertical="center"/>
    </xf>
    <xf numFmtId="0" fontId="31" fillId="2" borderId="1" xfId="0" applyFont="1" applyFill="1" applyBorder="1" applyAlignment="1">
      <alignment horizontal="center" vertical="center"/>
    </xf>
    <xf numFmtId="2" fontId="31" fillId="4" borderId="1" xfId="0" applyNumberFormat="1" applyFont="1" applyFill="1" applyBorder="1" applyAlignment="1">
      <alignment horizontal="center" vertical="center" wrapText="1"/>
    </xf>
    <xf numFmtId="0" fontId="31" fillId="0" borderId="2" xfId="0" applyFont="1" applyBorder="1" applyAlignment="1">
      <alignment horizontal="center" vertical="center"/>
    </xf>
    <xf numFmtId="0" fontId="31" fillId="4" borderId="1" xfId="0" applyFont="1" applyFill="1" applyBorder="1" applyAlignment="1">
      <alignment horizontal="center" vertical="center"/>
    </xf>
    <xf numFmtId="0" fontId="34" fillId="2" borderId="1" xfId="0" applyFont="1" applyFill="1" applyBorder="1" applyAlignment="1">
      <alignment horizontal="center" vertical="center"/>
    </xf>
    <xf numFmtId="0" fontId="31" fillId="4" borderId="1" xfId="0" applyFont="1" applyFill="1" applyBorder="1" applyAlignment="1">
      <alignment horizontal="left" vertical="center" wrapText="1" indent="1"/>
    </xf>
    <xf numFmtId="0" fontId="31" fillId="0" borderId="11" xfId="0" applyFont="1" applyBorder="1" applyAlignment="1">
      <alignment horizontal="center" vertical="center"/>
    </xf>
    <xf numFmtId="0" fontId="36" fillId="0" borderId="2" xfId="0" applyFont="1" applyBorder="1"/>
    <xf numFmtId="0" fontId="36" fillId="0" borderId="5" xfId="0" applyFont="1" applyBorder="1"/>
    <xf numFmtId="0" fontId="36" fillId="0" borderId="15" xfId="0" applyFont="1" applyBorder="1" applyAlignment="1">
      <alignment horizontal="left" vertical="center" indent="2"/>
    </xf>
    <xf numFmtId="0" fontId="39" fillId="0" borderId="1" xfId="0" applyFont="1" applyBorder="1" applyAlignment="1">
      <alignment horizontal="center" vertical="center"/>
    </xf>
    <xf numFmtId="0" fontId="36" fillId="0" borderId="10" xfId="0" applyFont="1" applyBorder="1" applyAlignment="1">
      <alignment horizontal="center" vertical="center" wrapText="1"/>
    </xf>
    <xf numFmtId="0" fontId="36" fillId="0" borderId="6" xfId="0" applyFont="1" applyBorder="1" applyAlignment="1">
      <alignment horizontal="left" vertical="center" indent="2"/>
    </xf>
    <xf numFmtId="0" fontId="36" fillId="0" borderId="2" xfId="0" applyFont="1" applyBorder="1" applyAlignment="1">
      <alignment horizontal="left" vertical="center" indent="2"/>
    </xf>
    <xf numFmtId="0" fontId="36" fillId="0" borderId="5" xfId="0" applyFont="1" applyBorder="1" applyAlignment="1">
      <alignment horizontal="left" vertical="center" indent="2"/>
    </xf>
    <xf numFmtId="0" fontId="36" fillId="0" borderId="2" xfId="0" applyFont="1" applyBorder="1" applyAlignment="1">
      <alignment horizontal="center" vertical="center" wrapText="1"/>
    </xf>
    <xf numFmtId="0" fontId="36" fillId="0" borderId="4" xfId="0" applyFont="1" applyBorder="1" applyAlignment="1">
      <alignment horizontal="left" vertical="center" indent="2"/>
    </xf>
    <xf numFmtId="0" fontId="36" fillId="0" borderId="11"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7" xfId="0" applyFont="1" applyBorder="1" applyAlignment="1">
      <alignment horizontal="left" vertical="center" indent="2"/>
    </xf>
    <xf numFmtId="0" fontId="36" fillId="0" borderId="16" xfId="0" applyFont="1" applyBorder="1" applyAlignment="1">
      <alignment vertical="center" wrapText="1"/>
    </xf>
    <xf numFmtId="0" fontId="36" fillId="0" borderId="5" xfId="0" applyFont="1" applyBorder="1" applyAlignment="1">
      <alignment vertical="center" wrapText="1"/>
    </xf>
    <xf numFmtId="0" fontId="36" fillId="0" borderId="27" xfId="0" applyFont="1" applyBorder="1" applyAlignment="1">
      <alignment vertical="center" wrapText="1"/>
    </xf>
    <xf numFmtId="0" fontId="36" fillId="0" borderId="25" xfId="0" applyFont="1" applyBorder="1" applyAlignment="1">
      <alignment horizontal="center" vertical="center" wrapText="1"/>
    </xf>
    <xf numFmtId="0" fontId="36" fillId="0" borderId="13" xfId="0" applyFont="1" applyBorder="1" applyAlignment="1">
      <alignment horizontal="center" vertical="center" wrapText="1"/>
    </xf>
    <xf numFmtId="0" fontId="40" fillId="0" borderId="1" xfId="0" applyFont="1" applyBorder="1" applyAlignment="1">
      <alignment horizontal="left" vertical="center" indent="1"/>
    </xf>
    <xf numFmtId="0" fontId="36" fillId="0" borderId="1" xfId="0" applyFont="1" applyBorder="1" applyAlignment="1">
      <alignment horizontal="center" vertical="center"/>
      <extLst>
        <ext xmlns:xfpb="http://schemas.microsoft.com/office/spreadsheetml/2022/featurepropertybag" uri="{C7286773-470A-42A8-94C5-96B5CB345126}">
          <xfpb:xfComplement i="0"/>
        </ext>
      </extLst>
    </xf>
    <xf numFmtId="0" fontId="36" fillId="0" borderId="19" xfId="0" applyFont="1" applyBorder="1" applyAlignment="1">
      <alignment horizontal="center" vertical="center" wrapText="1"/>
    </xf>
    <xf numFmtId="0" fontId="36" fillId="0" borderId="19" xfId="0" applyFont="1" applyBorder="1" applyAlignment="1">
      <alignment horizontal="left" vertical="center" wrapText="1" indent="2"/>
    </xf>
    <xf numFmtId="0" fontId="36" fillId="0" borderId="14" xfId="0" applyFont="1" applyBorder="1" applyAlignment="1">
      <alignment horizontal="left" vertical="center" wrapText="1" indent="1"/>
    </xf>
    <xf numFmtId="0" fontId="38" fillId="0" borderId="14" xfId="0" applyFont="1" applyBorder="1" applyAlignment="1">
      <alignment horizontal="left" vertical="center" wrapText="1" indent="1"/>
    </xf>
    <xf numFmtId="0" fontId="36" fillId="0" borderId="14" xfId="0" applyFont="1" applyBorder="1" applyAlignment="1">
      <alignment horizontal="center" vertical="center" wrapText="1"/>
      <extLst>
        <ext xmlns:xfpb="http://schemas.microsoft.com/office/spreadsheetml/2022/featurepropertybag" uri="{C7286773-470A-42A8-94C5-96B5CB345126}">
          <xfpb:xfComplement i="0"/>
        </ext>
      </extLst>
    </xf>
    <xf numFmtId="0" fontId="36" fillId="0" borderId="15" xfId="0" applyFont="1" applyBorder="1" applyAlignment="1">
      <alignment horizontal="center" vertical="center" wrapText="1"/>
    </xf>
    <xf numFmtId="0" fontId="36" fillId="0" borderId="17" xfId="0" applyFont="1" applyBorder="1" applyAlignment="1">
      <alignment horizontal="left" vertical="center" wrapText="1" indent="2"/>
    </xf>
    <xf numFmtId="0" fontId="36" fillId="0" borderId="0" xfId="0" applyFont="1" applyAlignment="1">
      <alignment horizontal="left" vertical="center" wrapText="1" indent="2"/>
    </xf>
    <xf numFmtId="0" fontId="36" fillId="0" borderId="34" xfId="0" applyFont="1" applyBorder="1" applyAlignment="1">
      <alignment horizontal="center" vertical="center" wrapText="1"/>
    </xf>
    <xf numFmtId="0" fontId="36" fillId="0" borderId="33" xfId="0" applyFont="1" applyBorder="1" applyAlignment="1">
      <alignment horizontal="left" vertical="center" wrapText="1" indent="2"/>
    </xf>
    <xf numFmtId="0" fontId="36" fillId="0" borderId="36" xfId="0" applyFont="1" applyBorder="1" applyAlignment="1">
      <alignment horizontal="center" vertical="center" wrapText="1"/>
    </xf>
    <xf numFmtId="0" fontId="36" fillId="0" borderId="15" xfId="0" applyFont="1" applyBorder="1" applyAlignment="1">
      <alignment horizontal="left" vertical="center" wrapText="1" indent="2"/>
    </xf>
    <xf numFmtId="0" fontId="36" fillId="0" borderId="20" xfId="0" applyFont="1" applyBorder="1" applyAlignment="1">
      <alignment horizontal="left" vertical="center" wrapText="1" indent="2"/>
    </xf>
    <xf numFmtId="0" fontId="36" fillId="0" borderId="6" xfId="0" applyFont="1" applyBorder="1" applyAlignment="1">
      <alignment horizontal="center" vertical="center"/>
    </xf>
    <xf numFmtId="0" fontId="36" fillId="0" borderId="6" xfId="0" applyFont="1" applyBorder="1" applyAlignment="1">
      <alignment horizontal="left" vertical="center" indent="1"/>
    </xf>
    <xf numFmtId="0" fontId="36" fillId="0" borderId="5" xfId="0" applyFont="1" applyBorder="1" applyAlignment="1">
      <alignment horizontal="left" vertical="center" indent="1"/>
    </xf>
    <xf numFmtId="0" fontId="36" fillId="2" borderId="14" xfId="0" applyFont="1" applyFill="1" applyBorder="1" applyAlignment="1">
      <alignment horizontal="left" vertical="center" indent="1"/>
    </xf>
    <xf numFmtId="0" fontId="36" fillId="3" borderId="2" xfId="0" applyFont="1" applyFill="1" applyBorder="1" applyAlignment="1">
      <alignment vertical="center" wrapText="1"/>
    </xf>
    <xf numFmtId="0" fontId="36" fillId="3" borderId="2" xfId="0" applyFont="1" applyFill="1" applyBorder="1" applyAlignment="1">
      <alignment horizontal="left" vertical="center" wrapText="1"/>
    </xf>
    <xf numFmtId="0" fontId="36" fillId="3" borderId="2" xfId="0" applyFont="1" applyFill="1" applyBorder="1" applyAlignment="1">
      <alignment horizontal="center" vertical="center" wrapText="1"/>
    </xf>
    <xf numFmtId="0" fontId="36" fillId="3" borderId="5" xfId="0" applyFont="1" applyFill="1" applyBorder="1" applyAlignment="1">
      <alignment horizontal="center" vertical="center" wrapText="1"/>
    </xf>
    <xf numFmtId="0" fontId="39" fillId="3" borderId="2" xfId="0" applyFont="1" applyFill="1" applyBorder="1"/>
    <xf numFmtId="0" fontId="41" fillId="3" borderId="2" xfId="0" applyFont="1" applyFill="1" applyBorder="1" applyAlignment="1">
      <alignment vertical="center" wrapText="1"/>
    </xf>
    <xf numFmtId="0" fontId="41" fillId="3" borderId="2" xfId="0" applyFont="1" applyFill="1" applyBorder="1" applyAlignment="1">
      <alignment horizontal="left" vertical="center" wrapText="1" indent="1"/>
    </xf>
    <xf numFmtId="0" fontId="41" fillId="3" borderId="4" xfId="0" applyFont="1" applyFill="1" applyBorder="1" applyAlignment="1">
      <alignment horizontal="left" vertical="center" wrapText="1" indent="1"/>
    </xf>
    <xf numFmtId="0" fontId="36" fillId="0" borderId="3" xfId="0" applyFont="1" applyBorder="1"/>
    <xf numFmtId="0" fontId="36" fillId="0" borderId="6" xfId="0" applyFont="1" applyBorder="1"/>
    <xf numFmtId="0" fontId="36" fillId="0" borderId="4" xfId="0" applyFont="1" applyBorder="1"/>
    <xf numFmtId="0" fontId="36" fillId="0" borderId="1" xfId="0" applyFont="1" applyBorder="1"/>
    <xf numFmtId="0" fontId="36" fillId="0" borderId="62" xfId="0" applyFont="1" applyBorder="1" applyAlignment="1">
      <alignment horizontal="center" vertical="center" wrapText="1"/>
    </xf>
    <xf numFmtId="0" fontId="36" fillId="0" borderId="37" xfId="0" applyFont="1" applyBorder="1"/>
    <xf numFmtId="0" fontId="36" fillId="0" borderId="21" xfId="0" applyFont="1" applyBorder="1"/>
    <xf numFmtId="0" fontId="36" fillId="0" borderId="22" xfId="0" applyFont="1" applyBorder="1"/>
    <xf numFmtId="0" fontId="36" fillId="0" borderId="24" xfId="0" applyFont="1" applyBorder="1"/>
    <xf numFmtId="0" fontId="36" fillId="0" borderId="23" xfId="0" applyFont="1" applyBorder="1"/>
    <xf numFmtId="0" fontId="36" fillId="0" borderId="19" xfId="0" applyFont="1" applyBorder="1"/>
    <xf numFmtId="0" fontId="36" fillId="0" borderId="18" xfId="0" applyFont="1" applyBorder="1"/>
    <xf numFmtId="0" fontId="36" fillId="0" borderId="15" xfId="0" applyFont="1" applyBorder="1"/>
    <xf numFmtId="0" fontId="44" fillId="0" borderId="1" xfId="0" applyFont="1" applyBorder="1" applyAlignment="1">
      <alignment horizontal="left" vertical="center" wrapText="1" indent="1"/>
    </xf>
    <xf numFmtId="0" fontId="36" fillId="0" borderId="39" xfId="0" applyFont="1" applyBorder="1"/>
    <xf numFmtId="0" fontId="36" fillId="0" borderId="40" xfId="0" applyFont="1" applyBorder="1"/>
    <xf numFmtId="0" fontId="36" fillId="0" borderId="17" xfId="0" applyFont="1" applyBorder="1"/>
    <xf numFmtId="0" fontId="29" fillId="4" borderId="14" xfId="0" applyFont="1" applyFill="1" applyBorder="1" applyAlignment="1">
      <alignment horizontal="left" vertical="center" wrapText="1" indent="1"/>
    </xf>
    <xf numFmtId="0" fontId="41" fillId="0" borderId="1" xfId="0" applyFont="1" applyBorder="1" applyAlignment="1">
      <alignment wrapText="1"/>
    </xf>
    <xf numFmtId="0" fontId="1" fillId="0" borderId="8" xfId="0" applyFont="1" applyBorder="1" applyAlignment="1">
      <alignment horizontal="center" vertical="center"/>
      <extLst>
        <ext xmlns:xfpb="http://schemas.microsoft.com/office/spreadsheetml/2022/featurepropertybag" uri="{C7286773-470A-42A8-94C5-96B5CB345126}">
          <xfpb:xfComplement i="0"/>
        </ext>
      </extLst>
    </xf>
    <xf numFmtId="0" fontId="36" fillId="0" borderId="0" xfId="0" applyFont="1"/>
    <xf numFmtId="0" fontId="36" fillId="0" borderId="1" xfId="0" applyFont="1" applyBorder="1" applyAlignment="1">
      <alignment vertical="center"/>
      <extLst>
        <ext xmlns:xfpb="http://schemas.microsoft.com/office/spreadsheetml/2022/featurepropertybag" uri="{C7286773-470A-42A8-94C5-96B5CB345126}">
          <xfpb:xfComplement i="0"/>
        </ext>
      </extLst>
    </xf>
    <xf numFmtId="0" fontId="4" fillId="0" borderId="1" xfId="0" applyFont="1" applyBorder="1" applyAlignment="1">
      <alignment horizontal="center" vertical="center"/>
      <extLst>
        <ext xmlns:xfpb="http://schemas.microsoft.com/office/spreadsheetml/2022/featurepropertybag" uri="{C7286773-470A-42A8-94C5-96B5CB345126}">
          <xfpb:xfComplement i="0"/>
        </ext>
      </extLst>
    </xf>
    <xf numFmtId="0" fontId="26" fillId="10" borderId="1" xfId="0" applyFont="1" applyFill="1" applyBorder="1" applyAlignment="1">
      <alignment horizontal="left" vertical="center" wrapText="1" indent="1"/>
    </xf>
    <xf numFmtId="0" fontId="41" fillId="0" borderId="1" xfId="0" applyFont="1" applyBorder="1" applyAlignment="1">
      <alignment horizontal="left" vertical="center" wrapText="1" indent="1"/>
    </xf>
    <xf numFmtId="0" fontId="6" fillId="0" borderId="1" xfId="0" applyFont="1" applyBorder="1" applyAlignment="1">
      <alignment horizontal="center" vertical="center"/>
    </xf>
    <xf numFmtId="0" fontId="50" fillId="0" borderId="0" xfId="0" applyFont="1" applyAlignment="1">
      <alignment horizontal="center" vertical="center" wrapText="1"/>
    </xf>
    <xf numFmtId="0" fontId="6" fillId="3" borderId="1" xfId="0" applyFont="1" applyFill="1" applyBorder="1" applyAlignment="1">
      <alignment horizontal="center" vertical="center" wrapText="1"/>
    </xf>
    <xf numFmtId="0" fontId="41" fillId="3" borderId="1" xfId="0" applyFont="1" applyFill="1" applyBorder="1" applyAlignment="1">
      <alignment horizontal="left" vertical="center" wrapText="1" indent="1"/>
    </xf>
    <xf numFmtId="0" fontId="4" fillId="3" borderId="1" xfId="0" applyFont="1" applyFill="1" applyBorder="1" applyAlignment="1">
      <alignment horizontal="left" vertical="center" wrapText="1" indent="1"/>
    </xf>
    <xf numFmtId="0" fontId="3" fillId="2" borderId="1" xfId="0" applyFont="1" applyFill="1" applyBorder="1" applyAlignment="1">
      <alignment horizontal="center" vertical="center"/>
    </xf>
    <xf numFmtId="0" fontId="1" fillId="0" borderId="1" xfId="0" applyFont="1" applyBorder="1" applyAlignment="1">
      <alignment horizontal="left" vertical="center" wrapText="1" indent="1"/>
    </xf>
    <xf numFmtId="0" fontId="1" fillId="0" borderId="1" xfId="0" applyFont="1" applyBorder="1" applyAlignment="1">
      <alignment horizontal="left" vertical="center" indent="1"/>
    </xf>
    <xf numFmtId="0" fontId="4" fillId="0" borderId="1" xfId="0" applyFont="1" applyBorder="1" applyAlignment="1">
      <alignment horizontal="left" vertical="center" wrapText="1" indent="1"/>
    </xf>
    <xf numFmtId="0" fontId="4" fillId="0" borderId="1" xfId="0" applyFont="1" applyBorder="1" applyAlignment="1">
      <alignment horizontal="left" vertical="center" indent="1"/>
    </xf>
    <xf numFmtId="0" fontId="41" fillId="0" borderId="50" xfId="0" applyFont="1" applyBorder="1" applyAlignment="1">
      <alignment horizontal="center" vertical="center" wrapText="1" indent="1"/>
    </xf>
    <xf numFmtId="0" fontId="41" fillId="0" borderId="7" xfId="0" applyFont="1" applyBorder="1" applyAlignment="1">
      <alignment horizontal="center" vertical="center" wrapText="1" indent="1"/>
    </xf>
    <xf numFmtId="0" fontId="0" fillId="0" borderId="1" xfId="0" applyBorder="1" applyAlignment="1">
      <alignment horizontal="left" vertical="top" wrapText="1"/>
    </xf>
    <xf numFmtId="0" fontId="1" fillId="0" borderId="14" xfId="0" applyFont="1" applyBorder="1" applyAlignment="1">
      <alignment horizontal="center" vertical="center"/>
      <extLst>
        <ext xmlns:xfpb="http://schemas.microsoft.com/office/spreadsheetml/2022/featurepropertybag" uri="{C7286773-470A-42A8-94C5-96B5CB345126}">
          <xfpb:xfComplement i="0"/>
        </ext>
      </extLst>
    </xf>
    <xf numFmtId="0" fontId="1" fillId="0" borderId="14" xfId="0" applyFont="1" applyBorder="1" applyAlignment="1">
      <alignment horizontal="left" vertical="center" wrapText="1"/>
    </xf>
    <xf numFmtId="0" fontId="1" fillId="0" borderId="14" xfId="0" applyFont="1" applyBorder="1" applyAlignment="1">
      <alignment horizontal="left" vertical="center" indent="1"/>
    </xf>
    <xf numFmtId="0" fontId="21" fillId="0" borderId="14" xfId="3" applyBorder="1" applyAlignment="1">
      <alignment horizontal="left" vertical="center" indent="1"/>
    </xf>
    <xf numFmtId="0" fontId="3" fillId="4" borderId="7" xfId="0" applyFont="1" applyFill="1" applyBorder="1" applyAlignment="1">
      <alignment horizontal="center" vertical="center" wrapText="1"/>
    </xf>
    <xf numFmtId="0" fontId="47" fillId="0" borderId="14" xfId="0" applyFont="1" applyBorder="1" applyAlignment="1">
      <alignment horizontal="left" vertical="center" wrapText="1"/>
    </xf>
    <xf numFmtId="0" fontId="49" fillId="0" borderId="14" xfId="0" applyFont="1" applyBorder="1" applyAlignment="1">
      <alignment horizontal="left" vertical="center" wrapText="1"/>
    </xf>
    <xf numFmtId="0" fontId="48" fillId="0" borderId="14" xfId="0" applyFont="1" applyBorder="1" applyAlignment="1">
      <alignment horizontal="left" vertical="center" wrapText="1"/>
    </xf>
    <xf numFmtId="0" fontId="1" fillId="0" borderId="1" xfId="0" applyFont="1" applyBorder="1" applyAlignment="1">
      <alignment horizontal="left" vertical="top" wrapText="1"/>
    </xf>
    <xf numFmtId="0" fontId="3" fillId="5" borderId="14" xfId="0" applyFont="1" applyFill="1" applyBorder="1" applyAlignment="1">
      <alignment horizontal="center" vertical="center"/>
    </xf>
    <xf numFmtId="0" fontId="7" fillId="0" borderId="1" xfId="0" applyFont="1" applyBorder="1" applyAlignment="1">
      <alignment vertical="top" wrapText="1"/>
    </xf>
    <xf numFmtId="0" fontId="3" fillId="4" borderId="1" xfId="0" applyFont="1" applyFill="1" applyBorder="1" applyAlignment="1">
      <alignment horizontal="center" vertical="center" wrapText="1"/>
    </xf>
    <xf numFmtId="0" fontId="3" fillId="2" borderId="14" xfId="0" applyFont="1" applyFill="1" applyBorder="1" applyAlignment="1">
      <alignment horizontal="center" vertical="center"/>
    </xf>
    <xf numFmtId="0" fontId="6" fillId="3" borderId="14" xfId="0" applyFont="1" applyFill="1" applyBorder="1" applyAlignment="1">
      <alignment horizontal="center" vertical="center" wrapText="1"/>
    </xf>
    <xf numFmtId="0" fontId="4" fillId="3" borderId="14" xfId="0" applyFont="1" applyFill="1" applyBorder="1" applyAlignment="1">
      <alignment horizontal="left" vertical="center" wrapText="1" indent="1"/>
    </xf>
    <xf numFmtId="0" fontId="0" fillId="0" borderId="14" xfId="0" applyBorder="1" applyAlignment="1">
      <alignment horizontal="left" vertical="center" indent="1"/>
    </xf>
    <xf numFmtId="43" fontId="3" fillId="0" borderId="14" xfId="0" applyNumberFormat="1" applyFont="1" applyBorder="1" applyAlignment="1">
      <alignment horizontal="right" vertical="top" wrapText="1"/>
    </xf>
    <xf numFmtId="43" fontId="29" fillId="0" borderId="14" xfId="0" applyNumberFormat="1" applyFont="1" applyBorder="1" applyAlignment="1">
      <alignment horizontal="right" vertical="top" wrapText="1"/>
    </xf>
    <xf numFmtId="43" fontId="3" fillId="3" borderId="14" xfId="0" applyNumberFormat="1" applyFont="1" applyFill="1" applyBorder="1" applyAlignment="1">
      <alignment horizontal="right" vertical="top" wrapText="1"/>
    </xf>
    <xf numFmtId="0" fontId="3" fillId="2" borderId="14"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2" borderId="35" xfId="0" applyFont="1" applyFill="1" applyBorder="1" applyAlignment="1">
      <alignment horizontal="center" vertical="center"/>
    </xf>
    <xf numFmtId="0" fontId="7" fillId="0" borderId="38" xfId="0" applyFont="1" applyBorder="1" applyAlignment="1">
      <alignment horizontal="left" vertical="center" wrapText="1"/>
    </xf>
    <xf numFmtId="0" fontId="3" fillId="0" borderId="54" xfId="0" applyFont="1" applyBorder="1" applyAlignment="1">
      <alignment horizontal="center" vertical="center" wrapText="1"/>
    </xf>
    <xf numFmtId="0" fontId="3" fillId="3" borderId="14" xfId="0" applyFont="1" applyFill="1" applyBorder="1" applyAlignment="1">
      <alignment horizontal="center" vertical="center" wrapText="1"/>
    </xf>
    <xf numFmtId="0" fontId="29" fillId="0" borderId="14" xfId="0" applyFont="1" applyBorder="1" applyAlignment="1">
      <alignment horizontal="center" vertical="center" wrapText="1"/>
    </xf>
    <xf numFmtId="0" fontId="7" fillId="0" borderId="50" xfId="0" applyFont="1" applyBorder="1" applyAlignment="1">
      <alignment vertical="top" wrapText="1"/>
    </xf>
    <xf numFmtId="0" fontId="1" fillId="0" borderId="15" xfId="0" applyFont="1" applyBorder="1" applyAlignment="1">
      <alignment horizontal="center" vertical="center" wrapText="1"/>
    </xf>
    <xf numFmtId="0" fontId="1" fillId="0" borderId="14" xfId="0" applyFont="1" applyBorder="1" applyAlignment="1">
      <alignment horizontal="left" vertical="center" wrapText="1" indent="1"/>
    </xf>
    <xf numFmtId="0" fontId="1" fillId="0" borderId="1" xfId="0" applyFont="1" applyBorder="1" applyAlignment="1">
      <alignment horizontal="left" vertical="center" indent="2"/>
    </xf>
    <xf numFmtId="0" fontId="13" fillId="4" borderId="1" xfId="0" applyFont="1" applyFill="1" applyBorder="1" applyAlignment="1">
      <alignment horizontal="right" vertical="center" indent="1"/>
    </xf>
    <xf numFmtId="0" fontId="11" fillId="4" borderId="1" xfId="0" applyFont="1" applyFill="1" applyBorder="1" applyAlignment="1">
      <alignment horizontal="right" vertical="center" indent="1"/>
    </xf>
    <xf numFmtId="0" fontId="3" fillId="2" borderId="1" xfId="0"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2" fillId="0" borderId="1" xfId="0" applyFont="1" applyBorder="1" applyAlignment="1">
      <alignment horizontal="left" vertical="center" wrapText="1" indent="1"/>
    </xf>
    <xf numFmtId="0" fontId="7" fillId="0" borderId="1" xfId="0" applyFont="1" applyBorder="1" applyAlignment="1">
      <alignment horizontal="left" vertical="center" wrapText="1" indent="1"/>
    </xf>
    <xf numFmtId="0" fontId="3" fillId="4" borderId="1" xfId="0" applyFont="1" applyFill="1" applyBorder="1" applyAlignment="1">
      <alignment horizontal="left" vertical="center" wrapText="1" indent="1"/>
    </xf>
    <xf numFmtId="0" fontId="11" fillId="2" borderId="1" xfId="0" applyFont="1" applyFill="1" applyBorder="1" applyAlignment="1">
      <alignment horizontal="right" vertical="center" indent="1"/>
    </xf>
    <xf numFmtId="0" fontId="0" fillId="0" borderId="8" xfId="0" applyBorder="1"/>
    <xf numFmtId="0" fontId="0" fillId="0" borderId="9" xfId="0" applyBorder="1"/>
    <xf numFmtId="0" fontId="31" fillId="0" borderId="14" xfId="0" applyFont="1" applyBorder="1" applyAlignment="1">
      <alignment horizontal="center" vertical="center" wrapText="1"/>
    </xf>
    <xf numFmtId="0" fontId="3" fillId="4" borderId="14" xfId="0" applyFont="1" applyFill="1" applyBorder="1" applyAlignment="1">
      <alignment horizontal="center" vertical="center" wrapText="1"/>
    </xf>
    <xf numFmtId="0" fontId="0" fillId="3" borderId="1" xfId="0" applyFill="1" applyBorder="1" applyAlignment="1">
      <alignment horizontal="left" vertical="top" wrapText="1"/>
    </xf>
    <xf numFmtId="0" fontId="1"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3" fillId="2" borderId="7" xfId="0" applyFont="1" applyFill="1" applyBorder="1" applyAlignment="1">
      <alignment horizontal="center" vertical="center" wrapText="1"/>
    </xf>
    <xf numFmtId="0" fontId="1" fillId="0" borderId="1" xfId="0" applyFont="1" applyBorder="1" applyAlignment="1">
      <alignment horizontal="left" vertical="center" wrapText="1" indent="2"/>
    </xf>
    <xf numFmtId="0" fontId="11" fillId="2" borderId="1" xfId="0" applyFont="1" applyFill="1" applyBorder="1" applyAlignment="1">
      <alignment horizontal="center" vertical="center" wrapText="1"/>
    </xf>
    <xf numFmtId="0" fontId="11" fillId="2" borderId="38" xfId="0" applyFont="1" applyFill="1" applyBorder="1" applyAlignment="1">
      <alignment horizontal="center" vertical="center" wrapText="1"/>
    </xf>
    <xf numFmtId="0" fontId="0" fillId="0" borderId="42" xfId="0" applyBorder="1" applyAlignment="1">
      <alignment horizontal="center"/>
    </xf>
    <xf numFmtId="0" fontId="0" fillId="0" borderId="43" xfId="0" applyBorder="1" applyAlignment="1">
      <alignment horizontal="center"/>
    </xf>
    <xf numFmtId="0" fontId="1" fillId="0" borderId="38" xfId="0" applyFont="1" applyBorder="1" applyAlignment="1">
      <alignment horizontal="left" vertical="center" wrapText="1"/>
    </xf>
    <xf numFmtId="0" fontId="3" fillId="4" borderId="50" xfId="0" applyFont="1" applyFill="1" applyBorder="1" applyAlignment="1">
      <alignment horizontal="center" vertical="center" wrapText="1"/>
    </xf>
    <xf numFmtId="0" fontId="1" fillId="0" borderId="7" xfId="0" applyFont="1" applyBorder="1" applyAlignment="1">
      <alignment horizontal="left" vertical="center" indent="2"/>
    </xf>
    <xf numFmtId="0" fontId="0" fillId="0" borderId="38" xfId="0" applyBorder="1" applyAlignment="1">
      <alignment horizontal="center"/>
    </xf>
    <xf numFmtId="43" fontId="3" fillId="0" borderId="14" xfId="0" applyNumberFormat="1" applyFont="1" applyBorder="1" applyAlignment="1">
      <alignment horizontal="left" vertical="top" wrapText="1"/>
    </xf>
    <xf numFmtId="0" fontId="0" fillId="0" borderId="14" xfId="0" applyBorder="1" applyAlignment="1">
      <alignment horizontal="center"/>
    </xf>
    <xf numFmtId="0" fontId="9" fillId="0" borderId="14" xfId="0" applyFont="1" applyBorder="1" applyAlignment="1">
      <alignment horizontal="left" vertical="center"/>
    </xf>
    <xf numFmtId="0" fontId="9" fillId="0" borderId="14" xfId="0" applyFont="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3" fillId="0" borderId="14" xfId="0" applyFont="1" applyBorder="1" applyAlignment="1">
      <alignment vertical="center" wrapText="1"/>
    </xf>
    <xf numFmtId="43" fontId="3" fillId="0" borderId="14" xfId="0" applyNumberFormat="1" applyFont="1" applyBorder="1" applyAlignment="1">
      <alignment horizontal="center" vertical="top" wrapText="1"/>
    </xf>
    <xf numFmtId="0" fontId="19" fillId="0" borderId="14" xfId="0" applyFont="1" applyBorder="1" applyAlignment="1">
      <alignment horizontal="center" vertical="top" wrapText="1"/>
    </xf>
    <xf numFmtId="0" fontId="0" fillId="0" borderId="14" xfId="0" applyBorder="1" applyAlignment="1">
      <alignment horizontal="center" vertical="top"/>
    </xf>
    <xf numFmtId="0" fontId="3" fillId="9" borderId="9" xfId="0" applyFont="1" applyFill="1" applyBorder="1" applyAlignment="1">
      <alignment horizontal="center" vertical="center" wrapText="1"/>
    </xf>
    <xf numFmtId="0" fontId="6" fillId="0" borderId="14" xfId="0" applyFont="1" applyBorder="1" applyAlignment="1">
      <alignment horizontal="center" vertical="center" wrapText="1"/>
    </xf>
    <xf numFmtId="0" fontId="24" fillId="0" borderId="14" xfId="0" applyFont="1" applyBorder="1" applyAlignment="1">
      <alignment horizontal="center" vertical="center" wrapText="1"/>
    </xf>
    <xf numFmtId="0" fontId="0" fillId="0" borderId="14" xfId="0" applyBorder="1" applyAlignment="1">
      <alignment horizontal="left" vertical="center" wrapText="1" indent="1"/>
    </xf>
    <xf numFmtId="0" fontId="1" fillId="3" borderId="14" xfId="0" applyFont="1" applyFill="1" applyBorder="1" applyAlignment="1">
      <alignment horizontal="left" vertical="center" indent="1"/>
    </xf>
    <xf numFmtId="0" fontId="21" fillId="3" borderId="14" xfId="2" applyFill="1" applyBorder="1" applyAlignment="1">
      <alignment horizontal="left" vertical="center" indent="1"/>
    </xf>
    <xf numFmtId="0" fontId="41" fillId="0" borderId="66" xfId="0" applyFont="1" applyBorder="1" applyAlignment="1">
      <alignment horizontal="center" vertical="center" wrapText="1" indent="1"/>
    </xf>
    <xf numFmtId="0" fontId="34" fillId="2" borderId="38" xfId="0" applyFont="1" applyFill="1" applyBorder="1" applyAlignment="1">
      <alignment horizontal="center" vertical="center" wrapText="1"/>
    </xf>
    <xf numFmtId="0" fontId="36" fillId="0" borderId="27" xfId="0" applyFont="1" applyBorder="1" applyAlignment="1">
      <alignment horizontal="center" vertical="center" wrapText="1"/>
    </xf>
    <xf numFmtId="0" fontId="36" fillId="0" borderId="28" xfId="0" applyFont="1" applyBorder="1" applyAlignment="1">
      <alignment horizontal="center" vertical="center" wrapText="1"/>
    </xf>
    <xf numFmtId="0" fontId="36" fillId="0" borderId="29" xfId="0" applyFont="1" applyBorder="1" applyAlignment="1">
      <alignment horizontal="center" vertical="center" wrapText="1"/>
    </xf>
    <xf numFmtId="0" fontId="34" fillId="4" borderId="1" xfId="0" applyFont="1" applyFill="1" applyBorder="1" applyAlignment="1">
      <alignment horizontal="right" vertical="center" indent="1"/>
    </xf>
    <xf numFmtId="0" fontId="37" fillId="4" borderId="1" xfId="0" applyFont="1" applyFill="1" applyBorder="1" applyAlignment="1">
      <alignment horizontal="right" vertical="center" indent="1"/>
    </xf>
    <xf numFmtId="0" fontId="31" fillId="4" borderId="1" xfId="0" applyFont="1" applyFill="1" applyBorder="1" applyAlignment="1">
      <alignment horizontal="center" vertical="center" wrapText="1"/>
    </xf>
    <xf numFmtId="0" fontId="34" fillId="2" borderId="1" xfId="0" applyFont="1" applyFill="1" applyBorder="1" applyAlignment="1">
      <alignment horizontal="right" vertical="center" indent="1"/>
    </xf>
    <xf numFmtId="0" fontId="36" fillId="0" borderId="1" xfId="0" applyFont="1" applyBorder="1" applyAlignment="1">
      <alignment horizontal="left" vertical="center" indent="2"/>
    </xf>
    <xf numFmtId="0" fontId="36" fillId="0" borderId="1" xfId="0" applyFont="1" applyBorder="1" applyAlignment="1">
      <alignment horizontal="left" vertical="center" wrapText="1" indent="1"/>
    </xf>
    <xf numFmtId="0" fontId="36" fillId="0" borderId="8" xfId="0" applyFont="1" applyBorder="1"/>
    <xf numFmtId="0" fontId="36" fillId="0" borderId="9" xfId="0" applyFont="1" applyBorder="1"/>
    <xf numFmtId="0" fontId="31" fillId="2" borderId="1" xfId="0" applyFont="1" applyFill="1" applyBorder="1" applyAlignment="1">
      <alignment horizontal="center" vertical="center" wrapText="1"/>
    </xf>
    <xf numFmtId="0" fontId="31" fillId="4" borderId="1" xfId="0" applyFont="1" applyFill="1" applyBorder="1" applyAlignment="1">
      <alignment horizontal="left" vertical="center" wrapText="1" indent="1"/>
    </xf>
    <xf numFmtId="0" fontId="38" fillId="0" borderId="1" xfId="0" applyFont="1" applyBorder="1" applyAlignment="1">
      <alignment horizontal="left" vertical="center" wrapText="1" indent="1"/>
    </xf>
    <xf numFmtId="0" fontId="34" fillId="2" borderId="1" xfId="0" applyFont="1" applyFill="1" applyBorder="1" applyAlignment="1">
      <alignment horizontal="center" vertical="center" wrapText="1"/>
    </xf>
    <xf numFmtId="0" fontId="45" fillId="3" borderId="1" xfId="0" applyFont="1" applyFill="1" applyBorder="1" applyAlignment="1">
      <alignment horizontal="left" vertical="center" wrapText="1" indent="2"/>
    </xf>
    <xf numFmtId="0" fontId="36" fillId="0" borderId="26" xfId="0" applyFont="1" applyBorder="1" applyAlignment="1">
      <alignment horizontal="center" vertical="center" wrapText="1"/>
    </xf>
    <xf numFmtId="0" fontId="36" fillId="0" borderId="13" xfId="0" applyFont="1" applyBorder="1" applyAlignment="1">
      <alignment horizontal="center" vertical="center" wrapText="1"/>
    </xf>
    <xf numFmtId="0" fontId="31" fillId="2" borderId="7" xfId="0" applyFont="1" applyFill="1" applyBorder="1" applyAlignment="1">
      <alignment horizontal="center" vertical="center" wrapText="1"/>
    </xf>
    <xf numFmtId="0" fontId="31" fillId="4" borderId="7" xfId="0" applyFont="1" applyFill="1" applyBorder="1" applyAlignment="1">
      <alignment horizontal="center" vertical="center" wrapText="1"/>
    </xf>
    <xf numFmtId="0" fontId="36" fillId="0" borderId="14" xfId="0" applyFont="1" applyBorder="1" applyAlignment="1">
      <alignment horizontal="center" vertical="center"/>
      <extLst>
        <ext xmlns:xfpb="http://schemas.microsoft.com/office/spreadsheetml/2022/featurepropertybag" uri="{C7286773-470A-42A8-94C5-96B5CB345126}">
          <xfpb:xfComplement i="0"/>
        </ext>
      </extLst>
    </xf>
    <xf numFmtId="0" fontId="40" fillId="0" borderId="14" xfId="0" applyFont="1" applyBorder="1" applyAlignment="1">
      <alignment horizontal="center" vertical="center"/>
    </xf>
    <xf numFmtId="0" fontId="36" fillId="0" borderId="14" xfId="0" applyFont="1" applyBorder="1" applyAlignment="1">
      <alignment horizontal="center"/>
    </xf>
    <xf numFmtId="0" fontId="36" fillId="0" borderId="1" xfId="0" applyFont="1" applyBorder="1" applyAlignment="1">
      <alignment horizontal="left" vertical="top" wrapText="1"/>
    </xf>
    <xf numFmtId="43" fontId="31" fillId="0" borderId="14" xfId="0" applyNumberFormat="1" applyFont="1" applyBorder="1" applyAlignment="1">
      <alignment horizontal="right" vertical="center" wrapText="1" indent="1"/>
    </xf>
    <xf numFmtId="0" fontId="31" fillId="2" borderId="14" xfId="0" applyFont="1" applyFill="1" applyBorder="1" applyAlignment="1">
      <alignment horizontal="center" vertical="center" wrapText="1"/>
    </xf>
    <xf numFmtId="0" fontId="31" fillId="4" borderId="14" xfId="0" applyFont="1" applyFill="1" applyBorder="1" applyAlignment="1">
      <alignment horizontal="center" vertical="center" wrapText="1"/>
    </xf>
    <xf numFmtId="0" fontId="36" fillId="3" borderId="1" xfId="0" applyFont="1" applyFill="1" applyBorder="1" applyAlignment="1">
      <alignment horizontal="left" vertical="top" wrapText="1"/>
    </xf>
    <xf numFmtId="0" fontId="29" fillId="0" borderId="14" xfId="0" applyFont="1" applyBorder="1" applyAlignment="1">
      <alignment horizontal="center" vertical="center"/>
    </xf>
    <xf numFmtId="43" fontId="31" fillId="0" borderId="14" xfId="1" applyNumberFormat="1" applyFont="1" applyBorder="1" applyAlignment="1">
      <alignment horizontal="right" vertical="center" wrapText="1" indent="1"/>
    </xf>
    <xf numFmtId="0" fontId="42" fillId="0" borderId="0" xfId="0" applyFont="1" applyAlignment="1">
      <alignment vertical="top" wrapText="1"/>
    </xf>
    <xf numFmtId="0" fontId="30" fillId="0" borderId="14" xfId="0" applyFont="1" applyBorder="1" applyAlignment="1">
      <alignment horizontal="center" vertical="top" wrapText="1"/>
    </xf>
    <xf numFmtId="43" fontId="29" fillId="0" borderId="14" xfId="0" applyNumberFormat="1" applyFont="1" applyBorder="1" applyAlignment="1">
      <alignment horizontal="right" vertical="center" wrapText="1" indent="1"/>
    </xf>
    <xf numFmtId="0" fontId="36" fillId="0" borderId="14" xfId="0" applyFont="1" applyBorder="1" applyAlignment="1">
      <alignment horizontal="left" vertical="center" wrapText="1" indent="1"/>
    </xf>
    <xf numFmtId="0" fontId="36" fillId="0" borderId="14" xfId="0" applyFont="1" applyBorder="1" applyAlignment="1">
      <alignment horizontal="left" vertical="center" indent="1"/>
    </xf>
    <xf numFmtId="0" fontId="43" fillId="0" borderId="14" xfId="3" applyFont="1" applyBorder="1" applyAlignment="1">
      <alignment horizontal="left" vertical="center" indent="1"/>
    </xf>
    <xf numFmtId="0" fontId="31" fillId="2" borderId="46" xfId="0" applyFont="1" applyFill="1" applyBorder="1" applyAlignment="1">
      <alignment horizontal="center" vertical="center" wrapText="1"/>
    </xf>
    <xf numFmtId="0" fontId="31" fillId="2" borderId="35" xfId="0" applyFont="1" applyFill="1" applyBorder="1" applyAlignment="1">
      <alignment horizontal="center" vertical="center"/>
    </xf>
    <xf numFmtId="0" fontId="38" fillId="0" borderId="38" xfId="0" applyFont="1" applyBorder="1" applyAlignment="1">
      <alignment horizontal="left" vertical="center" wrapText="1"/>
    </xf>
    <xf numFmtId="0" fontId="31" fillId="0" borderId="9" xfId="0" applyFont="1" applyBorder="1" applyAlignment="1">
      <alignment horizontal="center" vertical="center" wrapText="1"/>
    </xf>
    <xf numFmtId="0" fontId="38" fillId="0" borderId="1" xfId="0" applyFont="1" applyBorder="1" applyAlignment="1">
      <alignment vertical="top" wrapText="1"/>
    </xf>
    <xf numFmtId="0" fontId="36" fillId="0" borderId="1" xfId="0" applyFont="1" applyBorder="1" applyAlignment="1">
      <alignment horizontal="center" vertical="center"/>
      <extLst>
        <ext xmlns:xfpb="http://schemas.microsoft.com/office/spreadsheetml/2022/featurepropertybag" uri="{C7286773-470A-42A8-94C5-96B5CB345126}">
          <xfpb:xfComplement i="0"/>
        </ext>
      </extLst>
    </xf>
    <xf numFmtId="0" fontId="29" fillId="3" borderId="14" xfId="0" applyFont="1" applyFill="1" applyBorder="1" applyAlignment="1">
      <alignment horizontal="center" vertical="center" wrapText="1"/>
    </xf>
    <xf numFmtId="0" fontId="41" fillId="3" borderId="14" xfId="0" applyFont="1" applyFill="1" applyBorder="1" applyAlignment="1">
      <alignment horizontal="left" vertical="center" wrapText="1" indent="1"/>
    </xf>
    <xf numFmtId="0" fontId="41" fillId="0" borderId="14" xfId="0" applyFont="1" applyBorder="1" applyAlignment="1">
      <alignment horizontal="left" vertical="center" indent="1"/>
    </xf>
    <xf numFmtId="0" fontId="36" fillId="0" borderId="42" xfId="0" applyFont="1" applyBorder="1" applyAlignment="1">
      <alignment horizontal="center"/>
    </xf>
    <xf numFmtId="0" fontId="36" fillId="0" borderId="43" xfId="0" applyFont="1" applyBorder="1" applyAlignment="1">
      <alignment horizontal="center"/>
    </xf>
    <xf numFmtId="0" fontId="36" fillId="0" borderId="15" xfId="0" applyFont="1" applyBorder="1" applyAlignment="1">
      <alignment horizontal="center" vertical="center" wrapText="1"/>
    </xf>
    <xf numFmtId="0" fontId="31" fillId="2" borderId="14" xfId="0" applyFont="1" applyFill="1" applyBorder="1" applyAlignment="1">
      <alignment horizontal="center" vertical="center"/>
    </xf>
    <xf numFmtId="0" fontId="31" fillId="5" borderId="14" xfId="0" applyFont="1" applyFill="1" applyBorder="1" applyAlignment="1">
      <alignment horizontal="center" vertical="center"/>
    </xf>
    <xf numFmtId="0" fontId="31" fillId="4" borderId="52" xfId="0" applyFont="1" applyFill="1" applyBorder="1" applyAlignment="1">
      <alignment horizontal="center" vertical="center" wrapText="1"/>
    </xf>
    <xf numFmtId="0" fontId="31" fillId="4" borderId="53" xfId="0" applyFont="1" applyFill="1" applyBorder="1" applyAlignment="1">
      <alignment horizontal="center" vertical="center" wrapText="1"/>
    </xf>
    <xf numFmtId="0" fontId="46" fillId="0" borderId="8" xfId="0" applyFont="1" applyBorder="1" applyAlignment="1">
      <alignment horizontal="justify" vertical="top" wrapText="1"/>
    </xf>
    <xf numFmtId="0" fontId="46" fillId="0" borderId="9" xfId="0" applyFont="1" applyBorder="1" applyAlignment="1">
      <alignment horizontal="justify" vertical="top" wrapText="1"/>
    </xf>
    <xf numFmtId="0" fontId="44" fillId="0" borderId="8" xfId="0" applyFont="1" applyBorder="1" applyAlignment="1">
      <alignment horizontal="center" vertical="center" wrapText="1"/>
    </xf>
    <xf numFmtId="0" fontId="44" fillId="0" borderId="9" xfId="0" applyFont="1" applyBorder="1" applyAlignment="1">
      <alignment horizontal="center" vertical="center" wrapText="1"/>
    </xf>
    <xf numFmtId="0" fontId="0" fillId="0" borderId="8" xfId="0" applyBorder="1" applyAlignment="1">
      <alignment horizontal="left" vertical="center" wrapText="1" indent="1"/>
    </xf>
    <xf numFmtId="0" fontId="0" fillId="0" borderId="9" xfId="0" applyBorder="1" applyAlignment="1">
      <alignment horizontal="left" vertical="center" wrapText="1" indent="1"/>
    </xf>
    <xf numFmtId="0" fontId="1" fillId="0" borderId="1" xfId="0" applyFont="1" applyBorder="1" applyAlignment="1">
      <alignment horizontal="center" vertical="center"/>
      <extLst>
        <ext xmlns:xfpb="http://schemas.microsoft.com/office/spreadsheetml/2022/featurepropertybag" uri="{C7286773-470A-42A8-94C5-96B5CB345126}">
          <xfpb:xfComplement i="0"/>
        </ext>
      </extLst>
    </xf>
    <xf numFmtId="43" fontId="3" fillId="0" borderId="14" xfId="0" applyNumberFormat="1" applyFont="1" applyBorder="1" applyAlignment="1">
      <alignment horizontal="right" vertical="center" wrapText="1" indent="1"/>
    </xf>
    <xf numFmtId="0" fontId="1" fillId="0" borderId="57" xfId="0" applyFont="1" applyBorder="1" applyAlignment="1">
      <alignment horizontal="center" vertical="center"/>
      <extLst>
        <ext xmlns:xfpb="http://schemas.microsoft.com/office/spreadsheetml/2022/featurepropertybag" uri="{C7286773-470A-42A8-94C5-96B5CB345126}">
          <xfpb:xfComplement i="0"/>
        </ext>
      </extLst>
    </xf>
    <xf numFmtId="0" fontId="1" fillId="0" borderId="58" xfId="0" applyFont="1" applyBorder="1" applyAlignment="1">
      <alignment horizontal="center" vertical="center"/>
      <extLst>
        <ext xmlns:xfpb="http://schemas.microsoft.com/office/spreadsheetml/2022/featurepropertybag" uri="{C7286773-470A-42A8-94C5-96B5CB345126}">
          <xfpb:xfComplement i="0"/>
        </ext>
      </extLst>
    </xf>
    <xf numFmtId="0" fontId="4" fillId="0" borderId="50" xfId="0" applyFont="1" applyBorder="1" applyAlignment="1">
      <alignment horizontal="center" vertical="center" wrapText="1" indent="1"/>
    </xf>
    <xf numFmtId="0" fontId="4" fillId="0" borderId="7" xfId="0" applyFont="1" applyBorder="1" applyAlignment="1">
      <alignment horizontal="center" vertical="center" indent="1"/>
    </xf>
    <xf numFmtId="0" fontId="3" fillId="0" borderId="14" xfId="0" applyFont="1" applyBorder="1" applyAlignment="1">
      <alignment horizontal="center" vertical="top" wrapText="1"/>
    </xf>
    <xf numFmtId="0" fontId="7" fillId="0" borderId="59" xfId="0" applyFont="1" applyBorder="1" applyAlignment="1">
      <alignment horizontal="left" vertical="center" wrapText="1"/>
    </xf>
    <xf numFmtId="0" fontId="7" fillId="0" borderId="51" xfId="0" applyFont="1" applyBorder="1" applyAlignment="1">
      <alignment horizontal="left" vertical="center" wrapText="1"/>
    </xf>
    <xf numFmtId="0" fontId="7" fillId="0" borderId="60" xfId="0" applyFont="1" applyBorder="1" applyAlignment="1">
      <alignment horizontal="left" vertical="center" wrapText="1"/>
    </xf>
    <xf numFmtId="0" fontId="7" fillId="0" borderId="61" xfId="0" applyFont="1" applyBorder="1" applyAlignment="1">
      <alignment horizontal="left" vertical="center" wrapText="1"/>
    </xf>
    <xf numFmtId="0" fontId="7" fillId="0" borderId="62" xfId="0" applyFont="1" applyBorder="1" applyAlignment="1">
      <alignment horizontal="left" vertical="center" wrapText="1"/>
    </xf>
    <xf numFmtId="0" fontId="7" fillId="0" borderId="63" xfId="0" applyFont="1" applyBorder="1" applyAlignment="1">
      <alignment horizontal="left" vertical="center" wrapText="1"/>
    </xf>
    <xf numFmtId="0" fontId="4" fillId="0" borderId="14" xfId="0" applyFont="1" applyBorder="1" applyAlignment="1">
      <alignment horizontal="center" vertical="center" wrapText="1"/>
    </xf>
    <xf numFmtId="0" fontId="1" fillId="0" borderId="14" xfId="0" applyFont="1" applyBorder="1" applyAlignment="1">
      <alignment horizontal="center" vertical="center"/>
    </xf>
    <xf numFmtId="0" fontId="3" fillId="0" borderId="35"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5" xfId="0" applyFont="1" applyBorder="1" applyAlignment="1">
      <alignment horizontal="center" vertical="center" wrapText="1"/>
    </xf>
    <xf numFmtId="0" fontId="1" fillId="0" borderId="14" xfId="0" applyFont="1" applyBorder="1" applyAlignment="1">
      <alignment horizontal="center" vertical="center" wrapText="1"/>
    </xf>
    <xf numFmtId="0" fontId="3" fillId="0" borderId="14" xfId="0" applyFont="1" applyBorder="1" applyAlignment="1">
      <alignment horizontal="center" vertical="top"/>
    </xf>
    <xf numFmtId="0" fontId="4" fillId="0" borderId="7" xfId="0" applyFont="1" applyBorder="1" applyAlignment="1">
      <alignment horizontal="left" vertical="center" indent="2"/>
    </xf>
    <xf numFmtId="0" fontId="18" fillId="0" borderId="1" xfId="0" applyFont="1" applyBorder="1" applyAlignment="1">
      <alignment horizontal="left" vertical="top" wrapText="1"/>
    </xf>
    <xf numFmtId="0" fontId="4" fillId="0" borderId="1" xfId="0" applyFont="1" applyBorder="1" applyAlignment="1">
      <alignment horizontal="left" vertical="center" indent="2"/>
    </xf>
    <xf numFmtId="0" fontId="4" fillId="0" borderId="1" xfId="0" applyFont="1" applyBorder="1" applyAlignment="1">
      <alignment horizontal="left" vertical="top" wrapText="1"/>
    </xf>
    <xf numFmtId="43" fontId="6" fillId="0" borderId="48" xfId="0" applyNumberFormat="1" applyFont="1" applyBorder="1" applyAlignment="1">
      <alignment horizontal="right" vertical="center" wrapText="1"/>
    </xf>
    <xf numFmtId="43" fontId="6" fillId="0" borderId="49" xfId="0" applyNumberFormat="1" applyFont="1" applyBorder="1" applyAlignment="1">
      <alignment horizontal="right" vertical="center" wrapText="1"/>
    </xf>
    <xf numFmtId="0" fontId="3" fillId="0" borderId="9" xfId="0" applyFont="1" applyBorder="1" applyAlignment="1">
      <alignment horizontal="center" vertical="center" wrapText="1"/>
    </xf>
    <xf numFmtId="3" fontId="1" fillId="0" borderId="14" xfId="0" applyNumberFormat="1" applyFont="1" applyBorder="1" applyAlignment="1">
      <alignment horizontal="left" vertical="center" indent="1"/>
    </xf>
    <xf numFmtId="0" fontId="3" fillId="10" borderId="9" xfId="0" applyFont="1" applyFill="1" applyBorder="1" applyAlignment="1">
      <alignment horizontal="center" vertical="center" wrapText="1"/>
    </xf>
    <xf numFmtId="43" fontId="6" fillId="0" borderId="47" xfId="0" applyNumberFormat="1" applyFont="1" applyBorder="1" applyAlignment="1">
      <alignment vertical="center" wrapText="1"/>
    </xf>
    <xf numFmtId="43" fontId="6" fillId="0" borderId="48" xfId="0" applyNumberFormat="1" applyFont="1" applyBorder="1" applyAlignment="1">
      <alignment vertical="center" wrapText="1"/>
    </xf>
    <xf numFmtId="43" fontId="6" fillId="0" borderId="49" xfId="0" applyNumberFormat="1" applyFont="1" applyBorder="1" applyAlignment="1">
      <alignment vertical="center" wrapText="1"/>
    </xf>
    <xf numFmtId="0" fontId="9" fillId="0" borderId="35" xfId="0" applyFont="1" applyBorder="1" applyAlignment="1">
      <alignment horizontal="center" vertical="center"/>
    </xf>
    <xf numFmtId="0" fontId="9" fillId="0" borderId="44" xfId="0" applyFont="1" applyBorder="1" applyAlignment="1">
      <alignment horizontal="center" vertical="center"/>
    </xf>
    <xf numFmtId="0" fontId="9" fillId="0" borderId="45" xfId="0" applyFont="1" applyBorder="1" applyAlignment="1">
      <alignment horizontal="center" vertical="center"/>
    </xf>
    <xf numFmtId="0" fontId="1" fillId="0" borderId="35" xfId="0" applyFont="1" applyBorder="1" applyAlignment="1">
      <alignment horizontal="center" vertical="center"/>
      <extLst>
        <ext xmlns:xfpb="http://schemas.microsoft.com/office/spreadsheetml/2022/featurepropertybag" uri="{C7286773-470A-42A8-94C5-96B5CB345126}">
          <xfpb:xfComplement i="0"/>
        </ext>
      </extLst>
    </xf>
    <xf numFmtId="0" fontId="1" fillId="0" borderId="44" xfId="0" applyFont="1" applyBorder="1" applyAlignment="1">
      <alignment horizontal="center" vertical="center"/>
      <extLst>
        <ext xmlns:xfpb="http://schemas.microsoft.com/office/spreadsheetml/2022/featurepropertybag" uri="{C7286773-470A-42A8-94C5-96B5CB345126}">
          <xfpb:xfComplement i="0"/>
        </ext>
      </extLst>
    </xf>
    <xf numFmtId="0" fontId="1" fillId="0" borderId="45" xfId="0" applyFont="1" applyBorder="1" applyAlignment="1">
      <alignment horizontal="center" vertical="center"/>
      <extLst>
        <ext xmlns:xfpb="http://schemas.microsoft.com/office/spreadsheetml/2022/featurepropertybag" uri="{C7286773-470A-42A8-94C5-96B5CB345126}">
          <xfpb:xfComplement i="0"/>
        </ext>
      </extLst>
    </xf>
    <xf numFmtId="0" fontId="3" fillId="10" borderId="14" xfId="0" applyFont="1" applyFill="1" applyBorder="1" applyAlignment="1">
      <alignment horizontal="center" vertical="center" wrapText="1"/>
    </xf>
    <xf numFmtId="0" fontId="4" fillId="0" borderId="35" xfId="0" applyFont="1" applyBorder="1" applyAlignment="1">
      <alignment horizontal="center" vertical="center" wrapTex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3" fillId="2" borderId="30" xfId="0" applyFont="1" applyFill="1" applyBorder="1" applyAlignment="1">
      <alignment horizontal="center" vertical="center" wrapText="1"/>
    </xf>
    <xf numFmtId="0" fontId="3" fillId="2" borderId="65"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16" fillId="6" borderId="0" xfId="0" applyFont="1" applyFill="1" applyAlignment="1">
      <alignment horizontal="center" vertical="center" wrapText="1"/>
    </xf>
  </cellXfs>
  <cellStyles count="4">
    <cellStyle name="Hipervínculo" xfId="3" builtinId="8"/>
    <cellStyle name="Hyperlink" xfId="2" xr:uid="{00000000-000B-0000-0000-000008000000}"/>
    <cellStyle name="Moneda" xfId="1" builtinId="4"/>
    <cellStyle name="Normal" xfId="0" builtinId="0"/>
  </cellStyles>
  <dxfs count="206">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6" tint="-0.24994659260841701"/>
      </font>
      <fill>
        <patternFill>
          <bgColor theme="6" tint="0.79998168889431442"/>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6" tint="-0.24994659260841701"/>
      </font>
      <fill>
        <patternFill>
          <bgColor theme="6" tint="0.7999816888943144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6" tint="-0.24994659260841701"/>
      </font>
      <fill>
        <patternFill>
          <bgColor theme="6" tint="0.7999816888943144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6" tint="-0.24994659260841701"/>
      </font>
      <fill>
        <patternFill>
          <bgColor theme="6" tint="0.7999816888943144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6" tint="-0.24994659260841701"/>
      </font>
      <fill>
        <patternFill>
          <bgColor theme="6" tint="0.7999816888943144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i val="0"/>
        <color theme="6" tint="-0.24994659260841701"/>
      </font>
      <fill>
        <patternFill>
          <bgColor theme="6" tint="0.7999816888943144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AEECB7"/>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F5CD"/>
      <color rgb="FFFFFAE5"/>
      <color rgb="FFFFFDF3"/>
      <color rgb="FFE7F9EA"/>
      <color rgb="FFEFFBF1"/>
      <color rgb="FFAEECB7"/>
      <color rgb="FFDAF6DE"/>
      <color rgb="FFD0F4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microsoft.com/office/2022/11/relationships/FeaturePropertyBag" Target="featurePropertyBag/featurePropertyBag.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114940</xdr:colOff>
      <xdr:row>0</xdr:row>
      <xdr:rowOff>49227</xdr:rowOff>
    </xdr:from>
    <xdr:ext cx="1295111" cy="750873"/>
    <xdr:pic>
      <xdr:nvPicPr>
        <xdr:cNvPr id="2" name="image1.png">
          <a:extLst>
            <a:ext uri="{FF2B5EF4-FFF2-40B4-BE49-F238E27FC236}">
              <a16:creationId xmlns:a16="http://schemas.microsoft.com/office/drawing/2014/main" id="{D6868B4A-1E29-4457-AB9A-20209E301397}"/>
            </a:ext>
          </a:extLst>
        </xdr:cNvPr>
        <xdr:cNvPicPr preferRelativeResize="0"/>
      </xdr:nvPicPr>
      <xdr:blipFill>
        <a:blip xmlns:r="http://schemas.openxmlformats.org/officeDocument/2006/relationships" r:embed="rId1" cstate="print"/>
        <a:stretch>
          <a:fillRect/>
        </a:stretch>
      </xdr:blipFill>
      <xdr:spPr>
        <a:xfrm>
          <a:off x="876940" y="49227"/>
          <a:ext cx="1295111" cy="750873"/>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514990</xdr:colOff>
      <xdr:row>0</xdr:row>
      <xdr:rowOff>249252</xdr:rowOff>
    </xdr:from>
    <xdr:ext cx="1295111" cy="750873"/>
    <xdr:pic>
      <xdr:nvPicPr>
        <xdr:cNvPr id="3" name="image1.png">
          <a:extLst>
            <a:ext uri="{FF2B5EF4-FFF2-40B4-BE49-F238E27FC236}">
              <a16:creationId xmlns:a16="http://schemas.microsoft.com/office/drawing/2014/main" id="{721152D2-D99A-4211-8063-AC59E86E126F}"/>
            </a:ext>
          </a:extLst>
        </xdr:cNvPr>
        <xdr:cNvPicPr preferRelativeResize="0"/>
      </xdr:nvPicPr>
      <xdr:blipFill>
        <a:blip xmlns:r="http://schemas.openxmlformats.org/officeDocument/2006/relationships" r:embed="rId1" cstate="print"/>
        <a:stretch>
          <a:fillRect/>
        </a:stretch>
      </xdr:blipFill>
      <xdr:spPr>
        <a:xfrm>
          <a:off x="1305565" y="249252"/>
          <a:ext cx="1295111" cy="750873"/>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514990</xdr:colOff>
      <xdr:row>0</xdr:row>
      <xdr:rowOff>249252</xdr:rowOff>
    </xdr:from>
    <xdr:ext cx="1295111" cy="750873"/>
    <xdr:pic>
      <xdr:nvPicPr>
        <xdr:cNvPr id="2" name="image1.png">
          <a:extLst>
            <a:ext uri="{FF2B5EF4-FFF2-40B4-BE49-F238E27FC236}">
              <a16:creationId xmlns:a16="http://schemas.microsoft.com/office/drawing/2014/main" id="{40EFAFF8-53B8-41AC-ACD5-E3AB05818DE0}"/>
            </a:ext>
          </a:extLst>
        </xdr:cNvPr>
        <xdr:cNvPicPr preferRelativeResize="0"/>
      </xdr:nvPicPr>
      <xdr:blipFill>
        <a:blip xmlns:r="http://schemas.openxmlformats.org/officeDocument/2006/relationships" r:embed="rId1" cstate="print"/>
        <a:stretch>
          <a:fillRect/>
        </a:stretch>
      </xdr:blipFill>
      <xdr:spPr>
        <a:xfrm>
          <a:off x="1229365" y="249252"/>
          <a:ext cx="1295111" cy="750873"/>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514990</xdr:colOff>
      <xdr:row>0</xdr:row>
      <xdr:rowOff>249252</xdr:rowOff>
    </xdr:from>
    <xdr:ext cx="1295111" cy="750873"/>
    <xdr:pic>
      <xdr:nvPicPr>
        <xdr:cNvPr id="2" name="image1.png">
          <a:extLst>
            <a:ext uri="{FF2B5EF4-FFF2-40B4-BE49-F238E27FC236}">
              <a16:creationId xmlns:a16="http://schemas.microsoft.com/office/drawing/2014/main" id="{F1E14762-CBCB-460D-8520-ED0946136893}"/>
            </a:ext>
          </a:extLst>
        </xdr:cNvPr>
        <xdr:cNvPicPr preferRelativeResize="0"/>
      </xdr:nvPicPr>
      <xdr:blipFill>
        <a:blip xmlns:r="http://schemas.openxmlformats.org/officeDocument/2006/relationships" r:embed="rId1" cstate="print"/>
        <a:stretch>
          <a:fillRect/>
        </a:stretch>
      </xdr:blipFill>
      <xdr:spPr>
        <a:xfrm>
          <a:off x="1229365" y="249252"/>
          <a:ext cx="1295111" cy="750873"/>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514990</xdr:colOff>
      <xdr:row>0</xdr:row>
      <xdr:rowOff>249252</xdr:rowOff>
    </xdr:from>
    <xdr:ext cx="1295111" cy="750873"/>
    <xdr:pic>
      <xdr:nvPicPr>
        <xdr:cNvPr id="2" name="image1.png">
          <a:extLst>
            <a:ext uri="{FF2B5EF4-FFF2-40B4-BE49-F238E27FC236}">
              <a16:creationId xmlns:a16="http://schemas.microsoft.com/office/drawing/2014/main" id="{E2D8A6AD-8AD7-4D36-90FC-EA51D73BCBFF}"/>
            </a:ext>
          </a:extLst>
        </xdr:cNvPr>
        <xdr:cNvPicPr preferRelativeResize="0"/>
      </xdr:nvPicPr>
      <xdr:blipFill>
        <a:blip xmlns:r="http://schemas.openxmlformats.org/officeDocument/2006/relationships" r:embed="rId1" cstate="print"/>
        <a:stretch>
          <a:fillRect/>
        </a:stretch>
      </xdr:blipFill>
      <xdr:spPr>
        <a:xfrm>
          <a:off x="1229365" y="249252"/>
          <a:ext cx="1295111" cy="750873"/>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514990</xdr:colOff>
      <xdr:row>0</xdr:row>
      <xdr:rowOff>249252</xdr:rowOff>
    </xdr:from>
    <xdr:ext cx="1295111" cy="750873"/>
    <xdr:pic>
      <xdr:nvPicPr>
        <xdr:cNvPr id="2" name="image1.png">
          <a:extLst>
            <a:ext uri="{FF2B5EF4-FFF2-40B4-BE49-F238E27FC236}">
              <a16:creationId xmlns:a16="http://schemas.microsoft.com/office/drawing/2014/main" id="{3B1E0D8F-E26F-4946-ABA8-AA307B4955A4}"/>
            </a:ext>
          </a:extLst>
        </xdr:cNvPr>
        <xdr:cNvPicPr preferRelativeResize="0"/>
      </xdr:nvPicPr>
      <xdr:blipFill>
        <a:blip xmlns:r="http://schemas.openxmlformats.org/officeDocument/2006/relationships" r:embed="rId1" cstate="print"/>
        <a:stretch>
          <a:fillRect/>
        </a:stretch>
      </xdr:blipFill>
      <xdr:spPr>
        <a:xfrm>
          <a:off x="1229365" y="249252"/>
          <a:ext cx="1295111" cy="750873"/>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514990</xdr:colOff>
      <xdr:row>0</xdr:row>
      <xdr:rowOff>249252</xdr:rowOff>
    </xdr:from>
    <xdr:ext cx="1295111" cy="750873"/>
    <xdr:pic>
      <xdr:nvPicPr>
        <xdr:cNvPr id="2" name="image1.png">
          <a:extLst>
            <a:ext uri="{FF2B5EF4-FFF2-40B4-BE49-F238E27FC236}">
              <a16:creationId xmlns:a16="http://schemas.microsoft.com/office/drawing/2014/main" id="{8AAE2B7E-3EB6-43B3-B4C9-765515098681}"/>
            </a:ext>
          </a:extLst>
        </xdr:cNvPr>
        <xdr:cNvPicPr preferRelativeResize="0"/>
      </xdr:nvPicPr>
      <xdr:blipFill>
        <a:blip xmlns:r="http://schemas.openxmlformats.org/officeDocument/2006/relationships" r:embed="rId1" cstate="print"/>
        <a:stretch>
          <a:fillRect/>
        </a:stretch>
      </xdr:blipFill>
      <xdr:spPr>
        <a:xfrm>
          <a:off x="1229365" y="249252"/>
          <a:ext cx="1295111" cy="750873"/>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alcaldiabogota-my.sharepoint.com/personal/svmunoz_alcaldiabogota_gov_co/Documents/Escritorio/SECRETAR&#205;A%20GENERAL/PROCESOS/2025/VARIOS/Formato%20de%20evaluaci&#243;n%20t&#233;cnica%20Arial.xlsm" TargetMode="External"/><Relationship Id="rId1" Type="http://schemas.openxmlformats.org/officeDocument/2006/relationships/externalLinkPath" Target="/personal/svmunoz_alcaldiabogota_gov_co/Documents/Escritorio/SECRETAR&#205;A%20GENERAL/PROCESOS/2025/VARIOS/Formato%20de%20evaluaci&#243;n%20t&#233;cnica%20Arial.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Administrador\Desktop\Evaluaci&#243;n%20proponentes%20ep%201%20EST%20%20ACTUALZIADO.xlsm" TargetMode="External"/><Relationship Id="rId1" Type="http://schemas.openxmlformats.org/officeDocument/2006/relationships/externalLinkPath" Target="Evaluaci&#243;n%20proponentes%20ep%201%20EST%20%20ACTUALZIAD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3SqKp23roUeW4BNjRs3Ze_4JQh0zwZtOl9M0PXurZCmCnkbLM3t4SoxwRg0s51JY" itemId="01HLPVYU5C7CYWGMGCOBBYXVUY6QPYIOML">
      <xxl21:absoluteUrl r:id="rId2"/>
    </xxl21:alternateUrls>
    <sheetNames>
      <sheetName val="Principal"/>
      <sheetName val="1. ARIA PSW SAS"/>
      <sheetName val="Configuración"/>
      <sheetName val="6. SOFTGIC SAS"/>
      <sheetName val="Check list habilitantes "/>
      <sheetName val="2. UT CUANTICO-AGATA"/>
      <sheetName val="3. UT EY ASESOFTWARE"/>
      <sheetName val="4. UT PORTAL TRANSACCIONAL"/>
      <sheetName val="5. UT IMINTEMPO SG"/>
    </sheetNames>
    <sheetDataSet>
      <sheetData sheetId="0"/>
      <sheetData sheetId="1"/>
      <sheetData sheetId="2">
        <row r="1">
          <cell r="G1" t="str">
            <v>1.        Diseño de la arquitectura de solución en un proyecto de transformación digital, es decir, un diseño técnico y funcional de un sistema o plataforma digital que busque resolver una necesidad de manera eficiente, integrando tecnologías, datos y normativas vigente.</v>
          </cell>
        </row>
        <row r="2">
          <cell r="G2" t="str">
            <v>2.        Implementación de un sistema de autenticación y autorización a través del uso de credenciales descentralizadas (billetera digital).</v>
          </cell>
        </row>
        <row r="3">
          <cell r="G3" t="str">
            <v>3.        Implementación de automatización o digitalización de trámites o servicios o procesos aplicando tecnologías emergentes como inteligencia artificial, robótica, analítica avanzada, entre otras.</v>
          </cell>
        </row>
        <row r="4">
          <cell r="G4" t="str">
            <v xml:space="preserve">4.        Desarrollo e implementación de soluciones que consoliden en un solo perfil los datos del usuario obtenidos a partir de interacciones previas, integraciones con otras entidades, etc. que mejoren la trazabilidad de los servicios, optimice la atención y permite contextualizar las gestiones realizadas en la solución. </v>
          </cell>
        </row>
        <row r="5">
          <cell r="G5" t="str">
            <v xml:space="preserve">5.        Implementación de mecanismos de interoperabilidad entre entidades públicas o bus de servicio empresarial. </v>
          </cell>
        </row>
      </sheetData>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incipal"/>
      <sheetName val="EP 1"/>
      <sheetName val="EP 2"/>
      <sheetName val="EP 3"/>
      <sheetName val="EP 4"/>
      <sheetName val="EP 5"/>
      <sheetName val="EP 6"/>
      <sheetName val="Configuración"/>
      <sheetName val="Check list habilitantes "/>
    </sheetNames>
    <sheetDataSet>
      <sheetData sheetId="0" refreshError="1"/>
      <sheetData sheetId="1"/>
      <sheetData sheetId="2"/>
      <sheetData sheetId="3"/>
      <sheetData sheetId="4"/>
      <sheetData sheetId="5"/>
      <sheetData sheetId="6"/>
      <sheetData sheetId="7"/>
      <sheetData sheetId="8"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luisb@ariapsw.co"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bin"/><Relationship Id="rId1" Type="http://schemas.openxmlformats.org/officeDocument/2006/relationships/hyperlink" Target="mailto:info@cuantico.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mailto:contactoey@co.ey.com,"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dancelly.murillo@intempo.co"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mailto:administrativa@softwareestrategic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AAE4B-472C-4453-9A20-F4BA043E4A48}">
  <sheetPr codeName="Hoja1"/>
  <dimension ref="B1:J31"/>
  <sheetViews>
    <sheetView topLeftCell="A10" zoomScale="80" zoomScaleNormal="80" workbookViewId="0">
      <selection activeCell="H12" sqref="H12:I12"/>
    </sheetView>
  </sheetViews>
  <sheetFormatPr baseColWidth="10" defaultColWidth="11.44140625" defaultRowHeight="13.8" x14ac:dyDescent="0.25"/>
  <cols>
    <col min="1" max="1" width="2.33203125" style="1" customWidth="1"/>
    <col min="2" max="3" width="34.6640625" style="1" customWidth="1"/>
    <col min="4" max="4" width="30.33203125" style="1" customWidth="1"/>
    <col min="5" max="6" width="25.33203125" style="1" customWidth="1"/>
    <col min="7" max="7" width="32.44140625" style="1" customWidth="1"/>
    <col min="8" max="8" width="24" style="1" customWidth="1"/>
    <col min="9" max="9" width="31.6640625" style="1" customWidth="1"/>
    <col min="10" max="10" width="29.33203125" style="1" customWidth="1"/>
    <col min="11" max="16384" width="11.44140625" style="1"/>
  </cols>
  <sheetData>
    <row r="1" spans="2:10" ht="78" customHeight="1" x14ac:dyDescent="0.25">
      <c r="B1" s="284" t="s">
        <v>0</v>
      </c>
      <c r="C1" s="284"/>
      <c r="D1" s="284"/>
      <c r="E1" s="284"/>
      <c r="F1" s="284"/>
      <c r="G1" s="284"/>
      <c r="H1" s="284"/>
      <c r="I1" s="284"/>
      <c r="J1" s="284"/>
    </row>
    <row r="2" spans="2:10" ht="51" customHeight="1" x14ac:dyDescent="0.25">
      <c r="B2" s="285" t="s">
        <v>1</v>
      </c>
      <c r="C2" s="286"/>
      <c r="D2" s="286"/>
      <c r="E2" s="286"/>
      <c r="F2" s="286"/>
      <c r="G2" s="286"/>
      <c r="H2" s="286"/>
      <c r="I2" s="286"/>
      <c r="J2" s="286"/>
    </row>
    <row r="3" spans="2:10" ht="150.75" customHeight="1" x14ac:dyDescent="0.25">
      <c r="B3" s="285" t="s">
        <v>2</v>
      </c>
      <c r="C3" s="286"/>
      <c r="D3" s="286"/>
      <c r="E3" s="286"/>
      <c r="F3" s="286"/>
      <c r="G3" s="286"/>
      <c r="H3" s="286"/>
      <c r="I3" s="286"/>
      <c r="J3" s="286"/>
    </row>
    <row r="6" spans="2:10" ht="34.5" customHeight="1" x14ac:dyDescent="0.25">
      <c r="B6" s="12" t="s">
        <v>3</v>
      </c>
      <c r="C6" s="4" t="s">
        <v>4</v>
      </c>
      <c r="D6" s="12" t="s">
        <v>5</v>
      </c>
      <c r="E6" s="12" t="s">
        <v>6</v>
      </c>
      <c r="F6" s="4" t="s">
        <v>7</v>
      </c>
    </row>
    <row r="7" spans="2:10" ht="39.75" customHeight="1" x14ac:dyDescent="0.25">
      <c r="B7" s="83"/>
      <c r="C7" s="118">
        <v>3388.22</v>
      </c>
      <c r="D7" s="84"/>
      <c r="E7" s="84"/>
      <c r="F7" s="27">
        <v>6</v>
      </c>
    </row>
    <row r="11" spans="2:10" ht="58.5" customHeight="1" x14ac:dyDescent="0.25">
      <c r="B11" s="287" t="s">
        <v>8</v>
      </c>
      <c r="C11" s="287"/>
      <c r="D11" s="12" t="s">
        <v>9</v>
      </c>
      <c r="E11" s="4" t="s">
        <v>10</v>
      </c>
      <c r="F11" s="4" t="s">
        <v>11</v>
      </c>
      <c r="G11" s="12" t="s">
        <v>12</v>
      </c>
      <c r="H11" s="287" t="s">
        <v>13</v>
      </c>
      <c r="I11" s="287"/>
    </row>
    <row r="12" spans="2:10" ht="57" customHeight="1" x14ac:dyDescent="0.25">
      <c r="B12" s="288" t="str">
        <f>'1. ARIA PSW SAS'!C6</f>
        <v>ARIA PSW S.A.S</v>
      </c>
      <c r="C12" s="288"/>
      <c r="D12" s="2" t="str">
        <f>'1. ARIA PSW SAS'!G15</f>
        <v>HABILITADO</v>
      </c>
      <c r="E12" s="3">
        <f>'1. ARIA PSW SAS'!H66</f>
        <v>48.75</v>
      </c>
      <c r="F12" s="3">
        <f>'1. ARIA PSW SAS'!H87</f>
        <v>10.25</v>
      </c>
      <c r="G12" s="27">
        <f>SUM(E12:F12)</f>
        <v>59</v>
      </c>
      <c r="H12" s="288" t="s">
        <v>14</v>
      </c>
      <c r="I12" s="289"/>
      <c r="J12" s="277"/>
    </row>
    <row r="13" spans="2:10" ht="45" customHeight="1" x14ac:dyDescent="0.25">
      <c r="B13" s="288" t="str">
        <f>'2. UT CUANTICO-AGATA'!C6</f>
        <v>UT CUANTICO-AGATA</v>
      </c>
      <c r="C13" s="288"/>
      <c r="D13" s="2" t="str">
        <f>'2. UT CUANTICO-AGATA'!G15</f>
        <v>HABILITADO</v>
      </c>
      <c r="E13" s="3">
        <f>'2. UT CUANTICO-AGATA'!H66</f>
        <v>48.75</v>
      </c>
      <c r="F13" s="3">
        <f>'2. UT CUANTICO-AGATA'!H87</f>
        <v>11.25</v>
      </c>
      <c r="G13" s="282">
        <f>SUM(E13:F13)</f>
        <v>60</v>
      </c>
      <c r="H13" s="288" t="s">
        <v>14</v>
      </c>
      <c r="I13" s="289"/>
      <c r="J13" s="277"/>
    </row>
    <row r="14" spans="2:10" ht="64.5" customHeight="1" x14ac:dyDescent="0.25">
      <c r="B14" s="288" t="str">
        <f>'3. UT EY ASESOFTWARE'!C6</f>
        <v>UT EY ASESOFTWARE - PORTAL TRANSACCIONAL DE SERVICIO A LA CIUDADANÍA (ERNST &amp; YOUNG S.A.S Y ASESOFTWARE S.A.S)</v>
      </c>
      <c r="C14" s="288"/>
      <c r="D14" s="2" t="str">
        <f>'3. UT EY ASESOFTWARE'!G15</f>
        <v>HABILITADO</v>
      </c>
      <c r="E14" s="3">
        <f>'3. UT EY ASESOFTWARE'!H66</f>
        <v>48.75</v>
      </c>
      <c r="F14" s="3">
        <f>'3. UT EY ASESOFTWARE'!H87</f>
        <v>5</v>
      </c>
      <c r="G14" s="282">
        <f t="shared" ref="G14:G16" si="0">SUM(E14:F14)</f>
        <v>53.75</v>
      </c>
      <c r="H14" s="288" t="s">
        <v>14</v>
      </c>
      <c r="I14" s="289"/>
      <c r="J14" s="277"/>
    </row>
    <row r="15" spans="2:10" ht="55.5" customHeight="1" x14ac:dyDescent="0.25">
      <c r="B15" s="290" t="str">
        <f>'4. UT PORTAL TRANSACCIONAL'!C6</f>
        <v>UT PORTAL TRANSACCIONAL 2025</v>
      </c>
      <c r="C15" s="290"/>
      <c r="D15" s="2" t="str">
        <f>'4. UT PORTAL TRANSACCIONAL'!G15</f>
        <v>HABILITADO</v>
      </c>
      <c r="E15" s="3">
        <f>'4. UT PORTAL TRANSACCIONAL'!H66</f>
        <v>68.75</v>
      </c>
      <c r="F15" s="3">
        <f>'4. UT PORTAL TRANSACCIONAL'!H87</f>
        <v>11.25</v>
      </c>
      <c r="G15" s="282">
        <f t="shared" si="0"/>
        <v>80</v>
      </c>
      <c r="H15" s="288" t="s">
        <v>14</v>
      </c>
      <c r="I15" s="289"/>
      <c r="J15" s="277"/>
    </row>
    <row r="16" spans="2:10" ht="30" customHeight="1" x14ac:dyDescent="0.25">
      <c r="B16" s="290" t="str">
        <f>'5. UT IMINTEMPO SG'!C6</f>
        <v>UT IMINTEMPO SG 2025</v>
      </c>
      <c r="C16" s="290"/>
      <c r="D16" s="2" t="str">
        <f>'5. UT IMINTEMPO SG'!G15</f>
        <v>HABILITADO</v>
      </c>
      <c r="E16" s="3">
        <f>'5. UT IMINTEMPO SG'!H66</f>
        <v>68.75</v>
      </c>
      <c r="F16" s="3">
        <f>'5. UT IMINTEMPO SG'!H87</f>
        <v>11.25</v>
      </c>
      <c r="G16" s="282">
        <f t="shared" si="0"/>
        <v>80</v>
      </c>
      <c r="H16" s="288" t="s">
        <v>14</v>
      </c>
      <c r="I16" s="289"/>
      <c r="J16" s="277"/>
    </row>
    <row r="17" spans="2:10" ht="51" customHeight="1" x14ac:dyDescent="0.25">
      <c r="B17" s="290" t="str">
        <f>'6. SOFTGIC SAS'!C6</f>
        <v>SOFTGIC S.A.S.</v>
      </c>
      <c r="C17" s="290"/>
      <c r="D17" s="2" t="s">
        <v>15</v>
      </c>
      <c r="E17" s="144">
        <v>0</v>
      </c>
      <c r="F17" s="144">
        <v>0</v>
      </c>
      <c r="G17" s="27">
        <v>0</v>
      </c>
      <c r="H17" s="290" t="s">
        <v>16</v>
      </c>
      <c r="I17" s="291"/>
      <c r="J17" s="277"/>
    </row>
    <row r="29" spans="2:10" ht="27.75" customHeight="1" x14ac:dyDescent="0.25"/>
    <row r="30" spans="2:10" ht="27" customHeight="1" x14ac:dyDescent="0.25"/>
    <row r="31" spans="2:10" ht="24.75" customHeight="1" x14ac:dyDescent="0.25"/>
  </sheetData>
  <mergeCells count="17">
    <mergeCell ref="B15:C15"/>
    <mergeCell ref="H15:I15"/>
    <mergeCell ref="B16:C16"/>
    <mergeCell ref="H16:I16"/>
    <mergeCell ref="B17:C17"/>
    <mergeCell ref="H17:I17"/>
    <mergeCell ref="B12:C12"/>
    <mergeCell ref="H12:I12"/>
    <mergeCell ref="B13:C13"/>
    <mergeCell ref="H13:I13"/>
    <mergeCell ref="B14:C14"/>
    <mergeCell ref="H14:I14"/>
    <mergeCell ref="B1:J1"/>
    <mergeCell ref="B2:J2"/>
    <mergeCell ref="B3:J3"/>
    <mergeCell ref="B11:C11"/>
    <mergeCell ref="H11:I1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3B59D-0FCD-4FEA-916B-9D038A1E3417}">
  <sheetPr codeName="Hoja6"/>
  <dimension ref="A1:Y94"/>
  <sheetViews>
    <sheetView topLeftCell="B45" zoomScale="70" zoomScaleNormal="70" workbookViewId="0">
      <selection activeCell="C50" sqref="C50:E50"/>
    </sheetView>
  </sheetViews>
  <sheetFormatPr baseColWidth="10" defaultColWidth="11.44140625" defaultRowHeight="14.4" x14ac:dyDescent="0.3"/>
  <cols>
    <col min="1" max="1" width="10.6640625" style="6" customWidth="1"/>
    <col min="2" max="2" width="31.6640625" style="6" customWidth="1"/>
    <col min="3" max="3" width="7.33203125" style="6" customWidth="1"/>
    <col min="4" max="4" width="30.33203125" style="6" customWidth="1"/>
    <col min="5" max="5" width="56.44140625" style="6" customWidth="1"/>
    <col min="6" max="6" width="26.6640625" style="6" customWidth="1"/>
    <col min="7" max="7" width="42.33203125" style="6" customWidth="1"/>
    <col min="8" max="8" width="60.6640625" style="155" customWidth="1"/>
    <col min="9" max="9" width="55.33203125" style="6" customWidth="1"/>
    <col min="10" max="10" width="36.6640625" style="155" customWidth="1"/>
    <col min="11" max="11" width="30.5546875" style="6" customWidth="1"/>
    <col min="12" max="12" width="24.5546875" style="6" customWidth="1"/>
    <col min="13" max="13" width="68.88671875" style="171" customWidth="1"/>
    <col min="14" max="14" width="22.44140625" style="6" customWidth="1"/>
    <col min="15" max="15" width="28.33203125" style="6" customWidth="1"/>
    <col min="16" max="17" width="21.5546875" style="6" customWidth="1"/>
    <col min="18" max="18" width="14.6640625" style="6" customWidth="1"/>
    <col min="19" max="19" width="13.5546875" style="6" bestFit="1" customWidth="1"/>
    <col min="20" max="20" width="14.44140625" style="6" customWidth="1"/>
    <col min="21" max="21" width="65.33203125" style="6" customWidth="1"/>
    <col min="22" max="22" width="15" style="6" customWidth="1"/>
    <col min="23" max="23" width="12" style="6" customWidth="1"/>
    <col min="24" max="29" width="11.44140625" style="6"/>
    <col min="30" max="30" width="74.6640625" style="6" customWidth="1"/>
    <col min="31" max="16384" width="11.44140625" style="6"/>
  </cols>
  <sheetData>
    <row r="1" spans="1:22" ht="106.5" customHeight="1" x14ac:dyDescent="0.3">
      <c r="A1" s="7"/>
      <c r="B1" s="308" t="s">
        <v>0</v>
      </c>
      <c r="C1" s="308"/>
      <c r="D1" s="308"/>
      <c r="E1" s="308"/>
      <c r="F1" s="308"/>
      <c r="G1" s="308"/>
      <c r="H1" s="308"/>
      <c r="I1" s="308"/>
      <c r="J1" s="308"/>
      <c r="K1" s="46"/>
      <c r="L1" s="37"/>
      <c r="M1" s="170"/>
      <c r="N1" s="37"/>
      <c r="O1" s="37"/>
      <c r="P1" s="37"/>
      <c r="Q1" s="37"/>
      <c r="R1" s="38"/>
      <c r="S1" s="38"/>
      <c r="T1" s="38"/>
      <c r="U1" s="38"/>
      <c r="V1" s="38"/>
    </row>
    <row r="2" spans="1:22" ht="63.75" customHeight="1" x14ac:dyDescent="0.3">
      <c r="A2" s="7"/>
      <c r="B2" s="309" t="s">
        <v>17</v>
      </c>
      <c r="C2" s="309"/>
      <c r="D2" s="309"/>
      <c r="E2" s="309"/>
      <c r="F2" s="309"/>
      <c r="G2" s="309"/>
      <c r="H2" s="309"/>
      <c r="I2" s="309"/>
      <c r="J2" s="309"/>
      <c r="K2" s="47"/>
      <c r="L2" s="39"/>
      <c r="M2" s="129"/>
      <c r="N2" s="39"/>
      <c r="O2" s="39"/>
      <c r="P2" s="39"/>
      <c r="Q2" s="39"/>
      <c r="R2" s="40"/>
      <c r="S2" s="40"/>
      <c r="T2" s="40"/>
      <c r="U2" s="40"/>
      <c r="V2" s="40"/>
    </row>
    <row r="3" spans="1:22" ht="150.75" customHeight="1" x14ac:dyDescent="0.3">
      <c r="A3" s="7"/>
      <c r="B3" s="309" t="s">
        <v>18</v>
      </c>
      <c r="C3" s="309"/>
      <c r="D3" s="309"/>
      <c r="E3" s="309"/>
      <c r="F3" s="309"/>
      <c r="G3" s="309"/>
      <c r="H3" s="309"/>
      <c r="I3" s="309"/>
      <c r="J3" s="309"/>
      <c r="K3" s="47"/>
      <c r="L3" s="39"/>
      <c r="M3" s="129"/>
      <c r="N3" s="39"/>
      <c r="O3" s="39"/>
      <c r="P3" s="39"/>
      <c r="Q3" s="39"/>
      <c r="R3" s="41"/>
      <c r="S3" s="41"/>
      <c r="T3" s="41"/>
      <c r="U3" s="41"/>
      <c r="V3" s="41"/>
    </row>
    <row r="4" spans="1:22" x14ac:dyDescent="0.3">
      <c r="B4" s="9"/>
      <c r="C4" s="9"/>
      <c r="D4" s="9"/>
      <c r="E4" s="9"/>
      <c r="F4" s="9"/>
      <c r="G4" s="9"/>
      <c r="H4" s="151"/>
      <c r="I4" s="9"/>
      <c r="J4" s="151"/>
      <c r="K4" s="42"/>
      <c r="L4" s="42"/>
      <c r="M4" s="42"/>
      <c r="N4" s="42"/>
      <c r="O4" s="42"/>
      <c r="P4" s="42"/>
      <c r="Q4" s="42"/>
      <c r="R4" s="43"/>
      <c r="S4" s="43"/>
      <c r="T4" s="42"/>
      <c r="U4" s="42"/>
      <c r="V4" s="44"/>
    </row>
    <row r="5" spans="1:22" x14ac:dyDescent="0.3">
      <c r="B5" s="10"/>
      <c r="C5" s="10"/>
      <c r="D5" s="10"/>
      <c r="E5" s="10"/>
      <c r="F5" s="10"/>
      <c r="G5" s="10"/>
    </row>
    <row r="6" spans="1:22" ht="25.2" customHeight="1" x14ac:dyDescent="0.3">
      <c r="A6" s="7"/>
      <c r="B6" s="50" t="s">
        <v>19</v>
      </c>
      <c r="C6" s="310" t="s">
        <v>20</v>
      </c>
      <c r="D6" s="310"/>
      <c r="E6" s="310"/>
      <c r="F6" s="310"/>
      <c r="G6" s="310"/>
      <c r="H6" s="166"/>
    </row>
    <row r="7" spans="1:22" ht="25.2" customHeight="1" x14ac:dyDescent="0.3">
      <c r="A7" s="7"/>
      <c r="B7" s="50" t="s">
        <v>21</v>
      </c>
      <c r="C7" s="297" t="s">
        <v>22</v>
      </c>
      <c r="D7" s="297"/>
      <c r="E7" s="297"/>
      <c r="F7" s="297"/>
      <c r="G7" s="297"/>
      <c r="H7" s="166"/>
    </row>
    <row r="8" spans="1:22" ht="25.2" customHeight="1" x14ac:dyDescent="0.3">
      <c r="A8" s="7"/>
      <c r="B8" s="50" t="s">
        <v>23</v>
      </c>
      <c r="C8" s="297" t="s">
        <v>24</v>
      </c>
      <c r="D8" s="297"/>
      <c r="E8" s="297"/>
      <c r="F8" s="297"/>
      <c r="G8" s="297"/>
      <c r="H8" s="166"/>
    </row>
    <row r="9" spans="1:22" ht="24.75" customHeight="1" x14ac:dyDescent="0.3">
      <c r="A9" s="7"/>
      <c r="B9" s="50" t="s">
        <v>25</v>
      </c>
      <c r="C9" s="297" t="s">
        <v>26</v>
      </c>
      <c r="D9" s="297"/>
      <c r="E9" s="297"/>
      <c r="F9" s="297"/>
      <c r="G9" s="297"/>
      <c r="H9" s="166"/>
    </row>
    <row r="10" spans="1:22" ht="24.75" customHeight="1" x14ac:dyDescent="0.3">
      <c r="A10" s="7"/>
      <c r="B10" s="50" t="s">
        <v>27</v>
      </c>
      <c r="C10" s="298" t="s">
        <v>28</v>
      </c>
      <c r="D10" s="298"/>
      <c r="E10" s="298"/>
      <c r="F10" s="298"/>
      <c r="G10" s="298"/>
      <c r="H10" s="166"/>
    </row>
    <row r="11" spans="1:22" ht="25.2" customHeight="1" x14ac:dyDescent="0.3">
      <c r="A11" s="7"/>
      <c r="B11" s="50" t="s">
        <v>29</v>
      </c>
      <c r="C11" s="297">
        <v>6018059334</v>
      </c>
      <c r="D11" s="297"/>
      <c r="E11" s="297"/>
      <c r="F11" s="297"/>
      <c r="G11" s="297"/>
      <c r="H11" s="166"/>
    </row>
    <row r="12" spans="1:22" ht="25.2" customHeight="1" x14ac:dyDescent="0.3">
      <c r="A12" s="7"/>
      <c r="B12" s="50" t="s">
        <v>30</v>
      </c>
      <c r="C12" s="297"/>
      <c r="D12" s="297"/>
      <c r="E12" s="297"/>
      <c r="F12" s="297"/>
      <c r="G12" s="297"/>
      <c r="H12" s="166"/>
    </row>
    <row r="13" spans="1:22" ht="25.2" customHeight="1" x14ac:dyDescent="0.3">
      <c r="B13" s="48"/>
      <c r="C13" s="48"/>
      <c r="D13" s="48"/>
      <c r="E13" s="48"/>
      <c r="F13" s="48"/>
      <c r="G13" s="49"/>
    </row>
    <row r="14" spans="1:22" ht="25.2" customHeight="1" x14ac:dyDescent="0.3">
      <c r="B14" s="51"/>
      <c r="C14" s="51"/>
      <c r="D14" s="51"/>
      <c r="E14" s="51"/>
      <c r="F14" s="51"/>
      <c r="G14" s="52"/>
    </row>
    <row r="15" spans="1:22" ht="30" customHeight="1" x14ac:dyDescent="0.3">
      <c r="A15" s="7"/>
      <c r="B15" s="314" t="s">
        <v>31</v>
      </c>
      <c r="C15" s="317" t="s">
        <v>32</v>
      </c>
      <c r="D15" s="317"/>
      <c r="E15" s="317"/>
      <c r="F15" s="317"/>
      <c r="G15" s="91" t="str">
        <f>IF(AND(G22="CUMPLE", G20="CUMPLE", G21="CUMPLE", G16="CUMPLE"), "HABILITADO", "NO HABILITADO")</f>
        <v>HABILITADO</v>
      </c>
      <c r="H15" s="166"/>
    </row>
    <row r="16" spans="1:22" ht="42.75" customHeight="1" x14ac:dyDescent="0.3">
      <c r="A16" s="7"/>
      <c r="B16" s="315"/>
      <c r="C16" s="318" t="s">
        <v>33</v>
      </c>
      <c r="D16" s="318"/>
      <c r="E16" s="318"/>
      <c r="F16" s="318"/>
      <c r="G16" s="319" t="s">
        <v>34</v>
      </c>
      <c r="H16" s="166"/>
    </row>
    <row r="17" spans="1:16" ht="42.75" customHeight="1" x14ac:dyDescent="0.3">
      <c r="A17" s="7"/>
      <c r="B17" s="315"/>
      <c r="C17" s="318"/>
      <c r="D17" s="318"/>
      <c r="E17" s="318"/>
      <c r="F17" s="318"/>
      <c r="G17" s="319"/>
      <c r="H17" s="166"/>
    </row>
    <row r="18" spans="1:16" ht="30" customHeight="1" x14ac:dyDescent="0.3">
      <c r="A18" s="7"/>
      <c r="B18" s="68"/>
      <c r="C18" s="323"/>
      <c r="D18" s="323"/>
      <c r="E18" s="54"/>
      <c r="F18" s="54"/>
      <c r="G18" s="92"/>
      <c r="H18" s="166"/>
    </row>
    <row r="19" spans="1:16" ht="30" customHeight="1" x14ac:dyDescent="0.3">
      <c r="A19" s="7"/>
      <c r="B19" s="306"/>
      <c r="C19" s="306"/>
      <c r="D19" s="306"/>
      <c r="E19" s="306"/>
      <c r="F19" s="21" t="s">
        <v>35</v>
      </c>
      <c r="G19" s="21"/>
      <c r="H19" s="21" t="s">
        <v>36</v>
      </c>
      <c r="I19" s="88" t="s">
        <v>37</v>
      </c>
      <c r="J19" s="88" t="s">
        <v>38</v>
      </c>
      <c r="K19" s="89" t="s">
        <v>39</v>
      </c>
    </row>
    <row r="20" spans="1:16" ht="106.5" customHeight="1" x14ac:dyDescent="0.3">
      <c r="A20" s="7"/>
      <c r="B20" s="4" t="s">
        <v>40</v>
      </c>
      <c r="C20" s="305" t="s">
        <v>41</v>
      </c>
      <c r="D20" s="305"/>
      <c r="E20" s="305"/>
      <c r="F20" s="86" t="s">
        <v>42</v>
      </c>
      <c r="G20" s="53" t="s">
        <v>34</v>
      </c>
      <c r="H20" s="149" t="s">
        <v>43</v>
      </c>
      <c r="I20" s="11" t="b">
        <v>1</v>
      </c>
      <c r="J20" s="149" t="s">
        <v>44</v>
      </c>
      <c r="K20" s="11" t="b">
        <v>0</v>
      </c>
    </row>
    <row r="21" spans="1:16" ht="89.25" customHeight="1" x14ac:dyDescent="0.3">
      <c r="A21" s="7"/>
      <c r="B21" s="4" t="s">
        <v>45</v>
      </c>
      <c r="C21" s="322" t="s">
        <v>46</v>
      </c>
      <c r="D21" s="322"/>
      <c r="E21" s="322"/>
      <c r="F21" s="86" t="s">
        <v>47</v>
      </c>
      <c r="G21" s="53" t="s">
        <v>34</v>
      </c>
      <c r="H21" s="149"/>
      <c r="I21" s="11" t="b">
        <v>0</v>
      </c>
      <c r="J21" s="149" t="s">
        <v>48</v>
      </c>
      <c r="K21" s="11" t="b">
        <v>0</v>
      </c>
    </row>
    <row r="22" spans="1:16" ht="110.25" customHeight="1" x14ac:dyDescent="0.3">
      <c r="A22" s="7"/>
      <c r="B22" s="123" t="s">
        <v>49</v>
      </c>
      <c r="C22" s="349" t="s">
        <v>50</v>
      </c>
      <c r="D22" s="349"/>
      <c r="E22" s="349"/>
      <c r="F22" s="86" t="s">
        <v>47</v>
      </c>
      <c r="G22" s="53" t="s">
        <v>34</v>
      </c>
      <c r="H22" s="149"/>
      <c r="I22" s="11" t="b">
        <v>0</v>
      </c>
      <c r="J22" s="149"/>
      <c r="K22" s="11" t="b">
        <v>0</v>
      </c>
    </row>
    <row r="23" spans="1:16" ht="30" customHeight="1" x14ac:dyDescent="0.3">
      <c r="A23" s="7"/>
      <c r="B23" s="96"/>
      <c r="C23" s="121"/>
      <c r="D23" s="121"/>
      <c r="E23" s="85"/>
      <c r="F23" s="122"/>
      <c r="G23" s="55"/>
      <c r="H23" s="166"/>
    </row>
    <row r="24" spans="1:16" ht="30" customHeight="1" x14ac:dyDescent="0.3">
      <c r="A24" s="7"/>
      <c r="B24" s="307" t="s">
        <v>51</v>
      </c>
      <c r="C24" s="304" t="s">
        <v>52</v>
      </c>
      <c r="D24" s="304"/>
      <c r="E24" s="56" t="s">
        <v>53</v>
      </c>
      <c r="F24" s="94"/>
      <c r="G24" s="95"/>
      <c r="H24" s="166"/>
    </row>
    <row r="25" spans="1:16" ht="30" customHeight="1" x14ac:dyDescent="0.3">
      <c r="A25" s="7"/>
      <c r="B25" s="307"/>
      <c r="C25" s="297" t="s">
        <v>54</v>
      </c>
      <c r="D25" s="297"/>
      <c r="E25" s="57" t="b">
        <v>0</v>
      </c>
      <c r="F25" s="69"/>
      <c r="G25" s="45"/>
      <c r="H25" s="166"/>
    </row>
    <row r="26" spans="1:16" ht="30" customHeight="1" x14ac:dyDescent="0.3">
      <c r="A26" s="7"/>
      <c r="B26" s="307"/>
      <c r="C26" s="324" t="s">
        <v>55</v>
      </c>
      <c r="D26" s="324"/>
      <c r="E26" s="57" t="b">
        <v>1</v>
      </c>
      <c r="F26" s="70"/>
      <c r="G26" s="71"/>
      <c r="H26" s="167"/>
      <c r="I26" s="10"/>
      <c r="J26" s="157"/>
      <c r="K26" s="10"/>
      <c r="L26" s="10"/>
      <c r="M26" s="172"/>
      <c r="N26" s="10"/>
      <c r="O26" s="10"/>
    </row>
    <row r="27" spans="1:16" ht="30" customHeight="1" x14ac:dyDescent="0.3">
      <c r="A27" s="7"/>
      <c r="B27" s="68"/>
      <c r="C27" s="54"/>
      <c r="D27" s="54"/>
      <c r="E27" s="54"/>
      <c r="F27" s="54"/>
      <c r="G27" s="55"/>
      <c r="H27" s="158"/>
      <c r="I27" s="66"/>
      <c r="J27" s="158"/>
      <c r="K27" s="66"/>
      <c r="L27" s="66"/>
      <c r="M27" s="173"/>
      <c r="N27" s="66"/>
      <c r="O27" s="67"/>
      <c r="P27" s="8"/>
    </row>
    <row r="28" spans="1:16" ht="42" customHeight="1" x14ac:dyDescent="0.3">
      <c r="A28" s="7"/>
      <c r="B28" s="314" t="s">
        <v>56</v>
      </c>
      <c r="C28" s="59" t="s">
        <v>57</v>
      </c>
      <c r="D28" s="60" t="s">
        <v>58</v>
      </c>
      <c r="E28" s="60" t="s">
        <v>59</v>
      </c>
      <c r="F28" s="60" t="s">
        <v>60</v>
      </c>
      <c r="G28" s="60" t="s">
        <v>61</v>
      </c>
      <c r="H28" s="339" t="s">
        <v>62</v>
      </c>
      <c r="I28" s="339"/>
      <c r="J28" s="152" t="s">
        <v>63</v>
      </c>
      <c r="K28" s="60" t="s">
        <v>64</v>
      </c>
      <c r="L28" s="60" t="s">
        <v>37</v>
      </c>
      <c r="M28" s="60" t="s">
        <v>38</v>
      </c>
      <c r="N28" s="60" t="s">
        <v>39</v>
      </c>
      <c r="O28" s="8"/>
    </row>
    <row r="29" spans="1:16" ht="45" customHeight="1" x14ac:dyDescent="0.3">
      <c r="A29" s="7"/>
      <c r="B29" s="314"/>
      <c r="C29" s="316">
        <v>1</v>
      </c>
      <c r="D29" s="316" t="s">
        <v>65</v>
      </c>
      <c r="E29" s="316" t="s">
        <v>66</v>
      </c>
      <c r="F29" s="316">
        <v>39</v>
      </c>
      <c r="G29" s="295" t="b">
        <v>1</v>
      </c>
      <c r="H29" s="165" t="b">
        <v>1</v>
      </c>
      <c r="I29" s="62" t="s">
        <v>67</v>
      </c>
      <c r="J29" s="311">
        <v>341.61</v>
      </c>
      <c r="K29" s="316" t="s">
        <v>68</v>
      </c>
      <c r="L29" s="295" t="b">
        <v>0</v>
      </c>
      <c r="M29" s="296" t="s">
        <v>69</v>
      </c>
      <c r="N29" s="295" t="b">
        <v>0</v>
      </c>
      <c r="O29" s="8"/>
    </row>
    <row r="30" spans="1:16" ht="45" customHeight="1" x14ac:dyDescent="0.3">
      <c r="A30" s="7"/>
      <c r="B30" s="314"/>
      <c r="C30" s="316"/>
      <c r="D30" s="316"/>
      <c r="E30" s="316"/>
      <c r="F30" s="316"/>
      <c r="G30" s="295"/>
      <c r="H30" s="165" t="b">
        <v>0</v>
      </c>
      <c r="I30" s="62" t="s">
        <v>70</v>
      </c>
      <c r="J30" s="311"/>
      <c r="K30" s="316"/>
      <c r="L30" s="295"/>
      <c r="M30" s="296"/>
      <c r="N30" s="295"/>
      <c r="O30" s="8"/>
    </row>
    <row r="31" spans="1:16" ht="45" customHeight="1" x14ac:dyDescent="0.3">
      <c r="A31" s="7"/>
      <c r="B31" s="314"/>
      <c r="C31" s="316"/>
      <c r="D31" s="316"/>
      <c r="E31" s="316"/>
      <c r="F31" s="316"/>
      <c r="G31" s="295"/>
      <c r="H31" s="165" t="b">
        <v>0</v>
      </c>
      <c r="I31" s="58" t="s">
        <v>71</v>
      </c>
      <c r="J31" s="311"/>
      <c r="K31" s="316"/>
      <c r="L31" s="295"/>
      <c r="M31" s="296"/>
      <c r="N31" s="295"/>
      <c r="O31" s="8"/>
    </row>
    <row r="32" spans="1:16" ht="45" customHeight="1" x14ac:dyDescent="0.3">
      <c r="A32" s="7"/>
      <c r="B32" s="314"/>
      <c r="C32" s="316">
        <v>2</v>
      </c>
      <c r="D32" s="316" t="s">
        <v>72</v>
      </c>
      <c r="E32" s="316" t="s">
        <v>73</v>
      </c>
      <c r="F32" s="316">
        <v>28</v>
      </c>
      <c r="G32" s="295" t="b">
        <v>1</v>
      </c>
      <c r="H32" s="165" t="b">
        <v>0</v>
      </c>
      <c r="I32" s="62" t="s">
        <v>67</v>
      </c>
      <c r="J32" s="311">
        <v>1223.26</v>
      </c>
      <c r="K32" s="316" t="s">
        <v>74</v>
      </c>
      <c r="L32" s="295" t="b">
        <v>0</v>
      </c>
      <c r="M32" s="296" t="s">
        <v>75</v>
      </c>
      <c r="N32" s="295" t="b">
        <v>0</v>
      </c>
      <c r="O32" s="8"/>
    </row>
    <row r="33" spans="1:25" ht="45" customHeight="1" x14ac:dyDescent="0.3">
      <c r="A33" s="7"/>
      <c r="B33" s="314"/>
      <c r="C33" s="316"/>
      <c r="D33" s="316"/>
      <c r="E33" s="316"/>
      <c r="F33" s="316"/>
      <c r="G33" s="295"/>
      <c r="H33" s="165" t="b">
        <v>1</v>
      </c>
      <c r="I33" s="62" t="s">
        <v>70</v>
      </c>
      <c r="J33" s="311"/>
      <c r="K33" s="316"/>
      <c r="L33" s="295"/>
      <c r="M33" s="296"/>
      <c r="N33" s="295"/>
      <c r="O33" s="8"/>
    </row>
    <row r="34" spans="1:25" ht="45" customHeight="1" x14ac:dyDescent="0.3">
      <c r="A34" s="7"/>
      <c r="B34" s="314"/>
      <c r="C34" s="316"/>
      <c r="D34" s="316"/>
      <c r="E34" s="316"/>
      <c r="F34" s="316"/>
      <c r="G34" s="295"/>
      <c r="H34" s="165" t="b">
        <v>0</v>
      </c>
      <c r="I34" s="58" t="s">
        <v>71</v>
      </c>
      <c r="J34" s="311"/>
      <c r="K34" s="316"/>
      <c r="L34" s="295"/>
      <c r="M34" s="296"/>
      <c r="N34" s="295"/>
      <c r="O34" s="8"/>
    </row>
    <row r="35" spans="1:25" ht="66" customHeight="1" x14ac:dyDescent="0.3">
      <c r="A35" s="7"/>
      <c r="B35" s="314"/>
      <c r="C35" s="316">
        <v>3</v>
      </c>
      <c r="D35" s="316" t="s">
        <v>76</v>
      </c>
      <c r="E35" s="316" t="s">
        <v>77</v>
      </c>
      <c r="F35" s="338">
        <v>16</v>
      </c>
      <c r="G35" s="295" t="b">
        <v>1</v>
      </c>
      <c r="H35" s="165" t="b">
        <v>0</v>
      </c>
      <c r="I35" s="62" t="s">
        <v>67</v>
      </c>
      <c r="J35" s="312">
        <v>4494.8900000000003</v>
      </c>
      <c r="K35" s="321" t="s">
        <v>78</v>
      </c>
      <c r="L35" s="295" t="b">
        <v>0</v>
      </c>
      <c r="M35" s="300" t="s">
        <v>79</v>
      </c>
      <c r="N35" s="295" t="b">
        <v>0</v>
      </c>
      <c r="O35" s="8"/>
    </row>
    <row r="36" spans="1:25" ht="66" customHeight="1" x14ac:dyDescent="0.3">
      <c r="A36" s="7"/>
      <c r="B36" s="314"/>
      <c r="C36" s="316"/>
      <c r="D36" s="316"/>
      <c r="E36" s="316"/>
      <c r="F36" s="338"/>
      <c r="G36" s="295"/>
      <c r="H36" s="165" t="b">
        <v>1</v>
      </c>
      <c r="I36" s="62" t="s">
        <v>70</v>
      </c>
      <c r="J36" s="312"/>
      <c r="K36" s="321"/>
      <c r="L36" s="295"/>
      <c r="M36" s="302"/>
      <c r="N36" s="295"/>
      <c r="O36" s="8"/>
    </row>
    <row r="37" spans="1:25" ht="66" customHeight="1" x14ac:dyDescent="0.3">
      <c r="A37" s="7"/>
      <c r="B37" s="314"/>
      <c r="C37" s="316"/>
      <c r="D37" s="316"/>
      <c r="E37" s="316"/>
      <c r="F37" s="338"/>
      <c r="G37" s="295"/>
      <c r="H37" s="165" t="b">
        <v>0</v>
      </c>
      <c r="I37" s="58" t="s">
        <v>71</v>
      </c>
      <c r="J37" s="312"/>
      <c r="K37" s="321"/>
      <c r="L37" s="295"/>
      <c r="M37" s="302"/>
      <c r="N37" s="295"/>
      <c r="O37" s="8"/>
    </row>
    <row r="38" spans="1:25" ht="45" customHeight="1" x14ac:dyDescent="0.3">
      <c r="A38" s="7"/>
      <c r="B38" s="314"/>
      <c r="C38" s="316">
        <v>4</v>
      </c>
      <c r="D38" s="316" t="s">
        <v>80</v>
      </c>
      <c r="E38" s="316" t="s">
        <v>81</v>
      </c>
      <c r="F38" s="320">
        <v>12</v>
      </c>
      <c r="G38" s="295" t="b">
        <v>1</v>
      </c>
      <c r="H38" s="165" t="b">
        <v>0</v>
      </c>
      <c r="I38" s="62" t="s">
        <v>67</v>
      </c>
      <c r="J38" s="313">
        <v>3514.76</v>
      </c>
      <c r="K38" s="338">
        <v>81112200</v>
      </c>
      <c r="L38" s="295" t="b">
        <v>0</v>
      </c>
      <c r="M38" s="300" t="s">
        <v>82</v>
      </c>
      <c r="N38" s="295" t="b">
        <v>0</v>
      </c>
      <c r="O38" s="8"/>
    </row>
    <row r="39" spans="1:25" ht="45" customHeight="1" x14ac:dyDescent="0.3">
      <c r="A39" s="7"/>
      <c r="B39" s="314"/>
      <c r="C39" s="316"/>
      <c r="D39" s="316"/>
      <c r="E39" s="316"/>
      <c r="F39" s="320"/>
      <c r="G39" s="295"/>
      <c r="H39" s="165" t="b">
        <v>1</v>
      </c>
      <c r="I39" s="62" t="s">
        <v>70</v>
      </c>
      <c r="J39" s="313"/>
      <c r="K39" s="338"/>
      <c r="L39" s="295"/>
      <c r="M39" s="301"/>
      <c r="N39" s="295"/>
      <c r="O39" s="8"/>
    </row>
    <row r="40" spans="1:25" ht="45" customHeight="1" x14ac:dyDescent="0.3">
      <c r="A40" s="7"/>
      <c r="B40" s="314"/>
      <c r="C40" s="316"/>
      <c r="D40" s="316"/>
      <c r="E40" s="316"/>
      <c r="F40" s="320"/>
      <c r="G40" s="295"/>
      <c r="H40" s="165" t="b">
        <v>0</v>
      </c>
      <c r="I40" s="58" t="s">
        <v>71</v>
      </c>
      <c r="J40" s="313"/>
      <c r="K40" s="338"/>
      <c r="L40" s="295"/>
      <c r="M40" s="301"/>
      <c r="N40" s="295"/>
      <c r="O40" s="8"/>
    </row>
    <row r="41" spans="1:25" ht="30" customHeight="1" x14ac:dyDescent="0.3">
      <c r="A41" s="7"/>
      <c r="B41" s="68"/>
      <c r="C41" s="64"/>
      <c r="D41" s="64"/>
      <c r="E41" s="64"/>
      <c r="F41" s="64"/>
      <c r="G41" s="65"/>
      <c r="H41" s="158"/>
      <c r="I41" s="63" t="s">
        <v>83</v>
      </c>
      <c r="J41" s="153">
        <f>SUM(J29:J40)</f>
        <v>9574.52</v>
      </c>
      <c r="K41" s="347"/>
      <c r="L41" s="348"/>
      <c r="M41" s="173"/>
      <c r="N41" s="66"/>
      <c r="O41" s="67"/>
      <c r="P41" s="8"/>
    </row>
    <row r="42" spans="1:25" ht="30" customHeight="1" x14ac:dyDescent="0.3">
      <c r="B42" s="54"/>
      <c r="C42" s="54"/>
      <c r="D42" s="54"/>
      <c r="E42" s="54"/>
      <c r="F42" s="54"/>
      <c r="G42" s="55"/>
      <c r="H42" s="159"/>
      <c r="I42" s="73"/>
      <c r="J42" s="159"/>
      <c r="K42" s="73"/>
      <c r="L42" s="73"/>
      <c r="M42" s="174"/>
      <c r="N42" s="73"/>
      <c r="O42" s="73"/>
      <c r="P42" s="10"/>
      <c r="Q42" s="10"/>
      <c r="R42" s="10"/>
      <c r="S42" s="10"/>
      <c r="T42" s="10"/>
      <c r="U42" s="10"/>
      <c r="V42" s="10"/>
      <c r="W42" s="10"/>
      <c r="X42" s="10"/>
    </row>
    <row r="43" spans="1:25" ht="30" customHeight="1" x14ac:dyDescent="0.3">
      <c r="A43" s="7"/>
      <c r="B43" s="346" t="s">
        <v>84</v>
      </c>
      <c r="C43" s="346"/>
      <c r="D43" s="346"/>
      <c r="E43" s="346"/>
      <c r="F43" s="346"/>
      <c r="G43" s="346"/>
      <c r="H43" s="346"/>
      <c r="I43" s="346"/>
      <c r="J43" s="346"/>
      <c r="K43" s="346"/>
      <c r="L43" s="346"/>
      <c r="M43" s="346"/>
      <c r="N43" s="346"/>
      <c r="O43" s="346"/>
      <c r="P43" s="346"/>
      <c r="Q43" s="346"/>
      <c r="R43" s="346"/>
      <c r="S43" s="346"/>
      <c r="T43" s="346"/>
      <c r="U43" s="346"/>
      <c r="V43" s="346"/>
      <c r="W43" s="346"/>
      <c r="X43" s="346"/>
      <c r="Y43" s="8"/>
    </row>
    <row r="44" spans="1:25" ht="46.5" customHeight="1" x14ac:dyDescent="0.3">
      <c r="A44" s="7"/>
      <c r="B44" s="343" t="s">
        <v>85</v>
      </c>
      <c r="C44" s="101" t="s">
        <v>57</v>
      </c>
      <c r="D44" s="101" t="s">
        <v>86</v>
      </c>
      <c r="E44" s="101" t="s">
        <v>59</v>
      </c>
      <c r="F44" s="101" t="s">
        <v>87</v>
      </c>
      <c r="G44" s="101" t="s">
        <v>88</v>
      </c>
      <c r="H44" s="299" t="s">
        <v>89</v>
      </c>
      <c r="I44" s="299"/>
      <c r="J44" s="299" t="s">
        <v>90</v>
      </c>
      <c r="K44" s="299"/>
      <c r="L44" s="299" t="s">
        <v>91</v>
      </c>
      <c r="M44" s="299"/>
      <c r="N44" s="299" t="s">
        <v>92</v>
      </c>
      <c r="O44" s="299"/>
      <c r="P44" s="299" t="s">
        <v>93</v>
      </c>
      <c r="Q44" s="299"/>
      <c r="R44" s="101" t="s">
        <v>61</v>
      </c>
      <c r="S44" s="101" t="s">
        <v>60</v>
      </c>
      <c r="T44" s="101" t="s">
        <v>37</v>
      </c>
      <c r="U44" s="101" t="s">
        <v>38</v>
      </c>
      <c r="V44" s="101" t="s">
        <v>39</v>
      </c>
      <c r="W44" s="31" t="s">
        <v>94</v>
      </c>
      <c r="X44" s="8"/>
    </row>
    <row r="45" spans="1:25" ht="123" customHeight="1" x14ac:dyDescent="0.3">
      <c r="A45" s="7"/>
      <c r="B45" s="328"/>
      <c r="C45" s="13">
        <v>1</v>
      </c>
      <c r="D45" s="124" t="s">
        <v>95</v>
      </c>
      <c r="E45" s="124" t="s">
        <v>96</v>
      </c>
      <c r="F45" s="124" t="s">
        <v>97</v>
      </c>
      <c r="G45" s="141" t="s">
        <v>98</v>
      </c>
      <c r="H45" s="340"/>
      <c r="I45" s="340"/>
      <c r="J45" s="294"/>
      <c r="K45" s="294"/>
      <c r="L45" s="294" t="s">
        <v>99</v>
      </c>
      <c r="M45" s="294"/>
      <c r="N45" s="303"/>
      <c r="O45" s="303"/>
      <c r="P45" s="294" t="s">
        <v>100</v>
      </c>
      <c r="Q45" s="294"/>
      <c r="R45" s="11" t="b">
        <v>1</v>
      </c>
      <c r="S45" s="140">
        <v>13</v>
      </c>
      <c r="T45" s="11" t="b">
        <v>0</v>
      </c>
      <c r="U45" s="292" t="s">
        <v>101</v>
      </c>
      <c r="V45" s="11" t="b">
        <v>0</v>
      </c>
      <c r="W45" s="163" t="b">
        <v>0</v>
      </c>
      <c r="X45" s="8"/>
    </row>
    <row r="46" spans="1:25" ht="174.75" customHeight="1" x14ac:dyDescent="0.3">
      <c r="A46" s="7"/>
      <c r="B46" s="328"/>
      <c r="C46" s="13">
        <v>2</v>
      </c>
      <c r="D46" s="124" t="s">
        <v>102</v>
      </c>
      <c r="E46" s="124" t="s">
        <v>81</v>
      </c>
      <c r="F46" s="124" t="s">
        <v>20</v>
      </c>
      <c r="G46" s="141" t="s">
        <v>103</v>
      </c>
      <c r="H46" s="303" t="s">
        <v>104</v>
      </c>
      <c r="I46" s="303"/>
      <c r="J46" s="294"/>
      <c r="K46" s="294"/>
      <c r="L46" s="303"/>
      <c r="M46" s="303"/>
      <c r="N46" s="294" t="s">
        <v>105</v>
      </c>
      <c r="O46" s="294"/>
      <c r="P46" s="294" t="s">
        <v>100</v>
      </c>
      <c r="Q46" s="294"/>
      <c r="R46" s="11" t="b">
        <v>1</v>
      </c>
      <c r="S46" s="140">
        <v>37</v>
      </c>
      <c r="T46" s="11" t="b">
        <v>0</v>
      </c>
      <c r="U46" s="293"/>
      <c r="V46" s="11" t="b">
        <v>0</v>
      </c>
      <c r="W46" s="278" t="b">
        <v>0</v>
      </c>
      <c r="X46" s="8"/>
    </row>
    <row r="47" spans="1:25" ht="73.5" customHeight="1" x14ac:dyDescent="0.3">
      <c r="A47" s="7"/>
      <c r="B47" s="328"/>
      <c r="C47" s="13">
        <v>3</v>
      </c>
      <c r="D47" s="16"/>
      <c r="E47" s="15"/>
      <c r="F47" s="15"/>
      <c r="G47" s="20"/>
      <c r="H47" s="303"/>
      <c r="I47" s="303"/>
      <c r="J47" s="303"/>
      <c r="K47" s="303"/>
      <c r="L47" s="303"/>
      <c r="M47" s="303"/>
      <c r="N47" s="303"/>
      <c r="O47" s="303"/>
      <c r="P47" s="303"/>
      <c r="Q47" s="303"/>
      <c r="R47" s="11" t="b">
        <v>0</v>
      </c>
      <c r="S47" s="16"/>
      <c r="T47" s="11" t="b">
        <v>0</v>
      </c>
      <c r="U47" s="16"/>
      <c r="V47" s="11" t="b">
        <v>0</v>
      </c>
      <c r="W47" s="11" t="b">
        <v>0</v>
      </c>
      <c r="X47" s="8"/>
    </row>
    <row r="48" spans="1:25" ht="79.5" customHeight="1" x14ac:dyDescent="0.3">
      <c r="A48" s="7"/>
      <c r="B48" s="328"/>
      <c r="C48" s="13">
        <v>4</v>
      </c>
      <c r="D48" s="16"/>
      <c r="E48" s="15"/>
      <c r="F48" s="15"/>
      <c r="G48" s="20"/>
      <c r="H48" s="303"/>
      <c r="I48" s="303"/>
      <c r="J48" s="303"/>
      <c r="K48" s="303"/>
      <c r="L48" s="303"/>
      <c r="M48" s="303"/>
      <c r="N48" s="303"/>
      <c r="O48" s="303"/>
      <c r="P48" s="303"/>
      <c r="Q48" s="303"/>
      <c r="R48" s="11" t="b">
        <v>0</v>
      </c>
      <c r="S48" s="16"/>
      <c r="T48" s="11" t="b">
        <v>0</v>
      </c>
      <c r="U48" s="16"/>
      <c r="V48" s="11" t="b">
        <v>0</v>
      </c>
      <c r="W48" s="11" t="b">
        <v>0</v>
      </c>
      <c r="X48" s="8"/>
    </row>
    <row r="49" spans="1:24" ht="27.75" customHeight="1" x14ac:dyDescent="0.3">
      <c r="A49" s="7"/>
      <c r="B49" s="341"/>
      <c r="C49" s="342"/>
      <c r="D49" s="342"/>
      <c r="E49" s="342"/>
      <c r="F49" s="342"/>
      <c r="G49" s="342"/>
      <c r="H49" s="342"/>
      <c r="I49" s="342"/>
      <c r="J49" s="342"/>
      <c r="K49" s="29"/>
      <c r="L49" s="29"/>
      <c r="M49" s="29"/>
      <c r="N49" s="29"/>
      <c r="O49" s="78"/>
      <c r="P49" s="105"/>
      <c r="Q49" s="106"/>
      <c r="R49" s="105"/>
      <c r="S49" s="105"/>
      <c r="T49" s="105"/>
      <c r="U49" s="105"/>
      <c r="V49" s="105"/>
      <c r="W49" s="105"/>
      <c r="X49" s="12">
        <f>IF(
   AND(W45=TRUE, T45=FALSE, T46=FALSE, COUNTIF(W47:W48, TRUE)=0), 20,
   IF(
      AND(T45=TRUE, V45=TRUE, T46=FALSE, W45=TRUE, COUNTIF(W47:W48, TRUE)=0),
      20,
   IF(
      AND(T46=TRUE, V46=TRUE, W45=TRUE, COUNTIF(W47:W48, TRUE)=0),
      20,
    IF(
       AND(W45=TRUE, T47=FALSE, W47=TRUE, W48=FALSE), 15,
    IF(
       AND(W45=TRUE, T47=TRUE, V47=TRUE, W47=TRUE, W48=FALSE), 15,
       IF(
          AND(W45=TRUE, W47=TRUE, T48=FALSE, W48=TRUE), 10,
       IF(
          AND(W45=TRUE, W47=TRUE, T48=TRUE, V48=TRUE, W48=TRUE, R48=TRUE), 10,
         0
           )
          )
         )
        )
      )
   )
)</f>
        <v>0</v>
      </c>
    </row>
    <row r="50" spans="1:24" ht="32.25" customHeight="1" x14ac:dyDescent="0.3">
      <c r="A50" s="7"/>
      <c r="B50" s="343" t="s">
        <v>106</v>
      </c>
      <c r="C50" s="299" t="s">
        <v>32</v>
      </c>
      <c r="D50" s="299"/>
      <c r="E50" s="299"/>
      <c r="F50" s="299" t="s">
        <v>107</v>
      </c>
      <c r="G50" s="299"/>
      <c r="H50" s="31" t="s">
        <v>94</v>
      </c>
      <c r="I50" s="306" t="s">
        <v>13</v>
      </c>
      <c r="J50" s="306"/>
      <c r="K50" s="93"/>
      <c r="L50" s="49"/>
      <c r="M50" s="175"/>
      <c r="N50" s="49"/>
      <c r="O50" s="49"/>
      <c r="P50" s="49"/>
      <c r="Q50" s="49"/>
      <c r="R50" s="49"/>
      <c r="S50" s="49"/>
      <c r="T50" s="49"/>
      <c r="U50" s="49"/>
      <c r="V50" s="49"/>
      <c r="W50" s="49"/>
    </row>
    <row r="51" spans="1:24" ht="32.25" customHeight="1" x14ac:dyDescent="0.3">
      <c r="A51" s="7"/>
      <c r="B51" s="328"/>
      <c r="C51" s="288" t="s">
        <v>108</v>
      </c>
      <c r="D51" s="288"/>
      <c r="E51" s="288"/>
      <c r="F51" s="288" t="s">
        <v>109</v>
      </c>
      <c r="G51" s="288"/>
      <c r="H51" s="176" t="b">
        <v>0</v>
      </c>
      <c r="I51" s="325"/>
      <c r="J51" s="325"/>
      <c r="K51" s="8"/>
    </row>
    <row r="52" spans="1:24" ht="32.25" customHeight="1" x14ac:dyDescent="0.3">
      <c r="A52" s="7"/>
      <c r="B52" s="328"/>
      <c r="C52" s="288"/>
      <c r="D52" s="288"/>
      <c r="E52" s="288"/>
      <c r="F52" s="288" t="s">
        <v>110</v>
      </c>
      <c r="G52" s="288"/>
      <c r="H52" s="176" t="b">
        <v>0</v>
      </c>
      <c r="I52" s="325"/>
      <c r="J52" s="325"/>
      <c r="K52" s="8"/>
    </row>
    <row r="53" spans="1:24" ht="32.25" customHeight="1" x14ac:dyDescent="0.3">
      <c r="A53" s="7"/>
      <c r="B53" s="328"/>
      <c r="C53" s="288"/>
      <c r="D53" s="288"/>
      <c r="E53" s="288"/>
      <c r="F53" s="288" t="s">
        <v>111</v>
      </c>
      <c r="G53" s="288"/>
      <c r="H53" s="176" t="b">
        <v>1</v>
      </c>
      <c r="I53" s="325" t="s">
        <v>112</v>
      </c>
      <c r="J53" s="325"/>
      <c r="K53" s="8"/>
    </row>
    <row r="54" spans="1:24" ht="32.25" customHeight="1" x14ac:dyDescent="0.3">
      <c r="A54" s="7"/>
      <c r="B54" s="79"/>
      <c r="C54" s="75"/>
      <c r="D54" s="75"/>
      <c r="E54" s="75"/>
      <c r="F54" s="75"/>
      <c r="G54" s="76"/>
      <c r="H54" s="4">
        <f>IF(H51=TRUE, 5, IF(H52=TRUE, 10, IF(H53=TRUE, 20, 0)))</f>
        <v>20</v>
      </c>
      <c r="I54" s="77"/>
      <c r="J54" s="160"/>
    </row>
    <row r="55" spans="1:24" ht="32.25" customHeight="1" x14ac:dyDescent="0.3">
      <c r="A55" s="7"/>
      <c r="B55" s="25"/>
      <c r="C55" s="26"/>
      <c r="D55" s="26"/>
      <c r="E55" s="26"/>
      <c r="F55" s="26"/>
      <c r="G55" s="26"/>
      <c r="H55" s="28"/>
      <c r="I55" s="34"/>
    </row>
    <row r="56" spans="1:24" ht="32.25" customHeight="1" x14ac:dyDescent="0.3">
      <c r="A56" s="7"/>
      <c r="B56" s="328" t="s">
        <v>113</v>
      </c>
      <c r="C56" s="306" t="s">
        <v>32</v>
      </c>
      <c r="D56" s="306"/>
      <c r="E56" s="306"/>
      <c r="F56" s="306" t="s">
        <v>107</v>
      </c>
      <c r="G56" s="306"/>
      <c r="H56" s="18" t="s">
        <v>94</v>
      </c>
      <c r="I56" s="306" t="s">
        <v>13</v>
      </c>
      <c r="J56" s="306"/>
    </row>
    <row r="57" spans="1:24" ht="32.25" customHeight="1" x14ac:dyDescent="0.3">
      <c r="A57" s="7"/>
      <c r="B57" s="328"/>
      <c r="C57" s="288" t="s">
        <v>114</v>
      </c>
      <c r="D57" s="288"/>
      <c r="E57" s="288"/>
      <c r="F57" s="288" t="s">
        <v>115</v>
      </c>
      <c r="G57" s="288"/>
      <c r="H57" s="176" t="b">
        <v>0</v>
      </c>
      <c r="I57" s="325"/>
      <c r="J57" s="325"/>
    </row>
    <row r="58" spans="1:24" ht="32.25" customHeight="1" x14ac:dyDescent="0.3">
      <c r="A58" s="7"/>
      <c r="B58" s="328"/>
      <c r="C58" s="288"/>
      <c r="D58" s="288"/>
      <c r="E58" s="288"/>
      <c r="F58" s="288" t="s">
        <v>116</v>
      </c>
      <c r="G58" s="288"/>
      <c r="H58" s="176" t="b">
        <v>0</v>
      </c>
      <c r="I58" s="325"/>
      <c r="J58" s="325"/>
    </row>
    <row r="59" spans="1:24" ht="32.25" customHeight="1" x14ac:dyDescent="0.3">
      <c r="A59" s="7"/>
      <c r="B59" s="328"/>
      <c r="C59" s="288"/>
      <c r="D59" s="288"/>
      <c r="E59" s="288"/>
      <c r="F59" s="288" t="s">
        <v>117</v>
      </c>
      <c r="G59" s="288"/>
      <c r="H59" s="176" t="b">
        <v>1</v>
      </c>
      <c r="I59" s="325" t="s">
        <v>112</v>
      </c>
      <c r="J59" s="325"/>
    </row>
    <row r="60" spans="1:24" ht="32.25" customHeight="1" x14ac:dyDescent="0.3">
      <c r="A60" s="7"/>
      <c r="B60" s="79"/>
      <c r="C60" s="75"/>
      <c r="D60" s="75"/>
      <c r="E60" s="75"/>
      <c r="F60" s="75"/>
      <c r="G60" s="76"/>
      <c r="H60" s="4">
        <f>IF(H57=TRUE, 5, IF(H58=TRUE, 10, IF(H59=TRUE, 20, 0)))</f>
        <v>20</v>
      </c>
      <c r="I60" s="8"/>
    </row>
    <row r="61" spans="1:24" ht="32.25" customHeight="1" x14ac:dyDescent="0.3">
      <c r="A61" s="7"/>
      <c r="B61" s="25"/>
      <c r="C61" s="26"/>
      <c r="D61" s="26"/>
      <c r="E61" s="26"/>
      <c r="F61" s="26"/>
      <c r="G61" s="26"/>
      <c r="H61" s="28"/>
      <c r="I61" s="8"/>
      <c r="J61" s="154"/>
      <c r="K61" s="35"/>
      <c r="L61" s="35"/>
      <c r="M61" s="35"/>
      <c r="N61" s="36"/>
    </row>
    <row r="62" spans="1:24" ht="32.25" customHeight="1" x14ac:dyDescent="0.3">
      <c r="A62" s="7"/>
      <c r="B62" s="328" t="s">
        <v>118</v>
      </c>
      <c r="C62" s="306" t="s">
        <v>32</v>
      </c>
      <c r="D62" s="306"/>
      <c r="E62" s="306"/>
      <c r="F62" s="306"/>
      <c r="G62" s="306"/>
      <c r="H62" s="18" t="s">
        <v>94</v>
      </c>
      <c r="I62" s="306" t="s">
        <v>13</v>
      </c>
      <c r="J62" s="306"/>
    </row>
    <row r="63" spans="1:24" ht="32.25" customHeight="1" x14ac:dyDescent="0.3">
      <c r="A63" s="7"/>
      <c r="B63" s="328"/>
      <c r="C63" s="288" t="s">
        <v>119</v>
      </c>
      <c r="D63" s="288"/>
      <c r="E63" s="288"/>
      <c r="F63" s="288"/>
      <c r="G63" s="288"/>
      <c r="H63" s="176" t="b">
        <v>1</v>
      </c>
      <c r="I63" s="325" t="s">
        <v>120</v>
      </c>
      <c r="J63" s="325"/>
    </row>
    <row r="64" spans="1:24" ht="32.25" customHeight="1" x14ac:dyDescent="0.3">
      <c r="A64" s="7"/>
      <c r="B64" s="79"/>
      <c r="C64" s="75"/>
      <c r="D64" s="75"/>
      <c r="E64" s="75"/>
      <c r="F64" s="75"/>
      <c r="G64" s="76"/>
      <c r="H64" s="21">
        <f>IF(H63=TRUE,8.75,0)</f>
        <v>8.75</v>
      </c>
      <c r="I64" s="8"/>
    </row>
    <row r="65" spans="1:17" ht="32.25" customHeight="1" x14ac:dyDescent="0.3">
      <c r="A65" s="7"/>
      <c r="B65" s="25"/>
      <c r="C65" s="26"/>
      <c r="D65" s="26"/>
      <c r="E65" s="26"/>
      <c r="F65" s="26"/>
      <c r="G65" s="26"/>
      <c r="H65" s="28"/>
      <c r="I65" s="8"/>
      <c r="J65" s="154"/>
      <c r="K65" s="35"/>
      <c r="L65" s="35"/>
      <c r="M65" s="35"/>
    </row>
    <row r="66" spans="1:17" ht="39.75" customHeight="1" x14ac:dyDescent="0.3">
      <c r="A66" s="7"/>
      <c r="B66" s="335" t="s">
        <v>121</v>
      </c>
      <c r="C66" s="335"/>
      <c r="D66" s="335"/>
      <c r="E66" s="335"/>
      <c r="F66" s="335"/>
      <c r="G66" s="335"/>
      <c r="H66" s="150">
        <f>SUM(X49,H54,H60,H64)</f>
        <v>48.75</v>
      </c>
      <c r="I66" s="8"/>
    </row>
    <row r="67" spans="1:17" ht="30" customHeight="1" x14ac:dyDescent="0.3">
      <c r="B67" s="74"/>
      <c r="C67" s="74"/>
      <c r="D67" s="74"/>
      <c r="E67" s="74"/>
      <c r="F67" s="74"/>
      <c r="G67" s="74"/>
      <c r="H67" s="168"/>
      <c r="J67" s="154"/>
      <c r="K67" s="33"/>
      <c r="L67" s="33"/>
      <c r="M67" s="136"/>
      <c r="N67" s="33"/>
    </row>
    <row r="68" spans="1:17" ht="30" customHeight="1" x14ac:dyDescent="0.3">
      <c r="B68" s="80"/>
      <c r="C68" s="80"/>
      <c r="D68" s="80"/>
      <c r="E68" s="80"/>
      <c r="F68" s="80"/>
      <c r="G68" s="80"/>
      <c r="H68" s="161"/>
      <c r="I68" s="10"/>
      <c r="J68" s="161"/>
      <c r="K68" s="33"/>
      <c r="L68" s="33"/>
      <c r="M68" s="136"/>
      <c r="N68" s="33"/>
      <c r="O68" s="33"/>
      <c r="P68" s="33"/>
      <c r="Q68" s="33"/>
    </row>
    <row r="69" spans="1:17" ht="30" customHeight="1" x14ac:dyDescent="0.3">
      <c r="A69" s="7"/>
      <c r="B69" s="345" t="s">
        <v>122</v>
      </c>
      <c r="C69" s="345"/>
      <c r="D69" s="345"/>
      <c r="E69" s="345"/>
      <c r="F69" s="345"/>
      <c r="G69" s="345"/>
      <c r="H69" s="345"/>
      <c r="I69" s="345"/>
      <c r="J69" s="345"/>
      <c r="K69" s="8"/>
    </row>
    <row r="70" spans="1:17" ht="30" customHeight="1" x14ac:dyDescent="0.3">
      <c r="A70" s="7"/>
      <c r="B70" s="328" t="s">
        <v>123</v>
      </c>
      <c r="C70" s="334" t="s">
        <v>124</v>
      </c>
      <c r="D70" s="334"/>
      <c r="E70" s="334"/>
      <c r="F70" s="334"/>
      <c r="G70" s="334"/>
      <c r="H70" s="18" t="s">
        <v>94</v>
      </c>
      <c r="I70" s="306" t="s">
        <v>13</v>
      </c>
      <c r="J70" s="306"/>
    </row>
    <row r="71" spans="1:17" ht="66.75" customHeight="1" x14ac:dyDescent="0.3">
      <c r="A71" s="7"/>
      <c r="B71" s="328"/>
      <c r="C71" s="333" t="s">
        <v>125</v>
      </c>
      <c r="D71" s="333"/>
      <c r="E71" s="333"/>
      <c r="F71" s="333"/>
      <c r="G71" s="333"/>
      <c r="H71" s="176" t="b">
        <v>0</v>
      </c>
      <c r="I71" s="325"/>
      <c r="J71" s="325"/>
    </row>
    <row r="72" spans="1:17" ht="63" customHeight="1" x14ac:dyDescent="0.3">
      <c r="A72" s="7"/>
      <c r="B72" s="328"/>
      <c r="C72" s="333" t="s">
        <v>126</v>
      </c>
      <c r="D72" s="333"/>
      <c r="E72" s="333"/>
      <c r="F72" s="333"/>
      <c r="G72" s="333"/>
      <c r="H72" s="176" t="b">
        <v>1</v>
      </c>
      <c r="I72" s="325" t="s">
        <v>127</v>
      </c>
      <c r="J72" s="325"/>
    </row>
    <row r="73" spans="1:17" ht="30" customHeight="1" x14ac:dyDescent="0.3">
      <c r="A73" s="7"/>
      <c r="B73" s="329"/>
      <c r="C73" s="330"/>
      <c r="D73" s="330"/>
      <c r="E73" s="330"/>
      <c r="F73" s="330"/>
      <c r="G73" s="331"/>
      <c r="H73" s="4">
        <f>IF(H71=TRUE, 5, IF(H72=TRUE, 10, 0))</f>
        <v>10</v>
      </c>
      <c r="I73" s="8"/>
    </row>
    <row r="74" spans="1:17" ht="30" customHeight="1" x14ac:dyDescent="0.3">
      <c r="A74" s="7"/>
      <c r="B74" s="25"/>
      <c r="C74" s="23"/>
      <c r="D74" s="23"/>
      <c r="E74" s="23"/>
      <c r="F74" s="23"/>
      <c r="G74" s="23"/>
      <c r="H74" s="177"/>
      <c r="I74" s="8"/>
    </row>
    <row r="75" spans="1:17" ht="44.25" customHeight="1" x14ac:dyDescent="0.3">
      <c r="A75" s="7"/>
      <c r="B75" s="328" t="s">
        <v>128</v>
      </c>
      <c r="C75" s="334" t="s">
        <v>129</v>
      </c>
      <c r="D75" s="334"/>
      <c r="E75" s="334"/>
      <c r="F75" s="334"/>
      <c r="G75" s="22" t="s">
        <v>130</v>
      </c>
      <c r="H75" s="18" t="s">
        <v>94</v>
      </c>
      <c r="I75" s="306" t="s">
        <v>13</v>
      </c>
      <c r="J75" s="306"/>
    </row>
    <row r="76" spans="1:17" ht="30" customHeight="1" x14ac:dyDescent="0.3">
      <c r="A76" s="7"/>
      <c r="B76" s="328"/>
      <c r="C76" s="288" t="s">
        <v>131</v>
      </c>
      <c r="D76" s="288"/>
      <c r="E76" s="288"/>
      <c r="F76" s="288"/>
      <c r="G76" s="19">
        <v>1</v>
      </c>
      <c r="H76" s="176" t="b">
        <v>0</v>
      </c>
      <c r="I76" s="325"/>
      <c r="J76" s="325"/>
    </row>
    <row r="77" spans="1:17" ht="30" customHeight="1" x14ac:dyDescent="0.3">
      <c r="A77" s="7"/>
      <c r="B77" s="328"/>
      <c r="C77" s="288" t="s">
        <v>132</v>
      </c>
      <c r="D77" s="288"/>
      <c r="E77" s="288"/>
      <c r="F77" s="288"/>
      <c r="G77" s="19">
        <v>2</v>
      </c>
      <c r="H77" s="176" t="b">
        <v>0</v>
      </c>
      <c r="I77" s="325"/>
      <c r="J77" s="325"/>
    </row>
    <row r="78" spans="1:17" ht="30" customHeight="1" x14ac:dyDescent="0.3">
      <c r="A78" s="7"/>
      <c r="B78" s="328"/>
      <c r="C78" s="288" t="s">
        <v>133</v>
      </c>
      <c r="D78" s="288"/>
      <c r="E78" s="288"/>
      <c r="F78" s="288"/>
      <c r="G78" s="19">
        <v>3</v>
      </c>
      <c r="H78" s="176" t="b">
        <v>0</v>
      </c>
      <c r="I78" s="325"/>
      <c r="J78" s="325"/>
    </row>
    <row r="79" spans="1:17" ht="30" customHeight="1" x14ac:dyDescent="0.3">
      <c r="A79" s="7"/>
      <c r="B79" s="328"/>
      <c r="C79" s="288" t="s">
        <v>134</v>
      </c>
      <c r="D79" s="288"/>
      <c r="E79" s="288"/>
      <c r="F79" s="288"/>
      <c r="G79" s="19">
        <v>4</v>
      </c>
      <c r="H79" s="176" t="b">
        <v>0</v>
      </c>
      <c r="I79" s="336"/>
      <c r="J79" s="337"/>
      <c r="K79" s="8"/>
    </row>
    <row r="80" spans="1:17" ht="30" customHeight="1" x14ac:dyDescent="0.3">
      <c r="A80" s="7"/>
      <c r="B80" s="328"/>
      <c r="C80" s="288" t="s">
        <v>135</v>
      </c>
      <c r="D80" s="288"/>
      <c r="E80" s="288"/>
      <c r="F80" s="288"/>
      <c r="G80" s="19">
        <v>5</v>
      </c>
      <c r="H80" s="176" t="b">
        <v>0</v>
      </c>
      <c r="I80" s="336"/>
      <c r="J80" s="337"/>
      <c r="K80" s="8"/>
    </row>
    <row r="81" spans="1:17" ht="30" customHeight="1" x14ac:dyDescent="0.3">
      <c r="A81" s="7"/>
      <c r="B81" s="329"/>
      <c r="C81" s="330"/>
      <c r="D81" s="330"/>
      <c r="E81" s="330"/>
      <c r="F81" s="330"/>
      <c r="G81" s="331"/>
      <c r="H81" s="4">
        <f>IF(H76=TRUE, 1, IF(H77=TRUE, 1, IF(H78=TRUE, 1, IF(H79=TRUE, 1, IF(H80=TRUE, 1, 0)))))</f>
        <v>0</v>
      </c>
      <c r="I81" s="93"/>
      <c r="J81" s="160"/>
    </row>
    <row r="82" spans="1:17" ht="30" customHeight="1" x14ac:dyDescent="0.3">
      <c r="A82" s="7"/>
      <c r="B82" s="25"/>
      <c r="C82" s="23"/>
      <c r="D82" s="23"/>
      <c r="E82" s="23"/>
      <c r="F82" s="23"/>
      <c r="G82" s="23"/>
      <c r="H82" s="177"/>
      <c r="I82" s="8"/>
    </row>
    <row r="83" spans="1:17" ht="30" customHeight="1" x14ac:dyDescent="0.3">
      <c r="A83" s="7"/>
      <c r="B83" s="328" t="s">
        <v>136</v>
      </c>
      <c r="C83" s="334" t="s">
        <v>137</v>
      </c>
      <c r="D83" s="334"/>
      <c r="E83" s="334"/>
      <c r="F83" s="334"/>
      <c r="G83" s="334"/>
      <c r="H83" s="18" t="s">
        <v>94</v>
      </c>
      <c r="I83" s="306" t="s">
        <v>13</v>
      </c>
      <c r="J83" s="306"/>
    </row>
    <row r="84" spans="1:17" ht="47.25" customHeight="1" x14ac:dyDescent="0.3">
      <c r="A84" s="7"/>
      <c r="B84" s="328"/>
      <c r="C84" s="332" t="s">
        <v>138</v>
      </c>
      <c r="D84" s="332"/>
      <c r="E84" s="332"/>
      <c r="F84" s="332"/>
      <c r="G84" s="332"/>
      <c r="H84" s="176" t="b">
        <v>1</v>
      </c>
      <c r="I84" s="344" t="s">
        <v>139</v>
      </c>
      <c r="J84" s="344"/>
    </row>
    <row r="85" spans="1:17" ht="30" customHeight="1" x14ac:dyDescent="0.3">
      <c r="A85" s="7"/>
      <c r="B85" s="329"/>
      <c r="C85" s="330"/>
      <c r="D85" s="330"/>
      <c r="E85" s="330"/>
      <c r="F85" s="330"/>
      <c r="G85" s="331"/>
      <c r="H85" s="4">
        <f>IF(H84=TRUE,0.25,0)</f>
        <v>0.25</v>
      </c>
      <c r="I85" s="8"/>
    </row>
    <row r="86" spans="1:17" ht="30" customHeight="1" x14ac:dyDescent="0.3">
      <c r="A86" s="7"/>
      <c r="B86" s="25"/>
      <c r="C86" s="23"/>
      <c r="D86" s="23"/>
      <c r="E86" s="23"/>
      <c r="F86" s="23"/>
      <c r="G86" s="23"/>
      <c r="H86" s="177"/>
      <c r="I86" s="8"/>
    </row>
    <row r="87" spans="1:17" ht="30" customHeight="1" x14ac:dyDescent="0.3">
      <c r="A87" s="7"/>
      <c r="B87" s="327" t="s">
        <v>121</v>
      </c>
      <c r="C87" s="327"/>
      <c r="D87" s="327"/>
      <c r="E87" s="327"/>
      <c r="F87" s="327"/>
      <c r="G87" s="327"/>
      <c r="H87" s="150">
        <f>SUM(H73,H81,H85)</f>
        <v>10.25</v>
      </c>
      <c r="I87" s="8"/>
    </row>
    <row r="88" spans="1:17" ht="30" customHeight="1" x14ac:dyDescent="0.3">
      <c r="B88" s="81"/>
      <c r="C88" s="81"/>
      <c r="D88" s="81"/>
      <c r="E88" s="81"/>
      <c r="F88" s="81"/>
      <c r="G88" s="81"/>
      <c r="H88" s="55"/>
    </row>
    <row r="89" spans="1:17" ht="30" customHeight="1" x14ac:dyDescent="0.3">
      <c r="A89" s="7"/>
      <c r="B89" s="326" t="s">
        <v>140</v>
      </c>
      <c r="C89" s="326"/>
      <c r="D89" s="326"/>
      <c r="E89" s="326"/>
      <c r="F89" s="326"/>
      <c r="G89" s="326"/>
      <c r="H89" s="176" t="b">
        <v>0</v>
      </c>
      <c r="I89" s="306" t="s">
        <v>13</v>
      </c>
      <c r="J89" s="306"/>
    </row>
    <row r="90" spans="1:17" ht="30" customHeight="1" x14ac:dyDescent="0.3">
      <c r="A90" s="7"/>
      <c r="B90" s="335" t="s">
        <v>141</v>
      </c>
      <c r="C90" s="335"/>
      <c r="D90" s="335"/>
      <c r="E90" s="335"/>
      <c r="F90" s="335"/>
      <c r="G90" s="335"/>
      <c r="H90" s="150">
        <f>IF(H89=TRUE,
   ROUND(SUM(H66, H87)*0.98, 2),
   ROUND(SUM(H66, H87), 2)
)</f>
        <v>59</v>
      </c>
      <c r="I90" s="325"/>
      <c r="J90" s="325"/>
    </row>
    <row r="91" spans="1:17" ht="30" customHeight="1" x14ac:dyDescent="0.3">
      <c r="B91" s="82"/>
      <c r="C91" s="82"/>
      <c r="D91" s="82"/>
      <c r="E91" s="82"/>
      <c r="F91" s="82"/>
      <c r="G91" s="82"/>
      <c r="H91" s="168"/>
    </row>
    <row r="92" spans="1:17" ht="30" customHeight="1" x14ac:dyDescent="0.3">
      <c r="B92" s="32"/>
      <c r="C92" s="32"/>
      <c r="D92" s="32"/>
      <c r="E92" s="32"/>
      <c r="F92" s="32"/>
      <c r="G92" s="32"/>
      <c r="H92" s="154"/>
    </row>
    <row r="93" spans="1:17" ht="30" customHeight="1" x14ac:dyDescent="0.3">
      <c r="B93" s="32"/>
      <c r="C93" s="32"/>
      <c r="D93" s="32"/>
      <c r="E93" s="32"/>
      <c r="F93" s="32"/>
      <c r="G93" s="32"/>
      <c r="H93" s="154"/>
      <c r="J93" s="154"/>
      <c r="K93" s="32"/>
      <c r="L93" s="32"/>
      <c r="M93" s="169"/>
      <c r="N93" s="32"/>
      <c r="O93" s="32"/>
      <c r="P93" s="32"/>
      <c r="Q93" s="32"/>
    </row>
    <row r="94" spans="1:17" ht="24.75" customHeight="1" x14ac:dyDescent="0.3">
      <c r="B94" s="32"/>
      <c r="C94" s="32"/>
      <c r="D94" s="32"/>
      <c r="E94" s="32"/>
      <c r="F94" s="32"/>
      <c r="G94" s="32"/>
      <c r="H94" s="154"/>
      <c r="J94" s="154"/>
      <c r="K94" s="32"/>
      <c r="L94" s="32"/>
      <c r="M94" s="169"/>
      <c r="N94" s="32"/>
      <c r="O94" s="32"/>
      <c r="P94" s="32"/>
      <c r="Q94" s="32"/>
    </row>
  </sheetData>
  <dataConsolidate/>
  <mergeCells count="157">
    <mergeCell ref="N47:O47"/>
    <mergeCell ref="N48:O48"/>
    <mergeCell ref="B43:X43"/>
    <mergeCell ref="K41:L41"/>
    <mergeCell ref="C22:E22"/>
    <mergeCell ref="H46:I46"/>
    <mergeCell ref="H47:I47"/>
    <mergeCell ref="H48:I48"/>
    <mergeCell ref="J44:K44"/>
    <mergeCell ref="J45:K45"/>
    <mergeCell ref="J46:K46"/>
    <mergeCell ref="J47:K47"/>
    <mergeCell ref="J48:K48"/>
    <mergeCell ref="L44:M44"/>
    <mergeCell ref="L45:M45"/>
    <mergeCell ref="L46:M46"/>
    <mergeCell ref="L47:M47"/>
    <mergeCell ref="L48:M48"/>
    <mergeCell ref="K38:K40"/>
    <mergeCell ref="L38:L40"/>
    <mergeCell ref="N38:N40"/>
    <mergeCell ref="P47:Q47"/>
    <mergeCell ref="P48:Q48"/>
    <mergeCell ref="P46:Q46"/>
    <mergeCell ref="I83:J83"/>
    <mergeCell ref="I84:J84"/>
    <mergeCell ref="I89:J89"/>
    <mergeCell ref="I90:J90"/>
    <mergeCell ref="I62:J62"/>
    <mergeCell ref="I63:J63"/>
    <mergeCell ref="I70:J70"/>
    <mergeCell ref="I71:J71"/>
    <mergeCell ref="I72:J72"/>
    <mergeCell ref="B69:J69"/>
    <mergeCell ref="I75:J75"/>
    <mergeCell ref="I76:J76"/>
    <mergeCell ref="I77:J77"/>
    <mergeCell ref="C83:G83"/>
    <mergeCell ref="C70:G70"/>
    <mergeCell ref="C71:G71"/>
    <mergeCell ref="B90:G90"/>
    <mergeCell ref="C76:F76"/>
    <mergeCell ref="C77:F77"/>
    <mergeCell ref="C78:F78"/>
    <mergeCell ref="C79:F79"/>
    <mergeCell ref="I50:J50"/>
    <mergeCell ref="I51:J51"/>
    <mergeCell ref="I52:J52"/>
    <mergeCell ref="I53:J53"/>
    <mergeCell ref="B28:B40"/>
    <mergeCell ref="C29:C31"/>
    <mergeCell ref="D29:D31"/>
    <mergeCell ref="E29:E31"/>
    <mergeCell ref="F29:F31"/>
    <mergeCell ref="G29:G31"/>
    <mergeCell ref="H28:I28"/>
    <mergeCell ref="C32:C34"/>
    <mergeCell ref="C35:C37"/>
    <mergeCell ref="D32:D34"/>
    <mergeCell ref="E32:E34"/>
    <mergeCell ref="F32:F34"/>
    <mergeCell ref="D35:D37"/>
    <mergeCell ref="E35:E37"/>
    <mergeCell ref="H44:I44"/>
    <mergeCell ref="H45:I45"/>
    <mergeCell ref="B49:J49"/>
    <mergeCell ref="B44:B48"/>
    <mergeCell ref="B50:B53"/>
    <mergeCell ref="F51:G51"/>
    <mergeCell ref="F56:G56"/>
    <mergeCell ref="F57:G57"/>
    <mergeCell ref="F58:G58"/>
    <mergeCell ref="F59:G59"/>
    <mergeCell ref="F35:F37"/>
    <mergeCell ref="C56:E56"/>
    <mergeCell ref="C57:E59"/>
    <mergeCell ref="F52:G52"/>
    <mergeCell ref="F53:G53"/>
    <mergeCell ref="F50:G50"/>
    <mergeCell ref="C50:E50"/>
    <mergeCell ref="C51:E53"/>
    <mergeCell ref="C38:C40"/>
    <mergeCell ref="D38:D40"/>
    <mergeCell ref="I56:J56"/>
    <mergeCell ref="I57:J57"/>
    <mergeCell ref="I58:J58"/>
    <mergeCell ref="I59:J59"/>
    <mergeCell ref="B89:G89"/>
    <mergeCell ref="B87:G87"/>
    <mergeCell ref="B83:B84"/>
    <mergeCell ref="B73:G73"/>
    <mergeCell ref="B75:B80"/>
    <mergeCell ref="B62:B63"/>
    <mergeCell ref="B70:B72"/>
    <mergeCell ref="C84:G84"/>
    <mergeCell ref="B81:G81"/>
    <mergeCell ref="C72:G72"/>
    <mergeCell ref="C75:F75"/>
    <mergeCell ref="B56:B59"/>
    <mergeCell ref="B85:G85"/>
    <mergeCell ref="C80:F80"/>
    <mergeCell ref="C62:G62"/>
    <mergeCell ref="C63:G63"/>
    <mergeCell ref="B66:G66"/>
    <mergeCell ref="I78:J78"/>
    <mergeCell ref="I79:J79"/>
    <mergeCell ref="I80:J80"/>
    <mergeCell ref="K29:K31"/>
    <mergeCell ref="C15:F15"/>
    <mergeCell ref="C16:F17"/>
    <mergeCell ref="G16:G17"/>
    <mergeCell ref="E38:E40"/>
    <mergeCell ref="F38:F40"/>
    <mergeCell ref="G38:G40"/>
    <mergeCell ref="G35:G37"/>
    <mergeCell ref="K35:K37"/>
    <mergeCell ref="K32:K34"/>
    <mergeCell ref="G32:G34"/>
    <mergeCell ref="C21:E21"/>
    <mergeCell ref="C18:D18"/>
    <mergeCell ref="C26:D26"/>
    <mergeCell ref="C25:D25"/>
    <mergeCell ref="B1:J1"/>
    <mergeCell ref="B2:J2"/>
    <mergeCell ref="B3:J3"/>
    <mergeCell ref="C6:G6"/>
    <mergeCell ref="J29:J31"/>
    <mergeCell ref="J32:J34"/>
    <mergeCell ref="J35:J37"/>
    <mergeCell ref="J38:J40"/>
    <mergeCell ref="C12:G12"/>
    <mergeCell ref="C11:G11"/>
    <mergeCell ref="B15:B17"/>
    <mergeCell ref="U45:U46"/>
    <mergeCell ref="N46:O46"/>
    <mergeCell ref="L29:L31"/>
    <mergeCell ref="M29:M31"/>
    <mergeCell ref="N29:N31"/>
    <mergeCell ref="C7:G7"/>
    <mergeCell ref="C8:G8"/>
    <mergeCell ref="C9:G9"/>
    <mergeCell ref="C10:G10"/>
    <mergeCell ref="P44:Q44"/>
    <mergeCell ref="P45:Q45"/>
    <mergeCell ref="M38:M40"/>
    <mergeCell ref="M32:M34"/>
    <mergeCell ref="L32:L34"/>
    <mergeCell ref="N32:N34"/>
    <mergeCell ref="L35:L37"/>
    <mergeCell ref="N35:N37"/>
    <mergeCell ref="M35:M37"/>
    <mergeCell ref="N44:O44"/>
    <mergeCell ref="N45:O45"/>
    <mergeCell ref="C24:D24"/>
    <mergeCell ref="C20:E20"/>
    <mergeCell ref="B19:E19"/>
    <mergeCell ref="B24:B26"/>
  </mergeCells>
  <phoneticPr fontId="2" type="noConversion"/>
  <conditionalFormatting sqref="G27 G41:G42 G18 G16 G20:G25">
    <cfRule type="cellIs" dxfId="205" priority="84" operator="equal">
      <formula>"NO CUMPLE"</formula>
    </cfRule>
    <cfRule type="cellIs" dxfId="204" priority="85" operator="equal">
      <formula>"CUMPLE"</formula>
    </cfRule>
  </conditionalFormatting>
  <conditionalFormatting sqref="H71:H72 H76:H80 H84">
    <cfRule type="cellIs" dxfId="203" priority="42" operator="equal">
      <formula>TRUE</formula>
    </cfRule>
    <cfRule type="cellIs" dxfId="202" priority="43" operator="equal">
      <formula>TRUE</formula>
    </cfRule>
    <cfRule type="cellIs" dxfId="201" priority="44" operator="equal">
      <formula>"VERDADERO="</formula>
    </cfRule>
  </conditionalFormatting>
  <conditionalFormatting sqref="H89">
    <cfRule type="cellIs" dxfId="200" priority="23" operator="equal">
      <formula>TRUE</formula>
    </cfRule>
  </conditionalFormatting>
  <conditionalFormatting sqref="W45:W48">
    <cfRule type="cellIs" dxfId="199" priority="75" operator="equal">
      <formula>TRUE</formula>
    </cfRule>
    <cfRule type="cellIs" dxfId="198" priority="82" operator="equal">
      <formula>TRUE</formula>
    </cfRule>
    <cfRule type="cellIs" dxfId="197" priority="83" operator="equal">
      <formula>"VERDADERO="</formula>
    </cfRule>
  </conditionalFormatting>
  <conditionalFormatting sqref="H51:H53">
    <cfRule type="cellIs" dxfId="196" priority="64" operator="equal">
      <formula>TRUE</formula>
    </cfRule>
    <cfRule type="cellIs" dxfId="195" priority="71" operator="equal">
      <formula>TRUE</formula>
    </cfRule>
    <cfRule type="cellIs" dxfId="194" priority="72" operator="equal">
      <formula>"VERDADERO="</formula>
    </cfRule>
  </conditionalFormatting>
  <conditionalFormatting sqref="H57:H59">
    <cfRule type="cellIs" dxfId="193" priority="59" operator="equal">
      <formula>TRUE</formula>
    </cfRule>
    <cfRule type="cellIs" dxfId="192" priority="60" operator="equal">
      <formula>TRUE</formula>
    </cfRule>
    <cfRule type="cellIs" dxfId="191" priority="61" operator="equal">
      <formula>"VERDADERO="</formula>
    </cfRule>
  </conditionalFormatting>
  <conditionalFormatting sqref="H63">
    <cfRule type="cellIs" dxfId="190" priority="56" operator="equal">
      <formula>TRUE</formula>
    </cfRule>
    <cfRule type="cellIs" dxfId="189" priority="57" operator="equal">
      <formula>TRUE</formula>
    </cfRule>
    <cfRule type="cellIs" dxfId="188" priority="58" operator="equal">
      <formula>"VERDADERO="</formula>
    </cfRule>
  </conditionalFormatting>
  <conditionalFormatting sqref="R45:R48 G29 G35 G38 L29 N29 N32 N35 N38 G32 L32 L35 L38">
    <cfRule type="cellIs" dxfId="187" priority="22" operator="equal">
      <formula>TRUE</formula>
    </cfRule>
  </conditionalFormatting>
  <conditionalFormatting sqref="T45:T48">
    <cfRule type="cellIs" dxfId="186" priority="21" operator="equal">
      <formula>TRUE</formula>
    </cfRule>
  </conditionalFormatting>
  <conditionalFormatting sqref="T45:T48">
    <cfRule type="cellIs" dxfId="185" priority="20" operator="equal">
      <formula>TRUE</formula>
    </cfRule>
  </conditionalFormatting>
  <conditionalFormatting sqref="V45:V48">
    <cfRule type="cellIs" dxfId="184" priority="17" operator="equal">
      <formula>TRUE</formula>
    </cfRule>
  </conditionalFormatting>
  <conditionalFormatting sqref="E25:E26">
    <cfRule type="cellIs" dxfId="183" priority="9" operator="equal">
      <formula>TRUE</formula>
    </cfRule>
  </conditionalFormatting>
  <conditionalFormatting sqref="H29:H40">
    <cfRule type="cellIs" dxfId="182" priority="8" operator="equal">
      <formula>TRUE</formula>
    </cfRule>
  </conditionalFormatting>
  <conditionalFormatting sqref="L29:L40">
    <cfRule type="cellIs" dxfId="181" priority="7" operator="equal">
      <formula>TRUE</formula>
    </cfRule>
  </conditionalFormatting>
  <conditionalFormatting sqref="G15">
    <cfRule type="expression" dxfId="180" priority="5">
      <formula>G15="HABILITADO"</formula>
    </cfRule>
    <cfRule type="cellIs" dxfId="179" priority="6" operator="equal">
      <formula>HABILITADO</formula>
    </cfRule>
  </conditionalFormatting>
  <conditionalFormatting sqref="I20">
    <cfRule type="cellIs" dxfId="178" priority="4" operator="equal">
      <formula>TRUE</formula>
    </cfRule>
  </conditionalFormatting>
  <conditionalFormatting sqref="I21:I22">
    <cfRule type="cellIs" dxfId="177" priority="3" operator="equal">
      <formula>TRUE</formula>
    </cfRule>
  </conditionalFormatting>
  <conditionalFormatting sqref="K20">
    <cfRule type="cellIs" dxfId="176" priority="2" operator="equal">
      <formula>TRUE</formula>
    </cfRule>
  </conditionalFormatting>
  <conditionalFormatting sqref="K21:K22">
    <cfRule type="cellIs" dxfId="175" priority="1" operator="equal">
      <formula>TRUE</formula>
    </cfRule>
  </conditionalFormatting>
  <dataValidations count="4">
    <dataValidation type="custom" allowBlank="1" showInputMessage="1" showErrorMessage="1" sqref="H29 H38 H35 H32" xr:uid="{8B0AD356-478A-405B-A36A-81670088CCAC}">
      <formula1>G29=TRUE</formula1>
    </dataValidation>
    <dataValidation type="custom" allowBlank="1" showInputMessage="1" showErrorMessage="1" sqref="H30 H36 H33 H39" xr:uid="{1383C3B3-3B35-4AE1-964D-6192747C031E}">
      <formula1>G29=TRUE</formula1>
    </dataValidation>
    <dataValidation type="custom" allowBlank="1" showInputMessage="1" showErrorMessage="1" sqref="H31 H40 H37 H34" xr:uid="{52DAAC06-C2E1-453F-8330-A6C553CCBF64}">
      <formula1>G29=TRUE</formula1>
    </dataValidation>
    <dataValidation type="list" allowBlank="1" showInputMessage="1" showErrorMessage="1" sqref="H45:Q48" xr:uid="{44B37C8F-BE85-4691-952F-59A1A0AFFFBC}">
      <formula1>Componentes</formula1>
    </dataValidation>
  </dataValidations>
  <hyperlinks>
    <hyperlink ref="C10:G10" r:id="rId1" display="luisb@ariapsw.co" xr:uid="{5AB8F037-3F36-424C-BE33-6BDA20C84913}"/>
  </hyperlinks>
  <pageMargins left="0.7" right="0.7" top="0.75" bottom="0.75" header="0.3" footer="0.3"/>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3FBD473-4880-47A3-AF1B-1C8F058AAFA1}">
          <x14:formula1>
            <xm:f>Configuración!$E$2:$E$4</xm:f>
          </x14:formula1>
          <xm:sqref>G20:G22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76FBA-1E2D-4DAA-BB22-9600445594D5}">
  <sheetPr codeName="Hoja8"/>
  <dimension ref="E1:G7"/>
  <sheetViews>
    <sheetView workbookViewId="0">
      <selection activeCell="G5" sqref="G1:G5"/>
    </sheetView>
  </sheetViews>
  <sheetFormatPr baseColWidth="10" defaultColWidth="9.33203125" defaultRowHeight="14.4" x14ac:dyDescent="0.3"/>
  <cols>
    <col min="5" max="5" width="17.6640625" customWidth="1"/>
    <col min="6" max="6" width="7.33203125" customWidth="1"/>
    <col min="7" max="7" width="91.33203125" customWidth="1"/>
  </cols>
  <sheetData>
    <row r="1" spans="5:7" ht="45" customHeight="1" x14ac:dyDescent="0.3">
      <c r="E1" s="5" t="s">
        <v>142</v>
      </c>
      <c r="G1" s="30" t="s">
        <v>143</v>
      </c>
    </row>
    <row r="2" spans="5:7" ht="45" customHeight="1" x14ac:dyDescent="0.3">
      <c r="E2" t="s">
        <v>144</v>
      </c>
      <c r="G2" s="30" t="s">
        <v>145</v>
      </c>
    </row>
    <row r="3" spans="5:7" ht="45" customHeight="1" x14ac:dyDescent="0.3">
      <c r="E3" t="s">
        <v>34</v>
      </c>
      <c r="G3" s="30" t="s">
        <v>146</v>
      </c>
    </row>
    <row r="4" spans="5:7" ht="45" customHeight="1" x14ac:dyDescent="0.3">
      <c r="E4" t="s">
        <v>147</v>
      </c>
      <c r="G4" s="30" t="s">
        <v>148</v>
      </c>
    </row>
    <row r="5" spans="5:7" ht="45" customHeight="1" x14ac:dyDescent="0.3">
      <c r="G5" s="30" t="s">
        <v>149</v>
      </c>
    </row>
    <row r="6" spans="5:7" ht="20.100000000000001" customHeight="1" x14ac:dyDescent="0.3"/>
    <row r="7" spans="5:7" ht="20.100000000000001" customHeight="1"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440A6-9DDF-460D-9467-C4B452301047}">
  <sheetPr codeName="Hoja7"/>
  <dimension ref="A1:X94"/>
  <sheetViews>
    <sheetView tabSelected="1" topLeftCell="C39" zoomScale="55" zoomScaleNormal="55" workbookViewId="0">
      <selection activeCell="C45" sqref="C45"/>
    </sheetView>
  </sheetViews>
  <sheetFormatPr baseColWidth="10" defaultColWidth="11.44140625" defaultRowHeight="14.4" x14ac:dyDescent="0.3"/>
  <cols>
    <col min="1" max="1" width="10.6640625" style="6" customWidth="1"/>
    <col min="2" max="2" width="31.6640625" style="6" customWidth="1"/>
    <col min="3" max="3" width="7.33203125" style="6" customWidth="1"/>
    <col min="4" max="4" width="30.33203125" style="6" customWidth="1"/>
    <col min="5" max="5" width="51.6640625" style="6" customWidth="1"/>
    <col min="6" max="6" width="22.5546875" style="6" customWidth="1"/>
    <col min="7" max="7" width="26.5546875" style="6" customWidth="1"/>
    <col min="8" max="8" width="24.33203125" style="6" customWidth="1"/>
    <col min="9" max="9" width="62.6640625" style="6" customWidth="1"/>
    <col min="10" max="10" width="30.6640625" style="155" customWidth="1"/>
    <col min="11" max="11" width="30.5546875" style="6" customWidth="1"/>
    <col min="12" max="12" width="24.5546875" style="6" customWidth="1"/>
    <col min="13" max="13" width="40.44140625" style="130" customWidth="1"/>
    <col min="14" max="14" width="22.44140625" style="6" customWidth="1"/>
    <col min="15" max="15" width="28.33203125" style="6" customWidth="1"/>
    <col min="16" max="17" width="21.5546875" style="6" customWidth="1"/>
    <col min="18" max="18" width="13.5546875" style="6" bestFit="1" customWidth="1"/>
    <col min="19" max="19" width="19.6640625" style="6" customWidth="1"/>
    <col min="20" max="20" width="11.44140625" style="6"/>
    <col min="21" max="21" width="98.6640625" style="6" customWidth="1"/>
    <col min="22" max="22" width="13.44140625" style="6" customWidth="1"/>
    <col min="23" max="29" width="11.44140625" style="6"/>
    <col min="30" max="30" width="74.6640625" style="6" customWidth="1"/>
    <col min="31" max="16384" width="11.44140625" style="6"/>
  </cols>
  <sheetData>
    <row r="1" spans="1:22" ht="106.5" customHeight="1" x14ac:dyDescent="0.3">
      <c r="A1" s="7"/>
      <c r="B1" s="308" t="s">
        <v>0</v>
      </c>
      <c r="C1" s="308"/>
      <c r="D1" s="308"/>
      <c r="E1" s="308"/>
      <c r="F1" s="308"/>
      <c r="G1" s="308"/>
      <c r="H1" s="308"/>
      <c r="I1" s="308"/>
      <c r="J1" s="308"/>
      <c r="K1" s="46"/>
      <c r="L1" s="37"/>
      <c r="M1" s="128"/>
      <c r="N1" s="37"/>
      <c r="O1" s="37"/>
      <c r="P1" s="37"/>
      <c r="Q1" s="37"/>
      <c r="R1" s="38"/>
      <c r="S1" s="38"/>
      <c r="T1" s="38"/>
      <c r="U1" s="38"/>
      <c r="V1" s="38"/>
    </row>
    <row r="2" spans="1:22" ht="63.75" customHeight="1" x14ac:dyDescent="0.3">
      <c r="A2" s="7"/>
      <c r="B2" s="309" t="s">
        <v>17</v>
      </c>
      <c r="C2" s="309"/>
      <c r="D2" s="309"/>
      <c r="E2" s="309"/>
      <c r="F2" s="309"/>
      <c r="G2" s="309"/>
      <c r="H2" s="309"/>
      <c r="I2" s="309"/>
      <c r="J2" s="309"/>
      <c r="K2" s="47"/>
      <c r="L2" s="39"/>
      <c r="M2" s="129"/>
      <c r="N2" s="39"/>
      <c r="O2" s="39"/>
      <c r="P2" s="39"/>
      <c r="Q2" s="39"/>
      <c r="R2" s="40"/>
      <c r="S2" s="40"/>
      <c r="T2" s="40"/>
      <c r="U2" s="40"/>
      <c r="V2" s="40"/>
    </row>
    <row r="3" spans="1:22" ht="150.75" customHeight="1" x14ac:dyDescent="0.3">
      <c r="A3" s="7"/>
      <c r="B3" s="309" t="s">
        <v>18</v>
      </c>
      <c r="C3" s="309"/>
      <c r="D3" s="309"/>
      <c r="E3" s="309"/>
      <c r="F3" s="309"/>
      <c r="G3" s="309"/>
      <c r="H3" s="309"/>
      <c r="I3" s="309"/>
      <c r="J3" s="309"/>
      <c r="K3" s="47"/>
      <c r="L3" s="39"/>
      <c r="M3" s="129"/>
      <c r="N3" s="39"/>
      <c r="O3" s="39"/>
      <c r="P3" s="39"/>
      <c r="Q3" s="39"/>
      <c r="R3" s="41"/>
      <c r="S3" s="41"/>
      <c r="T3" s="41"/>
      <c r="U3" s="41"/>
      <c r="V3" s="41"/>
    </row>
    <row r="4" spans="1:22" x14ac:dyDescent="0.3">
      <c r="B4" s="9"/>
      <c r="C4" s="9"/>
      <c r="D4" s="9"/>
      <c r="E4" s="9"/>
      <c r="F4" s="9"/>
      <c r="G4" s="9"/>
      <c r="H4" s="9"/>
      <c r="I4" s="9"/>
      <c r="J4" s="151"/>
      <c r="K4" s="42"/>
      <c r="L4" s="42"/>
      <c r="M4" s="43"/>
      <c r="N4" s="42"/>
      <c r="O4" s="42"/>
      <c r="P4" s="42"/>
      <c r="Q4" s="42"/>
      <c r="R4" s="43"/>
      <c r="S4" s="43"/>
      <c r="T4" s="42"/>
      <c r="U4" s="42"/>
      <c r="V4" s="44"/>
    </row>
    <row r="5" spans="1:22" x14ac:dyDescent="0.3">
      <c r="B5" s="10"/>
      <c r="C5" s="10"/>
      <c r="D5" s="10"/>
      <c r="E5" s="10"/>
      <c r="F5" s="10"/>
      <c r="G5" s="10"/>
    </row>
    <row r="6" spans="1:22" ht="41.7" customHeight="1" x14ac:dyDescent="0.3">
      <c r="A6" s="7"/>
      <c r="B6" s="50" t="s">
        <v>150</v>
      </c>
      <c r="C6" s="366" t="s">
        <v>151</v>
      </c>
      <c r="D6" s="310"/>
      <c r="E6" s="310"/>
      <c r="F6" s="310"/>
      <c r="G6" s="310"/>
      <c r="H6" s="164"/>
      <c r="I6" s="164"/>
    </row>
    <row r="7" spans="1:22" ht="25.2" customHeight="1" x14ac:dyDescent="0.3">
      <c r="A7" s="7"/>
      <c r="B7" s="50" t="s">
        <v>21</v>
      </c>
      <c r="C7" s="367" t="s">
        <v>152</v>
      </c>
      <c r="D7" s="367"/>
      <c r="E7" s="367"/>
      <c r="F7" s="367"/>
      <c r="G7" s="367"/>
      <c r="H7" s="8"/>
    </row>
    <row r="8" spans="1:22" ht="25.2" customHeight="1" x14ac:dyDescent="0.3">
      <c r="A8" s="7"/>
      <c r="B8" s="50" t="s">
        <v>23</v>
      </c>
      <c r="C8" s="297" t="s">
        <v>153</v>
      </c>
      <c r="D8" s="297"/>
      <c r="E8" s="297"/>
      <c r="F8" s="297"/>
      <c r="G8" s="297"/>
      <c r="H8" s="8"/>
    </row>
    <row r="9" spans="1:22" ht="24.75" customHeight="1" x14ac:dyDescent="0.3">
      <c r="A9" s="7"/>
      <c r="B9" s="50" t="s">
        <v>25</v>
      </c>
      <c r="C9" s="297" t="s">
        <v>154</v>
      </c>
      <c r="D9" s="297"/>
      <c r="E9" s="297"/>
      <c r="F9" s="297"/>
      <c r="G9" s="297"/>
      <c r="H9" s="8"/>
    </row>
    <row r="10" spans="1:22" ht="24.75" customHeight="1" x14ac:dyDescent="0.3">
      <c r="A10" s="7"/>
      <c r="B10" s="50" t="s">
        <v>27</v>
      </c>
      <c r="C10" s="368" t="s">
        <v>155</v>
      </c>
      <c r="D10" s="368"/>
      <c r="E10" s="368"/>
      <c r="F10" s="368"/>
      <c r="G10" s="368"/>
      <c r="H10" s="8"/>
    </row>
    <row r="11" spans="1:22" ht="25.2" customHeight="1" x14ac:dyDescent="0.3">
      <c r="A11" s="7"/>
      <c r="B11" s="50" t="s">
        <v>29</v>
      </c>
      <c r="C11" s="297" t="s">
        <v>156</v>
      </c>
      <c r="D11" s="297"/>
      <c r="E11" s="297"/>
      <c r="F11" s="297"/>
      <c r="G11" s="297"/>
      <c r="H11" s="8"/>
    </row>
    <row r="12" spans="1:22" ht="25.2" customHeight="1" x14ac:dyDescent="0.3">
      <c r="A12" s="7"/>
      <c r="B12" s="50" t="s">
        <v>30</v>
      </c>
      <c r="C12" s="367"/>
      <c r="D12" s="367"/>
      <c r="E12" s="367"/>
      <c r="F12" s="367"/>
      <c r="G12" s="367"/>
      <c r="H12" s="8"/>
    </row>
    <row r="13" spans="1:22" ht="25.2" customHeight="1" x14ac:dyDescent="0.3">
      <c r="B13" s="48"/>
      <c r="C13" s="48"/>
      <c r="D13" s="48"/>
      <c r="E13" s="48"/>
      <c r="F13" s="48"/>
      <c r="G13" s="49"/>
    </row>
    <row r="14" spans="1:22" ht="25.2" customHeight="1" x14ac:dyDescent="0.3">
      <c r="B14" s="51"/>
      <c r="C14" s="51"/>
      <c r="D14" s="51"/>
      <c r="E14" s="51"/>
      <c r="F14" s="51"/>
      <c r="G14" s="52"/>
    </row>
    <row r="15" spans="1:22" ht="30" customHeight="1" x14ac:dyDescent="0.3">
      <c r="A15" s="7"/>
      <c r="B15" s="314" t="s">
        <v>31</v>
      </c>
      <c r="C15" s="317" t="s">
        <v>32</v>
      </c>
      <c r="D15" s="317"/>
      <c r="E15" s="317"/>
      <c r="F15" s="317"/>
      <c r="G15" s="91" t="str">
        <f>IF(AND(G22="CUMPLE", G20="CUMPLE", G21="CUMPLE", G16="CUMPLE"), "HABILITADO", "NO HABILITADO")</f>
        <v>HABILITADO</v>
      </c>
      <c r="H15" s="8"/>
    </row>
    <row r="16" spans="1:22" ht="42.75" customHeight="1" x14ac:dyDescent="0.3">
      <c r="A16" s="7"/>
      <c r="B16" s="315"/>
      <c r="C16" s="318" t="s">
        <v>33</v>
      </c>
      <c r="D16" s="318"/>
      <c r="E16" s="318"/>
      <c r="F16" s="318"/>
      <c r="G16" s="363" t="str">
        <f>IF(
    OR(E25=TRUE, E26=TRUE),
    IF(
        J41&gt;=Principal!C7,
        IF(
            AND(
                IF(L29=TRUE, N29=TRUE, TRUE),
                IF(L32=TRUE, N32=TRUE, TRUE),
                IF(L35=TRUE, N35=TRUE, TRUE),
                IF(L38=TRUE, N38=TRUE, TRUE),
                NOT(OR(H31=TRUE, H34=TRUE, H37=TRUE, H40=TRUE))
            ),
            IF(
                E25=TRUE,
                IF(
                    AND(
                        OR(H29=TRUE, H32=TRUE, H35=TRUE),
                        OR(H30=TRUE, H33=TRUE, H36=TRUE)
                    ),
                    "CUMPLE",
                    IF(
                        AND(
                            OR(H29=TRUE, H32=TRUE, H35=TRUE),
                            NOT(AND(H30=TRUE, H33=TRUE, H36=TRUE))
                        ),
                        "NO CUMPLE",
                        IF(
                            AND(
                                NOT(AND(H29=TRUE, H32=TRUE, H35=TRUE)),
                                OR(H30=TRUE, H33=TRUE, H36=TRUE)
                            ),
                            "NO CUMPLE",
                            "NO CUMPLE"
                        )
                    )
                ),
                IF(
                    E26=TRUE,
                    IF(
                        AND(
                            OR(H29=TRUE, H32=TRUE, H35=TRUE, H38=TRUE),
                            OR(H30=TRUE, H33=TRUE, H36=TRUE, H39=TRUE)
                        ),
                        "CUMPLE",
                        IF(
                            AND(
                                OR(H29=TRUE, H32=TRUE, H35=TRUE, H38=TRUE),
                                NOT(AND(H30=TRUE, H33=TRUE, H36=TRUE, H39=TRUE))
                            ),
                            "NO CUMPLE",
                            IF(
                                AND(
                                    NOT(AND(H29=TRUE, H32=TRUE, H35=TRUE, H38=TRUE)),
                                    OR(H30=TRUE, H33=TRUE, H36=TRUE, H39=TRUE)
                                ),
                                "NO CUMPLE",
                                "NO CUMPLE"
                            )
                        )
                    ),
                    ""
                )
            ),
            "NO CUMPLE"
        ),
        "NO CUMPLE"
    ),
    "SIN DILIGENCIAR"
)</f>
        <v>CUMPLE</v>
      </c>
      <c r="H16" s="8"/>
    </row>
    <row r="17" spans="1:16" ht="42.75" customHeight="1" x14ac:dyDescent="0.3">
      <c r="A17" s="7"/>
      <c r="B17" s="315"/>
      <c r="C17" s="318"/>
      <c r="D17" s="318"/>
      <c r="E17" s="318"/>
      <c r="F17" s="318"/>
      <c r="G17" s="363"/>
      <c r="H17" s="8"/>
    </row>
    <row r="18" spans="1:16" ht="30" customHeight="1" x14ac:dyDescent="0.3">
      <c r="A18" s="7"/>
      <c r="B18" s="68"/>
      <c r="C18" s="323"/>
      <c r="D18" s="323"/>
      <c r="E18" s="54"/>
      <c r="F18" s="54"/>
      <c r="G18" s="92"/>
      <c r="H18" s="8"/>
    </row>
    <row r="19" spans="1:16" ht="44.7" customHeight="1" x14ac:dyDescent="0.3">
      <c r="A19" s="7"/>
      <c r="B19" s="306"/>
      <c r="C19" s="306"/>
      <c r="D19" s="306"/>
      <c r="E19" s="306"/>
      <c r="F19" s="21" t="s">
        <v>35</v>
      </c>
      <c r="G19" s="21"/>
      <c r="H19" s="87" t="s">
        <v>157</v>
      </c>
      <c r="I19" s="88" t="s">
        <v>37</v>
      </c>
      <c r="J19" s="156" t="s">
        <v>38</v>
      </c>
      <c r="K19" s="89" t="s">
        <v>39</v>
      </c>
    </row>
    <row r="20" spans="1:16" ht="146.25" customHeight="1" x14ac:dyDescent="0.3">
      <c r="A20" s="7"/>
      <c r="B20" s="4" t="s">
        <v>40</v>
      </c>
      <c r="C20" s="305" t="s">
        <v>41</v>
      </c>
      <c r="D20" s="305"/>
      <c r="E20" s="305"/>
      <c r="F20" s="86" t="s">
        <v>47</v>
      </c>
      <c r="G20" s="53" t="s">
        <v>34</v>
      </c>
      <c r="H20" s="90"/>
      <c r="I20" s="11" t="b">
        <v>0</v>
      </c>
      <c r="J20" s="149" t="s">
        <v>158</v>
      </c>
      <c r="K20" s="11" t="b">
        <v>0</v>
      </c>
    </row>
    <row r="21" spans="1:16" ht="122.25" customHeight="1" x14ac:dyDescent="0.3">
      <c r="A21" s="7"/>
      <c r="B21" s="4" t="s">
        <v>45</v>
      </c>
      <c r="C21" s="305" t="s">
        <v>46</v>
      </c>
      <c r="D21" s="305"/>
      <c r="E21" s="305"/>
      <c r="F21" s="86" t="s">
        <v>159</v>
      </c>
      <c r="G21" s="53" t="s">
        <v>34</v>
      </c>
      <c r="H21" s="90"/>
      <c r="I21" s="11" t="b">
        <v>0</v>
      </c>
      <c r="J21" s="149" t="s">
        <v>160</v>
      </c>
      <c r="K21" s="11" t="b">
        <v>0</v>
      </c>
    </row>
    <row r="22" spans="1:16" ht="114" customHeight="1" x14ac:dyDescent="0.3">
      <c r="A22" s="7"/>
      <c r="B22" s="123" t="s">
        <v>49</v>
      </c>
      <c r="C22" s="349" t="s">
        <v>50</v>
      </c>
      <c r="D22" s="349"/>
      <c r="E22" s="349"/>
      <c r="F22" s="86" t="s">
        <v>159</v>
      </c>
      <c r="G22" s="53" t="s">
        <v>34</v>
      </c>
      <c r="H22" s="90"/>
      <c r="I22" s="11" t="b">
        <v>0</v>
      </c>
      <c r="J22" s="149"/>
      <c r="K22" s="11" t="b">
        <v>0</v>
      </c>
    </row>
    <row r="23" spans="1:16" ht="30" customHeight="1" x14ac:dyDescent="0.3">
      <c r="A23" s="7"/>
      <c r="B23" s="96"/>
      <c r="C23" s="121"/>
      <c r="D23" s="121"/>
      <c r="E23" s="85"/>
      <c r="F23" s="122"/>
      <c r="G23" s="55"/>
      <c r="H23" s="8"/>
    </row>
    <row r="24" spans="1:16" ht="30" customHeight="1" x14ac:dyDescent="0.3">
      <c r="A24" s="7"/>
      <c r="B24" s="307" t="s">
        <v>51</v>
      </c>
      <c r="C24" s="304" t="s">
        <v>52</v>
      </c>
      <c r="D24" s="304"/>
      <c r="E24" s="56" t="s">
        <v>53</v>
      </c>
      <c r="F24" s="94"/>
      <c r="G24" s="95"/>
      <c r="H24" s="8"/>
    </row>
    <row r="25" spans="1:16" ht="30" customHeight="1" x14ac:dyDescent="0.3">
      <c r="A25" s="7"/>
      <c r="B25" s="307"/>
      <c r="C25" s="297" t="s">
        <v>54</v>
      </c>
      <c r="D25" s="297"/>
      <c r="E25" s="57" t="b">
        <v>0</v>
      </c>
      <c r="F25" s="69"/>
      <c r="G25" s="45"/>
      <c r="H25" s="8"/>
    </row>
    <row r="26" spans="1:16" ht="30" customHeight="1" x14ac:dyDescent="0.3">
      <c r="A26" s="7"/>
      <c r="B26" s="307"/>
      <c r="C26" s="324" t="s">
        <v>55</v>
      </c>
      <c r="D26" s="324"/>
      <c r="E26" s="57" t="b">
        <v>1</v>
      </c>
      <c r="F26" s="70"/>
      <c r="G26" s="71"/>
      <c r="H26" s="72"/>
      <c r="I26" s="10"/>
      <c r="J26" s="157"/>
      <c r="K26" s="10"/>
      <c r="L26" s="10"/>
      <c r="M26" s="131"/>
      <c r="N26" s="10"/>
      <c r="O26" s="10"/>
    </row>
    <row r="27" spans="1:16" ht="30" customHeight="1" x14ac:dyDescent="0.3">
      <c r="A27" s="7"/>
      <c r="B27" s="68"/>
      <c r="C27" s="54"/>
      <c r="D27" s="54"/>
      <c r="E27" s="54"/>
      <c r="F27" s="54"/>
      <c r="G27" s="55"/>
      <c r="H27" s="66"/>
      <c r="I27" s="66"/>
      <c r="J27" s="158"/>
      <c r="K27" s="66"/>
      <c r="L27" s="66"/>
      <c r="M27" s="132"/>
      <c r="N27" s="66"/>
      <c r="O27" s="67"/>
      <c r="P27" s="8"/>
    </row>
    <row r="28" spans="1:16" ht="42" customHeight="1" x14ac:dyDescent="0.3">
      <c r="A28" s="7"/>
      <c r="B28" s="314" t="s">
        <v>56</v>
      </c>
      <c r="C28" s="59" t="s">
        <v>57</v>
      </c>
      <c r="D28" s="60" t="s">
        <v>58</v>
      </c>
      <c r="E28" s="60" t="s">
        <v>59</v>
      </c>
      <c r="F28" s="60" t="s">
        <v>60</v>
      </c>
      <c r="G28" s="60" t="s">
        <v>61</v>
      </c>
      <c r="H28" s="339" t="s">
        <v>62</v>
      </c>
      <c r="I28" s="339"/>
      <c r="J28" s="152" t="s">
        <v>63</v>
      </c>
      <c r="K28" s="60" t="s">
        <v>64</v>
      </c>
      <c r="L28" s="60" t="s">
        <v>37</v>
      </c>
      <c r="M28" s="60" t="s">
        <v>38</v>
      </c>
      <c r="N28" s="60" t="s">
        <v>39</v>
      </c>
      <c r="O28" s="8"/>
    </row>
    <row r="29" spans="1:16" ht="54" customHeight="1" x14ac:dyDescent="0.3">
      <c r="A29" s="7"/>
      <c r="B29" s="314"/>
      <c r="C29" s="316">
        <v>1</v>
      </c>
      <c r="D29" s="316" t="s">
        <v>161</v>
      </c>
      <c r="E29" s="316" t="s">
        <v>162</v>
      </c>
      <c r="F29" s="316" t="s">
        <v>163</v>
      </c>
      <c r="G29" s="295" t="b">
        <v>1</v>
      </c>
      <c r="H29" s="61" t="b">
        <v>0</v>
      </c>
      <c r="I29" s="62" t="s">
        <v>67</v>
      </c>
      <c r="J29" s="353">
        <v>1976.15</v>
      </c>
      <c r="K29" s="316" t="s">
        <v>164</v>
      </c>
      <c r="L29" s="295" t="b">
        <v>0</v>
      </c>
      <c r="M29" s="296" t="s">
        <v>165</v>
      </c>
      <c r="N29" s="295" t="b">
        <v>0</v>
      </c>
      <c r="O29" s="8"/>
    </row>
    <row r="30" spans="1:16" ht="54" customHeight="1" x14ac:dyDescent="0.3">
      <c r="A30" s="7"/>
      <c r="B30" s="314"/>
      <c r="C30" s="316"/>
      <c r="D30" s="316"/>
      <c r="E30" s="316"/>
      <c r="F30" s="316"/>
      <c r="G30" s="295"/>
      <c r="H30" s="61" t="b">
        <v>1</v>
      </c>
      <c r="I30" s="62" t="s">
        <v>70</v>
      </c>
      <c r="J30" s="353"/>
      <c r="K30" s="316"/>
      <c r="L30" s="295"/>
      <c r="M30" s="296"/>
      <c r="N30" s="295"/>
      <c r="O30" s="8"/>
    </row>
    <row r="31" spans="1:16" ht="54" customHeight="1" x14ac:dyDescent="0.3">
      <c r="A31" s="7"/>
      <c r="B31" s="314"/>
      <c r="C31" s="316"/>
      <c r="D31" s="316"/>
      <c r="E31" s="316"/>
      <c r="F31" s="316"/>
      <c r="G31" s="295"/>
      <c r="H31" s="61" t="b">
        <v>0</v>
      </c>
      <c r="I31" s="58" t="s">
        <v>71</v>
      </c>
      <c r="J31" s="353"/>
      <c r="K31" s="316"/>
      <c r="L31" s="295"/>
      <c r="M31" s="296"/>
      <c r="N31" s="295"/>
      <c r="O31" s="8"/>
    </row>
    <row r="32" spans="1:16" ht="70.2" customHeight="1" x14ac:dyDescent="0.3">
      <c r="A32" s="7"/>
      <c r="B32" s="314"/>
      <c r="C32" s="316">
        <v>2</v>
      </c>
      <c r="D32" s="364" t="s">
        <v>166</v>
      </c>
      <c r="E32" s="358" t="s">
        <v>167</v>
      </c>
      <c r="F32" s="316" t="s">
        <v>168</v>
      </c>
      <c r="G32" s="295" t="b">
        <v>1</v>
      </c>
      <c r="H32" s="61" t="b">
        <v>1</v>
      </c>
      <c r="I32" s="62" t="s">
        <v>67</v>
      </c>
      <c r="J32" s="360">
        <v>1690.28</v>
      </c>
      <c r="K32" s="361" t="s">
        <v>169</v>
      </c>
      <c r="L32" s="295" t="b">
        <v>0</v>
      </c>
      <c r="M32" s="296" t="s">
        <v>170</v>
      </c>
      <c r="N32" s="295" t="b">
        <v>0</v>
      </c>
      <c r="O32" s="8"/>
    </row>
    <row r="33" spans="1:24" ht="70.2" customHeight="1" x14ac:dyDescent="0.3">
      <c r="A33" s="7"/>
      <c r="B33" s="314"/>
      <c r="C33" s="316"/>
      <c r="D33" s="365"/>
      <c r="E33" s="359"/>
      <c r="F33" s="316"/>
      <c r="G33" s="295"/>
      <c r="H33" s="61" t="b">
        <v>1</v>
      </c>
      <c r="I33" s="62" t="s">
        <v>70</v>
      </c>
      <c r="J33" s="360"/>
      <c r="K33" s="362"/>
      <c r="L33" s="295"/>
      <c r="M33" s="296"/>
      <c r="N33" s="295"/>
      <c r="O33" s="8"/>
    </row>
    <row r="34" spans="1:24" ht="70.2" customHeight="1" x14ac:dyDescent="0.3">
      <c r="A34" s="7"/>
      <c r="B34" s="314"/>
      <c r="C34" s="316"/>
      <c r="D34" s="365"/>
      <c r="E34" s="359"/>
      <c r="F34" s="316"/>
      <c r="G34" s="295"/>
      <c r="H34" s="61" t="b">
        <v>0</v>
      </c>
      <c r="I34" s="58" t="s">
        <v>71</v>
      </c>
      <c r="J34" s="360"/>
      <c r="K34" s="362"/>
      <c r="L34" s="295"/>
      <c r="M34" s="296"/>
      <c r="N34" s="295"/>
      <c r="O34" s="8"/>
    </row>
    <row r="35" spans="1:24" ht="44.7" customHeight="1" x14ac:dyDescent="0.3">
      <c r="A35" s="7"/>
      <c r="B35" s="314"/>
      <c r="C35" s="316">
        <v>3</v>
      </c>
      <c r="D35" s="357" t="s">
        <v>171</v>
      </c>
      <c r="E35" s="358" t="s">
        <v>172</v>
      </c>
      <c r="F35" s="316" t="s">
        <v>173</v>
      </c>
      <c r="G35" s="295" t="b">
        <v>1</v>
      </c>
      <c r="H35" s="61" t="b">
        <v>0</v>
      </c>
      <c r="I35" s="162" t="s">
        <v>67</v>
      </c>
      <c r="J35" s="360">
        <v>21.35</v>
      </c>
      <c r="K35" s="361" t="s">
        <v>174</v>
      </c>
      <c r="L35" s="295" t="b">
        <v>0</v>
      </c>
      <c r="M35" s="296" t="s">
        <v>175</v>
      </c>
      <c r="N35" s="295" t="b">
        <v>0</v>
      </c>
      <c r="O35" s="8"/>
    </row>
    <row r="36" spans="1:24" ht="44.7" customHeight="1" x14ac:dyDescent="0.3">
      <c r="A36" s="7"/>
      <c r="B36" s="314"/>
      <c r="C36" s="316"/>
      <c r="D36" s="357"/>
      <c r="E36" s="359"/>
      <c r="F36" s="316"/>
      <c r="G36" s="295"/>
      <c r="H36" s="61" t="b">
        <v>1</v>
      </c>
      <c r="I36" s="62" t="s">
        <v>70</v>
      </c>
      <c r="J36" s="360"/>
      <c r="K36" s="362"/>
      <c r="L36" s="295"/>
      <c r="M36" s="296"/>
      <c r="N36" s="295"/>
      <c r="O36" s="8"/>
    </row>
    <row r="37" spans="1:24" ht="44.7" customHeight="1" x14ac:dyDescent="0.3">
      <c r="A37" s="7"/>
      <c r="B37" s="314"/>
      <c r="C37" s="316"/>
      <c r="D37" s="357"/>
      <c r="E37" s="359"/>
      <c r="F37" s="316"/>
      <c r="G37" s="295"/>
      <c r="H37" s="61" t="b">
        <v>0</v>
      </c>
      <c r="I37" s="58" t="s">
        <v>71</v>
      </c>
      <c r="J37" s="360"/>
      <c r="K37" s="362"/>
      <c r="L37" s="295"/>
      <c r="M37" s="296"/>
      <c r="N37" s="295"/>
      <c r="O37" s="8"/>
    </row>
    <row r="38" spans="1:24" ht="50.1" customHeight="1" x14ac:dyDescent="0.3">
      <c r="A38" s="7"/>
      <c r="B38" s="314"/>
      <c r="C38" s="316">
        <v>4</v>
      </c>
      <c r="D38" s="356" t="s">
        <v>166</v>
      </c>
      <c r="E38" s="356" t="s">
        <v>166</v>
      </c>
      <c r="F38" s="356" t="s">
        <v>166</v>
      </c>
      <c r="G38" s="295" t="b">
        <v>0</v>
      </c>
      <c r="H38" s="61" t="b">
        <v>0</v>
      </c>
      <c r="I38" s="62" t="s">
        <v>67</v>
      </c>
      <c r="J38" s="353"/>
      <c r="K38" s="354"/>
      <c r="L38" s="295" t="b">
        <v>0</v>
      </c>
      <c r="M38" s="355"/>
      <c r="N38" s="295" t="b">
        <v>0</v>
      </c>
      <c r="O38" s="8"/>
    </row>
    <row r="39" spans="1:24" ht="34.5" customHeight="1" x14ac:dyDescent="0.3">
      <c r="A39" s="7"/>
      <c r="B39" s="314"/>
      <c r="C39" s="316"/>
      <c r="D39" s="356"/>
      <c r="E39" s="356"/>
      <c r="F39" s="356"/>
      <c r="G39" s="295"/>
      <c r="H39" s="61" t="b">
        <v>0</v>
      </c>
      <c r="I39" s="62" t="s">
        <v>70</v>
      </c>
      <c r="J39" s="353"/>
      <c r="K39" s="354"/>
      <c r="L39" s="295"/>
      <c r="M39" s="355"/>
      <c r="N39" s="295"/>
      <c r="O39" s="8"/>
    </row>
    <row r="40" spans="1:24" ht="34.5" customHeight="1" x14ac:dyDescent="0.3">
      <c r="A40" s="7"/>
      <c r="B40" s="314"/>
      <c r="C40" s="316"/>
      <c r="D40" s="356"/>
      <c r="E40" s="356"/>
      <c r="F40" s="356"/>
      <c r="G40" s="295"/>
      <c r="H40" s="61" t="b">
        <v>0</v>
      </c>
      <c r="I40" s="58" t="s">
        <v>71</v>
      </c>
      <c r="J40" s="353"/>
      <c r="K40" s="354"/>
      <c r="L40" s="295"/>
      <c r="M40" s="355"/>
      <c r="N40" s="295"/>
      <c r="O40" s="8"/>
    </row>
    <row r="41" spans="1:24" ht="30" customHeight="1" x14ac:dyDescent="0.3">
      <c r="A41" s="7"/>
      <c r="B41" s="68"/>
      <c r="C41" s="64"/>
      <c r="D41" s="64"/>
      <c r="E41" s="64"/>
      <c r="F41" s="64"/>
      <c r="G41" s="65"/>
      <c r="H41" s="66"/>
      <c r="I41" s="63" t="s">
        <v>83</v>
      </c>
      <c r="J41" s="153">
        <f>SUM(J29:J40)</f>
        <v>3687.78</v>
      </c>
      <c r="K41" s="347"/>
      <c r="L41" s="348"/>
      <c r="M41" s="132"/>
      <c r="N41" s="66"/>
      <c r="O41" s="67"/>
      <c r="P41" s="8"/>
    </row>
    <row r="42" spans="1:24" ht="30" customHeight="1" x14ac:dyDescent="0.3">
      <c r="B42" s="54"/>
      <c r="C42" s="54"/>
      <c r="D42" s="54"/>
      <c r="E42" s="54"/>
      <c r="F42" s="54"/>
      <c r="G42" s="55"/>
      <c r="H42" s="73"/>
      <c r="I42" s="73"/>
      <c r="J42" s="159"/>
      <c r="K42" s="73"/>
      <c r="L42" s="73"/>
      <c r="M42" s="133"/>
      <c r="N42" s="73"/>
      <c r="O42" s="73"/>
      <c r="P42" s="10"/>
      <c r="Q42" s="10"/>
      <c r="R42" s="10"/>
      <c r="S42" s="10"/>
      <c r="T42" s="10"/>
      <c r="U42" s="10"/>
      <c r="V42" s="10"/>
      <c r="W42" s="10"/>
      <c r="X42" s="10"/>
    </row>
    <row r="43" spans="1:24" ht="30" customHeight="1" x14ac:dyDescent="0.3">
      <c r="A43" s="7"/>
      <c r="B43" s="346" t="s">
        <v>84</v>
      </c>
      <c r="C43" s="346"/>
      <c r="D43" s="346"/>
      <c r="E43" s="346"/>
      <c r="F43" s="346"/>
      <c r="G43" s="346"/>
      <c r="H43" s="346"/>
      <c r="I43" s="346"/>
      <c r="J43" s="346"/>
      <c r="K43" s="346"/>
      <c r="L43" s="346"/>
      <c r="M43" s="346"/>
      <c r="N43" s="346"/>
      <c r="O43" s="346"/>
      <c r="P43" s="346"/>
      <c r="Q43" s="346"/>
      <c r="R43" s="346"/>
      <c r="S43" s="346"/>
      <c r="T43" s="346"/>
      <c r="U43" s="346"/>
      <c r="V43" s="346"/>
      <c r="W43" s="346"/>
      <c r="X43" s="8"/>
    </row>
    <row r="44" spans="1:24" ht="55.2" customHeight="1" x14ac:dyDescent="0.3">
      <c r="A44" s="7"/>
      <c r="B44" s="343" t="s">
        <v>85</v>
      </c>
      <c r="C44" s="101" t="s">
        <v>57</v>
      </c>
      <c r="D44" s="101" t="s">
        <v>86</v>
      </c>
      <c r="E44" s="101" t="s">
        <v>59</v>
      </c>
      <c r="F44" s="101" t="s">
        <v>87</v>
      </c>
      <c r="G44" s="101" t="s">
        <v>88</v>
      </c>
      <c r="H44" s="299" t="s">
        <v>89</v>
      </c>
      <c r="I44" s="299"/>
      <c r="J44" s="299" t="s">
        <v>90</v>
      </c>
      <c r="K44" s="299"/>
      <c r="L44" s="299" t="s">
        <v>91</v>
      </c>
      <c r="M44" s="299"/>
      <c r="N44" s="299" t="s">
        <v>92</v>
      </c>
      <c r="O44" s="299"/>
      <c r="P44" s="299" t="s">
        <v>93</v>
      </c>
      <c r="Q44" s="299"/>
      <c r="R44" s="101" t="s">
        <v>61</v>
      </c>
      <c r="S44" s="101" t="s">
        <v>60</v>
      </c>
      <c r="T44" s="101" t="s">
        <v>37</v>
      </c>
      <c r="U44" s="101" t="s">
        <v>38</v>
      </c>
      <c r="V44" s="101" t="s">
        <v>39</v>
      </c>
      <c r="W44" s="31" t="s">
        <v>176</v>
      </c>
      <c r="X44" s="8"/>
    </row>
    <row r="45" spans="1:24" ht="334.2" customHeight="1" x14ac:dyDescent="0.3">
      <c r="A45" s="7"/>
      <c r="B45" s="328"/>
      <c r="C45" s="13">
        <v>1</v>
      </c>
      <c r="D45" s="2">
        <v>72</v>
      </c>
      <c r="E45" s="120" t="s">
        <v>177</v>
      </c>
      <c r="F45" s="110" t="s">
        <v>178</v>
      </c>
      <c r="G45" s="111" t="s">
        <v>179</v>
      </c>
      <c r="H45" s="294" t="s">
        <v>104</v>
      </c>
      <c r="I45" s="294"/>
      <c r="J45" s="294"/>
      <c r="K45" s="294"/>
      <c r="L45" s="294" t="s">
        <v>99</v>
      </c>
      <c r="M45" s="294"/>
      <c r="N45" s="294" t="s">
        <v>105</v>
      </c>
      <c r="O45" s="294"/>
      <c r="P45" s="294" t="s">
        <v>100</v>
      </c>
      <c r="Q45" s="294"/>
      <c r="R45" s="11" t="b">
        <v>1</v>
      </c>
      <c r="S45" s="102">
        <v>72</v>
      </c>
      <c r="T45" s="11" t="b">
        <v>0</v>
      </c>
      <c r="U45" s="283" t="s">
        <v>310</v>
      </c>
      <c r="V45" s="11" t="b">
        <v>0</v>
      </c>
      <c r="W45" s="163" t="b">
        <v>0</v>
      </c>
      <c r="X45" s="8"/>
    </row>
    <row r="46" spans="1:24" ht="73.5" customHeight="1" x14ac:dyDescent="0.3">
      <c r="A46" s="7"/>
      <c r="B46" s="328"/>
      <c r="C46" s="13">
        <v>2</v>
      </c>
      <c r="D46" s="16"/>
      <c r="E46" s="15"/>
      <c r="F46" s="15"/>
      <c r="G46" s="20"/>
      <c r="H46" s="303"/>
      <c r="I46" s="303"/>
      <c r="J46" s="303"/>
      <c r="K46" s="303"/>
      <c r="L46" s="303"/>
      <c r="M46" s="303"/>
      <c r="N46" s="303"/>
      <c r="O46" s="303"/>
      <c r="P46" s="303"/>
      <c r="Q46" s="303"/>
      <c r="R46" s="11" t="b">
        <v>0</v>
      </c>
      <c r="S46" s="16"/>
      <c r="T46" s="11" t="b">
        <v>0</v>
      </c>
      <c r="U46" s="140"/>
      <c r="V46" s="11" t="b">
        <v>0</v>
      </c>
      <c r="W46" s="163" t="b">
        <v>0</v>
      </c>
      <c r="X46" s="8"/>
    </row>
    <row r="47" spans="1:24" ht="73.5" customHeight="1" x14ac:dyDescent="0.3">
      <c r="A47" s="7"/>
      <c r="B47" s="328"/>
      <c r="C47" s="13">
        <v>3</v>
      </c>
      <c r="D47" s="16"/>
      <c r="E47" s="15"/>
      <c r="F47" s="15"/>
      <c r="G47" s="20"/>
      <c r="H47" s="303"/>
      <c r="I47" s="303"/>
      <c r="J47" s="303"/>
      <c r="K47" s="303"/>
      <c r="L47" s="303"/>
      <c r="M47" s="303"/>
      <c r="N47" s="303"/>
      <c r="O47" s="303"/>
      <c r="P47" s="303"/>
      <c r="Q47" s="303"/>
      <c r="R47" s="11" t="b">
        <v>0</v>
      </c>
      <c r="S47" s="16"/>
      <c r="T47" s="11" t="b">
        <v>0</v>
      </c>
      <c r="U47" s="16"/>
      <c r="V47" s="11" t="b">
        <v>0</v>
      </c>
      <c r="W47" s="11" t="b">
        <v>0</v>
      </c>
      <c r="X47" s="8"/>
    </row>
    <row r="48" spans="1:24" ht="79.5" customHeight="1" x14ac:dyDescent="0.3">
      <c r="A48" s="7"/>
      <c r="B48" s="328"/>
      <c r="C48" s="13">
        <v>4</v>
      </c>
      <c r="D48" s="16"/>
      <c r="E48" s="15"/>
      <c r="F48" s="15"/>
      <c r="G48" s="20"/>
      <c r="H48" s="303"/>
      <c r="I48" s="303"/>
      <c r="J48" s="303"/>
      <c r="K48" s="303"/>
      <c r="L48" s="303"/>
      <c r="M48" s="303"/>
      <c r="N48" s="303"/>
      <c r="O48" s="303"/>
      <c r="P48" s="303"/>
      <c r="Q48" s="303"/>
      <c r="R48" s="11" t="b">
        <v>0</v>
      </c>
      <c r="S48" s="16"/>
      <c r="T48" s="11" t="b">
        <v>0</v>
      </c>
      <c r="U48" s="16"/>
      <c r="V48" s="11" t="b">
        <v>0</v>
      </c>
      <c r="W48" s="11" t="b">
        <v>0</v>
      </c>
      <c r="X48" s="8"/>
    </row>
    <row r="49" spans="1:23" ht="27.75" customHeight="1" x14ac:dyDescent="0.3">
      <c r="A49" s="7"/>
      <c r="B49" s="341"/>
      <c r="C49" s="342"/>
      <c r="D49" s="342"/>
      <c r="E49" s="342"/>
      <c r="F49" s="342"/>
      <c r="G49" s="342"/>
      <c r="H49" s="342"/>
      <c r="I49" s="342"/>
      <c r="J49" s="342"/>
      <c r="K49" s="29"/>
      <c r="L49" s="29"/>
      <c r="M49" s="134"/>
      <c r="N49" s="29"/>
      <c r="O49" s="107"/>
      <c r="P49" s="105"/>
      <c r="Q49" s="106"/>
      <c r="R49" s="105"/>
      <c r="S49" s="105"/>
      <c r="T49" s="105"/>
      <c r="U49" s="105"/>
      <c r="V49" s="105"/>
      <c r="W49" s="12">
        <f>IF(
   AND(W45=TRUE, T45=FALSE, T46=FALSE, COUNTIF(W47:W48, TRUE)=0), 20,
   IF(
      AND(T45=TRUE, V45=TRUE, T46=FALSE, W45=TRUE, COUNTIF(W47:W48, TRUE)=0),
      20,
   IF(
      AND(T46=TRUE, V46=TRUE, W45=TRUE, COUNTIF(W47:W48, TRUE)=0),
      20,
    IF(
       AND(W45=TRUE, T47=FALSE, W47=TRUE, W48=FALSE), 15,
    IF(
       AND(W45=TRUE, T47=TRUE, V47=TRUE, W47=TRUE, W48=FALSE), 15,
       IF(
          AND(W45=TRUE, W47=TRUE, T48=FALSE, W48=TRUE), 10,
       IF(
          AND(W45=TRUE, W47=TRUE, T48=TRUE, V48=TRUE, W48=TRUE, R48=TRUE), 10,
         0
           )
          )
         )
        )
      )
   )
)</f>
        <v>0</v>
      </c>
    </row>
    <row r="50" spans="1:23" ht="32.25" customHeight="1" x14ac:dyDescent="0.3">
      <c r="A50" s="7"/>
      <c r="B50" s="343" t="s">
        <v>106</v>
      </c>
      <c r="C50" s="299" t="s">
        <v>32</v>
      </c>
      <c r="D50" s="299"/>
      <c r="E50" s="299"/>
      <c r="F50" s="299" t="s">
        <v>107</v>
      </c>
      <c r="G50" s="299"/>
      <c r="H50" s="31" t="s">
        <v>176</v>
      </c>
      <c r="I50" s="306" t="s">
        <v>13</v>
      </c>
      <c r="J50" s="306"/>
      <c r="K50" s="93"/>
      <c r="L50" s="49"/>
      <c r="M50" s="135"/>
      <c r="N50" s="49"/>
      <c r="O50" s="49"/>
      <c r="P50" s="49"/>
      <c r="Q50" s="49"/>
      <c r="R50" s="49"/>
      <c r="S50" s="49"/>
      <c r="T50" s="49"/>
      <c r="U50" s="49"/>
      <c r="V50" s="49"/>
      <c r="W50" s="49"/>
    </row>
    <row r="51" spans="1:23" ht="32.25" customHeight="1" x14ac:dyDescent="0.3">
      <c r="A51" s="7"/>
      <c r="B51" s="328"/>
      <c r="C51" s="288" t="s">
        <v>108</v>
      </c>
      <c r="D51" s="288"/>
      <c r="E51" s="288"/>
      <c r="F51" s="288" t="s">
        <v>180</v>
      </c>
      <c r="G51" s="288"/>
      <c r="H51" s="11" t="b">
        <v>0</v>
      </c>
      <c r="I51" s="325"/>
      <c r="J51" s="325"/>
      <c r="K51" s="8"/>
    </row>
    <row r="52" spans="1:23" ht="32.25" customHeight="1" x14ac:dyDescent="0.3">
      <c r="A52" s="7"/>
      <c r="B52" s="328"/>
      <c r="C52" s="288"/>
      <c r="D52" s="288"/>
      <c r="E52" s="288"/>
      <c r="F52" s="288" t="s">
        <v>181</v>
      </c>
      <c r="G52" s="288"/>
      <c r="H52" s="11" t="b">
        <v>0</v>
      </c>
      <c r="I52" s="325"/>
      <c r="J52" s="325"/>
      <c r="K52" s="8"/>
    </row>
    <row r="53" spans="1:23" ht="32.25" customHeight="1" x14ac:dyDescent="0.3">
      <c r="A53" s="7"/>
      <c r="B53" s="328"/>
      <c r="C53" s="288"/>
      <c r="D53" s="288"/>
      <c r="E53" s="288"/>
      <c r="F53" s="288" t="s">
        <v>182</v>
      </c>
      <c r="G53" s="288"/>
      <c r="H53" s="11" t="b">
        <v>1</v>
      </c>
      <c r="I53" s="325" t="s">
        <v>183</v>
      </c>
      <c r="J53" s="325"/>
      <c r="K53" s="8"/>
    </row>
    <row r="54" spans="1:23" ht="32.25" customHeight="1" x14ac:dyDescent="0.3">
      <c r="A54" s="7"/>
      <c r="B54" s="79"/>
      <c r="C54" s="75"/>
      <c r="D54" s="75"/>
      <c r="E54" s="75"/>
      <c r="F54" s="75"/>
      <c r="G54" s="76"/>
      <c r="H54" s="12">
        <f>IF(H51=TRUE, 5, IF(H52=TRUE, 10, IF(H53=TRUE, 20, 0)))</f>
        <v>20</v>
      </c>
      <c r="I54" s="77"/>
      <c r="J54" s="160"/>
    </row>
    <row r="55" spans="1:23" ht="32.25" customHeight="1" x14ac:dyDescent="0.3">
      <c r="A55" s="7"/>
      <c r="B55" s="25"/>
      <c r="C55" s="26"/>
      <c r="D55" s="26"/>
      <c r="E55" s="26"/>
      <c r="F55" s="26"/>
      <c r="G55" s="26"/>
      <c r="H55" s="28"/>
      <c r="I55" s="34"/>
    </row>
    <row r="56" spans="1:23" ht="32.25" customHeight="1" x14ac:dyDescent="0.3">
      <c r="A56" s="7"/>
      <c r="B56" s="328" t="s">
        <v>113</v>
      </c>
      <c r="C56" s="306" t="s">
        <v>32</v>
      </c>
      <c r="D56" s="306"/>
      <c r="E56" s="306"/>
      <c r="F56" s="306" t="s">
        <v>107</v>
      </c>
      <c r="G56" s="306"/>
      <c r="H56" s="18" t="s">
        <v>176</v>
      </c>
      <c r="I56" s="306" t="s">
        <v>13</v>
      </c>
      <c r="J56" s="306"/>
    </row>
    <row r="57" spans="1:23" ht="32.25" customHeight="1" x14ac:dyDescent="0.3">
      <c r="A57" s="7"/>
      <c r="B57" s="328"/>
      <c r="C57" s="288" t="s">
        <v>114</v>
      </c>
      <c r="D57" s="288"/>
      <c r="E57" s="288"/>
      <c r="F57" s="288" t="s">
        <v>115</v>
      </c>
      <c r="G57" s="288"/>
      <c r="H57" s="11" t="b">
        <v>0</v>
      </c>
      <c r="I57" s="325"/>
      <c r="J57" s="325"/>
    </row>
    <row r="58" spans="1:23" ht="32.25" customHeight="1" x14ac:dyDescent="0.3">
      <c r="A58" s="7"/>
      <c r="B58" s="328"/>
      <c r="C58" s="288"/>
      <c r="D58" s="288"/>
      <c r="E58" s="288"/>
      <c r="F58" s="288" t="s">
        <v>116</v>
      </c>
      <c r="G58" s="288"/>
      <c r="H58" s="11" t="b">
        <v>0</v>
      </c>
      <c r="I58" s="325"/>
      <c r="J58" s="325"/>
    </row>
    <row r="59" spans="1:23" ht="32.25" customHeight="1" x14ac:dyDescent="0.3">
      <c r="A59" s="7"/>
      <c r="B59" s="328"/>
      <c r="C59" s="288"/>
      <c r="D59" s="288"/>
      <c r="E59" s="288"/>
      <c r="F59" s="288" t="s">
        <v>117</v>
      </c>
      <c r="G59" s="288"/>
      <c r="H59" s="11" t="b">
        <v>1</v>
      </c>
      <c r="I59" s="325" t="s">
        <v>183</v>
      </c>
      <c r="J59" s="325"/>
    </row>
    <row r="60" spans="1:23" ht="32.25" customHeight="1" x14ac:dyDescent="0.3">
      <c r="A60" s="7"/>
      <c r="B60" s="79"/>
      <c r="C60" s="75"/>
      <c r="D60" s="75"/>
      <c r="E60" s="75"/>
      <c r="F60" s="75"/>
      <c r="G60" s="76"/>
      <c r="H60" s="12">
        <f>IF(H57=TRUE, 5, IF(H58=TRUE, 10, IF(H59=TRUE, 20, 0)))</f>
        <v>20</v>
      </c>
      <c r="I60" s="8"/>
    </row>
    <row r="61" spans="1:23" ht="32.25" customHeight="1" x14ac:dyDescent="0.3">
      <c r="A61" s="7"/>
      <c r="B61" s="25"/>
      <c r="C61" s="26"/>
      <c r="D61" s="26"/>
      <c r="E61" s="26"/>
      <c r="F61" s="26"/>
      <c r="G61" s="26"/>
      <c r="H61" s="28"/>
      <c r="I61" s="8"/>
      <c r="J61" s="154"/>
      <c r="K61" s="35"/>
      <c r="L61" s="35"/>
      <c r="M61" s="136"/>
      <c r="N61" s="36"/>
    </row>
    <row r="62" spans="1:23" ht="32.25" customHeight="1" x14ac:dyDescent="0.3">
      <c r="A62" s="7"/>
      <c r="B62" s="328" t="s">
        <v>118</v>
      </c>
      <c r="C62" s="306" t="s">
        <v>32</v>
      </c>
      <c r="D62" s="306"/>
      <c r="E62" s="306"/>
      <c r="F62" s="306"/>
      <c r="G62" s="306"/>
      <c r="H62" s="18" t="s">
        <v>176</v>
      </c>
      <c r="I62" s="306" t="s">
        <v>13</v>
      </c>
      <c r="J62" s="306"/>
    </row>
    <row r="63" spans="1:23" ht="32.25" customHeight="1" x14ac:dyDescent="0.3">
      <c r="A63" s="7"/>
      <c r="B63" s="328"/>
      <c r="C63" s="288" t="s">
        <v>119</v>
      </c>
      <c r="D63" s="288"/>
      <c r="E63" s="288"/>
      <c r="F63" s="288"/>
      <c r="G63" s="288"/>
      <c r="H63" s="11" t="b">
        <v>1</v>
      </c>
      <c r="I63" s="325" t="s">
        <v>183</v>
      </c>
      <c r="J63" s="325"/>
    </row>
    <row r="64" spans="1:23" ht="32.25" customHeight="1" x14ac:dyDescent="0.3">
      <c r="A64" s="7"/>
      <c r="B64" s="79"/>
      <c r="C64" s="75"/>
      <c r="D64" s="75"/>
      <c r="E64" s="75"/>
      <c r="F64" s="75"/>
      <c r="G64" s="76"/>
      <c r="H64" s="14">
        <f>IF(H63=TRUE,8.75,0)</f>
        <v>8.75</v>
      </c>
      <c r="I64" s="8"/>
    </row>
    <row r="65" spans="1:17" ht="32.25" customHeight="1" x14ac:dyDescent="0.3">
      <c r="A65" s="7"/>
      <c r="B65" s="25"/>
      <c r="C65" s="26"/>
      <c r="D65" s="26"/>
      <c r="E65" s="26"/>
      <c r="F65" s="26"/>
      <c r="G65" s="26"/>
      <c r="H65" s="28"/>
      <c r="I65" s="8"/>
      <c r="J65" s="154"/>
      <c r="K65" s="35"/>
      <c r="L65" s="35"/>
      <c r="M65" s="136"/>
    </row>
    <row r="66" spans="1:17" ht="39.75" customHeight="1" x14ac:dyDescent="0.3">
      <c r="A66" s="7"/>
      <c r="B66" s="335" t="s">
        <v>121</v>
      </c>
      <c r="C66" s="335"/>
      <c r="D66" s="335"/>
      <c r="E66" s="335"/>
      <c r="F66" s="335"/>
      <c r="G66" s="335"/>
      <c r="H66" s="17">
        <f>SUM(W49,H54,H60,H64)</f>
        <v>48.75</v>
      </c>
      <c r="I66" s="8"/>
    </row>
    <row r="67" spans="1:17" ht="30" customHeight="1" x14ac:dyDescent="0.3">
      <c r="B67" s="74"/>
      <c r="C67" s="74"/>
      <c r="D67" s="74"/>
      <c r="E67" s="74"/>
      <c r="F67" s="74"/>
      <c r="G67" s="74"/>
      <c r="H67" s="74"/>
      <c r="J67" s="154"/>
      <c r="K67" s="33"/>
      <c r="L67" s="33"/>
      <c r="M67" s="137"/>
      <c r="N67" s="33"/>
    </row>
    <row r="68" spans="1:17" ht="30" customHeight="1" x14ac:dyDescent="0.3">
      <c r="B68" s="80"/>
      <c r="C68" s="80"/>
      <c r="D68" s="80"/>
      <c r="E68" s="80"/>
      <c r="F68" s="80"/>
      <c r="G68" s="80"/>
      <c r="H68" s="80"/>
      <c r="I68" s="10"/>
      <c r="J68" s="161"/>
      <c r="K68" s="33"/>
      <c r="L68" s="33"/>
      <c r="M68" s="137"/>
      <c r="N68" s="33"/>
      <c r="O68" s="33"/>
      <c r="P68" s="33"/>
      <c r="Q68" s="33"/>
    </row>
    <row r="69" spans="1:17" ht="30" customHeight="1" x14ac:dyDescent="0.3">
      <c r="A69" s="7"/>
      <c r="B69" s="345" t="s">
        <v>122</v>
      </c>
      <c r="C69" s="345"/>
      <c r="D69" s="345"/>
      <c r="E69" s="345"/>
      <c r="F69" s="345"/>
      <c r="G69" s="345"/>
      <c r="H69" s="345"/>
      <c r="I69" s="345"/>
      <c r="J69" s="345"/>
      <c r="K69" s="8"/>
    </row>
    <row r="70" spans="1:17" ht="30" customHeight="1" x14ac:dyDescent="0.3">
      <c r="A70" s="7"/>
      <c r="B70" s="328" t="s">
        <v>123</v>
      </c>
      <c r="C70" s="334" t="s">
        <v>124</v>
      </c>
      <c r="D70" s="334"/>
      <c r="E70" s="334"/>
      <c r="F70" s="334"/>
      <c r="G70" s="334"/>
      <c r="H70" s="18" t="s">
        <v>176</v>
      </c>
      <c r="I70" s="350" t="s">
        <v>13</v>
      </c>
      <c r="J70" s="350"/>
    </row>
    <row r="71" spans="1:17" ht="66.75" customHeight="1" x14ac:dyDescent="0.3">
      <c r="A71" s="7"/>
      <c r="B71" s="328"/>
      <c r="C71" s="333" t="s">
        <v>125</v>
      </c>
      <c r="D71" s="333"/>
      <c r="E71" s="333"/>
      <c r="F71" s="333"/>
      <c r="G71" s="333"/>
      <c r="H71" s="276" t="b">
        <v>0</v>
      </c>
      <c r="I71" s="352"/>
      <c r="J71" s="352"/>
      <c r="K71" s="8"/>
    </row>
    <row r="72" spans="1:17" ht="63" customHeight="1" x14ac:dyDescent="0.3">
      <c r="A72" s="7"/>
      <c r="B72" s="328"/>
      <c r="C72" s="333" t="s">
        <v>126</v>
      </c>
      <c r="D72" s="333"/>
      <c r="E72" s="333"/>
      <c r="F72" s="333"/>
      <c r="G72" s="333"/>
      <c r="H72" s="11" t="b">
        <v>1</v>
      </c>
      <c r="I72" s="351" t="s">
        <v>184</v>
      </c>
      <c r="J72" s="351"/>
    </row>
    <row r="73" spans="1:17" ht="30" customHeight="1" x14ac:dyDescent="0.3">
      <c r="A73" s="7"/>
      <c r="B73" s="329"/>
      <c r="C73" s="330"/>
      <c r="D73" s="330"/>
      <c r="E73" s="330"/>
      <c r="F73" s="330"/>
      <c r="G73" s="331"/>
      <c r="H73" s="12">
        <f>IF(H71=TRUE, 5, IF(H72=TRUE, 10, 0))</f>
        <v>10</v>
      </c>
      <c r="I73" s="8"/>
    </row>
    <row r="74" spans="1:17" ht="30" customHeight="1" x14ac:dyDescent="0.3">
      <c r="A74" s="7"/>
      <c r="B74" s="25"/>
      <c r="C74" s="23"/>
      <c r="D74" s="23"/>
      <c r="E74" s="23"/>
      <c r="F74" s="23"/>
      <c r="G74" s="23"/>
      <c r="H74" s="24"/>
      <c r="I74" s="8"/>
    </row>
    <row r="75" spans="1:17" ht="44.25" customHeight="1" x14ac:dyDescent="0.3">
      <c r="A75" s="7"/>
      <c r="B75" s="328" t="s">
        <v>128</v>
      </c>
      <c r="C75" s="334" t="s">
        <v>129</v>
      </c>
      <c r="D75" s="334"/>
      <c r="E75" s="334"/>
      <c r="F75" s="334"/>
      <c r="G75" s="22" t="s">
        <v>130</v>
      </c>
      <c r="H75" s="18" t="s">
        <v>176</v>
      </c>
      <c r="I75" s="306" t="s">
        <v>13</v>
      </c>
      <c r="J75" s="306"/>
    </row>
    <row r="76" spans="1:17" ht="30" customHeight="1" x14ac:dyDescent="0.3">
      <c r="A76" s="7"/>
      <c r="B76" s="328"/>
      <c r="C76" s="288" t="s">
        <v>131</v>
      </c>
      <c r="D76" s="288"/>
      <c r="E76" s="288"/>
      <c r="F76" s="288"/>
      <c r="G76" s="19">
        <v>1</v>
      </c>
      <c r="H76" s="11" t="b">
        <v>1</v>
      </c>
      <c r="I76" s="325" t="s">
        <v>185</v>
      </c>
      <c r="J76" s="325"/>
    </row>
    <row r="77" spans="1:17" ht="30" customHeight="1" x14ac:dyDescent="0.3">
      <c r="A77" s="7"/>
      <c r="B77" s="328"/>
      <c r="C77" s="288" t="s">
        <v>132</v>
      </c>
      <c r="D77" s="288"/>
      <c r="E77" s="288"/>
      <c r="F77" s="288"/>
      <c r="G77" s="19">
        <v>2</v>
      </c>
      <c r="H77" s="11" t="b">
        <v>0</v>
      </c>
      <c r="I77" s="325"/>
      <c r="J77" s="325"/>
    </row>
    <row r="78" spans="1:17" ht="30" customHeight="1" x14ac:dyDescent="0.3">
      <c r="A78" s="7"/>
      <c r="B78" s="328"/>
      <c r="C78" s="288" t="s">
        <v>133</v>
      </c>
      <c r="D78" s="288"/>
      <c r="E78" s="288"/>
      <c r="F78" s="288"/>
      <c r="G78" s="19">
        <v>3</v>
      </c>
      <c r="H78" s="11" t="b">
        <v>0</v>
      </c>
      <c r="I78" s="325"/>
      <c r="J78" s="325"/>
    </row>
    <row r="79" spans="1:17" ht="30" customHeight="1" x14ac:dyDescent="0.3">
      <c r="A79" s="7"/>
      <c r="B79" s="328"/>
      <c r="C79" s="288" t="s">
        <v>134</v>
      </c>
      <c r="D79" s="288"/>
      <c r="E79" s="288"/>
      <c r="F79" s="288"/>
      <c r="G79" s="19">
        <v>4</v>
      </c>
      <c r="H79" s="11" t="b">
        <v>0</v>
      </c>
      <c r="I79" s="336"/>
      <c r="J79" s="337"/>
      <c r="K79" s="8"/>
    </row>
    <row r="80" spans="1:17" ht="30" customHeight="1" x14ac:dyDescent="0.3">
      <c r="A80" s="7"/>
      <c r="B80" s="328"/>
      <c r="C80" s="288" t="s">
        <v>135</v>
      </c>
      <c r="D80" s="288"/>
      <c r="E80" s="288"/>
      <c r="F80" s="288"/>
      <c r="G80" s="19">
        <v>5</v>
      </c>
      <c r="H80" s="11" t="b">
        <v>0</v>
      </c>
      <c r="I80" s="336"/>
      <c r="J80" s="337"/>
      <c r="K80" s="8"/>
    </row>
    <row r="81" spans="1:17" ht="30" customHeight="1" x14ac:dyDescent="0.3">
      <c r="A81" s="7"/>
      <c r="B81" s="329"/>
      <c r="C81" s="330"/>
      <c r="D81" s="330"/>
      <c r="E81" s="330"/>
      <c r="F81" s="330"/>
      <c r="G81" s="331"/>
      <c r="H81" s="12">
        <f>IF(H76=TRUE, 1, IF(H77=TRUE, 1, IF(H78=TRUE, 1, IF(H79=TRUE, 1, IF(H80=TRUE, 1, 0)))))</f>
        <v>1</v>
      </c>
      <c r="I81" s="93"/>
      <c r="J81" s="160"/>
    </row>
    <row r="82" spans="1:17" ht="30" customHeight="1" x14ac:dyDescent="0.3">
      <c r="A82" s="7"/>
      <c r="B82" s="25"/>
      <c r="C82" s="23"/>
      <c r="D82" s="23"/>
      <c r="E82" s="23"/>
      <c r="F82" s="23"/>
      <c r="G82" s="23"/>
      <c r="H82" s="24"/>
      <c r="I82" s="8"/>
    </row>
    <row r="83" spans="1:17" ht="30" customHeight="1" x14ac:dyDescent="0.3">
      <c r="A83" s="7"/>
      <c r="B83" s="328" t="s">
        <v>136</v>
      </c>
      <c r="C83" s="334" t="s">
        <v>137</v>
      </c>
      <c r="D83" s="334"/>
      <c r="E83" s="334"/>
      <c r="F83" s="334"/>
      <c r="G83" s="334"/>
      <c r="H83" s="18" t="s">
        <v>176</v>
      </c>
      <c r="I83" s="306" t="s">
        <v>13</v>
      </c>
      <c r="J83" s="306"/>
    </row>
    <row r="84" spans="1:17" ht="47.25" customHeight="1" x14ac:dyDescent="0.3">
      <c r="A84" s="7"/>
      <c r="B84" s="328"/>
      <c r="C84" s="332" t="s">
        <v>138</v>
      </c>
      <c r="D84" s="332"/>
      <c r="E84" s="332"/>
      <c r="F84" s="332"/>
      <c r="G84" s="332"/>
      <c r="H84" s="11" t="b">
        <v>1</v>
      </c>
      <c r="I84" s="325"/>
      <c r="J84" s="325"/>
    </row>
    <row r="85" spans="1:17" ht="30" customHeight="1" x14ac:dyDescent="0.3">
      <c r="A85" s="7"/>
      <c r="B85" s="329"/>
      <c r="C85" s="330"/>
      <c r="D85" s="330"/>
      <c r="E85" s="330"/>
      <c r="F85" s="330"/>
      <c r="G85" s="331"/>
      <c r="H85" s="12">
        <f>IF(H84=TRUE,0.25,0)</f>
        <v>0.25</v>
      </c>
      <c r="I85" s="8"/>
    </row>
    <row r="86" spans="1:17" ht="30" customHeight="1" x14ac:dyDescent="0.3">
      <c r="A86" s="7"/>
      <c r="B86" s="25"/>
      <c r="C86" s="23"/>
      <c r="D86" s="23"/>
      <c r="E86" s="23"/>
      <c r="F86" s="23"/>
      <c r="G86" s="23"/>
      <c r="H86" s="24"/>
      <c r="I86" s="8"/>
    </row>
    <row r="87" spans="1:17" ht="30" customHeight="1" x14ac:dyDescent="0.3">
      <c r="A87" s="7"/>
      <c r="B87" s="327" t="s">
        <v>121</v>
      </c>
      <c r="C87" s="327"/>
      <c r="D87" s="327"/>
      <c r="E87" s="327"/>
      <c r="F87" s="327"/>
      <c r="G87" s="327"/>
      <c r="H87" s="17">
        <f>SUM(H73,H81,H85)</f>
        <v>11.25</v>
      </c>
      <c r="I87" s="8"/>
    </row>
    <row r="88" spans="1:17" ht="30" customHeight="1" x14ac:dyDescent="0.3">
      <c r="B88" s="81"/>
      <c r="C88" s="81"/>
      <c r="D88" s="81"/>
      <c r="E88" s="81"/>
      <c r="F88" s="81"/>
      <c r="G88" s="81"/>
      <c r="H88" s="81"/>
    </row>
    <row r="89" spans="1:17" ht="30" customHeight="1" x14ac:dyDescent="0.3">
      <c r="A89" s="7"/>
      <c r="B89" s="326" t="s">
        <v>140</v>
      </c>
      <c r="C89" s="326"/>
      <c r="D89" s="326"/>
      <c r="E89" s="326"/>
      <c r="F89" s="326"/>
      <c r="G89" s="326"/>
      <c r="H89" s="11" t="b">
        <v>0</v>
      </c>
      <c r="I89" s="306" t="s">
        <v>13</v>
      </c>
      <c r="J89" s="306"/>
    </row>
    <row r="90" spans="1:17" ht="30" customHeight="1" x14ac:dyDescent="0.3">
      <c r="A90" s="7"/>
      <c r="B90" s="335" t="s">
        <v>186</v>
      </c>
      <c r="C90" s="335"/>
      <c r="D90" s="335"/>
      <c r="E90" s="335"/>
      <c r="F90" s="335"/>
      <c r="G90" s="335"/>
      <c r="H90" s="17">
        <f>IF(H89=TRUE,
   ROUND(SUM(H66, H87)*0.98, 2),
   ROUND(SUM(H66, H87), 2)
)</f>
        <v>60</v>
      </c>
      <c r="I90" s="325"/>
      <c r="J90" s="325"/>
    </row>
    <row r="91" spans="1:17" ht="30" customHeight="1" x14ac:dyDescent="0.3">
      <c r="B91" s="82"/>
      <c r="C91" s="82"/>
      <c r="D91" s="82"/>
      <c r="E91" s="82"/>
      <c r="F91" s="82"/>
      <c r="G91" s="82"/>
      <c r="H91" s="82"/>
    </row>
    <row r="92" spans="1:17" ht="30" customHeight="1" x14ac:dyDescent="0.3">
      <c r="B92" s="32"/>
      <c r="C92" s="32"/>
      <c r="D92" s="32"/>
      <c r="E92" s="32"/>
      <c r="F92" s="32"/>
      <c r="G92" s="32"/>
      <c r="H92" s="32"/>
    </row>
    <row r="93" spans="1:17" ht="30" customHeight="1" x14ac:dyDescent="0.3">
      <c r="B93" s="32"/>
      <c r="C93" s="32"/>
      <c r="D93" s="32"/>
      <c r="E93" s="32"/>
      <c r="F93" s="32"/>
      <c r="G93" s="32"/>
      <c r="H93" s="32"/>
      <c r="J93" s="154"/>
      <c r="K93" s="32"/>
      <c r="L93" s="32"/>
      <c r="M93" s="138"/>
      <c r="N93" s="32"/>
      <c r="O93" s="32"/>
      <c r="P93" s="32"/>
      <c r="Q93" s="32"/>
    </row>
    <row r="94" spans="1:17" ht="24.75" customHeight="1" x14ac:dyDescent="0.3">
      <c r="B94" s="32"/>
      <c r="C94" s="32"/>
      <c r="D94" s="32"/>
      <c r="E94" s="32"/>
      <c r="F94" s="32"/>
      <c r="G94" s="32"/>
      <c r="H94" s="32"/>
      <c r="J94" s="154"/>
      <c r="K94" s="32"/>
      <c r="L94" s="32"/>
      <c r="M94" s="138"/>
      <c r="N94" s="32"/>
      <c r="O94" s="32"/>
      <c r="P94" s="32"/>
      <c r="Q94" s="32"/>
    </row>
  </sheetData>
  <dataConsolidate/>
  <mergeCells count="156">
    <mergeCell ref="B1:J1"/>
    <mergeCell ref="B2:J2"/>
    <mergeCell ref="B3:J3"/>
    <mergeCell ref="C6:G6"/>
    <mergeCell ref="C7:G7"/>
    <mergeCell ref="C8:G8"/>
    <mergeCell ref="H44:I44"/>
    <mergeCell ref="H45:I45"/>
    <mergeCell ref="H46:I46"/>
    <mergeCell ref="C18:D18"/>
    <mergeCell ref="B19:E19"/>
    <mergeCell ref="C20:E20"/>
    <mergeCell ref="C21:E21"/>
    <mergeCell ref="B24:B26"/>
    <mergeCell ref="C24:D24"/>
    <mergeCell ref="C25:D25"/>
    <mergeCell ref="C26:D26"/>
    <mergeCell ref="C9:G9"/>
    <mergeCell ref="C10:G10"/>
    <mergeCell ref="C11:G11"/>
    <mergeCell ref="C12:G12"/>
    <mergeCell ref="B15:B17"/>
    <mergeCell ref="C15:F15"/>
    <mergeCell ref="C16:F17"/>
    <mergeCell ref="G16:G17"/>
    <mergeCell ref="J29:J31"/>
    <mergeCell ref="K29:K31"/>
    <mergeCell ref="L29:L31"/>
    <mergeCell ref="M29:M31"/>
    <mergeCell ref="N29:N31"/>
    <mergeCell ref="C32:C34"/>
    <mergeCell ref="D32:D34"/>
    <mergeCell ref="E32:E34"/>
    <mergeCell ref="F32:F34"/>
    <mergeCell ref="G32:G34"/>
    <mergeCell ref="C29:C31"/>
    <mergeCell ref="D29:D31"/>
    <mergeCell ref="E29:E31"/>
    <mergeCell ref="F29:F31"/>
    <mergeCell ref="G29:G31"/>
    <mergeCell ref="J32:J34"/>
    <mergeCell ref="K32:K34"/>
    <mergeCell ref="L32:L34"/>
    <mergeCell ref="M32:M34"/>
    <mergeCell ref="N32:N34"/>
    <mergeCell ref="C22:E22"/>
    <mergeCell ref="N35:N37"/>
    <mergeCell ref="C38:C40"/>
    <mergeCell ref="D38:D40"/>
    <mergeCell ref="E38:E40"/>
    <mergeCell ref="F38:F40"/>
    <mergeCell ref="G38:G40"/>
    <mergeCell ref="B44:B48"/>
    <mergeCell ref="P44:Q44"/>
    <mergeCell ref="P45:Q45"/>
    <mergeCell ref="B28:B40"/>
    <mergeCell ref="H28:I28"/>
    <mergeCell ref="C35:C37"/>
    <mergeCell ref="D35:D37"/>
    <mergeCell ref="E35:E37"/>
    <mergeCell ref="F35:F37"/>
    <mergeCell ref="G35:G37"/>
    <mergeCell ref="J35:J37"/>
    <mergeCell ref="K35:K37"/>
    <mergeCell ref="L35:L37"/>
    <mergeCell ref="M35:M37"/>
    <mergeCell ref="K41:L41"/>
    <mergeCell ref="L45:M45"/>
    <mergeCell ref="L46:M46"/>
    <mergeCell ref="L47:M47"/>
    <mergeCell ref="L48:M48"/>
    <mergeCell ref="N44:O44"/>
    <mergeCell ref="N45:O45"/>
    <mergeCell ref="N46:O46"/>
    <mergeCell ref="N47:O47"/>
    <mergeCell ref="N48:O48"/>
    <mergeCell ref="P46:Q46"/>
    <mergeCell ref="P47:Q47"/>
    <mergeCell ref="P48:Q48"/>
    <mergeCell ref="J38:J40"/>
    <mergeCell ref="K38:K40"/>
    <mergeCell ref="L38:L40"/>
    <mergeCell ref="M38:M40"/>
    <mergeCell ref="N38:N40"/>
    <mergeCell ref="B49:J49"/>
    <mergeCell ref="B50:B53"/>
    <mergeCell ref="C50:E50"/>
    <mergeCell ref="F50:G50"/>
    <mergeCell ref="I50:J50"/>
    <mergeCell ref="C51:E53"/>
    <mergeCell ref="F51:G51"/>
    <mergeCell ref="I51:J51"/>
    <mergeCell ref="F52:G52"/>
    <mergeCell ref="I52:J52"/>
    <mergeCell ref="H47:I47"/>
    <mergeCell ref="H48:I48"/>
    <mergeCell ref="J44:K44"/>
    <mergeCell ref="J45:K45"/>
    <mergeCell ref="J46:K46"/>
    <mergeCell ref="J47:K47"/>
    <mergeCell ref="J48:K48"/>
    <mergeCell ref="L44:M44"/>
    <mergeCell ref="B43:W43"/>
    <mergeCell ref="I58:J58"/>
    <mergeCell ref="F59:G59"/>
    <mergeCell ref="I59:J59"/>
    <mergeCell ref="B62:B63"/>
    <mergeCell ref="C62:G62"/>
    <mergeCell ref="I62:J62"/>
    <mergeCell ref="C63:G63"/>
    <mergeCell ref="I63:J63"/>
    <mergeCell ref="F53:G53"/>
    <mergeCell ref="I53:J53"/>
    <mergeCell ref="B56:B59"/>
    <mergeCell ref="C56:E56"/>
    <mergeCell ref="F56:G56"/>
    <mergeCell ref="I56:J56"/>
    <mergeCell ref="C57:E59"/>
    <mergeCell ref="F57:G57"/>
    <mergeCell ref="I57:J57"/>
    <mergeCell ref="F58:G58"/>
    <mergeCell ref="B66:G66"/>
    <mergeCell ref="B69:J69"/>
    <mergeCell ref="B70:B72"/>
    <mergeCell ref="C70:G70"/>
    <mergeCell ref="I70:J70"/>
    <mergeCell ref="C71:G71"/>
    <mergeCell ref="I72:J72"/>
    <mergeCell ref="C72:G72"/>
    <mergeCell ref="I71:J71"/>
    <mergeCell ref="B73:G73"/>
    <mergeCell ref="B75:B80"/>
    <mergeCell ref="C75:F75"/>
    <mergeCell ref="I75:J75"/>
    <mergeCell ref="C76:F76"/>
    <mergeCell ref="I76:J76"/>
    <mergeCell ref="C77:F77"/>
    <mergeCell ref="I77:J77"/>
    <mergeCell ref="C78:F78"/>
    <mergeCell ref="I78:J78"/>
    <mergeCell ref="B85:G85"/>
    <mergeCell ref="B87:G87"/>
    <mergeCell ref="B89:G89"/>
    <mergeCell ref="I89:J89"/>
    <mergeCell ref="B90:G90"/>
    <mergeCell ref="I90:J90"/>
    <mergeCell ref="C79:F79"/>
    <mergeCell ref="I79:J79"/>
    <mergeCell ref="C80:F80"/>
    <mergeCell ref="I80:J80"/>
    <mergeCell ref="B81:G81"/>
    <mergeCell ref="B83:B84"/>
    <mergeCell ref="C83:G83"/>
    <mergeCell ref="I83:J83"/>
    <mergeCell ref="C84:G84"/>
    <mergeCell ref="I84:J84"/>
  </mergeCells>
  <conditionalFormatting sqref="G27 G41:G42 G18 G16 G20:G21 G23:G25">
    <cfRule type="cellIs" dxfId="174" priority="34" operator="equal">
      <formula>"NO CUMPLE"</formula>
    </cfRule>
    <cfRule type="cellIs" dxfId="173" priority="35" operator="equal">
      <formula>"CUMPLE"</formula>
    </cfRule>
  </conditionalFormatting>
  <conditionalFormatting sqref="H71:H72 H76:H80 H84">
    <cfRule type="cellIs" dxfId="172" priority="19" operator="equal">
      <formula>TRUE</formula>
    </cfRule>
    <cfRule type="cellIs" dxfId="171" priority="20" operator="equal">
      <formula>TRUE</formula>
    </cfRule>
    <cfRule type="cellIs" dxfId="170" priority="21" operator="equal">
      <formula>"VERDADERO="</formula>
    </cfRule>
  </conditionalFormatting>
  <conditionalFormatting sqref="H89">
    <cfRule type="cellIs" dxfId="169" priority="18" operator="equal">
      <formula>TRUE</formula>
    </cfRule>
  </conditionalFormatting>
  <conditionalFormatting sqref="W45 W47:W48">
    <cfRule type="cellIs" dxfId="168" priority="31" operator="equal">
      <formula>TRUE</formula>
    </cfRule>
    <cfRule type="cellIs" dxfId="167" priority="32" operator="equal">
      <formula>TRUE</formula>
    </cfRule>
    <cfRule type="cellIs" dxfId="166" priority="33" operator="equal">
      <formula>"VERDADERO="</formula>
    </cfRule>
  </conditionalFormatting>
  <conditionalFormatting sqref="H51:H53">
    <cfRule type="cellIs" dxfId="165" priority="28" operator="equal">
      <formula>TRUE</formula>
    </cfRule>
    <cfRule type="cellIs" dxfId="164" priority="29" operator="equal">
      <formula>TRUE</formula>
    </cfRule>
    <cfRule type="cellIs" dxfId="163" priority="30" operator="equal">
      <formula>"VERDADERO="</formula>
    </cfRule>
  </conditionalFormatting>
  <conditionalFormatting sqref="H57:H59">
    <cfRule type="cellIs" dxfId="162" priority="25" operator="equal">
      <formula>TRUE</formula>
    </cfRule>
    <cfRule type="cellIs" dxfId="161" priority="26" operator="equal">
      <formula>TRUE</formula>
    </cfRule>
    <cfRule type="cellIs" dxfId="160" priority="27" operator="equal">
      <formula>"VERDADERO="</formula>
    </cfRule>
  </conditionalFormatting>
  <conditionalFormatting sqref="H63">
    <cfRule type="cellIs" dxfId="159" priority="22" operator="equal">
      <formula>TRUE</formula>
    </cfRule>
    <cfRule type="cellIs" dxfId="158" priority="23" operator="equal">
      <formula>TRUE</formula>
    </cfRule>
    <cfRule type="cellIs" dxfId="157" priority="24" operator="equal">
      <formula>"VERDADERO="</formula>
    </cfRule>
  </conditionalFormatting>
  <conditionalFormatting sqref="R45:R48 G29 G35 G38 L29 N29 N32 N35 N38 G32 L32 L35 L38">
    <cfRule type="cellIs" dxfId="156" priority="17" operator="equal">
      <formula>TRUE</formula>
    </cfRule>
  </conditionalFormatting>
  <conditionalFormatting sqref="T45:T48">
    <cfRule type="cellIs" dxfId="155" priority="16" operator="equal">
      <formula>TRUE</formula>
    </cfRule>
  </conditionalFormatting>
  <conditionalFormatting sqref="T45:T48">
    <cfRule type="cellIs" dxfId="154" priority="15" operator="equal">
      <formula>TRUE</formula>
    </cfRule>
  </conditionalFormatting>
  <conditionalFormatting sqref="V45:V48">
    <cfRule type="cellIs" dxfId="153" priority="14" operator="equal">
      <formula>TRUE</formula>
    </cfRule>
  </conditionalFormatting>
  <conditionalFormatting sqref="E25:E26">
    <cfRule type="cellIs" dxfId="152" priority="13" operator="equal">
      <formula>TRUE</formula>
    </cfRule>
  </conditionalFormatting>
  <conditionalFormatting sqref="H29:H40">
    <cfRule type="cellIs" dxfId="151" priority="12" operator="equal">
      <formula>TRUE</formula>
    </cfRule>
  </conditionalFormatting>
  <conditionalFormatting sqref="L29:L40">
    <cfRule type="cellIs" dxfId="150" priority="11" operator="equal">
      <formula>TRUE</formula>
    </cfRule>
  </conditionalFormatting>
  <conditionalFormatting sqref="G15">
    <cfRule type="expression" dxfId="149" priority="9">
      <formula>G15="HABILITADO"</formula>
    </cfRule>
    <cfRule type="cellIs" dxfId="148" priority="10" operator="equal">
      <formula>HABILITADO</formula>
    </cfRule>
  </conditionalFormatting>
  <conditionalFormatting sqref="I20">
    <cfRule type="cellIs" dxfId="147" priority="8" operator="equal">
      <formula>TRUE</formula>
    </cfRule>
  </conditionalFormatting>
  <conditionalFormatting sqref="I21">
    <cfRule type="cellIs" dxfId="146" priority="7" operator="equal">
      <formula>TRUE</formula>
    </cfRule>
  </conditionalFormatting>
  <conditionalFormatting sqref="K20">
    <cfRule type="cellIs" dxfId="145" priority="6" operator="equal">
      <formula>TRUE</formula>
    </cfRule>
  </conditionalFormatting>
  <conditionalFormatting sqref="K21">
    <cfRule type="cellIs" dxfId="144" priority="5" operator="equal">
      <formula>TRUE</formula>
    </cfRule>
  </conditionalFormatting>
  <conditionalFormatting sqref="G22">
    <cfRule type="cellIs" dxfId="143" priority="3" operator="equal">
      <formula>"NO CUMPLE"</formula>
    </cfRule>
    <cfRule type="cellIs" dxfId="142" priority="4" operator="equal">
      <formula>"CUMPLE"</formula>
    </cfRule>
  </conditionalFormatting>
  <conditionalFormatting sqref="I22">
    <cfRule type="cellIs" dxfId="141" priority="2" operator="equal">
      <formula>TRUE</formula>
    </cfRule>
  </conditionalFormatting>
  <conditionalFormatting sqref="K22">
    <cfRule type="cellIs" dxfId="140" priority="1" operator="equal">
      <formula>TRUE</formula>
    </cfRule>
  </conditionalFormatting>
  <dataValidations count="4">
    <dataValidation type="custom" allowBlank="1" showInputMessage="1" showErrorMessage="1" sqref="H31 H40 H37 H34" xr:uid="{50F329A8-EDD2-46B5-B30F-DDCDE401B4DF}">
      <formula1>G29=TRUE</formula1>
    </dataValidation>
    <dataValidation type="custom" allowBlank="1" showInputMessage="1" showErrorMessage="1" sqref="H30 H39 H36 H33" xr:uid="{6D88C690-933A-4947-84F6-B3ADC0B44A16}">
      <formula1>G29=TRUE</formula1>
    </dataValidation>
    <dataValidation type="custom" allowBlank="1" showInputMessage="1" showErrorMessage="1" sqref="H29 H38 H35 H32" xr:uid="{58F4DBE8-839D-4962-B274-5FE7813C6149}">
      <formula1>G29=TRUE</formula1>
    </dataValidation>
    <dataValidation type="list" allowBlank="1" showInputMessage="1" showErrorMessage="1" sqref="H45:Q48" xr:uid="{380788A8-B7A7-4F23-B56B-028CE05395EA}">
      <formula1>Componentes</formula1>
    </dataValidation>
  </dataValidations>
  <hyperlinks>
    <hyperlink ref="C10:G10" r:id="rId1" display="info@cuantico.com" xr:uid="{9E58FB55-A468-44DE-8F47-04DCCC90386F}"/>
  </hyperlink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213D8F2-3801-4DAE-9E73-C65280DDDACD}">
          <x14:formula1>
            <xm:f>Configuración!$E$2:$E$4</xm:f>
          </x14:formula1>
          <xm:sqref>G20:G22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51E56-1D85-4585-BED2-5F6058A2FA07}">
  <sheetPr codeName="Hoja9"/>
  <dimension ref="A1:X94"/>
  <sheetViews>
    <sheetView topLeftCell="O45" zoomScale="70" zoomScaleNormal="70" workbookViewId="0">
      <selection activeCell="U45" sqref="U45:U48"/>
    </sheetView>
  </sheetViews>
  <sheetFormatPr baseColWidth="10" defaultColWidth="11.44140625" defaultRowHeight="13.8" x14ac:dyDescent="0.25"/>
  <cols>
    <col min="1" max="1" width="10.6640625" style="211" customWidth="1"/>
    <col min="2" max="2" width="31.6640625" style="211" customWidth="1"/>
    <col min="3" max="3" width="7.33203125" style="211" customWidth="1"/>
    <col min="4" max="4" width="30.33203125" style="211" customWidth="1"/>
    <col min="5" max="5" width="51.6640625" style="211" customWidth="1"/>
    <col min="6" max="6" width="22.5546875" style="211" customWidth="1"/>
    <col min="7" max="7" width="26.5546875" style="211" customWidth="1"/>
    <col min="8" max="8" width="24.33203125" style="211" customWidth="1"/>
    <col min="9" max="9" width="76.33203125" style="211" customWidth="1"/>
    <col min="10" max="10" width="24.5546875" style="211" customWidth="1"/>
    <col min="11" max="11" width="30.5546875" style="211" customWidth="1"/>
    <col min="12" max="12" width="24.5546875" style="211" customWidth="1"/>
    <col min="13" max="13" width="21.5546875" style="211" customWidth="1"/>
    <col min="14" max="14" width="22.44140625" style="211" customWidth="1"/>
    <col min="15" max="15" width="28.33203125" style="211" customWidth="1"/>
    <col min="16" max="17" width="21.5546875" style="211" customWidth="1"/>
    <col min="18" max="18" width="12.5546875" style="211" customWidth="1"/>
    <col min="19" max="19" width="13.5546875" style="211" bestFit="1" customWidth="1"/>
    <col min="20" max="20" width="12.33203125" style="211" customWidth="1"/>
    <col min="21" max="21" width="56.6640625" style="211" customWidth="1"/>
    <col min="22" max="29" width="11.44140625" style="211"/>
    <col min="30" max="30" width="74.6640625" style="211" customWidth="1"/>
    <col min="31" max="16384" width="11.44140625" style="211"/>
  </cols>
  <sheetData>
    <row r="1" spans="1:22" ht="106.5" customHeight="1" x14ac:dyDescent="0.25">
      <c r="A1" s="257"/>
      <c r="B1" s="413" t="s">
        <v>0</v>
      </c>
      <c r="C1" s="413"/>
      <c r="D1" s="413"/>
      <c r="E1" s="413"/>
      <c r="F1" s="413"/>
      <c r="G1" s="413"/>
      <c r="H1" s="413"/>
      <c r="I1" s="413"/>
      <c r="J1" s="413"/>
      <c r="K1" s="178"/>
      <c r="L1" s="179"/>
      <c r="M1" s="179"/>
      <c r="N1" s="179"/>
      <c r="O1" s="179"/>
      <c r="P1" s="179"/>
      <c r="Q1" s="179"/>
      <c r="R1" s="180"/>
      <c r="S1" s="180"/>
      <c r="T1" s="180"/>
      <c r="U1" s="180"/>
      <c r="V1" s="180"/>
    </row>
    <row r="2" spans="1:22" ht="63.75" customHeight="1" x14ac:dyDescent="0.25">
      <c r="A2" s="257"/>
      <c r="B2" s="414" t="s">
        <v>1</v>
      </c>
      <c r="C2" s="414"/>
      <c r="D2" s="414"/>
      <c r="E2" s="414"/>
      <c r="F2" s="414"/>
      <c r="G2" s="414"/>
      <c r="H2" s="414"/>
      <c r="I2" s="414"/>
      <c r="J2" s="414"/>
      <c r="K2" s="256"/>
      <c r="L2" s="255"/>
      <c r="M2" s="255"/>
      <c r="N2" s="255"/>
      <c r="O2" s="255"/>
      <c r="P2" s="255"/>
      <c r="Q2" s="255"/>
      <c r="R2" s="254"/>
      <c r="S2" s="254"/>
      <c r="T2" s="254"/>
      <c r="U2" s="254"/>
      <c r="V2" s="254"/>
    </row>
    <row r="3" spans="1:22" ht="150.75" customHeight="1" x14ac:dyDescent="0.25">
      <c r="A3" s="257"/>
      <c r="B3" s="414" t="s">
        <v>187</v>
      </c>
      <c r="C3" s="414"/>
      <c r="D3" s="414"/>
      <c r="E3" s="414"/>
      <c r="F3" s="414"/>
      <c r="G3" s="414"/>
      <c r="H3" s="414"/>
      <c r="I3" s="414"/>
      <c r="J3" s="414"/>
      <c r="K3" s="256"/>
      <c r="L3" s="255"/>
      <c r="M3" s="255"/>
      <c r="N3" s="255"/>
      <c r="O3" s="255"/>
      <c r="P3" s="255"/>
      <c r="Q3" s="255"/>
      <c r="R3" s="253"/>
      <c r="S3" s="253"/>
      <c r="T3" s="253"/>
      <c r="U3" s="253"/>
      <c r="V3" s="253"/>
    </row>
    <row r="4" spans="1:22" x14ac:dyDescent="0.25">
      <c r="B4" s="252"/>
      <c r="C4" s="252"/>
      <c r="D4" s="252"/>
      <c r="E4" s="252"/>
      <c r="F4" s="252"/>
      <c r="G4" s="252"/>
      <c r="H4" s="252"/>
      <c r="I4" s="252"/>
      <c r="J4" s="252"/>
      <c r="K4" s="251"/>
      <c r="L4" s="251"/>
      <c r="M4" s="251"/>
      <c r="N4" s="251"/>
      <c r="O4" s="251"/>
      <c r="P4" s="251"/>
      <c r="Q4" s="251"/>
      <c r="R4" s="250"/>
      <c r="S4" s="250"/>
      <c r="T4" s="251"/>
      <c r="U4" s="251"/>
      <c r="V4" s="249"/>
    </row>
    <row r="5" spans="1:22" x14ac:dyDescent="0.25">
      <c r="B5" s="258"/>
      <c r="C5" s="258"/>
      <c r="D5" s="258"/>
      <c r="E5" s="258"/>
      <c r="F5" s="258"/>
      <c r="G5" s="258"/>
    </row>
    <row r="6" spans="1:22" ht="25.2" customHeight="1" x14ac:dyDescent="0.25">
      <c r="A6" s="257"/>
      <c r="B6" s="248" t="s">
        <v>150</v>
      </c>
      <c r="C6" s="415" t="s">
        <v>188</v>
      </c>
      <c r="D6" s="415"/>
      <c r="E6" s="415"/>
      <c r="F6" s="415"/>
      <c r="G6" s="415"/>
      <c r="H6" s="259"/>
    </row>
    <row r="7" spans="1:22" ht="25.2" customHeight="1" x14ac:dyDescent="0.25">
      <c r="A7" s="257"/>
      <c r="B7" s="248" t="s">
        <v>21</v>
      </c>
      <c r="C7" s="405"/>
      <c r="D7" s="405"/>
      <c r="E7" s="405"/>
      <c r="F7" s="405"/>
      <c r="G7" s="405"/>
      <c r="H7" s="259"/>
    </row>
    <row r="8" spans="1:22" ht="25.2" customHeight="1" x14ac:dyDescent="0.25">
      <c r="A8" s="257"/>
      <c r="B8" s="248" t="s">
        <v>23</v>
      </c>
      <c r="C8" s="405" t="s">
        <v>189</v>
      </c>
      <c r="D8" s="405"/>
      <c r="E8" s="405"/>
      <c r="F8" s="405"/>
      <c r="G8" s="405"/>
      <c r="H8" s="259"/>
    </row>
    <row r="9" spans="1:22" ht="24.75" customHeight="1" x14ac:dyDescent="0.25">
      <c r="A9" s="257"/>
      <c r="B9" s="248" t="s">
        <v>25</v>
      </c>
      <c r="C9" s="405" t="s">
        <v>190</v>
      </c>
      <c r="D9" s="405"/>
      <c r="E9" s="405"/>
      <c r="F9" s="405"/>
      <c r="G9" s="405"/>
      <c r="H9" s="259"/>
    </row>
    <row r="10" spans="1:22" ht="24.75" customHeight="1" x14ac:dyDescent="0.25">
      <c r="A10" s="257"/>
      <c r="B10" s="248" t="s">
        <v>27</v>
      </c>
      <c r="C10" s="406" t="s">
        <v>191</v>
      </c>
      <c r="D10" s="405"/>
      <c r="E10" s="405"/>
      <c r="F10" s="405"/>
      <c r="G10" s="405"/>
      <c r="H10" s="259"/>
    </row>
    <row r="11" spans="1:22" ht="25.2" customHeight="1" x14ac:dyDescent="0.25">
      <c r="A11" s="257"/>
      <c r="B11" s="248" t="s">
        <v>29</v>
      </c>
      <c r="C11" s="405" t="s">
        <v>192</v>
      </c>
      <c r="D11" s="405"/>
      <c r="E11" s="405"/>
      <c r="F11" s="405"/>
      <c r="G11" s="405"/>
      <c r="H11" s="259"/>
    </row>
    <row r="12" spans="1:22" ht="25.2" customHeight="1" x14ac:dyDescent="0.25">
      <c r="A12" s="257"/>
      <c r="B12" s="248" t="s">
        <v>30</v>
      </c>
      <c r="C12" s="405"/>
      <c r="D12" s="405"/>
      <c r="E12" s="405"/>
      <c r="F12" s="405"/>
      <c r="G12" s="405"/>
      <c r="H12" s="259"/>
    </row>
    <row r="13" spans="1:22" ht="25.2" customHeight="1" x14ac:dyDescent="0.25">
      <c r="B13" s="247"/>
      <c r="C13" s="247"/>
      <c r="D13" s="247"/>
      <c r="E13" s="247"/>
      <c r="F13" s="247"/>
      <c r="G13" s="212"/>
    </row>
    <row r="14" spans="1:22" ht="25.2" customHeight="1" x14ac:dyDescent="0.25">
      <c r="B14" s="246"/>
      <c r="C14" s="246"/>
      <c r="D14" s="246"/>
      <c r="E14" s="246"/>
      <c r="F14" s="246"/>
      <c r="G14" s="245"/>
    </row>
    <row r="15" spans="1:22" ht="30" customHeight="1" x14ac:dyDescent="0.25">
      <c r="A15" s="257"/>
      <c r="B15" s="396" t="s">
        <v>31</v>
      </c>
      <c r="C15" s="408" t="s">
        <v>32</v>
      </c>
      <c r="D15" s="408"/>
      <c r="E15" s="408"/>
      <c r="F15" s="408"/>
      <c r="G15" s="181" t="str">
        <f>IF(AND(G22="CUMPLE", G20="CUMPLE", G21="CUMPLE", G16="CUMPLE"), "HABILITADO", "NO HABILITADO")</f>
        <v>HABILITADO</v>
      </c>
      <c r="H15" s="259"/>
    </row>
    <row r="16" spans="1:22" ht="42.75" customHeight="1" x14ac:dyDescent="0.25">
      <c r="A16" s="257"/>
      <c r="B16" s="407"/>
      <c r="C16" s="409" t="s">
        <v>33</v>
      </c>
      <c r="D16" s="409"/>
      <c r="E16" s="409"/>
      <c r="F16" s="409"/>
      <c r="G16" s="410" t="str">
        <f>IF(
    OR(E25=TRUE, E26=TRUE),
    IF(
        J41&gt;=Principal!C7,
        IF(
            AND(
                IF(L29=TRUE, N29=TRUE, TRUE),
                IF(L32=TRUE, N32=TRUE, TRUE),
                IF(L35=TRUE, N35=TRUE, TRUE),
                IF(L38=TRUE, N38=TRUE, TRUE),
                NOT(OR(H31=TRUE, H34=TRUE, H37=TRUE, H40=TRUE))
            ),
            IF(
                E25=TRUE,
                IF(
                    AND(
                        OR(H29=TRUE, H32=TRUE, H35=TRUE),
                        OR(H30=TRUE, H33=TRUE, H36=TRUE)
                    ),
                    "CUMPLE",
                    IF(
                        AND(
                            OR(H29=TRUE, H32=TRUE, H35=TRUE),
                            NOT(AND(H30=TRUE, H33=TRUE, H36=TRUE))
                        ),
                        "NO CUMPLE",
                        IF(
                            AND(
                                NOT(AND(H29=TRUE, H32=TRUE, H35=TRUE)),
                                OR(H30=TRUE, H33=TRUE, H36=TRUE)
                            ),
                            "NO CUMPLE",
                            "NO CUMPLE"
                        )
                    )
                ),
                IF(
                    E26=TRUE,
                    IF(
                        AND(
                            OR(H29=TRUE, H32=TRUE, H35=TRUE, H38=TRUE),
                            OR(H30=TRUE, H33=TRUE, H36=TRUE, H39=TRUE)
                        ),
                        "CUMPLE",
                        IF(
                            AND(
                                OR(H29=TRUE, H32=TRUE, H35=TRUE, H38=TRUE),
                                NOT(AND(H30=TRUE, H33=TRUE, H36=TRUE, H39=TRUE))
                            ),
                            "NO CUMPLE",
                            IF(
                                AND(
                                    NOT(AND(H29=TRUE, H32=TRUE, H35=TRUE, H38=TRUE)),
                                    OR(H30=TRUE, H33=TRUE, H36=TRUE, H39=TRUE)
                                ),
                                "NO CUMPLE",
                                "NO CUMPLE"
                            )
                        )
                    ),
                    ""
                )
            ),
            "NO CUMPLE"
        ),
        "NO CUMPLE"
    ),
    "SIN DILIGENCIAR"
)</f>
        <v>CUMPLE</v>
      </c>
      <c r="H16" s="259"/>
    </row>
    <row r="17" spans="1:16" ht="42.75" customHeight="1" x14ac:dyDescent="0.25">
      <c r="A17" s="257"/>
      <c r="B17" s="407"/>
      <c r="C17" s="409"/>
      <c r="D17" s="409"/>
      <c r="E17" s="409"/>
      <c r="F17" s="409"/>
      <c r="G17" s="410"/>
      <c r="H17" s="259"/>
    </row>
    <row r="18" spans="1:16" ht="30" customHeight="1" x14ac:dyDescent="0.25">
      <c r="A18" s="257"/>
      <c r="B18" s="244"/>
      <c r="C18" s="418"/>
      <c r="D18" s="418"/>
      <c r="E18" s="243"/>
      <c r="F18" s="243"/>
      <c r="G18" s="242"/>
      <c r="H18" s="259"/>
    </row>
    <row r="19" spans="1:16" ht="30" customHeight="1" x14ac:dyDescent="0.25">
      <c r="A19" s="257"/>
      <c r="B19" s="376"/>
      <c r="C19" s="376"/>
      <c r="D19" s="376"/>
      <c r="E19" s="376"/>
      <c r="F19" s="182" t="s">
        <v>35</v>
      </c>
      <c r="G19" s="182"/>
      <c r="H19" s="183" t="s">
        <v>157</v>
      </c>
      <c r="I19" s="184" t="s">
        <v>37</v>
      </c>
      <c r="J19" s="185" t="s">
        <v>38</v>
      </c>
      <c r="K19" s="185" t="s">
        <v>39</v>
      </c>
    </row>
    <row r="20" spans="1:16" ht="96" customHeight="1" x14ac:dyDescent="0.25">
      <c r="A20" s="257"/>
      <c r="B20" s="186" t="s">
        <v>40</v>
      </c>
      <c r="C20" s="411" t="s">
        <v>41</v>
      </c>
      <c r="D20" s="411"/>
      <c r="E20" s="411"/>
      <c r="F20" s="187" t="s">
        <v>159</v>
      </c>
      <c r="G20" s="188" t="s">
        <v>34</v>
      </c>
      <c r="H20" s="275" t="s">
        <v>193</v>
      </c>
      <c r="I20" s="231" t="b">
        <v>0</v>
      </c>
      <c r="J20" s="260"/>
      <c r="K20" s="231" t="b">
        <v>0</v>
      </c>
    </row>
    <row r="21" spans="1:16" ht="55.5" customHeight="1" x14ac:dyDescent="0.25">
      <c r="A21" s="257"/>
      <c r="B21" s="186" t="s">
        <v>45</v>
      </c>
      <c r="C21" s="411" t="s">
        <v>46</v>
      </c>
      <c r="D21" s="411"/>
      <c r="E21" s="411"/>
      <c r="F21" s="187" t="s">
        <v>47</v>
      </c>
      <c r="G21" s="188" t="s">
        <v>34</v>
      </c>
      <c r="H21" s="275" t="s">
        <v>194</v>
      </c>
      <c r="I21" s="231" t="b">
        <v>0</v>
      </c>
      <c r="J21" s="260"/>
      <c r="K21" s="231" t="b">
        <v>0</v>
      </c>
    </row>
    <row r="22" spans="1:16" ht="108.75" customHeight="1" x14ac:dyDescent="0.25">
      <c r="A22" s="257"/>
      <c r="B22" s="189" t="s">
        <v>49</v>
      </c>
      <c r="C22" s="411" t="s">
        <v>50</v>
      </c>
      <c r="D22" s="411"/>
      <c r="E22" s="411"/>
      <c r="F22" s="261" t="s">
        <v>47</v>
      </c>
      <c r="G22" s="188" t="s">
        <v>34</v>
      </c>
      <c r="H22" s="275" t="s">
        <v>195</v>
      </c>
      <c r="I22" s="231" t="b">
        <v>0</v>
      </c>
      <c r="J22" s="260"/>
      <c r="K22" s="231" t="b">
        <v>0</v>
      </c>
    </row>
    <row r="23" spans="1:16" ht="30" customHeight="1" x14ac:dyDescent="0.25">
      <c r="A23" s="257"/>
      <c r="B23" s="241"/>
      <c r="C23" s="240"/>
      <c r="D23" s="240"/>
      <c r="E23" s="239"/>
      <c r="F23" s="238"/>
      <c r="G23" s="237"/>
      <c r="H23" s="259"/>
    </row>
    <row r="24" spans="1:16" ht="30" customHeight="1" x14ac:dyDescent="0.25">
      <c r="A24" s="257"/>
      <c r="B24" s="419" t="s">
        <v>51</v>
      </c>
      <c r="C24" s="420" t="s">
        <v>52</v>
      </c>
      <c r="D24" s="420"/>
      <c r="E24" s="191" t="s">
        <v>53</v>
      </c>
      <c r="F24" s="262"/>
      <c r="G24" s="190"/>
      <c r="H24" s="259"/>
    </row>
    <row r="25" spans="1:16" ht="30" customHeight="1" x14ac:dyDescent="0.25">
      <c r="A25" s="257"/>
      <c r="B25" s="419"/>
      <c r="C25" s="405" t="s">
        <v>54</v>
      </c>
      <c r="D25" s="405"/>
      <c r="E25" s="236" t="b">
        <v>1</v>
      </c>
      <c r="F25" s="263"/>
      <c r="G25" s="193"/>
      <c r="H25" s="259"/>
    </row>
    <row r="26" spans="1:16" ht="30" customHeight="1" x14ac:dyDescent="0.25">
      <c r="A26" s="257"/>
      <c r="B26" s="419"/>
      <c r="C26" s="404" t="s">
        <v>55</v>
      </c>
      <c r="D26" s="404"/>
      <c r="E26" s="236" t="b">
        <v>0</v>
      </c>
      <c r="F26" s="264"/>
      <c r="G26" s="265"/>
      <c r="H26" s="266"/>
      <c r="I26" s="258"/>
      <c r="J26" s="258"/>
      <c r="K26" s="258"/>
      <c r="L26" s="258"/>
      <c r="M26" s="258"/>
      <c r="N26" s="258"/>
      <c r="O26" s="258"/>
    </row>
    <row r="27" spans="1:16" ht="30" customHeight="1" x14ac:dyDescent="0.25">
      <c r="A27" s="257"/>
      <c r="B27" s="244"/>
      <c r="C27" s="243"/>
      <c r="D27" s="243"/>
      <c r="E27" s="243"/>
      <c r="F27" s="243"/>
      <c r="G27" s="237"/>
      <c r="H27" s="267"/>
      <c r="I27" s="267"/>
      <c r="J27" s="267"/>
      <c r="K27" s="267"/>
      <c r="L27" s="267"/>
      <c r="M27" s="267"/>
      <c r="N27" s="267"/>
      <c r="O27" s="268"/>
      <c r="P27" s="259"/>
    </row>
    <row r="28" spans="1:16" ht="42" customHeight="1" x14ac:dyDescent="0.25">
      <c r="A28" s="257"/>
      <c r="B28" s="396" t="s">
        <v>56</v>
      </c>
      <c r="C28" s="194" t="s">
        <v>57</v>
      </c>
      <c r="D28" s="195" t="s">
        <v>58</v>
      </c>
      <c r="E28" s="195" t="s">
        <v>59</v>
      </c>
      <c r="F28" s="274" t="s">
        <v>60</v>
      </c>
      <c r="G28" s="195" t="s">
        <v>61</v>
      </c>
      <c r="H28" s="397" t="s">
        <v>62</v>
      </c>
      <c r="I28" s="397"/>
      <c r="J28" s="194" t="s">
        <v>63</v>
      </c>
      <c r="K28" s="195" t="s">
        <v>64</v>
      </c>
      <c r="L28" s="195" t="s">
        <v>37</v>
      </c>
      <c r="M28" s="195" t="s">
        <v>38</v>
      </c>
      <c r="N28" s="195" t="s">
        <v>39</v>
      </c>
      <c r="O28" s="259"/>
    </row>
    <row r="29" spans="1:16" ht="35.25" customHeight="1" x14ac:dyDescent="0.25">
      <c r="A29" s="257"/>
      <c r="B29" s="396"/>
      <c r="C29" s="338">
        <v>1</v>
      </c>
      <c r="D29" s="338" t="s">
        <v>196</v>
      </c>
      <c r="E29" s="338" t="s">
        <v>197</v>
      </c>
      <c r="F29" s="321">
        <v>1099</v>
      </c>
      <c r="G29" s="391" t="b">
        <v>1</v>
      </c>
      <c r="H29" s="192" t="b">
        <v>0</v>
      </c>
      <c r="I29" s="235" t="s">
        <v>67</v>
      </c>
      <c r="J29" s="403">
        <v>1239.49</v>
      </c>
      <c r="K29" s="321" t="s">
        <v>198</v>
      </c>
      <c r="L29" s="391" t="b">
        <v>0</v>
      </c>
      <c r="M29" s="338"/>
      <c r="N29" s="391" t="b">
        <v>0</v>
      </c>
      <c r="O29" s="259"/>
    </row>
    <row r="30" spans="1:16" ht="35.25" customHeight="1" x14ac:dyDescent="0.25">
      <c r="A30" s="257"/>
      <c r="B30" s="396"/>
      <c r="C30" s="338"/>
      <c r="D30" s="338"/>
      <c r="E30" s="338"/>
      <c r="F30" s="321"/>
      <c r="G30" s="391"/>
      <c r="H30" s="192" t="b">
        <v>1</v>
      </c>
      <c r="I30" s="235" t="s">
        <v>70</v>
      </c>
      <c r="J30" s="403"/>
      <c r="K30" s="321"/>
      <c r="L30" s="391"/>
      <c r="M30" s="338"/>
      <c r="N30" s="391"/>
      <c r="O30" s="259"/>
    </row>
    <row r="31" spans="1:16" ht="35.25" customHeight="1" x14ac:dyDescent="0.25">
      <c r="A31" s="257"/>
      <c r="B31" s="396"/>
      <c r="C31" s="338"/>
      <c r="D31" s="338"/>
      <c r="E31" s="338"/>
      <c r="F31" s="321"/>
      <c r="G31" s="391"/>
      <c r="H31" s="192" t="b">
        <v>0</v>
      </c>
      <c r="I31" s="234" t="s">
        <v>71</v>
      </c>
      <c r="J31" s="403"/>
      <c r="K31" s="321"/>
      <c r="L31" s="391"/>
      <c r="M31" s="338"/>
      <c r="N31" s="391"/>
      <c r="O31" s="259"/>
    </row>
    <row r="32" spans="1:16" ht="35.25" customHeight="1" x14ac:dyDescent="0.25">
      <c r="A32" s="257"/>
      <c r="B32" s="396"/>
      <c r="C32" s="338">
        <v>2</v>
      </c>
      <c r="D32" s="338" t="s">
        <v>199</v>
      </c>
      <c r="E32" s="338" t="s">
        <v>200</v>
      </c>
      <c r="F32" s="338">
        <v>127</v>
      </c>
      <c r="G32" s="391" t="b">
        <v>1</v>
      </c>
      <c r="H32" s="192" t="b">
        <v>0</v>
      </c>
      <c r="I32" s="235" t="s">
        <v>67</v>
      </c>
      <c r="J32" s="395">
        <v>2559.65</v>
      </c>
      <c r="K32" s="338" t="s">
        <v>201</v>
      </c>
      <c r="L32" s="391" t="b">
        <v>0</v>
      </c>
      <c r="M32" s="392"/>
      <c r="N32" s="391" t="b">
        <v>0</v>
      </c>
      <c r="O32" s="259"/>
    </row>
    <row r="33" spans="1:24" ht="35.25" customHeight="1" x14ac:dyDescent="0.25">
      <c r="A33" s="257"/>
      <c r="B33" s="396"/>
      <c r="C33" s="338"/>
      <c r="D33" s="338"/>
      <c r="E33" s="338"/>
      <c r="F33" s="338"/>
      <c r="G33" s="391"/>
      <c r="H33" s="192" t="b">
        <v>1</v>
      </c>
      <c r="I33" s="235" t="s">
        <v>70</v>
      </c>
      <c r="J33" s="395"/>
      <c r="K33" s="338"/>
      <c r="L33" s="391"/>
      <c r="M33" s="392"/>
      <c r="N33" s="391"/>
      <c r="O33" s="259"/>
    </row>
    <row r="34" spans="1:24" ht="57.6" customHeight="1" x14ac:dyDescent="0.25">
      <c r="A34" s="257"/>
      <c r="B34" s="396"/>
      <c r="C34" s="338"/>
      <c r="D34" s="338"/>
      <c r="E34" s="338"/>
      <c r="F34" s="338"/>
      <c r="G34" s="391"/>
      <c r="H34" s="192" t="b">
        <v>0</v>
      </c>
      <c r="I34" s="234" t="s">
        <v>71</v>
      </c>
      <c r="J34" s="395"/>
      <c r="K34" s="338"/>
      <c r="L34" s="391"/>
      <c r="M34" s="392"/>
      <c r="N34" s="391"/>
      <c r="O34" s="259"/>
    </row>
    <row r="35" spans="1:24" ht="35.25" customHeight="1" x14ac:dyDescent="0.25">
      <c r="A35" s="257"/>
      <c r="B35" s="396"/>
      <c r="C35" s="338">
        <v>3</v>
      </c>
      <c r="D35" s="399" t="s">
        <v>202</v>
      </c>
      <c r="E35" s="338" t="s">
        <v>203</v>
      </c>
      <c r="F35" s="338">
        <v>164</v>
      </c>
      <c r="G35" s="391" t="b">
        <v>1</v>
      </c>
      <c r="H35" s="192" t="b">
        <v>1</v>
      </c>
      <c r="I35" s="235" t="s">
        <v>67</v>
      </c>
      <c r="J35" s="400">
        <v>1067.56</v>
      </c>
      <c r="K35" s="338" t="s">
        <v>204</v>
      </c>
      <c r="L35" s="391" t="b">
        <v>0</v>
      </c>
      <c r="M35" s="401"/>
      <c r="N35" s="391" t="b">
        <v>0</v>
      </c>
      <c r="O35" s="259"/>
    </row>
    <row r="36" spans="1:24" ht="35.25" customHeight="1" x14ac:dyDescent="0.25">
      <c r="A36" s="257"/>
      <c r="B36" s="396"/>
      <c r="C36" s="338"/>
      <c r="D36" s="399"/>
      <c r="E36" s="338"/>
      <c r="F36" s="338"/>
      <c r="G36" s="391"/>
      <c r="H36" s="192" t="b">
        <v>0</v>
      </c>
      <c r="I36" s="235" t="s">
        <v>70</v>
      </c>
      <c r="J36" s="400"/>
      <c r="K36" s="338"/>
      <c r="L36" s="391"/>
      <c r="M36" s="402"/>
      <c r="N36" s="391"/>
      <c r="O36" s="259"/>
    </row>
    <row r="37" spans="1:24" ht="172.2" customHeight="1" x14ac:dyDescent="0.25">
      <c r="A37" s="257"/>
      <c r="B37" s="396"/>
      <c r="C37" s="338"/>
      <c r="D37" s="399"/>
      <c r="E37" s="338"/>
      <c r="F37" s="338"/>
      <c r="G37" s="391"/>
      <c r="H37" s="192" t="b">
        <v>0</v>
      </c>
      <c r="I37" s="234" t="s">
        <v>71</v>
      </c>
      <c r="J37" s="400"/>
      <c r="K37" s="338"/>
      <c r="L37" s="391"/>
      <c r="M37" s="402"/>
      <c r="N37" s="391"/>
      <c r="O37" s="259"/>
    </row>
    <row r="38" spans="1:24" ht="35.25" customHeight="1" x14ac:dyDescent="0.25">
      <c r="A38" s="257"/>
      <c r="B38" s="396"/>
      <c r="C38" s="338">
        <v>4</v>
      </c>
      <c r="D38" s="392"/>
      <c r="E38" s="393"/>
      <c r="F38" s="393"/>
      <c r="G38" s="391" t="b">
        <v>0</v>
      </c>
      <c r="H38" s="192" t="b">
        <v>0</v>
      </c>
      <c r="I38" s="235" t="s">
        <v>67</v>
      </c>
      <c r="J38" s="395"/>
      <c r="K38" s="393"/>
      <c r="L38" s="391" t="b">
        <v>0</v>
      </c>
      <c r="M38" s="392"/>
      <c r="N38" s="391" t="b">
        <v>0</v>
      </c>
      <c r="O38" s="259"/>
    </row>
    <row r="39" spans="1:24" ht="35.25" customHeight="1" x14ac:dyDescent="0.25">
      <c r="A39" s="257"/>
      <c r="B39" s="396"/>
      <c r="C39" s="338"/>
      <c r="D39" s="392"/>
      <c r="E39" s="393"/>
      <c r="F39" s="393"/>
      <c r="G39" s="391"/>
      <c r="H39" s="192" t="b">
        <v>0</v>
      </c>
      <c r="I39" s="235" t="s">
        <v>70</v>
      </c>
      <c r="J39" s="395"/>
      <c r="K39" s="393"/>
      <c r="L39" s="391"/>
      <c r="M39" s="392"/>
      <c r="N39" s="391"/>
      <c r="O39" s="259"/>
    </row>
    <row r="40" spans="1:24" ht="35.25" customHeight="1" x14ac:dyDescent="0.25">
      <c r="A40" s="257"/>
      <c r="B40" s="396"/>
      <c r="C40" s="338"/>
      <c r="D40" s="392"/>
      <c r="E40" s="393"/>
      <c r="F40" s="393"/>
      <c r="G40" s="391"/>
      <c r="H40" s="192" t="b">
        <v>0</v>
      </c>
      <c r="I40" s="234" t="s">
        <v>71</v>
      </c>
      <c r="J40" s="395"/>
      <c r="K40" s="393"/>
      <c r="L40" s="391"/>
      <c r="M40" s="392"/>
      <c r="N40" s="391"/>
      <c r="O40" s="259"/>
    </row>
    <row r="41" spans="1:24" ht="30" customHeight="1" x14ac:dyDescent="0.25">
      <c r="A41" s="257"/>
      <c r="B41" s="244"/>
      <c r="C41" s="233"/>
      <c r="D41" s="233"/>
      <c r="E41" s="233"/>
      <c r="F41" s="233"/>
      <c r="G41" s="232"/>
      <c r="H41" s="267"/>
      <c r="I41" s="196" t="s">
        <v>83</v>
      </c>
      <c r="J41" s="197">
        <f>SUM(J29:J40)</f>
        <v>4866.7000000000007</v>
      </c>
      <c r="K41" s="416"/>
      <c r="L41" s="417"/>
      <c r="M41" s="267"/>
      <c r="N41" s="267"/>
      <c r="O41" s="268"/>
      <c r="P41" s="259"/>
    </row>
    <row r="42" spans="1:24" ht="30" customHeight="1" x14ac:dyDescent="0.25">
      <c r="B42" s="243"/>
      <c r="C42" s="243"/>
      <c r="D42" s="243"/>
      <c r="E42" s="243"/>
      <c r="F42" s="243"/>
      <c r="G42" s="237"/>
      <c r="H42" s="269"/>
      <c r="I42" s="269"/>
      <c r="J42" s="269"/>
      <c r="K42" s="269"/>
      <c r="L42" s="269"/>
      <c r="M42" s="269"/>
      <c r="N42" s="269"/>
      <c r="O42" s="269"/>
      <c r="P42" s="258"/>
      <c r="Q42" s="258"/>
      <c r="R42" s="258"/>
      <c r="S42" s="258"/>
      <c r="T42" s="258"/>
      <c r="U42" s="258"/>
      <c r="V42" s="258"/>
      <c r="W42" s="258"/>
      <c r="X42" s="258"/>
    </row>
    <row r="43" spans="1:24" ht="30" customHeight="1" x14ac:dyDescent="0.25">
      <c r="A43" s="257"/>
      <c r="B43" s="370" t="s">
        <v>84</v>
      </c>
      <c r="C43" s="370"/>
      <c r="D43" s="370"/>
      <c r="E43" s="370"/>
      <c r="F43" s="370"/>
      <c r="G43" s="370"/>
      <c r="H43" s="370"/>
      <c r="I43" s="370"/>
      <c r="J43" s="370"/>
      <c r="K43" s="370"/>
      <c r="L43" s="370"/>
      <c r="M43" s="370"/>
      <c r="N43" s="370"/>
      <c r="O43" s="370"/>
      <c r="P43" s="370"/>
      <c r="Q43" s="370"/>
      <c r="R43" s="370"/>
      <c r="S43" s="370"/>
      <c r="T43" s="370"/>
      <c r="U43" s="370"/>
      <c r="V43" s="370"/>
      <c r="W43" s="370"/>
      <c r="X43" s="259"/>
    </row>
    <row r="44" spans="1:24" ht="46.5" customHeight="1" x14ac:dyDescent="0.25">
      <c r="A44" s="257"/>
      <c r="B44" s="389" t="s">
        <v>85</v>
      </c>
      <c r="C44" s="198" t="s">
        <v>57</v>
      </c>
      <c r="D44" s="198" t="s">
        <v>86</v>
      </c>
      <c r="E44" s="198" t="s">
        <v>59</v>
      </c>
      <c r="F44" s="421" t="s">
        <v>88</v>
      </c>
      <c r="G44" s="422"/>
      <c r="H44" s="390" t="s">
        <v>89</v>
      </c>
      <c r="I44" s="390"/>
      <c r="J44" s="390" t="s">
        <v>90</v>
      </c>
      <c r="K44" s="390"/>
      <c r="L44" s="390" t="s">
        <v>91</v>
      </c>
      <c r="M44" s="390"/>
      <c r="N44" s="390" t="s">
        <v>92</v>
      </c>
      <c r="O44" s="390"/>
      <c r="P44" s="390" t="s">
        <v>93</v>
      </c>
      <c r="Q44" s="390"/>
      <c r="R44" s="198" t="s">
        <v>61</v>
      </c>
      <c r="S44" s="198" t="s">
        <v>60</v>
      </c>
      <c r="T44" s="198" t="s">
        <v>37</v>
      </c>
      <c r="U44" s="198" t="s">
        <v>38</v>
      </c>
      <c r="V44" s="198" t="s">
        <v>39</v>
      </c>
      <c r="W44" s="199" t="s">
        <v>176</v>
      </c>
      <c r="X44" s="259"/>
    </row>
    <row r="45" spans="1:24" ht="305.25" customHeight="1" x14ac:dyDescent="0.25">
      <c r="A45" s="257"/>
      <c r="B45" s="382"/>
      <c r="C45" s="200">
        <v>1</v>
      </c>
      <c r="D45" s="201" t="s">
        <v>166</v>
      </c>
      <c r="E45" s="202" t="s">
        <v>205</v>
      </c>
      <c r="F45" s="423" t="s">
        <v>206</v>
      </c>
      <c r="G45" s="424"/>
      <c r="H45" s="394" t="s">
        <v>104</v>
      </c>
      <c r="I45" s="394"/>
      <c r="J45" s="394"/>
      <c r="K45" s="394"/>
      <c r="L45" s="394" t="s">
        <v>99</v>
      </c>
      <c r="M45" s="394"/>
      <c r="N45" s="394"/>
      <c r="O45" s="394"/>
      <c r="P45" s="394"/>
      <c r="Q45" s="394"/>
      <c r="R45" s="231" t="b">
        <v>1</v>
      </c>
      <c r="S45" s="203">
        <v>1080</v>
      </c>
      <c r="T45" s="279" t="b">
        <v>0</v>
      </c>
      <c r="U45" s="292" t="s">
        <v>207</v>
      </c>
      <c r="V45" s="231" t="b">
        <v>0</v>
      </c>
      <c r="W45" s="412" t="b">
        <v>0</v>
      </c>
      <c r="X45" s="259"/>
    </row>
    <row r="46" spans="1:24" ht="228" customHeight="1" x14ac:dyDescent="0.25">
      <c r="A46" s="257"/>
      <c r="B46" s="382"/>
      <c r="C46" s="200">
        <v>2</v>
      </c>
      <c r="D46" s="201" t="s">
        <v>208</v>
      </c>
      <c r="E46" s="202" t="s">
        <v>209</v>
      </c>
      <c r="F46" s="423" t="s">
        <v>210</v>
      </c>
      <c r="G46" s="424"/>
      <c r="H46" s="394" t="s">
        <v>104</v>
      </c>
      <c r="I46" s="394"/>
      <c r="J46" s="398"/>
      <c r="K46" s="398"/>
      <c r="L46" s="398"/>
      <c r="M46" s="398"/>
      <c r="N46" s="394"/>
      <c r="O46" s="394"/>
      <c r="P46" s="394"/>
      <c r="Q46" s="394"/>
      <c r="R46" s="231" t="b">
        <v>1</v>
      </c>
      <c r="S46" s="203">
        <v>18</v>
      </c>
      <c r="T46" s="231" t="b">
        <v>0</v>
      </c>
      <c r="U46" s="369"/>
      <c r="V46" s="231" t="b">
        <v>0</v>
      </c>
      <c r="W46" s="412"/>
      <c r="X46" s="259"/>
    </row>
    <row r="47" spans="1:24" ht="195.75" customHeight="1" x14ac:dyDescent="0.25">
      <c r="A47" s="257"/>
      <c r="B47" s="382"/>
      <c r="C47" s="200">
        <v>3</v>
      </c>
      <c r="D47" s="201" t="s">
        <v>166</v>
      </c>
      <c r="E47" s="202" t="s">
        <v>211</v>
      </c>
      <c r="F47" s="423" t="s">
        <v>212</v>
      </c>
      <c r="G47" s="424"/>
      <c r="H47" s="394" t="s">
        <v>104</v>
      </c>
      <c r="I47" s="394"/>
      <c r="J47" s="394"/>
      <c r="K47" s="394"/>
      <c r="L47" s="394" t="s">
        <v>99</v>
      </c>
      <c r="M47" s="394"/>
      <c r="N47" s="394"/>
      <c r="O47" s="394"/>
      <c r="P47" s="394"/>
      <c r="Q47" s="394"/>
      <c r="R47" s="231" t="b">
        <v>1</v>
      </c>
      <c r="S47" s="203">
        <v>125</v>
      </c>
      <c r="T47" s="231" t="b">
        <v>0</v>
      </c>
      <c r="U47" s="369"/>
      <c r="V47" s="231" t="b">
        <v>0</v>
      </c>
      <c r="W47" s="231" t="b">
        <v>0</v>
      </c>
      <c r="X47" s="259"/>
    </row>
    <row r="48" spans="1:24" ht="79.5" customHeight="1" x14ac:dyDescent="0.25">
      <c r="A48" s="257"/>
      <c r="B48" s="382"/>
      <c r="C48" s="200">
        <v>4</v>
      </c>
      <c r="D48" s="230"/>
      <c r="E48" s="270"/>
      <c r="F48" s="425"/>
      <c r="G48" s="426"/>
      <c r="H48" s="394"/>
      <c r="I48" s="394"/>
      <c r="J48" s="394"/>
      <c r="K48" s="394"/>
      <c r="L48" s="394"/>
      <c r="M48" s="394"/>
      <c r="N48" s="394"/>
      <c r="O48" s="394"/>
      <c r="P48" s="394"/>
      <c r="Q48" s="394"/>
      <c r="R48" s="231" t="b">
        <v>0</v>
      </c>
      <c r="S48" s="230"/>
      <c r="T48" s="231" t="b">
        <v>0</v>
      </c>
      <c r="U48" s="293"/>
      <c r="V48" s="231" t="b">
        <v>0</v>
      </c>
      <c r="W48" s="231" t="b">
        <v>0</v>
      </c>
      <c r="X48" s="259"/>
    </row>
    <row r="49" spans="1:23" ht="27.75" customHeight="1" x14ac:dyDescent="0.25">
      <c r="A49" s="257"/>
      <c r="B49" s="387"/>
      <c r="C49" s="388"/>
      <c r="D49" s="388"/>
      <c r="E49" s="388"/>
      <c r="F49" s="388"/>
      <c r="G49" s="388"/>
      <c r="H49" s="388"/>
      <c r="I49" s="388"/>
      <c r="J49" s="388"/>
      <c r="K49" s="229"/>
      <c r="L49" s="229"/>
      <c r="M49" s="229"/>
      <c r="N49" s="229"/>
      <c r="O49" s="228"/>
      <c r="P49" s="271"/>
      <c r="Q49" s="272"/>
      <c r="R49" s="271"/>
      <c r="S49" s="271"/>
      <c r="T49" s="271"/>
      <c r="U49" s="271"/>
      <c r="V49" s="271"/>
      <c r="W49" s="204">
        <f>IF(
   AND(W45=TRUE, T45=FALSE, T46=FALSE, COUNTIF(W47:W48, TRUE)=0), 20,
   IF(
      AND(T45=TRUE, V45=TRUE, T46=FALSE, W45=TRUE, COUNTIF(W47:W48, TRUE)=0),
      20,
   IF(
      AND(T46=TRUE, V46=TRUE, W45=TRUE, COUNTIF(W47:W48, TRUE)=0),
      20,
    IF(
       AND(W45=TRUE, T47=FALSE, W47=TRUE, W48=FALSE), 15,
    IF(
       AND(W45=TRUE, T47=TRUE, V47=TRUE, W47=TRUE, W48=FALSE), 15,
       IF(
          AND(W45=TRUE, W47=TRUE, T48=FALSE, W48=TRUE), 10,
       IF(
          AND(W45=TRUE, W47=TRUE, T48=TRUE, V48=TRUE, W48=TRUE, R48=TRUE), 10,
         0
           )
          )
         )
        )
      )
   )
)</f>
        <v>0</v>
      </c>
    </row>
    <row r="50" spans="1:23" ht="32.25" customHeight="1" x14ac:dyDescent="0.25">
      <c r="A50" s="257"/>
      <c r="B50" s="389" t="s">
        <v>106</v>
      </c>
      <c r="C50" s="390" t="s">
        <v>32</v>
      </c>
      <c r="D50" s="390"/>
      <c r="E50" s="390"/>
      <c r="F50" s="390" t="s">
        <v>107</v>
      </c>
      <c r="G50" s="390"/>
      <c r="H50" s="199" t="s">
        <v>176</v>
      </c>
      <c r="I50" s="376" t="s">
        <v>13</v>
      </c>
      <c r="J50" s="376"/>
      <c r="K50" s="273"/>
      <c r="L50" s="212"/>
      <c r="M50" s="212"/>
      <c r="N50" s="212"/>
      <c r="O50" s="212"/>
      <c r="P50" s="212"/>
      <c r="Q50" s="212"/>
      <c r="R50" s="212"/>
      <c r="S50" s="212"/>
      <c r="T50" s="212"/>
      <c r="U50" s="212"/>
      <c r="V50" s="212"/>
      <c r="W50" s="212"/>
    </row>
    <row r="51" spans="1:23" ht="32.25" customHeight="1" x14ac:dyDescent="0.25">
      <c r="A51" s="257"/>
      <c r="B51" s="382"/>
      <c r="C51" s="379" t="s">
        <v>108</v>
      </c>
      <c r="D51" s="379"/>
      <c r="E51" s="379"/>
      <c r="F51" s="379" t="s">
        <v>213</v>
      </c>
      <c r="G51" s="379"/>
      <c r="H51" s="231" t="b">
        <v>0</v>
      </c>
      <c r="I51" s="378"/>
      <c r="J51" s="378"/>
      <c r="K51" s="259"/>
    </row>
    <row r="52" spans="1:23" ht="32.25" customHeight="1" x14ac:dyDescent="0.25">
      <c r="A52" s="257"/>
      <c r="B52" s="382"/>
      <c r="C52" s="379"/>
      <c r="D52" s="379"/>
      <c r="E52" s="379"/>
      <c r="F52" s="379" t="s">
        <v>214</v>
      </c>
      <c r="G52" s="379"/>
      <c r="H52" s="231" t="b">
        <v>0</v>
      </c>
      <c r="I52" s="378"/>
      <c r="J52" s="378"/>
      <c r="K52" s="259"/>
    </row>
    <row r="53" spans="1:23" ht="32.25" customHeight="1" x14ac:dyDescent="0.25">
      <c r="A53" s="257"/>
      <c r="B53" s="382"/>
      <c r="C53" s="379"/>
      <c r="D53" s="379"/>
      <c r="E53" s="379"/>
      <c r="F53" s="379" t="s">
        <v>215</v>
      </c>
      <c r="G53" s="379"/>
      <c r="H53" s="231" t="b">
        <v>1</v>
      </c>
      <c r="I53" s="378" t="s">
        <v>195</v>
      </c>
      <c r="J53" s="378"/>
      <c r="K53" s="259"/>
    </row>
    <row r="54" spans="1:23" ht="32.25" customHeight="1" x14ac:dyDescent="0.25">
      <c r="A54" s="257"/>
      <c r="B54" s="227"/>
      <c r="C54" s="226"/>
      <c r="D54" s="226"/>
      <c r="E54" s="226"/>
      <c r="F54" s="226"/>
      <c r="G54" s="225"/>
      <c r="H54" s="204">
        <f>IF(H51=TRUE, 5, IF(H52=TRUE, 10, IF(H53=TRUE, 20, 0)))</f>
        <v>20</v>
      </c>
      <c r="I54" s="224"/>
      <c r="J54" s="212"/>
    </row>
    <row r="55" spans="1:23" ht="32.25" customHeight="1" x14ac:dyDescent="0.25">
      <c r="A55" s="257"/>
      <c r="B55" s="223"/>
      <c r="C55" s="222"/>
      <c r="D55" s="222"/>
      <c r="E55" s="222"/>
      <c r="F55" s="222"/>
      <c r="G55" s="222"/>
      <c r="H55" s="221"/>
      <c r="I55" s="220"/>
    </row>
    <row r="56" spans="1:23" ht="32.25" customHeight="1" x14ac:dyDescent="0.25">
      <c r="A56" s="257"/>
      <c r="B56" s="382" t="s">
        <v>113</v>
      </c>
      <c r="C56" s="376" t="s">
        <v>32</v>
      </c>
      <c r="D56" s="376"/>
      <c r="E56" s="376"/>
      <c r="F56" s="376" t="s">
        <v>107</v>
      </c>
      <c r="G56" s="376"/>
      <c r="H56" s="205" t="s">
        <v>176</v>
      </c>
      <c r="I56" s="376" t="s">
        <v>13</v>
      </c>
      <c r="J56" s="376"/>
    </row>
    <row r="57" spans="1:23" ht="32.25" customHeight="1" x14ac:dyDescent="0.25">
      <c r="A57" s="257"/>
      <c r="B57" s="382"/>
      <c r="C57" s="379" t="s">
        <v>114</v>
      </c>
      <c r="D57" s="379"/>
      <c r="E57" s="379"/>
      <c r="F57" s="379" t="s">
        <v>216</v>
      </c>
      <c r="G57" s="379"/>
      <c r="H57" s="231" t="b">
        <v>0</v>
      </c>
      <c r="I57" s="378"/>
      <c r="J57" s="378"/>
    </row>
    <row r="58" spans="1:23" ht="32.25" customHeight="1" x14ac:dyDescent="0.25">
      <c r="A58" s="257"/>
      <c r="B58" s="382"/>
      <c r="C58" s="379"/>
      <c r="D58" s="379"/>
      <c r="E58" s="379"/>
      <c r="F58" s="379" t="s">
        <v>217</v>
      </c>
      <c r="G58" s="379"/>
      <c r="H58" s="231" t="b">
        <v>0</v>
      </c>
      <c r="I58" s="378"/>
      <c r="J58" s="378"/>
    </row>
    <row r="59" spans="1:23" ht="32.25" customHeight="1" x14ac:dyDescent="0.25">
      <c r="A59" s="257"/>
      <c r="B59" s="382"/>
      <c r="C59" s="379"/>
      <c r="D59" s="379"/>
      <c r="E59" s="379"/>
      <c r="F59" s="379" t="s">
        <v>218</v>
      </c>
      <c r="G59" s="379"/>
      <c r="H59" s="231" t="b">
        <v>1</v>
      </c>
      <c r="I59" s="378" t="s">
        <v>195</v>
      </c>
      <c r="J59" s="378"/>
    </row>
    <row r="60" spans="1:23" ht="32.25" customHeight="1" x14ac:dyDescent="0.25">
      <c r="A60" s="257"/>
      <c r="B60" s="227"/>
      <c r="C60" s="226"/>
      <c r="D60" s="226"/>
      <c r="E60" s="226"/>
      <c r="F60" s="226"/>
      <c r="G60" s="225"/>
      <c r="H60" s="204">
        <f>IF(H57=TRUE, 5, IF(H58=TRUE, 10, IF(H59=TRUE, 20, 0)))</f>
        <v>20</v>
      </c>
      <c r="I60" s="259"/>
    </row>
    <row r="61" spans="1:23" ht="32.25" customHeight="1" x14ac:dyDescent="0.25">
      <c r="A61" s="257"/>
      <c r="B61" s="223"/>
      <c r="C61" s="222"/>
      <c r="D61" s="222"/>
      <c r="E61" s="222"/>
      <c r="F61" s="222"/>
      <c r="G61" s="222"/>
      <c r="H61" s="221"/>
      <c r="I61" s="259"/>
      <c r="J61" s="219"/>
      <c r="K61" s="219"/>
      <c r="L61" s="219"/>
      <c r="M61" s="219"/>
      <c r="N61" s="206"/>
    </row>
    <row r="62" spans="1:23" ht="32.25" customHeight="1" x14ac:dyDescent="0.25">
      <c r="A62" s="257"/>
      <c r="B62" s="382" t="s">
        <v>118</v>
      </c>
      <c r="C62" s="376" t="s">
        <v>32</v>
      </c>
      <c r="D62" s="376"/>
      <c r="E62" s="376"/>
      <c r="F62" s="376"/>
      <c r="G62" s="376"/>
      <c r="H62" s="205" t="s">
        <v>176</v>
      </c>
      <c r="I62" s="376" t="s">
        <v>13</v>
      </c>
      <c r="J62" s="376"/>
    </row>
    <row r="63" spans="1:23" ht="72.75" customHeight="1" x14ac:dyDescent="0.25">
      <c r="A63" s="257"/>
      <c r="B63" s="382"/>
      <c r="C63" s="379" t="s">
        <v>119</v>
      </c>
      <c r="D63" s="379"/>
      <c r="E63" s="379"/>
      <c r="F63" s="379"/>
      <c r="G63" s="379"/>
      <c r="H63" s="231" t="b">
        <v>1</v>
      </c>
      <c r="I63" s="386"/>
      <c r="J63" s="386"/>
    </row>
    <row r="64" spans="1:23" ht="32.25" customHeight="1" x14ac:dyDescent="0.25">
      <c r="A64" s="257"/>
      <c r="B64" s="227"/>
      <c r="C64" s="226"/>
      <c r="D64" s="226"/>
      <c r="E64" s="226"/>
      <c r="F64" s="226"/>
      <c r="G64" s="225"/>
      <c r="H64" s="207">
        <f>IF(H63=TRUE,8.75,0)</f>
        <v>8.75</v>
      </c>
      <c r="I64" s="259"/>
    </row>
    <row r="65" spans="1:17" ht="32.25" customHeight="1" x14ac:dyDescent="0.25">
      <c r="A65" s="257"/>
      <c r="B65" s="223"/>
      <c r="C65" s="222"/>
      <c r="D65" s="222"/>
      <c r="E65" s="222"/>
      <c r="F65" s="222"/>
      <c r="G65" s="222"/>
      <c r="H65" s="221"/>
      <c r="I65" s="259"/>
      <c r="J65" s="219"/>
      <c r="K65" s="219"/>
      <c r="L65" s="219"/>
      <c r="M65" s="219"/>
    </row>
    <row r="66" spans="1:17" ht="39.75" customHeight="1" x14ac:dyDescent="0.25">
      <c r="A66" s="257"/>
      <c r="B66" s="377" t="s">
        <v>121</v>
      </c>
      <c r="C66" s="377"/>
      <c r="D66" s="377"/>
      <c r="E66" s="377"/>
      <c r="F66" s="377"/>
      <c r="G66" s="377"/>
      <c r="H66" s="208">
        <f>SUM(W49,H54,H60,H64)</f>
        <v>48.75</v>
      </c>
      <c r="I66" s="259"/>
    </row>
    <row r="67" spans="1:17" ht="30" customHeight="1" x14ac:dyDescent="0.25">
      <c r="B67" s="218"/>
      <c r="C67" s="218"/>
      <c r="D67" s="218"/>
      <c r="E67" s="218"/>
      <c r="F67" s="218"/>
      <c r="G67" s="218"/>
      <c r="H67" s="218"/>
      <c r="J67" s="217"/>
      <c r="K67" s="217"/>
      <c r="L67" s="217"/>
      <c r="M67" s="217"/>
      <c r="N67" s="217"/>
    </row>
    <row r="68" spans="1:17" ht="30" customHeight="1" x14ac:dyDescent="0.25">
      <c r="B68" s="216"/>
      <c r="C68" s="216"/>
      <c r="D68" s="216"/>
      <c r="E68" s="216"/>
      <c r="F68" s="216"/>
      <c r="G68" s="216"/>
      <c r="H68" s="216"/>
      <c r="I68" s="258"/>
      <c r="J68" s="216"/>
      <c r="K68" s="217"/>
      <c r="L68" s="217"/>
      <c r="M68" s="217"/>
      <c r="N68" s="217"/>
      <c r="O68" s="217"/>
      <c r="P68" s="217"/>
      <c r="Q68" s="217"/>
    </row>
    <row r="69" spans="1:17" ht="30" customHeight="1" x14ac:dyDescent="0.25">
      <c r="A69" s="257"/>
      <c r="B69" s="385" t="s">
        <v>122</v>
      </c>
      <c r="C69" s="385"/>
      <c r="D69" s="385"/>
      <c r="E69" s="385"/>
      <c r="F69" s="385"/>
      <c r="G69" s="385"/>
      <c r="H69" s="385"/>
      <c r="I69" s="385"/>
      <c r="J69" s="385"/>
      <c r="K69" s="259"/>
    </row>
    <row r="70" spans="1:17" ht="30" customHeight="1" x14ac:dyDescent="0.25">
      <c r="A70" s="257"/>
      <c r="B70" s="382" t="s">
        <v>123</v>
      </c>
      <c r="C70" s="383" t="s">
        <v>124</v>
      </c>
      <c r="D70" s="383"/>
      <c r="E70" s="383"/>
      <c r="F70" s="383"/>
      <c r="G70" s="383"/>
      <c r="H70" s="205" t="s">
        <v>94</v>
      </c>
      <c r="I70" s="376" t="s">
        <v>13</v>
      </c>
      <c r="J70" s="376"/>
    </row>
    <row r="71" spans="1:17" ht="66.75" customHeight="1" x14ac:dyDescent="0.25">
      <c r="A71" s="257"/>
      <c r="B71" s="382"/>
      <c r="C71" s="384" t="s">
        <v>219</v>
      </c>
      <c r="D71" s="384"/>
      <c r="E71" s="384"/>
      <c r="F71" s="384"/>
      <c r="G71" s="384"/>
      <c r="H71" s="231" t="b">
        <v>1</v>
      </c>
      <c r="I71" s="378"/>
      <c r="J71" s="378"/>
    </row>
    <row r="72" spans="1:17" ht="63" customHeight="1" x14ac:dyDescent="0.25">
      <c r="A72" s="257"/>
      <c r="B72" s="382"/>
      <c r="C72" s="384" t="s">
        <v>220</v>
      </c>
      <c r="D72" s="384"/>
      <c r="E72" s="384"/>
      <c r="F72" s="384"/>
      <c r="G72" s="384"/>
      <c r="H72" s="231" t="b">
        <v>0</v>
      </c>
    </row>
    <row r="73" spans="1:17" ht="30" customHeight="1" x14ac:dyDescent="0.25">
      <c r="A73" s="257"/>
      <c r="B73" s="371"/>
      <c r="C73" s="372"/>
      <c r="D73" s="372"/>
      <c r="E73" s="372"/>
      <c r="F73" s="372"/>
      <c r="G73" s="373"/>
      <c r="H73" s="204">
        <f>IF(H71=TRUE, 5, IF(H72=TRUE, 10, 0))</f>
        <v>5</v>
      </c>
      <c r="I73" s="259"/>
    </row>
    <row r="74" spans="1:17" ht="30" customHeight="1" x14ac:dyDescent="0.25">
      <c r="A74" s="257"/>
      <c r="B74" s="223"/>
      <c r="C74" s="215"/>
      <c r="D74" s="215"/>
      <c r="E74" s="215"/>
      <c r="F74" s="215"/>
      <c r="G74" s="215"/>
      <c r="H74" s="210"/>
      <c r="I74" s="259"/>
    </row>
    <row r="75" spans="1:17" ht="44.25" customHeight="1" x14ac:dyDescent="0.25">
      <c r="A75" s="257"/>
      <c r="B75" s="382" t="s">
        <v>128</v>
      </c>
      <c r="C75" s="383" t="s">
        <v>129</v>
      </c>
      <c r="D75" s="383"/>
      <c r="E75" s="383"/>
      <c r="F75" s="383"/>
      <c r="G75" s="209" t="s">
        <v>130</v>
      </c>
      <c r="H75" s="205" t="s">
        <v>176</v>
      </c>
      <c r="I75" s="376" t="s">
        <v>13</v>
      </c>
      <c r="J75" s="376"/>
    </row>
    <row r="76" spans="1:17" ht="30" customHeight="1" x14ac:dyDescent="0.25">
      <c r="A76" s="257"/>
      <c r="B76" s="382"/>
      <c r="C76" s="379" t="s">
        <v>131</v>
      </c>
      <c r="D76" s="379"/>
      <c r="E76" s="379"/>
      <c r="F76" s="379"/>
      <c r="G76" s="214">
        <v>1</v>
      </c>
      <c r="H76" s="231" t="b">
        <v>0</v>
      </c>
      <c r="I76" s="378"/>
      <c r="J76" s="378"/>
    </row>
    <row r="77" spans="1:17" ht="30" customHeight="1" x14ac:dyDescent="0.25">
      <c r="A77" s="257"/>
      <c r="B77" s="382"/>
      <c r="C77" s="379" t="s">
        <v>132</v>
      </c>
      <c r="D77" s="379"/>
      <c r="E77" s="379"/>
      <c r="F77" s="379"/>
      <c r="G77" s="214">
        <v>2</v>
      </c>
      <c r="H77" s="231" t="b">
        <v>0</v>
      </c>
      <c r="I77" s="378"/>
      <c r="J77" s="378"/>
    </row>
    <row r="78" spans="1:17" ht="30" customHeight="1" x14ac:dyDescent="0.25">
      <c r="A78" s="257"/>
      <c r="B78" s="382"/>
      <c r="C78" s="379" t="s">
        <v>133</v>
      </c>
      <c r="D78" s="379"/>
      <c r="E78" s="379"/>
      <c r="F78" s="379"/>
      <c r="G78" s="214">
        <v>3</v>
      </c>
      <c r="H78" s="231" t="b">
        <v>0</v>
      </c>
      <c r="I78" s="378"/>
      <c r="J78" s="378"/>
    </row>
    <row r="79" spans="1:17" ht="30" customHeight="1" x14ac:dyDescent="0.25">
      <c r="A79" s="257"/>
      <c r="B79" s="382"/>
      <c r="C79" s="379" t="s">
        <v>134</v>
      </c>
      <c r="D79" s="379"/>
      <c r="E79" s="379"/>
      <c r="F79" s="379"/>
      <c r="G79" s="214">
        <v>4</v>
      </c>
      <c r="H79" s="231" t="b">
        <v>0</v>
      </c>
      <c r="I79" s="380"/>
      <c r="J79" s="381"/>
      <c r="K79" s="259"/>
    </row>
    <row r="80" spans="1:17" ht="30" customHeight="1" x14ac:dyDescent="0.25">
      <c r="A80" s="257"/>
      <c r="B80" s="382"/>
      <c r="C80" s="379" t="s">
        <v>135</v>
      </c>
      <c r="D80" s="379"/>
      <c r="E80" s="379"/>
      <c r="F80" s="379"/>
      <c r="G80" s="214">
        <v>5</v>
      </c>
      <c r="H80" s="231" t="b">
        <v>0</v>
      </c>
      <c r="I80" s="380"/>
      <c r="J80" s="381"/>
      <c r="K80" s="259"/>
    </row>
    <row r="81" spans="1:10" ht="30" customHeight="1" x14ac:dyDescent="0.25">
      <c r="A81" s="257"/>
      <c r="B81" s="371"/>
      <c r="C81" s="372"/>
      <c r="D81" s="372"/>
      <c r="E81" s="372"/>
      <c r="F81" s="372"/>
      <c r="G81" s="373"/>
      <c r="H81" s="204">
        <f>IF(H76=TRUE, 1, IF(H77=TRUE, 1, IF(H78=TRUE, 1, IF(H79=TRUE, 1, IF(H80=TRUE, 1, 0)))))</f>
        <v>0</v>
      </c>
      <c r="I81" s="273"/>
      <c r="J81" s="212"/>
    </row>
    <row r="82" spans="1:10" ht="30" customHeight="1" x14ac:dyDescent="0.25">
      <c r="A82" s="257"/>
      <c r="B82" s="223"/>
      <c r="C82" s="215"/>
      <c r="D82" s="215"/>
      <c r="E82" s="215"/>
      <c r="F82" s="215"/>
      <c r="G82" s="215"/>
      <c r="H82" s="210"/>
      <c r="I82" s="259"/>
    </row>
    <row r="83" spans="1:10" ht="30" customHeight="1" x14ac:dyDescent="0.25">
      <c r="A83" s="257"/>
      <c r="B83" s="382" t="s">
        <v>136</v>
      </c>
      <c r="C83" s="383" t="s">
        <v>137</v>
      </c>
      <c r="D83" s="383"/>
      <c r="E83" s="383"/>
      <c r="F83" s="383"/>
      <c r="G83" s="383"/>
      <c r="H83" s="205" t="s">
        <v>176</v>
      </c>
      <c r="I83" s="376" t="s">
        <v>13</v>
      </c>
      <c r="J83" s="376"/>
    </row>
    <row r="84" spans="1:10" ht="47.25" customHeight="1" x14ac:dyDescent="0.25">
      <c r="A84" s="257"/>
      <c r="B84" s="382"/>
      <c r="C84" s="384" t="s">
        <v>138</v>
      </c>
      <c r="D84" s="384"/>
      <c r="E84" s="384"/>
      <c r="F84" s="384"/>
      <c r="G84" s="384"/>
      <c r="H84" s="231" t="b">
        <v>0</v>
      </c>
      <c r="I84" s="378"/>
      <c r="J84" s="378"/>
    </row>
    <row r="85" spans="1:10" ht="30" customHeight="1" x14ac:dyDescent="0.25">
      <c r="A85" s="257"/>
      <c r="B85" s="371"/>
      <c r="C85" s="372"/>
      <c r="D85" s="372"/>
      <c r="E85" s="372"/>
      <c r="F85" s="372"/>
      <c r="G85" s="373"/>
      <c r="H85" s="204">
        <f>IF(H84=TRUE,0.25,0)</f>
        <v>0</v>
      </c>
      <c r="I85" s="259"/>
    </row>
    <row r="86" spans="1:10" ht="30" customHeight="1" x14ac:dyDescent="0.25">
      <c r="A86" s="257"/>
      <c r="B86" s="223"/>
      <c r="C86" s="215"/>
      <c r="D86" s="215"/>
      <c r="E86" s="215"/>
      <c r="F86" s="215"/>
      <c r="G86" s="215"/>
      <c r="H86" s="210"/>
      <c r="I86" s="259"/>
    </row>
    <row r="87" spans="1:10" ht="30" customHeight="1" x14ac:dyDescent="0.25">
      <c r="A87" s="257"/>
      <c r="B87" s="374" t="s">
        <v>121</v>
      </c>
      <c r="C87" s="374"/>
      <c r="D87" s="374"/>
      <c r="E87" s="374"/>
      <c r="F87" s="374"/>
      <c r="G87" s="374"/>
      <c r="H87" s="208">
        <f>SUM(H73,H81,H85)</f>
        <v>5</v>
      </c>
      <c r="I87" s="259"/>
    </row>
    <row r="88" spans="1:10" ht="30" customHeight="1" x14ac:dyDescent="0.25">
      <c r="B88" s="213"/>
      <c r="C88" s="213"/>
      <c r="D88" s="213"/>
      <c r="E88" s="213"/>
      <c r="F88" s="213"/>
      <c r="G88" s="213"/>
      <c r="H88" s="213"/>
    </row>
    <row r="89" spans="1:10" ht="30" customHeight="1" x14ac:dyDescent="0.25">
      <c r="A89" s="257"/>
      <c r="B89" s="375" t="s">
        <v>140</v>
      </c>
      <c r="C89" s="375"/>
      <c r="D89" s="375"/>
      <c r="E89" s="375"/>
      <c r="F89" s="375"/>
      <c r="G89" s="375"/>
      <c r="H89" s="231" t="b">
        <v>0</v>
      </c>
      <c r="I89" s="376" t="s">
        <v>13</v>
      </c>
      <c r="J89" s="376"/>
    </row>
    <row r="90" spans="1:10" ht="30" customHeight="1" x14ac:dyDescent="0.25">
      <c r="A90" s="257"/>
      <c r="B90" s="377" t="s">
        <v>186</v>
      </c>
      <c r="C90" s="377"/>
      <c r="D90" s="377"/>
      <c r="E90" s="377"/>
      <c r="F90" s="377"/>
      <c r="G90" s="377"/>
      <c r="H90" s="208">
        <f>IF(H89=TRUE,
   ROUND(SUM(H66, H87)*0.98, 2),
   ROUND(SUM(H66, H87), 2)
)</f>
        <v>53.75</v>
      </c>
      <c r="I90" s="378"/>
      <c r="J90" s="378"/>
    </row>
    <row r="91" spans="1:10" ht="30" customHeight="1" x14ac:dyDescent="0.25">
      <c r="B91" s="212"/>
      <c r="C91" s="212"/>
      <c r="D91" s="212"/>
      <c r="E91" s="212"/>
      <c r="F91" s="212"/>
      <c r="G91" s="212"/>
      <c r="H91" s="212"/>
    </row>
    <row r="92" spans="1:10" ht="30" customHeight="1" x14ac:dyDescent="0.25"/>
    <row r="93" spans="1:10" ht="30" customHeight="1" x14ac:dyDescent="0.25"/>
    <row r="94" spans="1:10" ht="24.75" customHeight="1" x14ac:dyDescent="0.25"/>
  </sheetData>
  <dataConsolidate/>
  <mergeCells count="162">
    <mergeCell ref="J48:K48"/>
    <mergeCell ref="L44:M44"/>
    <mergeCell ref="L45:M45"/>
    <mergeCell ref="F44:G44"/>
    <mergeCell ref="F45:G45"/>
    <mergeCell ref="F46:G46"/>
    <mergeCell ref="F47:G47"/>
    <mergeCell ref="F48:G48"/>
    <mergeCell ref="L46:M46"/>
    <mergeCell ref="L47:M47"/>
    <mergeCell ref="L48:M48"/>
    <mergeCell ref="N44:O44"/>
    <mergeCell ref="N45:O45"/>
    <mergeCell ref="N46:O46"/>
    <mergeCell ref="N47:O47"/>
    <mergeCell ref="N48:O48"/>
    <mergeCell ref="W45:W46"/>
    <mergeCell ref="B1:J1"/>
    <mergeCell ref="B2:J2"/>
    <mergeCell ref="B3:J3"/>
    <mergeCell ref="C6:G6"/>
    <mergeCell ref="C7:G7"/>
    <mergeCell ref="C8:G8"/>
    <mergeCell ref="K41:L41"/>
    <mergeCell ref="H44:I44"/>
    <mergeCell ref="H45:I45"/>
    <mergeCell ref="J44:K44"/>
    <mergeCell ref="J45:K45"/>
    <mergeCell ref="C18:D18"/>
    <mergeCell ref="B19:E19"/>
    <mergeCell ref="C20:E20"/>
    <mergeCell ref="C21:E21"/>
    <mergeCell ref="B24:B26"/>
    <mergeCell ref="C24:D24"/>
    <mergeCell ref="C25:D25"/>
    <mergeCell ref="C26:D26"/>
    <mergeCell ref="C9:G9"/>
    <mergeCell ref="C10:G10"/>
    <mergeCell ref="C11:G11"/>
    <mergeCell ref="C12:G12"/>
    <mergeCell ref="B15:B17"/>
    <mergeCell ref="C15:F15"/>
    <mergeCell ref="C16:F17"/>
    <mergeCell ref="G16:G17"/>
    <mergeCell ref="C22:E22"/>
    <mergeCell ref="J29:J31"/>
    <mergeCell ref="K29:K31"/>
    <mergeCell ref="L29:L31"/>
    <mergeCell ref="M29:M31"/>
    <mergeCell ref="N29:N31"/>
    <mergeCell ref="C32:C34"/>
    <mergeCell ref="D32:D34"/>
    <mergeCell ref="E32:E34"/>
    <mergeCell ref="F32:F34"/>
    <mergeCell ref="G32:G34"/>
    <mergeCell ref="C29:C31"/>
    <mergeCell ref="D29:D31"/>
    <mergeCell ref="E29:E31"/>
    <mergeCell ref="F29:F31"/>
    <mergeCell ref="G29:G31"/>
    <mergeCell ref="J32:J34"/>
    <mergeCell ref="K32:K34"/>
    <mergeCell ref="L32:L34"/>
    <mergeCell ref="M32:M34"/>
    <mergeCell ref="N32:N34"/>
    <mergeCell ref="C35:C37"/>
    <mergeCell ref="D35:D37"/>
    <mergeCell ref="E35:E37"/>
    <mergeCell ref="F35:F37"/>
    <mergeCell ref="G35:G37"/>
    <mergeCell ref="J35:J37"/>
    <mergeCell ref="K35:K37"/>
    <mergeCell ref="L35:L37"/>
    <mergeCell ref="M35:M37"/>
    <mergeCell ref="N35:N37"/>
    <mergeCell ref="C38:C40"/>
    <mergeCell ref="D38:D40"/>
    <mergeCell ref="E38:E40"/>
    <mergeCell ref="F38:F40"/>
    <mergeCell ref="G38:G40"/>
    <mergeCell ref="B44:B48"/>
    <mergeCell ref="P44:Q44"/>
    <mergeCell ref="P45:Q45"/>
    <mergeCell ref="P46:Q46"/>
    <mergeCell ref="P47:Q47"/>
    <mergeCell ref="P48:Q48"/>
    <mergeCell ref="J38:J40"/>
    <mergeCell ref="K38:K40"/>
    <mergeCell ref="L38:L40"/>
    <mergeCell ref="M38:M40"/>
    <mergeCell ref="N38:N40"/>
    <mergeCell ref="B28:B40"/>
    <mergeCell ref="H28:I28"/>
    <mergeCell ref="H46:I46"/>
    <mergeCell ref="H47:I47"/>
    <mergeCell ref="H48:I48"/>
    <mergeCell ref="J46:K46"/>
    <mergeCell ref="J47:K47"/>
    <mergeCell ref="B49:J49"/>
    <mergeCell ref="B50:B53"/>
    <mergeCell ref="C50:E50"/>
    <mergeCell ref="F50:G50"/>
    <mergeCell ref="I50:J50"/>
    <mergeCell ref="C51:E53"/>
    <mergeCell ref="F51:G51"/>
    <mergeCell ref="I51:J51"/>
    <mergeCell ref="F52:G52"/>
    <mergeCell ref="I52:J52"/>
    <mergeCell ref="I58:J58"/>
    <mergeCell ref="F59:G59"/>
    <mergeCell ref="I59:J59"/>
    <mergeCell ref="B62:B63"/>
    <mergeCell ref="C62:G62"/>
    <mergeCell ref="I62:J62"/>
    <mergeCell ref="C63:G63"/>
    <mergeCell ref="I63:J63"/>
    <mergeCell ref="F53:G53"/>
    <mergeCell ref="I53:J53"/>
    <mergeCell ref="B56:B59"/>
    <mergeCell ref="C56:E56"/>
    <mergeCell ref="F56:G56"/>
    <mergeCell ref="I56:J56"/>
    <mergeCell ref="C57:E59"/>
    <mergeCell ref="F57:G57"/>
    <mergeCell ref="I57:J57"/>
    <mergeCell ref="F58:G58"/>
    <mergeCell ref="C77:F77"/>
    <mergeCell ref="I77:J77"/>
    <mergeCell ref="C78:F78"/>
    <mergeCell ref="I78:J78"/>
    <mergeCell ref="B66:G66"/>
    <mergeCell ref="B69:J69"/>
    <mergeCell ref="B70:B72"/>
    <mergeCell ref="C70:G70"/>
    <mergeCell ref="I70:J70"/>
    <mergeCell ref="C71:G71"/>
    <mergeCell ref="I71:J71"/>
    <mergeCell ref="C72:G72"/>
    <mergeCell ref="U45:U48"/>
    <mergeCell ref="B43:W43"/>
    <mergeCell ref="B85:G85"/>
    <mergeCell ref="B87:G87"/>
    <mergeCell ref="B89:G89"/>
    <mergeCell ref="I89:J89"/>
    <mergeCell ref="B90:G90"/>
    <mergeCell ref="I90:J90"/>
    <mergeCell ref="C79:F79"/>
    <mergeCell ref="I79:J79"/>
    <mergeCell ref="C80:F80"/>
    <mergeCell ref="I80:J80"/>
    <mergeCell ref="B81:G81"/>
    <mergeCell ref="B83:B84"/>
    <mergeCell ref="C83:G83"/>
    <mergeCell ref="I83:J83"/>
    <mergeCell ref="C84:G84"/>
    <mergeCell ref="I84:J84"/>
    <mergeCell ref="B73:G73"/>
    <mergeCell ref="B75:B80"/>
    <mergeCell ref="C75:F75"/>
    <mergeCell ref="I75:J75"/>
    <mergeCell ref="C76:F76"/>
    <mergeCell ref="I76:J76"/>
  </mergeCells>
  <conditionalFormatting sqref="G27 G41:G42 G18 G16 G20:G21 G23:G25">
    <cfRule type="cellIs" dxfId="139" priority="34" operator="equal">
      <formula>"NO CUMPLE"</formula>
    </cfRule>
    <cfRule type="cellIs" dxfId="138" priority="35" operator="equal">
      <formula>"CUMPLE"</formula>
    </cfRule>
  </conditionalFormatting>
  <conditionalFormatting sqref="H71:H72 H76:H80 H84">
    <cfRule type="cellIs" dxfId="137" priority="19" operator="equal">
      <formula>TRUE</formula>
    </cfRule>
    <cfRule type="cellIs" dxfId="136" priority="20" operator="equal">
      <formula>TRUE</formula>
    </cfRule>
    <cfRule type="cellIs" dxfId="135" priority="21" operator="equal">
      <formula>"VERDADERO="</formula>
    </cfRule>
  </conditionalFormatting>
  <conditionalFormatting sqref="H89">
    <cfRule type="cellIs" dxfId="134" priority="18" operator="equal">
      <formula>TRUE</formula>
    </cfRule>
  </conditionalFormatting>
  <conditionalFormatting sqref="W45 W47:W48">
    <cfRule type="cellIs" dxfId="133" priority="31" operator="equal">
      <formula>TRUE</formula>
    </cfRule>
    <cfRule type="cellIs" dxfId="132" priority="32" operator="equal">
      <formula>TRUE</formula>
    </cfRule>
    <cfRule type="cellIs" dxfId="131" priority="33" operator="equal">
      <formula>"VERDADERO="</formula>
    </cfRule>
  </conditionalFormatting>
  <conditionalFormatting sqref="H51:H53">
    <cfRule type="cellIs" dxfId="130" priority="28" operator="equal">
      <formula>TRUE</formula>
    </cfRule>
    <cfRule type="cellIs" dxfId="129" priority="29" operator="equal">
      <formula>TRUE</formula>
    </cfRule>
    <cfRule type="cellIs" dxfId="128" priority="30" operator="equal">
      <formula>"VERDADERO="</formula>
    </cfRule>
  </conditionalFormatting>
  <conditionalFormatting sqref="H57:H59">
    <cfRule type="cellIs" dxfId="127" priority="25" operator="equal">
      <formula>TRUE</formula>
    </cfRule>
    <cfRule type="cellIs" dxfId="126" priority="26" operator="equal">
      <formula>TRUE</formula>
    </cfRule>
    <cfRule type="cellIs" dxfId="125" priority="27" operator="equal">
      <formula>"VERDADERO="</formula>
    </cfRule>
  </conditionalFormatting>
  <conditionalFormatting sqref="H63">
    <cfRule type="cellIs" dxfId="124" priority="22" operator="equal">
      <formula>TRUE</formula>
    </cfRule>
    <cfRule type="cellIs" dxfId="123" priority="23" operator="equal">
      <formula>TRUE</formula>
    </cfRule>
    <cfRule type="cellIs" dxfId="122" priority="24" operator="equal">
      <formula>"VERDADERO="</formula>
    </cfRule>
  </conditionalFormatting>
  <conditionalFormatting sqref="R45:R48 G29 G35 G38 L29 N29 N32 N35 N38 G32 L32 L35 L38">
    <cfRule type="cellIs" dxfId="121" priority="17" operator="equal">
      <formula>TRUE</formula>
    </cfRule>
  </conditionalFormatting>
  <conditionalFormatting sqref="T45:T48">
    <cfRule type="cellIs" dxfId="120" priority="16" operator="equal">
      <formula>TRUE</formula>
    </cfRule>
  </conditionalFormatting>
  <conditionalFormatting sqref="T45:T48">
    <cfRule type="cellIs" dxfId="119" priority="15" operator="equal">
      <formula>TRUE</formula>
    </cfRule>
  </conditionalFormatting>
  <conditionalFormatting sqref="V45:V48">
    <cfRule type="cellIs" dxfId="118" priority="14" operator="equal">
      <formula>TRUE</formula>
    </cfRule>
  </conditionalFormatting>
  <conditionalFormatting sqref="E25:E26">
    <cfRule type="cellIs" dxfId="117" priority="13" operator="equal">
      <formula>TRUE</formula>
    </cfRule>
  </conditionalFormatting>
  <conditionalFormatting sqref="H29:H40">
    <cfRule type="cellIs" dxfId="116" priority="12" operator="equal">
      <formula>TRUE</formula>
    </cfRule>
  </conditionalFormatting>
  <conditionalFormatting sqref="L29:L40">
    <cfRule type="cellIs" dxfId="115" priority="11" operator="equal">
      <formula>TRUE</formula>
    </cfRule>
  </conditionalFormatting>
  <conditionalFormatting sqref="G15">
    <cfRule type="expression" dxfId="114" priority="9">
      <formula>G15="HABILITADO"</formula>
    </cfRule>
    <cfRule type="cellIs" dxfId="113" priority="10" operator="equal">
      <formula>HABILITADO</formula>
    </cfRule>
  </conditionalFormatting>
  <conditionalFormatting sqref="I20">
    <cfRule type="cellIs" dxfId="112" priority="8" operator="equal">
      <formula>TRUE</formula>
    </cfRule>
  </conditionalFormatting>
  <conditionalFormatting sqref="I21">
    <cfRule type="cellIs" dxfId="111" priority="7" operator="equal">
      <formula>TRUE</formula>
    </cfRule>
  </conditionalFormatting>
  <conditionalFormatting sqref="K20">
    <cfRule type="cellIs" dxfId="110" priority="6" operator="equal">
      <formula>TRUE</formula>
    </cfRule>
  </conditionalFormatting>
  <conditionalFormatting sqref="K21">
    <cfRule type="cellIs" dxfId="109" priority="5" operator="equal">
      <formula>TRUE</formula>
    </cfRule>
  </conditionalFormatting>
  <conditionalFormatting sqref="G22">
    <cfRule type="cellIs" dxfId="108" priority="3" operator="equal">
      <formula>"NO CUMPLE"</formula>
    </cfRule>
    <cfRule type="cellIs" dxfId="107" priority="4" operator="equal">
      <formula>"CUMPLE"</formula>
    </cfRule>
  </conditionalFormatting>
  <conditionalFormatting sqref="I22">
    <cfRule type="cellIs" dxfId="106" priority="2" operator="equal">
      <formula>TRUE</formula>
    </cfRule>
  </conditionalFormatting>
  <conditionalFormatting sqref="K22">
    <cfRule type="cellIs" dxfId="105" priority="1" operator="equal">
      <formula>TRUE</formula>
    </cfRule>
  </conditionalFormatting>
  <dataValidations count="4">
    <dataValidation type="custom" allowBlank="1" showInputMessage="1" showErrorMessage="1" sqref="H29 H38 H35 H32" xr:uid="{98B331BF-DE6B-4C2D-82A0-61C28E8FA9D7}">
      <formula1>G29=TRUE</formula1>
    </dataValidation>
    <dataValidation type="custom" allowBlank="1" showInputMessage="1" showErrorMessage="1" sqref="H30 H39 H36 H33" xr:uid="{31A69B8B-3773-4462-BEBA-AFE478960963}">
      <formula1>G29=TRUE</formula1>
    </dataValidation>
    <dataValidation type="custom" allowBlank="1" showInputMessage="1" showErrorMessage="1" sqref="H31 H40 H37 H34" xr:uid="{9C7664D5-E33E-464E-81D7-A9DFDB8AE420}">
      <formula1>G29=TRUE</formula1>
    </dataValidation>
    <dataValidation type="list" allowBlank="1" showInputMessage="1" showErrorMessage="1" sqref="H45:Q48" xr:uid="{616B339B-083D-4FF4-9BA1-1346F0970728}">
      <formula1>Componentes</formula1>
    </dataValidation>
  </dataValidations>
  <hyperlinks>
    <hyperlink ref="C10" r:id="rId1" display="contactoey@co.ey.com," xr:uid="{81C8260D-D955-43AB-BD28-AB1B83A4566D}"/>
  </hyperlinks>
  <pageMargins left="0.7" right="0.7" top="0.75" bottom="0.75" header="0.3" footer="0.3"/>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68FD2FA-970F-4592-B88E-16F4056D3E15}">
          <x14:formula1>
            <xm:f>Configuración!$E$2:$E$4</xm:f>
          </x14:formula1>
          <xm:sqref>G20:G22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CF377-7AA5-44D6-A7A2-77412767DFCC}">
  <sheetPr codeName="Hoja10"/>
  <dimension ref="A1:X94"/>
  <sheetViews>
    <sheetView topLeftCell="M43" zoomScale="70" zoomScaleNormal="70" workbookViewId="0">
      <selection activeCell="U45" sqref="U45:U46"/>
    </sheetView>
  </sheetViews>
  <sheetFormatPr baseColWidth="10" defaultColWidth="11.44140625" defaultRowHeight="14.4" x14ac:dyDescent="0.3"/>
  <cols>
    <col min="1" max="1" width="10.6640625" style="6" customWidth="1"/>
    <col min="2" max="2" width="31.6640625" style="6" customWidth="1"/>
    <col min="3" max="3" width="7.33203125" style="6" customWidth="1"/>
    <col min="4" max="4" width="30.33203125" style="6" customWidth="1"/>
    <col min="5" max="5" width="51.6640625" style="6" customWidth="1"/>
    <col min="6" max="6" width="19.5546875" style="6" customWidth="1"/>
    <col min="7" max="7" width="30.33203125" style="6" customWidth="1"/>
    <col min="8" max="8" width="24.33203125" style="6" customWidth="1"/>
    <col min="9" max="9" width="62.6640625" style="6" customWidth="1"/>
    <col min="10" max="10" width="49.6640625" style="6" customWidth="1"/>
    <col min="11" max="11" width="22.44140625" style="6" customWidth="1"/>
    <col min="12" max="12" width="24.5546875" style="6" customWidth="1"/>
    <col min="13" max="13" width="21.5546875" style="6" customWidth="1"/>
    <col min="14" max="14" width="22.44140625" style="6" customWidth="1"/>
    <col min="15" max="15" width="28.33203125" style="6" customWidth="1"/>
    <col min="16" max="17" width="21.5546875" style="6" customWidth="1"/>
    <col min="18" max="18" width="19.6640625" style="6" customWidth="1"/>
    <col min="19" max="19" width="24.6640625" style="6" customWidth="1"/>
    <col min="20" max="20" width="18.33203125" style="6" customWidth="1"/>
    <col min="21" max="21" width="90" style="6" customWidth="1"/>
    <col min="22" max="29" width="11.44140625" style="6"/>
    <col min="30" max="30" width="74.6640625" style="6" customWidth="1"/>
    <col min="31" max="16384" width="11.44140625" style="6"/>
  </cols>
  <sheetData>
    <row r="1" spans="1:22" ht="106.5" customHeight="1" x14ac:dyDescent="0.3">
      <c r="A1" s="7"/>
      <c r="B1" s="308" t="s">
        <v>0</v>
      </c>
      <c r="C1" s="308"/>
      <c r="D1" s="308"/>
      <c r="E1" s="308"/>
      <c r="F1" s="308"/>
      <c r="G1" s="308"/>
      <c r="H1" s="308"/>
      <c r="I1" s="308"/>
      <c r="J1" s="308"/>
      <c r="K1" s="46"/>
      <c r="L1" s="37"/>
      <c r="M1" s="37"/>
      <c r="N1" s="37"/>
      <c r="O1" s="37"/>
      <c r="P1" s="37"/>
      <c r="Q1" s="37"/>
      <c r="R1" s="38"/>
      <c r="S1" s="38"/>
      <c r="T1" s="38"/>
      <c r="U1" s="38"/>
      <c r="V1" s="38"/>
    </row>
    <row r="2" spans="1:22" ht="63.75" customHeight="1" x14ac:dyDescent="0.3">
      <c r="A2" s="7"/>
      <c r="B2" s="309" t="s">
        <v>17</v>
      </c>
      <c r="C2" s="309"/>
      <c r="D2" s="309"/>
      <c r="E2" s="309"/>
      <c r="F2" s="309"/>
      <c r="G2" s="309"/>
      <c r="H2" s="309"/>
      <c r="I2" s="309"/>
      <c r="J2" s="309"/>
      <c r="K2" s="47"/>
      <c r="L2" s="39"/>
      <c r="M2" s="39"/>
      <c r="N2" s="39"/>
      <c r="O2" s="39"/>
      <c r="P2" s="39"/>
      <c r="Q2" s="39"/>
      <c r="R2" s="40"/>
      <c r="S2" s="40"/>
      <c r="T2" s="40"/>
      <c r="U2" s="40"/>
      <c r="V2" s="40"/>
    </row>
    <row r="3" spans="1:22" ht="150.75" customHeight="1" x14ac:dyDescent="0.3">
      <c r="A3" s="7"/>
      <c r="B3" s="309" t="s">
        <v>18</v>
      </c>
      <c r="C3" s="309"/>
      <c r="D3" s="309"/>
      <c r="E3" s="309"/>
      <c r="F3" s="309"/>
      <c r="G3" s="309"/>
      <c r="H3" s="309"/>
      <c r="I3" s="309"/>
      <c r="J3" s="309"/>
      <c r="K3" s="47"/>
      <c r="L3" s="39"/>
      <c r="M3" s="39"/>
      <c r="N3" s="39"/>
      <c r="O3" s="39"/>
      <c r="P3" s="39"/>
      <c r="Q3" s="39"/>
      <c r="R3" s="41"/>
      <c r="S3" s="41"/>
      <c r="T3" s="41"/>
      <c r="U3" s="41"/>
      <c r="V3" s="41"/>
    </row>
    <row r="4" spans="1:22" x14ac:dyDescent="0.3">
      <c r="B4" s="9"/>
      <c r="C4" s="9"/>
      <c r="D4" s="9"/>
      <c r="E4" s="9"/>
      <c r="F4" s="9"/>
      <c r="G4" s="9"/>
      <c r="H4" s="9"/>
      <c r="I4" s="9"/>
      <c r="J4" s="9"/>
      <c r="K4" s="42"/>
      <c r="L4" s="42"/>
      <c r="M4" s="42"/>
      <c r="N4" s="42"/>
      <c r="O4" s="42"/>
      <c r="P4" s="42"/>
      <c r="Q4" s="42"/>
      <c r="R4" s="43"/>
      <c r="S4" s="43"/>
      <c r="T4" s="42"/>
      <c r="U4" s="42"/>
      <c r="V4" s="44"/>
    </row>
    <row r="5" spans="1:22" x14ac:dyDescent="0.3">
      <c r="B5" s="10"/>
      <c r="C5" s="10"/>
      <c r="D5" s="10"/>
      <c r="E5" s="10"/>
      <c r="F5" s="10"/>
      <c r="G5" s="10"/>
    </row>
    <row r="6" spans="1:22" ht="25.2" customHeight="1" x14ac:dyDescent="0.3">
      <c r="A6" s="7"/>
      <c r="B6" s="50" t="s">
        <v>150</v>
      </c>
      <c r="C6" s="310" t="s">
        <v>221</v>
      </c>
      <c r="D6" s="310"/>
      <c r="E6" s="310"/>
      <c r="F6" s="310"/>
      <c r="G6" s="310"/>
      <c r="H6" s="8"/>
    </row>
    <row r="7" spans="1:22" ht="25.2" customHeight="1" x14ac:dyDescent="0.3">
      <c r="A7" s="7"/>
      <c r="B7" s="50" t="s">
        <v>21</v>
      </c>
      <c r="C7" s="297" t="s">
        <v>222</v>
      </c>
      <c r="D7" s="297"/>
      <c r="E7" s="297"/>
      <c r="F7" s="297"/>
      <c r="G7" s="297"/>
      <c r="H7" s="8"/>
    </row>
    <row r="8" spans="1:22" ht="25.2" customHeight="1" x14ac:dyDescent="0.3">
      <c r="A8" s="7"/>
      <c r="B8" s="50" t="s">
        <v>23</v>
      </c>
      <c r="C8" s="297" t="s">
        <v>223</v>
      </c>
      <c r="D8" s="297"/>
      <c r="E8" s="297"/>
      <c r="F8" s="297"/>
      <c r="G8" s="297"/>
      <c r="H8" s="8"/>
    </row>
    <row r="9" spans="1:22" ht="24.75" customHeight="1" x14ac:dyDescent="0.3">
      <c r="A9" s="7"/>
      <c r="B9" s="50" t="s">
        <v>25</v>
      </c>
      <c r="C9" s="297" t="s">
        <v>224</v>
      </c>
      <c r="D9" s="297"/>
      <c r="E9" s="297"/>
      <c r="F9" s="297"/>
      <c r="G9" s="297"/>
      <c r="H9" s="8"/>
    </row>
    <row r="10" spans="1:22" ht="24.75" customHeight="1" x14ac:dyDescent="0.3">
      <c r="A10" s="7"/>
      <c r="B10" s="50" t="s">
        <v>27</v>
      </c>
      <c r="C10" s="297" t="s">
        <v>225</v>
      </c>
      <c r="D10" s="297"/>
      <c r="E10" s="297"/>
      <c r="F10" s="297"/>
      <c r="G10" s="297"/>
      <c r="H10" s="8"/>
    </row>
    <row r="11" spans="1:22" ht="25.2" customHeight="1" x14ac:dyDescent="0.3">
      <c r="A11" s="7"/>
      <c r="B11" s="50" t="s">
        <v>29</v>
      </c>
      <c r="C11" s="297">
        <v>3212052325</v>
      </c>
      <c r="D11" s="297"/>
      <c r="E11" s="297"/>
      <c r="F11" s="297"/>
      <c r="G11" s="297"/>
      <c r="H11" s="8"/>
    </row>
    <row r="12" spans="1:22" ht="25.2" customHeight="1" x14ac:dyDescent="0.3">
      <c r="A12" s="7"/>
      <c r="B12" s="50" t="s">
        <v>30</v>
      </c>
      <c r="C12" s="297"/>
      <c r="D12" s="297"/>
      <c r="E12" s="297"/>
      <c r="F12" s="297"/>
      <c r="G12" s="297"/>
      <c r="H12" s="8"/>
    </row>
    <row r="13" spans="1:22" ht="25.2" customHeight="1" x14ac:dyDescent="0.3">
      <c r="B13" s="48"/>
      <c r="C13" s="48"/>
      <c r="D13" s="48"/>
      <c r="E13" s="48"/>
      <c r="F13" s="48"/>
      <c r="G13" s="49"/>
    </row>
    <row r="14" spans="1:22" ht="25.2" customHeight="1" x14ac:dyDescent="0.3">
      <c r="B14" s="51"/>
      <c r="C14" s="51"/>
      <c r="D14" s="51"/>
      <c r="E14" s="51"/>
      <c r="F14" s="51"/>
      <c r="G14" s="52"/>
    </row>
    <row r="15" spans="1:22" ht="30" customHeight="1" x14ac:dyDescent="0.3">
      <c r="A15" s="7"/>
      <c r="B15" s="314" t="s">
        <v>31</v>
      </c>
      <c r="C15" s="317" t="s">
        <v>32</v>
      </c>
      <c r="D15" s="317"/>
      <c r="E15" s="317"/>
      <c r="F15" s="317"/>
      <c r="G15" s="91" t="str">
        <f>IF(AND(G22="CUMPLE", G20="CUMPLE", G21="CUMPLE", G16="CUMPLE"), "HABILITADO", "NO HABILITADO")</f>
        <v>HABILITADO</v>
      </c>
      <c r="H15" s="8"/>
    </row>
    <row r="16" spans="1:22" ht="42.75" customHeight="1" x14ac:dyDescent="0.3">
      <c r="A16" s="7"/>
      <c r="B16" s="315"/>
      <c r="C16" s="436" t="s">
        <v>33</v>
      </c>
      <c r="D16" s="437"/>
      <c r="E16" s="437"/>
      <c r="F16" s="438"/>
      <c r="G16" s="319" t="str">
        <f>IF(
    OR(E25=TRUE, E26=TRUE),
    IF(
        J41&gt;=Principal!C7,
        IF(
            AND(
                IF(L29=TRUE, N29=TRUE, TRUE),
                IF(L32=TRUE, N32=TRUE, TRUE),
                IF(L35=TRUE, N35=TRUE, TRUE),
                IF(L38=TRUE, N38=TRUE, TRUE),
                NOT(OR(H31=TRUE, H34=TRUE, H37=TRUE, H40=TRUE))
            ),
            IF(
                E25=TRUE,
                IF(
                    AND(
                        OR(H29=TRUE, H32=TRUE, H35=TRUE),
                        OR(H30=TRUE, H33=TRUE, H36=TRUE)
                    ),
                    "CUMPLE",
                    IF(
                        AND(
                            OR(H29=TRUE, H32=TRUE, H35=TRUE),
                            NOT(AND(H30=TRUE, H33=TRUE, H36=TRUE))
                        ),
                        "NO CUMPLE",
                        IF(
                            AND(
                                NOT(AND(H29=TRUE, H32=TRUE, H35=TRUE)),
                                OR(H30=TRUE, H33=TRUE, H36=TRUE)
                            ),
                            "NO CUMPLE",
                            "NO CUMPLE"
                        )
                    )
                ),
                IF(
                    E26=TRUE,
                    IF(
                        AND(
                            OR(H29=TRUE, H32=TRUE, H35=TRUE, H38=TRUE),
                            OR(H30=TRUE, H33=TRUE, H36=TRUE, H39=TRUE)
                        ),
                        "CUMPLE",
                        IF(
                            AND(
                                OR(H29=TRUE, H32=TRUE, H35=TRUE, H38=TRUE),
                                NOT(AND(H30=TRUE, H33=TRUE, H36=TRUE, H39=TRUE))
                            ),
                            "NO CUMPLE",
                            IF(
                                AND(
                                    NOT(AND(H29=TRUE, H32=TRUE, H35=TRUE, H38=TRUE)),
                                    OR(H30=TRUE, H33=TRUE, H36=TRUE, H39=TRUE)
                                ),
                                "NO CUMPLE",
                                "NO CUMPLE"
                            )
                        )
                    ),
                    ""
                )
            ),
            "NO CUMPLE"
        ),
        "NO CUMPLE"
    ),
    "SIN DILIGENCIAR"
)</f>
        <v>CUMPLE</v>
      </c>
      <c r="H16" s="8"/>
    </row>
    <row r="17" spans="1:15" ht="42.75" customHeight="1" x14ac:dyDescent="0.3">
      <c r="A17" s="7"/>
      <c r="B17" s="315"/>
      <c r="C17" s="439"/>
      <c r="D17" s="440"/>
      <c r="E17" s="440"/>
      <c r="F17" s="441"/>
      <c r="G17" s="319"/>
      <c r="H17" s="8"/>
    </row>
    <row r="18" spans="1:15" ht="30" customHeight="1" x14ac:dyDescent="0.3">
      <c r="A18" s="7"/>
      <c r="B18" s="68"/>
      <c r="C18" s="323"/>
      <c r="D18" s="323"/>
      <c r="E18" s="54"/>
      <c r="F18" s="54"/>
      <c r="G18" s="92"/>
      <c r="H18" s="8"/>
    </row>
    <row r="19" spans="1:15" ht="30" customHeight="1" x14ac:dyDescent="0.3">
      <c r="A19" s="7"/>
      <c r="B19" s="306"/>
      <c r="C19" s="306"/>
      <c r="D19" s="306"/>
      <c r="E19" s="306"/>
      <c r="F19" s="21" t="s">
        <v>35</v>
      </c>
      <c r="G19" s="21"/>
      <c r="H19" s="87" t="s">
        <v>157</v>
      </c>
      <c r="I19" s="88" t="s">
        <v>37</v>
      </c>
      <c r="J19" s="89" t="s">
        <v>38</v>
      </c>
      <c r="K19" s="89" t="s">
        <v>39</v>
      </c>
    </row>
    <row r="20" spans="1:15" ht="146.25" customHeight="1" x14ac:dyDescent="0.3">
      <c r="A20" s="7"/>
      <c r="B20" s="4" t="s">
        <v>40</v>
      </c>
      <c r="C20" s="305" t="s">
        <v>41</v>
      </c>
      <c r="D20" s="305"/>
      <c r="E20" s="305"/>
      <c r="F20" s="86" t="s">
        <v>47</v>
      </c>
      <c r="G20" s="53" t="s">
        <v>34</v>
      </c>
      <c r="H20" s="108" t="s">
        <v>166</v>
      </c>
      <c r="I20" s="11" t="b">
        <v>0</v>
      </c>
      <c r="J20" s="90"/>
      <c r="K20" s="11" t="b">
        <v>0</v>
      </c>
    </row>
    <row r="21" spans="1:15" ht="122.25" customHeight="1" x14ac:dyDescent="0.3">
      <c r="A21" s="7"/>
      <c r="B21" s="4" t="s">
        <v>45</v>
      </c>
      <c r="C21" s="305" t="s">
        <v>46</v>
      </c>
      <c r="D21" s="305"/>
      <c r="E21" s="305"/>
      <c r="F21" s="86" t="s">
        <v>47</v>
      </c>
      <c r="G21" s="53" t="s">
        <v>34</v>
      </c>
      <c r="H21" s="108" t="s">
        <v>166</v>
      </c>
      <c r="I21" s="11" t="b">
        <v>0</v>
      </c>
      <c r="J21" s="90"/>
      <c r="K21" s="11" t="b">
        <v>0</v>
      </c>
    </row>
    <row r="22" spans="1:15" ht="143.25" customHeight="1" x14ac:dyDescent="0.3">
      <c r="A22" s="7"/>
      <c r="B22" s="123" t="s">
        <v>49</v>
      </c>
      <c r="C22" s="349" t="s">
        <v>50</v>
      </c>
      <c r="D22" s="349"/>
      <c r="E22" s="349"/>
      <c r="F22" s="86" t="s">
        <v>47</v>
      </c>
      <c r="G22" s="53" t="s">
        <v>34</v>
      </c>
      <c r="H22" s="108" t="s">
        <v>166</v>
      </c>
      <c r="I22" s="11" t="b">
        <v>0</v>
      </c>
      <c r="J22" s="90"/>
      <c r="K22" s="11" t="b">
        <v>0</v>
      </c>
    </row>
    <row r="23" spans="1:15" ht="30" customHeight="1" x14ac:dyDescent="0.3">
      <c r="A23" s="7"/>
      <c r="B23" s="96"/>
      <c r="C23" s="121"/>
      <c r="D23" s="121"/>
      <c r="E23" s="85"/>
      <c r="F23" s="122"/>
      <c r="G23" s="55"/>
      <c r="H23" s="8"/>
    </row>
    <row r="24" spans="1:15" ht="30" customHeight="1" x14ac:dyDescent="0.3">
      <c r="A24" s="7"/>
      <c r="B24" s="307" t="s">
        <v>51</v>
      </c>
      <c r="C24" s="304" t="s">
        <v>52</v>
      </c>
      <c r="D24" s="304"/>
      <c r="E24" s="56" t="s">
        <v>53</v>
      </c>
      <c r="F24" s="94"/>
      <c r="G24" s="95"/>
      <c r="H24" s="8"/>
    </row>
    <row r="25" spans="1:15" ht="30" customHeight="1" x14ac:dyDescent="0.3">
      <c r="A25" s="7"/>
      <c r="B25" s="307"/>
      <c r="C25" s="297" t="s">
        <v>54</v>
      </c>
      <c r="D25" s="297"/>
      <c r="E25" s="57" t="b">
        <v>1</v>
      </c>
      <c r="F25" s="69"/>
      <c r="G25" s="45"/>
      <c r="H25" s="8"/>
    </row>
    <row r="26" spans="1:15" ht="30" customHeight="1" x14ac:dyDescent="0.3">
      <c r="A26" s="7"/>
      <c r="B26" s="307"/>
      <c r="C26" s="324" t="s">
        <v>55</v>
      </c>
      <c r="D26" s="324"/>
      <c r="E26" s="57" t="b">
        <v>0</v>
      </c>
      <c r="F26" s="70"/>
      <c r="G26" s="71"/>
      <c r="H26" s="72"/>
      <c r="I26" s="10"/>
      <c r="J26" s="10"/>
      <c r="K26" s="10"/>
      <c r="L26" s="10"/>
      <c r="M26" s="10"/>
      <c r="N26" s="10"/>
      <c r="O26" s="10"/>
    </row>
    <row r="27" spans="1:15" ht="30" customHeight="1" x14ac:dyDescent="0.3">
      <c r="A27" s="7"/>
      <c r="B27" s="68"/>
      <c r="C27" s="54"/>
      <c r="D27" s="54"/>
      <c r="E27" s="54"/>
      <c r="F27" s="54"/>
      <c r="G27" s="55"/>
      <c r="H27" s="66"/>
      <c r="I27" s="66"/>
      <c r="J27" s="66"/>
      <c r="K27" s="66"/>
      <c r="L27" s="66"/>
      <c r="M27" s="66"/>
      <c r="N27" s="126"/>
      <c r="O27" s="8"/>
    </row>
    <row r="28" spans="1:15" ht="42" customHeight="1" x14ac:dyDescent="0.3">
      <c r="A28" s="7"/>
      <c r="B28" s="314" t="s">
        <v>56</v>
      </c>
      <c r="C28" s="59" t="s">
        <v>57</v>
      </c>
      <c r="D28" s="60" t="s">
        <v>58</v>
      </c>
      <c r="E28" s="60" t="s">
        <v>59</v>
      </c>
      <c r="F28" s="60" t="s">
        <v>60</v>
      </c>
      <c r="G28" s="60" t="s">
        <v>61</v>
      </c>
      <c r="H28" s="339" t="s">
        <v>62</v>
      </c>
      <c r="I28" s="339"/>
      <c r="J28" s="59" t="s">
        <v>226</v>
      </c>
      <c r="K28" s="60" t="s">
        <v>64</v>
      </c>
      <c r="L28" s="60" t="s">
        <v>37</v>
      </c>
      <c r="M28" s="60" t="s">
        <v>38</v>
      </c>
      <c r="N28" s="60" t="s">
        <v>39</v>
      </c>
      <c r="O28" s="8"/>
    </row>
    <row r="29" spans="1:15" ht="35.25" customHeight="1" x14ac:dyDescent="0.3">
      <c r="A29" s="7"/>
      <c r="B29" s="314"/>
      <c r="C29" s="316">
        <v>1</v>
      </c>
      <c r="D29" s="447" t="s">
        <v>227</v>
      </c>
      <c r="E29" s="447" t="s">
        <v>228</v>
      </c>
      <c r="F29" s="316" t="s">
        <v>229</v>
      </c>
      <c r="G29" s="295" t="b">
        <v>1</v>
      </c>
      <c r="H29" s="61" t="b">
        <v>0</v>
      </c>
      <c r="I29" s="62" t="s">
        <v>67</v>
      </c>
      <c r="J29" s="430">
        <v>8024.85</v>
      </c>
      <c r="K29" s="435" t="s">
        <v>230</v>
      </c>
      <c r="L29" s="295" t="b">
        <v>0</v>
      </c>
      <c r="M29" s="316" t="s">
        <v>166</v>
      </c>
      <c r="N29" s="295" t="b">
        <v>0</v>
      </c>
      <c r="O29" s="8"/>
    </row>
    <row r="30" spans="1:15" ht="35.25" customHeight="1" x14ac:dyDescent="0.3">
      <c r="A30" s="7"/>
      <c r="B30" s="314"/>
      <c r="C30" s="316"/>
      <c r="D30" s="447"/>
      <c r="E30" s="447"/>
      <c r="F30" s="316"/>
      <c r="G30" s="295"/>
      <c r="H30" s="61" t="b">
        <v>1</v>
      </c>
      <c r="I30" s="62" t="s">
        <v>70</v>
      </c>
      <c r="J30" s="430"/>
      <c r="K30" s="435"/>
      <c r="L30" s="295"/>
      <c r="M30" s="316"/>
      <c r="N30" s="295"/>
      <c r="O30" s="8"/>
    </row>
    <row r="31" spans="1:15" ht="35.25" customHeight="1" x14ac:dyDescent="0.3">
      <c r="A31" s="7"/>
      <c r="B31" s="314"/>
      <c r="C31" s="316"/>
      <c r="D31" s="447"/>
      <c r="E31" s="447"/>
      <c r="F31" s="316"/>
      <c r="G31" s="295"/>
      <c r="H31" s="61" t="b">
        <v>0</v>
      </c>
      <c r="I31" s="58" t="s">
        <v>71</v>
      </c>
      <c r="J31" s="430"/>
      <c r="K31" s="435"/>
      <c r="L31" s="295"/>
      <c r="M31" s="316"/>
      <c r="N31" s="295"/>
      <c r="O31" s="8"/>
    </row>
    <row r="32" spans="1:15" ht="35.25" customHeight="1" x14ac:dyDescent="0.3">
      <c r="A32" s="7"/>
      <c r="B32" s="314"/>
      <c r="C32" s="316">
        <v>2</v>
      </c>
      <c r="D32" s="442" t="s">
        <v>231</v>
      </c>
      <c r="E32" s="443" t="s">
        <v>232</v>
      </c>
      <c r="F32" s="444" t="s">
        <v>233</v>
      </c>
      <c r="G32" s="295" t="b">
        <v>1</v>
      </c>
      <c r="H32" s="61" t="b">
        <v>1</v>
      </c>
      <c r="I32" s="62" t="s">
        <v>67</v>
      </c>
      <c r="J32" s="430">
        <v>9906.15</v>
      </c>
      <c r="K32" s="435" t="s">
        <v>234</v>
      </c>
      <c r="L32" s="295" t="b">
        <v>0</v>
      </c>
      <c r="M32" s="316" t="s">
        <v>166</v>
      </c>
      <c r="N32" s="295" t="b">
        <v>0</v>
      </c>
      <c r="O32" s="8"/>
    </row>
    <row r="33" spans="1:24" ht="35.25" customHeight="1" x14ac:dyDescent="0.3">
      <c r="A33" s="7"/>
      <c r="B33" s="314"/>
      <c r="C33" s="316"/>
      <c r="D33" s="442"/>
      <c r="E33" s="443"/>
      <c r="F33" s="445"/>
      <c r="G33" s="295"/>
      <c r="H33" s="61" t="b">
        <v>0</v>
      </c>
      <c r="I33" s="62" t="s">
        <v>70</v>
      </c>
      <c r="J33" s="430"/>
      <c r="K33" s="448"/>
      <c r="L33" s="295"/>
      <c r="M33" s="316"/>
      <c r="N33" s="295"/>
      <c r="O33" s="8"/>
    </row>
    <row r="34" spans="1:24" ht="35.25" customHeight="1" x14ac:dyDescent="0.3">
      <c r="A34" s="7"/>
      <c r="B34" s="314"/>
      <c r="C34" s="316"/>
      <c r="D34" s="442"/>
      <c r="E34" s="443"/>
      <c r="F34" s="446"/>
      <c r="G34" s="295"/>
      <c r="H34" s="61" t="b">
        <v>0</v>
      </c>
      <c r="I34" s="58" t="s">
        <v>71</v>
      </c>
      <c r="J34" s="430"/>
      <c r="K34" s="448"/>
      <c r="L34" s="295"/>
      <c r="M34" s="316"/>
      <c r="N34" s="295"/>
      <c r="O34" s="8"/>
    </row>
    <row r="35" spans="1:24" ht="35.25" customHeight="1" x14ac:dyDescent="0.3">
      <c r="A35" s="7"/>
      <c r="B35" s="314"/>
      <c r="C35" s="316">
        <v>3</v>
      </c>
      <c r="D35" s="356"/>
      <c r="E35" s="354"/>
      <c r="F35" s="354"/>
      <c r="G35" s="295" t="b">
        <v>0</v>
      </c>
      <c r="H35" s="61" t="b">
        <v>0</v>
      </c>
      <c r="I35" s="62" t="s">
        <v>67</v>
      </c>
      <c r="J35" s="430"/>
      <c r="K35" s="354"/>
      <c r="L35" s="295" t="b">
        <v>0</v>
      </c>
      <c r="M35" s="356"/>
      <c r="N35" s="295" t="b">
        <v>0</v>
      </c>
      <c r="O35" s="8"/>
    </row>
    <row r="36" spans="1:24" ht="35.25" customHeight="1" x14ac:dyDescent="0.3">
      <c r="A36" s="7"/>
      <c r="B36" s="314"/>
      <c r="C36" s="316"/>
      <c r="D36" s="356"/>
      <c r="E36" s="354"/>
      <c r="F36" s="354"/>
      <c r="G36" s="295"/>
      <c r="H36" s="61" t="b">
        <v>0</v>
      </c>
      <c r="I36" s="62" t="s">
        <v>70</v>
      </c>
      <c r="J36" s="430"/>
      <c r="K36" s="354"/>
      <c r="L36" s="295"/>
      <c r="M36" s="356"/>
      <c r="N36" s="295"/>
      <c r="O36" s="8"/>
    </row>
    <row r="37" spans="1:24" ht="35.25" customHeight="1" x14ac:dyDescent="0.3">
      <c r="A37" s="7"/>
      <c r="B37" s="314"/>
      <c r="C37" s="316"/>
      <c r="D37" s="356"/>
      <c r="E37" s="354"/>
      <c r="F37" s="354"/>
      <c r="G37" s="295"/>
      <c r="H37" s="61" t="b">
        <v>0</v>
      </c>
      <c r="I37" s="58" t="s">
        <v>71</v>
      </c>
      <c r="J37" s="430"/>
      <c r="K37" s="354"/>
      <c r="L37" s="295"/>
      <c r="M37" s="356"/>
      <c r="N37" s="295"/>
      <c r="O37" s="8"/>
    </row>
    <row r="38" spans="1:24" ht="35.25" customHeight="1" x14ac:dyDescent="0.3">
      <c r="A38" s="7"/>
      <c r="B38" s="314"/>
      <c r="C38" s="316">
        <v>4</v>
      </c>
      <c r="D38" s="356"/>
      <c r="E38" s="354"/>
      <c r="F38" s="354"/>
      <c r="G38" s="295" t="b">
        <v>0</v>
      </c>
      <c r="H38" s="61" t="b">
        <v>0</v>
      </c>
      <c r="I38" s="62" t="s">
        <v>67</v>
      </c>
      <c r="J38" s="430"/>
      <c r="K38" s="354"/>
      <c r="L38" s="295" t="b">
        <v>0</v>
      </c>
      <c r="M38" s="356"/>
      <c r="N38" s="431" t="b">
        <v>0</v>
      </c>
      <c r="O38" s="8"/>
    </row>
    <row r="39" spans="1:24" ht="35.25" customHeight="1" x14ac:dyDescent="0.3">
      <c r="A39" s="7"/>
      <c r="B39" s="314"/>
      <c r="C39" s="316"/>
      <c r="D39" s="356"/>
      <c r="E39" s="354"/>
      <c r="F39" s="354"/>
      <c r="G39" s="295"/>
      <c r="H39" s="61" t="b">
        <v>0</v>
      </c>
      <c r="I39" s="62" t="s">
        <v>70</v>
      </c>
      <c r="J39" s="430"/>
      <c r="K39" s="354"/>
      <c r="L39" s="295"/>
      <c r="M39" s="356"/>
      <c r="N39" s="431"/>
      <c r="O39" s="8"/>
    </row>
    <row r="40" spans="1:24" ht="35.25" customHeight="1" x14ac:dyDescent="0.3">
      <c r="A40" s="7"/>
      <c r="B40" s="314"/>
      <c r="C40" s="316"/>
      <c r="D40" s="356"/>
      <c r="E40" s="354"/>
      <c r="F40" s="354"/>
      <c r="G40" s="295"/>
      <c r="H40" s="61" t="b">
        <v>0</v>
      </c>
      <c r="I40" s="58" t="s">
        <v>71</v>
      </c>
      <c r="J40" s="430"/>
      <c r="K40" s="354"/>
      <c r="L40" s="295"/>
      <c r="M40" s="356"/>
      <c r="N40" s="432"/>
      <c r="O40" s="8"/>
    </row>
    <row r="41" spans="1:24" ht="30" customHeight="1" x14ac:dyDescent="0.3">
      <c r="A41" s="7"/>
      <c r="B41" s="68"/>
      <c r="C41" s="64"/>
      <c r="D41" s="64"/>
      <c r="E41" s="64"/>
      <c r="F41" s="64"/>
      <c r="G41" s="65"/>
      <c r="H41" s="66"/>
      <c r="I41" s="63" t="s">
        <v>83</v>
      </c>
      <c r="J41" s="119">
        <f>SUM(J29:J40)</f>
        <v>17931</v>
      </c>
      <c r="K41" s="347"/>
      <c r="L41" s="348"/>
      <c r="M41" s="125"/>
      <c r="N41" s="126"/>
      <c r="O41" s="8"/>
    </row>
    <row r="42" spans="1:24" ht="30" customHeight="1" x14ac:dyDescent="0.3">
      <c r="B42" s="54"/>
      <c r="C42" s="54"/>
      <c r="D42" s="54"/>
      <c r="E42" s="54"/>
      <c r="F42" s="54"/>
      <c r="G42" s="55"/>
      <c r="H42" s="73"/>
      <c r="I42" s="73"/>
      <c r="J42" s="73"/>
      <c r="K42" s="73"/>
      <c r="L42" s="73"/>
      <c r="M42" s="73"/>
      <c r="N42" s="73"/>
      <c r="O42" s="73"/>
      <c r="P42" s="10"/>
      <c r="Q42" s="10"/>
      <c r="R42" s="10"/>
      <c r="S42" s="10"/>
      <c r="T42" s="10"/>
      <c r="U42" s="10"/>
      <c r="V42" s="10"/>
      <c r="W42" s="10"/>
    </row>
    <row r="43" spans="1:24" ht="30" customHeight="1" x14ac:dyDescent="0.3">
      <c r="A43" s="7"/>
      <c r="B43" s="346" t="s">
        <v>84</v>
      </c>
      <c r="C43" s="346"/>
      <c r="D43" s="346"/>
      <c r="E43" s="346"/>
      <c r="F43" s="346"/>
      <c r="G43" s="346"/>
      <c r="H43" s="346"/>
      <c r="I43" s="346"/>
      <c r="J43" s="346"/>
      <c r="K43" s="346"/>
      <c r="L43" s="346"/>
      <c r="M43" s="346"/>
      <c r="N43" s="346"/>
      <c r="O43" s="346"/>
      <c r="P43" s="346"/>
      <c r="Q43" s="346"/>
      <c r="R43" s="346"/>
      <c r="S43" s="346"/>
      <c r="T43" s="346"/>
      <c r="U43" s="346"/>
      <c r="V43" s="346"/>
      <c r="W43" s="346"/>
      <c r="X43" s="8"/>
    </row>
    <row r="44" spans="1:24" ht="46.5" customHeight="1" x14ac:dyDescent="0.3">
      <c r="A44" s="7"/>
      <c r="B44" s="343" t="s">
        <v>85</v>
      </c>
      <c r="C44" s="101" t="s">
        <v>57</v>
      </c>
      <c r="D44" s="101" t="s">
        <v>86</v>
      </c>
      <c r="E44" s="101" t="s">
        <v>59</v>
      </c>
      <c r="F44" s="101" t="s">
        <v>87</v>
      </c>
      <c r="G44" s="101" t="s">
        <v>88</v>
      </c>
      <c r="H44" s="299" t="s">
        <v>235</v>
      </c>
      <c r="I44" s="299"/>
      <c r="J44" s="299" t="s">
        <v>90</v>
      </c>
      <c r="K44" s="299"/>
      <c r="L44" s="299" t="s">
        <v>91</v>
      </c>
      <c r="M44" s="299"/>
      <c r="N44" s="299" t="s">
        <v>92</v>
      </c>
      <c r="O44" s="299"/>
      <c r="P44" s="299" t="s">
        <v>93</v>
      </c>
      <c r="Q44" s="299"/>
      <c r="R44" s="101" t="s">
        <v>61</v>
      </c>
      <c r="S44" s="101" t="s">
        <v>60</v>
      </c>
      <c r="T44" s="101" t="s">
        <v>37</v>
      </c>
      <c r="U44" s="101" t="s">
        <v>38</v>
      </c>
      <c r="V44" s="101" t="s">
        <v>39</v>
      </c>
      <c r="W44" s="31" t="s">
        <v>176</v>
      </c>
      <c r="X44" s="8"/>
    </row>
    <row r="45" spans="1:24" ht="117.75" customHeight="1" x14ac:dyDescent="0.3">
      <c r="A45" s="7"/>
      <c r="B45" s="328"/>
      <c r="C45" s="13">
        <v>1</v>
      </c>
      <c r="D45" s="102" t="s">
        <v>236</v>
      </c>
      <c r="E45" s="103" t="s">
        <v>237</v>
      </c>
      <c r="F45" s="103" t="s">
        <v>238</v>
      </c>
      <c r="G45" s="104" t="s">
        <v>239</v>
      </c>
      <c r="H45" s="294" t="s">
        <v>104</v>
      </c>
      <c r="I45" s="294"/>
      <c r="J45" s="294"/>
      <c r="K45" s="294"/>
      <c r="L45" s="294" t="s">
        <v>99</v>
      </c>
      <c r="M45" s="294"/>
      <c r="N45" s="294" t="s">
        <v>105</v>
      </c>
      <c r="O45" s="294"/>
      <c r="P45" s="294" t="s">
        <v>100</v>
      </c>
      <c r="Q45" s="294"/>
      <c r="R45" s="11" t="b">
        <v>1</v>
      </c>
      <c r="S45" s="16"/>
      <c r="T45" s="11" t="b">
        <v>0</v>
      </c>
      <c r="U45" s="433" t="s">
        <v>308</v>
      </c>
      <c r="V45" s="11" t="b">
        <v>0</v>
      </c>
      <c r="W45" s="429" t="b">
        <v>1</v>
      </c>
      <c r="X45" s="8"/>
    </row>
    <row r="46" spans="1:24" ht="408.6" customHeight="1" x14ac:dyDescent="0.3">
      <c r="A46" s="7"/>
      <c r="B46" s="328"/>
      <c r="C46" s="13">
        <v>2</v>
      </c>
      <c r="D46" s="102" t="s">
        <v>240</v>
      </c>
      <c r="E46" s="103" t="s">
        <v>241</v>
      </c>
      <c r="F46" s="103" t="s">
        <v>242</v>
      </c>
      <c r="G46" s="109" t="s">
        <v>243</v>
      </c>
      <c r="H46" s="303"/>
      <c r="I46" s="303"/>
      <c r="J46" s="294" t="s">
        <v>288</v>
      </c>
      <c r="K46" s="294"/>
      <c r="L46" s="303"/>
      <c r="M46" s="303"/>
      <c r="N46" s="303" t="s">
        <v>105</v>
      </c>
      <c r="O46" s="303"/>
      <c r="P46" s="303" t="s">
        <v>100</v>
      </c>
      <c r="Q46" s="303"/>
      <c r="R46" s="11" t="b">
        <v>1</v>
      </c>
      <c r="S46" s="16"/>
      <c r="T46" s="11" t="b">
        <v>0</v>
      </c>
      <c r="U46" s="434"/>
      <c r="V46" s="11" t="b">
        <v>0</v>
      </c>
      <c r="W46" s="429"/>
      <c r="X46" s="8"/>
    </row>
    <row r="47" spans="1:24" ht="21" customHeight="1" x14ac:dyDescent="0.3">
      <c r="A47" s="7"/>
      <c r="B47" s="328"/>
      <c r="C47" s="13">
        <v>3</v>
      </c>
      <c r="D47" s="102"/>
      <c r="E47" s="103"/>
      <c r="F47" s="103"/>
      <c r="G47" s="104"/>
      <c r="H47" s="303"/>
      <c r="I47" s="303"/>
      <c r="J47" s="303"/>
      <c r="K47" s="303"/>
      <c r="L47" s="303"/>
      <c r="M47" s="303"/>
      <c r="N47" s="303"/>
      <c r="O47" s="303"/>
      <c r="P47" s="303"/>
      <c r="Q47" s="303"/>
      <c r="R47" s="11" t="b">
        <v>0</v>
      </c>
      <c r="S47" s="16"/>
      <c r="T47" s="11" t="b">
        <v>0</v>
      </c>
      <c r="U47" s="16"/>
      <c r="V47" s="11" t="b">
        <v>0</v>
      </c>
      <c r="W47" s="11" t="b">
        <v>0</v>
      </c>
      <c r="X47" s="8"/>
    </row>
    <row r="48" spans="1:24" ht="42" customHeight="1" x14ac:dyDescent="0.3">
      <c r="A48" s="7"/>
      <c r="B48" s="328"/>
      <c r="C48" s="13">
        <v>4</v>
      </c>
      <c r="D48" s="102"/>
      <c r="E48" s="103"/>
      <c r="F48" s="103"/>
      <c r="G48" s="104"/>
      <c r="H48" s="303"/>
      <c r="I48" s="303"/>
      <c r="J48" s="303"/>
      <c r="K48" s="303"/>
      <c r="L48" s="303"/>
      <c r="M48" s="303"/>
      <c r="N48" s="303"/>
      <c r="O48" s="303"/>
      <c r="P48" s="303"/>
      <c r="Q48" s="303"/>
      <c r="R48" s="11" t="b">
        <v>0</v>
      </c>
      <c r="S48" s="16"/>
      <c r="T48" s="11" t="b">
        <v>0</v>
      </c>
      <c r="U48" s="16"/>
      <c r="V48" s="11" t="b">
        <v>0</v>
      </c>
      <c r="W48" s="11" t="b">
        <v>0</v>
      </c>
      <c r="X48" s="8"/>
    </row>
    <row r="49" spans="1:23" ht="27.75" customHeight="1" x14ac:dyDescent="0.3">
      <c r="A49" s="7"/>
      <c r="B49" s="341"/>
      <c r="C49" s="342"/>
      <c r="D49" s="342"/>
      <c r="E49" s="342"/>
      <c r="F49" s="342"/>
      <c r="G49" s="342"/>
      <c r="H49" s="342"/>
      <c r="I49" s="342"/>
      <c r="J49" s="342"/>
      <c r="K49" s="29"/>
      <c r="L49" s="29"/>
      <c r="M49" s="29"/>
      <c r="N49" s="29"/>
      <c r="O49" s="78"/>
      <c r="P49" s="105"/>
      <c r="Q49" s="106"/>
      <c r="R49" s="105"/>
      <c r="S49" s="105"/>
      <c r="T49" s="105"/>
      <c r="U49" s="105"/>
      <c r="V49" s="105"/>
      <c r="W49" s="12">
        <f>IF(
   AND(W45=TRUE, T45=FALSE, T46=FALSE, COUNTIF(W47:W48, TRUE)=0), 20,
   IF(
      AND(T45=TRUE, V45=TRUE, T46=FALSE, W45=TRUE, COUNTIF(W47:W48, TRUE)=0),
      20,
   IF(
      AND(T46=TRUE, V46=TRUE, W45=TRUE, COUNTIF(W47:W48, TRUE)=0),
      20,
    IF(
       AND(W45=TRUE, T47=FALSE, W47=TRUE, W48=FALSE), 15,
    IF(
       AND(W45=TRUE, T47=TRUE, V47=TRUE, W47=TRUE, W48=FALSE), 15,
       IF(
          AND(W45=TRUE, W47=TRUE, T48=FALSE, W48=TRUE), 10,
       IF(
          AND(W45=TRUE, W47=TRUE, T48=TRUE, V48=TRUE, W48=TRUE, R48=TRUE), 10,
         0
           )
          )
         )
        )
      )
   )
)</f>
        <v>20</v>
      </c>
    </row>
    <row r="50" spans="1:23" ht="32.25" customHeight="1" x14ac:dyDescent="0.3">
      <c r="A50" s="7"/>
      <c r="B50" s="343" t="s">
        <v>106</v>
      </c>
      <c r="C50" s="299" t="s">
        <v>32</v>
      </c>
      <c r="D50" s="299"/>
      <c r="E50" s="299"/>
      <c r="F50" s="299" t="s">
        <v>107</v>
      </c>
      <c r="G50" s="299"/>
      <c r="H50" s="31" t="s">
        <v>176</v>
      </c>
      <c r="I50" s="306" t="s">
        <v>13</v>
      </c>
      <c r="J50" s="306"/>
      <c r="K50" s="93"/>
      <c r="L50" s="49"/>
      <c r="M50" s="49"/>
      <c r="N50" s="49"/>
      <c r="O50" s="49"/>
      <c r="P50" s="49"/>
      <c r="Q50" s="49"/>
      <c r="R50" s="49"/>
      <c r="S50" s="49"/>
      <c r="T50" s="49"/>
      <c r="U50" s="49"/>
      <c r="V50" s="49"/>
    </row>
    <row r="51" spans="1:23" ht="32.25" customHeight="1" x14ac:dyDescent="0.3">
      <c r="A51" s="7"/>
      <c r="B51" s="328"/>
      <c r="C51" s="288" t="s">
        <v>108</v>
      </c>
      <c r="D51" s="288"/>
      <c r="E51" s="288"/>
      <c r="F51" s="288" t="s">
        <v>180</v>
      </c>
      <c r="G51" s="288"/>
      <c r="H51" s="11" t="b">
        <v>0</v>
      </c>
      <c r="I51" s="325"/>
      <c r="J51" s="325"/>
      <c r="K51" s="8"/>
    </row>
    <row r="52" spans="1:23" ht="32.25" customHeight="1" x14ac:dyDescent="0.3">
      <c r="A52" s="7"/>
      <c r="B52" s="328"/>
      <c r="C52" s="288"/>
      <c r="D52" s="288"/>
      <c r="E52" s="288"/>
      <c r="F52" s="288" t="s">
        <v>181</v>
      </c>
      <c r="G52" s="288"/>
      <c r="H52" s="11" t="b">
        <v>0</v>
      </c>
      <c r="I52" s="325"/>
      <c r="J52" s="325"/>
      <c r="K52" s="8"/>
    </row>
    <row r="53" spans="1:23" ht="32.25" customHeight="1" x14ac:dyDescent="0.3">
      <c r="A53" s="7"/>
      <c r="B53" s="328"/>
      <c r="C53" s="288"/>
      <c r="D53" s="288"/>
      <c r="E53" s="288"/>
      <c r="F53" s="288" t="s">
        <v>182</v>
      </c>
      <c r="G53" s="288"/>
      <c r="H53" s="11" t="b">
        <v>1</v>
      </c>
      <c r="I53" s="325"/>
      <c r="J53" s="325"/>
      <c r="K53" s="8"/>
    </row>
    <row r="54" spans="1:23" ht="32.25" customHeight="1" x14ac:dyDescent="0.3">
      <c r="A54" s="7"/>
      <c r="B54" s="79"/>
      <c r="C54" s="75"/>
      <c r="D54" s="75"/>
      <c r="E54" s="75"/>
      <c r="F54" s="75"/>
      <c r="G54" s="76"/>
      <c r="H54" s="12">
        <f>IF(H51=TRUE, 5, IF(H52=TRUE, 10, IF(H53=TRUE, 20, 0)))</f>
        <v>20</v>
      </c>
      <c r="I54" s="77"/>
      <c r="J54" s="49"/>
    </row>
    <row r="55" spans="1:23" ht="32.25" customHeight="1" x14ac:dyDescent="0.3">
      <c r="A55" s="7"/>
      <c r="B55" s="25"/>
      <c r="C55" s="26"/>
      <c r="D55" s="26"/>
      <c r="E55" s="26"/>
      <c r="F55" s="26"/>
      <c r="G55" s="26"/>
      <c r="H55" s="28"/>
      <c r="I55" s="34"/>
    </row>
    <row r="56" spans="1:23" ht="32.25" customHeight="1" x14ac:dyDescent="0.3">
      <c r="A56" s="7"/>
      <c r="B56" s="328" t="s">
        <v>113</v>
      </c>
      <c r="C56" s="306" t="s">
        <v>32</v>
      </c>
      <c r="D56" s="306"/>
      <c r="E56" s="306"/>
      <c r="F56" s="306" t="s">
        <v>107</v>
      </c>
      <c r="G56" s="306"/>
      <c r="H56" s="18" t="s">
        <v>176</v>
      </c>
      <c r="I56" s="306" t="s">
        <v>13</v>
      </c>
      <c r="J56" s="306"/>
    </row>
    <row r="57" spans="1:23" ht="32.25" customHeight="1" x14ac:dyDescent="0.3">
      <c r="A57" s="7"/>
      <c r="B57" s="328"/>
      <c r="C57" s="288" t="s">
        <v>114</v>
      </c>
      <c r="D57" s="288"/>
      <c r="E57" s="288"/>
      <c r="F57" s="288" t="s">
        <v>115</v>
      </c>
      <c r="G57" s="288"/>
      <c r="H57" s="11" t="b">
        <v>0</v>
      </c>
      <c r="I57" s="325"/>
      <c r="J57" s="325"/>
    </row>
    <row r="58" spans="1:23" ht="32.25" customHeight="1" x14ac:dyDescent="0.3">
      <c r="A58" s="7"/>
      <c r="B58" s="328"/>
      <c r="C58" s="288"/>
      <c r="D58" s="288"/>
      <c r="E58" s="288"/>
      <c r="F58" s="288" t="s">
        <v>116</v>
      </c>
      <c r="G58" s="288"/>
      <c r="H58" s="11" t="b">
        <v>0</v>
      </c>
      <c r="I58" s="325"/>
      <c r="J58" s="325"/>
    </row>
    <row r="59" spans="1:23" ht="32.25" customHeight="1" x14ac:dyDescent="0.3">
      <c r="A59" s="7"/>
      <c r="B59" s="328"/>
      <c r="C59" s="288"/>
      <c r="D59" s="288"/>
      <c r="E59" s="288"/>
      <c r="F59" s="288" t="s">
        <v>117</v>
      </c>
      <c r="G59" s="288"/>
      <c r="H59" s="11" t="b">
        <v>1</v>
      </c>
      <c r="I59" s="325"/>
      <c r="J59" s="325"/>
    </row>
    <row r="60" spans="1:23" ht="32.25" customHeight="1" x14ac:dyDescent="0.3">
      <c r="A60" s="7"/>
      <c r="B60" s="79"/>
      <c r="C60" s="75"/>
      <c r="D60" s="75"/>
      <c r="E60" s="75"/>
      <c r="F60" s="75"/>
      <c r="G60" s="76"/>
      <c r="H60" s="12">
        <f>IF(H57=TRUE, 5, IF(H58=TRUE, 10, IF(H59=TRUE, 20, 0)))</f>
        <v>20</v>
      </c>
      <c r="I60" s="8"/>
    </row>
    <row r="61" spans="1:23" ht="32.25" customHeight="1" x14ac:dyDescent="0.3">
      <c r="A61" s="7"/>
      <c r="B61" s="25"/>
      <c r="C61" s="26"/>
      <c r="D61" s="26"/>
      <c r="E61" s="26"/>
      <c r="F61" s="26"/>
      <c r="G61" s="26"/>
      <c r="H61" s="28"/>
      <c r="I61" s="8"/>
      <c r="J61" s="35"/>
      <c r="K61" s="35"/>
      <c r="L61" s="35"/>
      <c r="M61" s="35"/>
      <c r="N61" s="36"/>
    </row>
    <row r="62" spans="1:23" ht="32.25" customHeight="1" x14ac:dyDescent="0.3">
      <c r="A62" s="7"/>
      <c r="B62" s="328" t="s">
        <v>118</v>
      </c>
      <c r="C62" s="306" t="s">
        <v>32</v>
      </c>
      <c r="D62" s="306"/>
      <c r="E62" s="306"/>
      <c r="F62" s="306"/>
      <c r="G62" s="306"/>
      <c r="H62" s="18" t="s">
        <v>176</v>
      </c>
      <c r="I62" s="306" t="s">
        <v>13</v>
      </c>
      <c r="J62" s="306"/>
    </row>
    <row r="63" spans="1:23" ht="32.25" customHeight="1" x14ac:dyDescent="0.3">
      <c r="A63" s="7"/>
      <c r="B63" s="328"/>
      <c r="C63" s="288" t="s">
        <v>119</v>
      </c>
      <c r="D63" s="288"/>
      <c r="E63" s="288"/>
      <c r="F63" s="288"/>
      <c r="G63" s="288"/>
      <c r="H63" s="11" t="b">
        <v>1</v>
      </c>
      <c r="I63" s="325" t="s">
        <v>244</v>
      </c>
      <c r="J63" s="325"/>
    </row>
    <row r="64" spans="1:23" ht="32.25" customHeight="1" x14ac:dyDescent="0.3">
      <c r="A64" s="7"/>
      <c r="B64" s="79"/>
      <c r="C64" s="75"/>
      <c r="D64" s="75"/>
      <c r="E64" s="75"/>
      <c r="F64" s="75"/>
      <c r="G64" s="76"/>
      <c r="H64" s="14">
        <f>IF(H63=TRUE,8.75,0)</f>
        <v>8.75</v>
      </c>
      <c r="I64" s="8"/>
    </row>
    <row r="65" spans="1:17" ht="32.25" customHeight="1" x14ac:dyDescent="0.3">
      <c r="A65" s="7"/>
      <c r="B65" s="25"/>
      <c r="C65" s="26"/>
      <c r="D65" s="26"/>
      <c r="E65" s="26"/>
      <c r="F65" s="26"/>
      <c r="G65" s="26"/>
      <c r="H65" s="28"/>
      <c r="I65" s="8"/>
      <c r="J65" s="35"/>
      <c r="K65" s="35"/>
      <c r="L65" s="35"/>
      <c r="M65" s="35"/>
    </row>
    <row r="66" spans="1:17" ht="39.75" customHeight="1" x14ac:dyDescent="0.3">
      <c r="A66" s="7"/>
      <c r="B66" s="335" t="s">
        <v>121</v>
      </c>
      <c r="C66" s="335"/>
      <c r="D66" s="335"/>
      <c r="E66" s="335"/>
      <c r="F66" s="335"/>
      <c r="G66" s="335"/>
      <c r="H66" s="17">
        <f>SUM(W49,H54,H60,H64)</f>
        <v>68.75</v>
      </c>
      <c r="I66" s="8"/>
    </row>
    <row r="67" spans="1:17" ht="30" customHeight="1" x14ac:dyDescent="0.3">
      <c r="B67" s="74"/>
      <c r="C67" s="74"/>
      <c r="D67" s="74"/>
      <c r="E67" s="74"/>
      <c r="F67" s="74"/>
      <c r="G67" s="74"/>
      <c r="H67" s="74"/>
      <c r="J67" s="33"/>
      <c r="K67" s="33"/>
      <c r="L67" s="33"/>
      <c r="M67" s="33"/>
      <c r="N67" s="33"/>
    </row>
    <row r="68" spans="1:17" ht="30" customHeight="1" x14ac:dyDescent="0.3">
      <c r="B68" s="80"/>
      <c r="C68" s="80"/>
      <c r="D68" s="80"/>
      <c r="E68" s="80"/>
      <c r="F68" s="80"/>
      <c r="G68" s="80"/>
      <c r="H68" s="80"/>
      <c r="I68" s="10"/>
      <c r="J68" s="80"/>
      <c r="K68" s="33"/>
      <c r="L68" s="33"/>
      <c r="M68" s="33"/>
      <c r="N68" s="33"/>
      <c r="O68" s="33"/>
      <c r="P68" s="33"/>
      <c r="Q68" s="33"/>
    </row>
    <row r="69" spans="1:17" ht="30" customHeight="1" x14ac:dyDescent="0.3">
      <c r="A69" s="7"/>
      <c r="B69" s="345" t="s">
        <v>122</v>
      </c>
      <c r="C69" s="345"/>
      <c r="D69" s="345"/>
      <c r="E69" s="345"/>
      <c r="F69" s="345"/>
      <c r="G69" s="345"/>
      <c r="H69" s="345"/>
      <c r="I69" s="345"/>
      <c r="J69" s="345"/>
      <c r="K69" s="8"/>
    </row>
    <row r="70" spans="1:17" ht="30" customHeight="1" x14ac:dyDescent="0.3">
      <c r="A70" s="7"/>
      <c r="B70" s="328" t="s">
        <v>123</v>
      </c>
      <c r="C70" s="334" t="s">
        <v>124</v>
      </c>
      <c r="D70" s="334"/>
      <c r="E70" s="334"/>
      <c r="F70" s="334"/>
      <c r="G70" s="334"/>
      <c r="H70" s="18" t="s">
        <v>176</v>
      </c>
      <c r="I70" s="350" t="s">
        <v>13</v>
      </c>
      <c r="J70" s="350"/>
    </row>
    <row r="71" spans="1:17" ht="66.75" customHeight="1" x14ac:dyDescent="0.3">
      <c r="A71" s="7"/>
      <c r="B71" s="328"/>
      <c r="C71" s="333" t="s">
        <v>125</v>
      </c>
      <c r="D71" s="333"/>
      <c r="E71" s="333"/>
      <c r="F71" s="333"/>
      <c r="G71" s="333"/>
      <c r="H71" s="276" t="b">
        <v>0</v>
      </c>
      <c r="I71" s="352"/>
      <c r="J71" s="352"/>
      <c r="K71" s="8"/>
    </row>
    <row r="72" spans="1:17" ht="63" customHeight="1" x14ac:dyDescent="0.3">
      <c r="A72" s="7"/>
      <c r="B72" s="328"/>
      <c r="C72" s="333" t="s">
        <v>126</v>
      </c>
      <c r="D72" s="333"/>
      <c r="E72" s="333"/>
      <c r="F72" s="333"/>
      <c r="G72" s="333"/>
      <c r="H72" s="11" t="b">
        <v>1</v>
      </c>
      <c r="I72" s="351" t="s">
        <v>245</v>
      </c>
      <c r="J72" s="351"/>
    </row>
    <row r="73" spans="1:17" ht="30" customHeight="1" x14ac:dyDescent="0.3">
      <c r="A73" s="7"/>
      <c r="B73" s="329"/>
      <c r="C73" s="330"/>
      <c r="D73" s="330"/>
      <c r="E73" s="330"/>
      <c r="F73" s="330"/>
      <c r="G73" s="331"/>
      <c r="H73" s="12">
        <f>IF(H71=TRUE, 5, IF(H72=TRUE, 10, 0))</f>
        <v>10</v>
      </c>
      <c r="I73" s="8"/>
    </row>
    <row r="74" spans="1:17" ht="30" customHeight="1" x14ac:dyDescent="0.3">
      <c r="A74" s="7"/>
      <c r="B74" s="25"/>
      <c r="C74" s="23"/>
      <c r="D74" s="23"/>
      <c r="E74" s="23"/>
      <c r="F74" s="23"/>
      <c r="G74" s="23"/>
      <c r="H74" s="24"/>
      <c r="I74" s="8"/>
    </row>
    <row r="75" spans="1:17" ht="44.25" customHeight="1" x14ac:dyDescent="0.3">
      <c r="A75" s="7"/>
      <c r="B75" s="328" t="s">
        <v>128</v>
      </c>
      <c r="C75" s="334" t="s">
        <v>129</v>
      </c>
      <c r="D75" s="334"/>
      <c r="E75" s="334"/>
      <c r="F75" s="334"/>
      <c r="G75" s="22" t="s">
        <v>130</v>
      </c>
      <c r="H75" s="18" t="s">
        <v>176</v>
      </c>
      <c r="I75" s="306" t="s">
        <v>13</v>
      </c>
      <c r="J75" s="306"/>
    </row>
    <row r="76" spans="1:17" ht="30" customHeight="1" x14ac:dyDescent="0.3">
      <c r="A76" s="7"/>
      <c r="B76" s="328"/>
      <c r="C76" s="288" t="s">
        <v>131</v>
      </c>
      <c r="D76" s="288"/>
      <c r="E76" s="288"/>
      <c r="F76" s="288"/>
      <c r="G76" s="19">
        <v>1</v>
      </c>
      <c r="H76" s="11" t="b">
        <v>0</v>
      </c>
      <c r="I76" s="325"/>
      <c r="J76" s="325"/>
    </row>
    <row r="77" spans="1:17" ht="30" customHeight="1" x14ac:dyDescent="0.3">
      <c r="A77" s="7"/>
      <c r="B77" s="328"/>
      <c r="C77" s="288" t="s">
        <v>132</v>
      </c>
      <c r="D77" s="288"/>
      <c r="E77" s="288"/>
      <c r="F77" s="288"/>
      <c r="G77" s="19">
        <v>2</v>
      </c>
      <c r="H77" s="11" t="b">
        <v>0</v>
      </c>
      <c r="I77" s="325"/>
      <c r="J77" s="325"/>
    </row>
    <row r="78" spans="1:17" ht="30" customHeight="1" x14ac:dyDescent="0.3">
      <c r="A78" s="7"/>
      <c r="B78" s="328"/>
      <c r="C78" s="288" t="s">
        <v>133</v>
      </c>
      <c r="D78" s="288"/>
      <c r="E78" s="288"/>
      <c r="F78" s="288"/>
      <c r="G78" s="19">
        <v>3</v>
      </c>
      <c r="H78" s="11" t="b">
        <v>0</v>
      </c>
      <c r="I78" s="325"/>
      <c r="J78" s="325"/>
    </row>
    <row r="79" spans="1:17" ht="30" customHeight="1" x14ac:dyDescent="0.3">
      <c r="A79" s="7"/>
      <c r="B79" s="328"/>
      <c r="C79" s="288" t="s">
        <v>134</v>
      </c>
      <c r="D79" s="288"/>
      <c r="E79" s="288"/>
      <c r="F79" s="288"/>
      <c r="G79" s="19">
        <v>4</v>
      </c>
      <c r="H79" s="11" t="b">
        <v>1</v>
      </c>
      <c r="I79" s="427" t="s">
        <v>246</v>
      </c>
      <c r="J79" s="428"/>
      <c r="K79" s="8"/>
    </row>
    <row r="80" spans="1:17" ht="30" customHeight="1" x14ac:dyDescent="0.3">
      <c r="A80" s="7"/>
      <c r="B80" s="328"/>
      <c r="C80" s="288" t="s">
        <v>135</v>
      </c>
      <c r="D80" s="288"/>
      <c r="E80" s="288"/>
      <c r="F80" s="288"/>
      <c r="G80" s="19">
        <v>5</v>
      </c>
      <c r="H80" s="11" t="b">
        <v>0</v>
      </c>
      <c r="I80" s="336"/>
      <c r="J80" s="337"/>
      <c r="K80" s="8"/>
    </row>
    <row r="81" spans="1:17" ht="30" customHeight="1" x14ac:dyDescent="0.3">
      <c r="A81" s="7"/>
      <c r="B81" s="329"/>
      <c r="C81" s="330"/>
      <c r="D81" s="330"/>
      <c r="E81" s="330"/>
      <c r="F81" s="330"/>
      <c r="G81" s="331"/>
      <c r="H81" s="12">
        <f>IF(H76=TRUE, 1, IF(H77=TRUE, 1, IF(H78=TRUE, 1, IF(H79=TRUE, 1, IF(H80=TRUE, 1, 0)))))</f>
        <v>1</v>
      </c>
      <c r="I81" s="93"/>
      <c r="J81" s="49"/>
    </row>
    <row r="82" spans="1:17" ht="30" customHeight="1" x14ac:dyDescent="0.3">
      <c r="A82" s="7"/>
      <c r="B82" s="25"/>
      <c r="C82" s="23"/>
      <c r="D82" s="23"/>
      <c r="E82" s="23"/>
      <c r="F82" s="23"/>
      <c r="G82" s="23"/>
      <c r="H82" s="24"/>
      <c r="I82" s="8"/>
    </row>
    <row r="83" spans="1:17" ht="30" customHeight="1" x14ac:dyDescent="0.3">
      <c r="A83" s="7"/>
      <c r="B83" s="328" t="s">
        <v>136</v>
      </c>
      <c r="C83" s="334" t="s">
        <v>137</v>
      </c>
      <c r="D83" s="334"/>
      <c r="E83" s="334"/>
      <c r="F83" s="334"/>
      <c r="G83" s="334"/>
      <c r="H83" s="18" t="s">
        <v>176</v>
      </c>
      <c r="I83" s="306" t="s">
        <v>13</v>
      </c>
      <c r="J83" s="306"/>
    </row>
    <row r="84" spans="1:17" ht="47.25" customHeight="1" x14ac:dyDescent="0.3">
      <c r="A84" s="7"/>
      <c r="B84" s="328"/>
      <c r="C84" s="332" t="s">
        <v>138</v>
      </c>
      <c r="D84" s="332"/>
      <c r="E84" s="332"/>
      <c r="F84" s="332"/>
      <c r="G84" s="332"/>
      <c r="H84" s="11" t="b">
        <v>1</v>
      </c>
      <c r="I84" s="325" t="s">
        <v>247</v>
      </c>
      <c r="J84" s="325"/>
    </row>
    <row r="85" spans="1:17" ht="30" customHeight="1" x14ac:dyDescent="0.3">
      <c r="A85" s="7"/>
      <c r="B85" s="329"/>
      <c r="C85" s="330"/>
      <c r="D85" s="330"/>
      <c r="E85" s="330"/>
      <c r="F85" s="330"/>
      <c r="G85" s="331"/>
      <c r="H85" s="12">
        <f>IF(H84=TRUE,0.25,0)</f>
        <v>0.25</v>
      </c>
      <c r="I85" s="8"/>
    </row>
    <row r="86" spans="1:17" ht="30" customHeight="1" x14ac:dyDescent="0.3">
      <c r="A86" s="7"/>
      <c r="B86" s="25"/>
      <c r="C86" s="23"/>
      <c r="D86" s="23"/>
      <c r="E86" s="23"/>
      <c r="F86" s="23"/>
      <c r="G86" s="23"/>
      <c r="H86" s="24"/>
      <c r="I86" s="8"/>
    </row>
    <row r="87" spans="1:17" ht="30" customHeight="1" x14ac:dyDescent="0.3">
      <c r="A87" s="7"/>
      <c r="B87" s="327" t="s">
        <v>121</v>
      </c>
      <c r="C87" s="327"/>
      <c r="D87" s="327"/>
      <c r="E87" s="327"/>
      <c r="F87" s="327"/>
      <c r="G87" s="327"/>
      <c r="H87" s="17">
        <f>SUM(H73,H81,H85)</f>
        <v>11.25</v>
      </c>
      <c r="I87" s="8"/>
    </row>
    <row r="88" spans="1:17" ht="30" customHeight="1" x14ac:dyDescent="0.3">
      <c r="B88" s="81"/>
      <c r="C88" s="81"/>
      <c r="D88" s="81"/>
      <c r="E88" s="81"/>
      <c r="F88" s="81"/>
      <c r="G88" s="81"/>
      <c r="H88" s="81"/>
    </row>
    <row r="89" spans="1:17" ht="30" customHeight="1" x14ac:dyDescent="0.3">
      <c r="A89" s="7"/>
      <c r="B89" s="326" t="s">
        <v>140</v>
      </c>
      <c r="C89" s="326"/>
      <c r="D89" s="326"/>
      <c r="E89" s="326"/>
      <c r="F89" s="326"/>
      <c r="G89" s="326"/>
      <c r="H89" s="11" t="b">
        <v>0</v>
      </c>
      <c r="I89" s="306" t="s">
        <v>13</v>
      </c>
      <c r="J89" s="306"/>
    </row>
    <row r="90" spans="1:17" ht="30" customHeight="1" x14ac:dyDescent="0.3">
      <c r="A90" s="7"/>
      <c r="B90" s="335" t="s">
        <v>186</v>
      </c>
      <c r="C90" s="335"/>
      <c r="D90" s="335"/>
      <c r="E90" s="335"/>
      <c r="F90" s="335"/>
      <c r="G90" s="335"/>
      <c r="H90" s="17">
        <f>IF(H89=TRUE,
   ROUND(SUM(H66, H87)*0.98, 2),
   ROUND(SUM(H66, H87), 2)
)</f>
        <v>80</v>
      </c>
      <c r="I90" s="325"/>
      <c r="J90" s="325"/>
    </row>
    <row r="91" spans="1:17" ht="30" customHeight="1" x14ac:dyDescent="0.3">
      <c r="B91" s="82"/>
      <c r="C91" s="82"/>
      <c r="D91" s="82"/>
      <c r="E91" s="82"/>
      <c r="F91" s="82"/>
      <c r="G91" s="82"/>
      <c r="H91" s="82"/>
    </row>
    <row r="92" spans="1:17" ht="30" customHeight="1" x14ac:dyDescent="0.3">
      <c r="B92" s="32"/>
      <c r="C92" s="32"/>
      <c r="D92" s="32"/>
      <c r="E92" s="32"/>
      <c r="F92" s="32"/>
      <c r="G92" s="32"/>
      <c r="H92" s="32"/>
    </row>
    <row r="93" spans="1:17" ht="30" customHeight="1" x14ac:dyDescent="0.3">
      <c r="B93" s="32"/>
      <c r="C93" s="32"/>
      <c r="D93" s="32"/>
      <c r="E93" s="32"/>
      <c r="F93" s="32"/>
      <c r="G93" s="32"/>
      <c r="H93" s="32"/>
      <c r="J93" s="32"/>
      <c r="K93" s="32"/>
      <c r="L93" s="32"/>
      <c r="M93" s="32"/>
      <c r="N93" s="32"/>
      <c r="O93" s="32"/>
      <c r="P93" s="32"/>
      <c r="Q93" s="32"/>
    </row>
    <row r="94" spans="1:17" ht="24.75" customHeight="1" x14ac:dyDescent="0.3">
      <c r="B94" s="32"/>
      <c r="C94" s="32"/>
      <c r="D94" s="32"/>
      <c r="E94" s="32"/>
      <c r="F94" s="32"/>
      <c r="G94" s="32"/>
      <c r="H94" s="32"/>
      <c r="J94" s="32"/>
      <c r="K94" s="32"/>
      <c r="L94" s="32"/>
      <c r="M94" s="32"/>
      <c r="N94" s="32"/>
      <c r="O94" s="32"/>
      <c r="P94" s="32"/>
      <c r="Q94" s="32"/>
    </row>
  </sheetData>
  <dataConsolidate/>
  <mergeCells count="158">
    <mergeCell ref="B1:J1"/>
    <mergeCell ref="B2:J2"/>
    <mergeCell ref="B3:J3"/>
    <mergeCell ref="C6:G6"/>
    <mergeCell ref="C7:G7"/>
    <mergeCell ref="C8:G8"/>
    <mergeCell ref="H44:I44"/>
    <mergeCell ref="H45:I45"/>
    <mergeCell ref="H46:I46"/>
    <mergeCell ref="J44:K44"/>
    <mergeCell ref="J45:K45"/>
    <mergeCell ref="J46:K46"/>
    <mergeCell ref="C18:D18"/>
    <mergeCell ref="B19:E19"/>
    <mergeCell ref="C20:E20"/>
    <mergeCell ref="C21:E21"/>
    <mergeCell ref="B24:B26"/>
    <mergeCell ref="C24:D24"/>
    <mergeCell ref="C25:D25"/>
    <mergeCell ref="C26:D26"/>
    <mergeCell ref="C9:G9"/>
    <mergeCell ref="C10:G10"/>
    <mergeCell ref="C11:G11"/>
    <mergeCell ref="C12:G12"/>
    <mergeCell ref="B15:B17"/>
    <mergeCell ref="C15:F15"/>
    <mergeCell ref="C16:F17"/>
    <mergeCell ref="G16:G17"/>
    <mergeCell ref="C22:E22"/>
    <mergeCell ref="L29:L31"/>
    <mergeCell ref="M29:M31"/>
    <mergeCell ref="N29:N31"/>
    <mergeCell ref="C32:C34"/>
    <mergeCell ref="D32:D34"/>
    <mergeCell ref="E32:E34"/>
    <mergeCell ref="F32:F34"/>
    <mergeCell ref="G32:G34"/>
    <mergeCell ref="C29:C31"/>
    <mergeCell ref="D29:D31"/>
    <mergeCell ref="E29:E31"/>
    <mergeCell ref="F29:F31"/>
    <mergeCell ref="G29:G31"/>
    <mergeCell ref="J32:J34"/>
    <mergeCell ref="K32:K34"/>
    <mergeCell ref="L32:L34"/>
    <mergeCell ref="M32:M34"/>
    <mergeCell ref="N32:N34"/>
    <mergeCell ref="N35:N37"/>
    <mergeCell ref="C38:C40"/>
    <mergeCell ref="D38:D40"/>
    <mergeCell ref="E38:E40"/>
    <mergeCell ref="F38:F40"/>
    <mergeCell ref="G38:G40"/>
    <mergeCell ref="B44:B48"/>
    <mergeCell ref="P44:Q44"/>
    <mergeCell ref="P45:Q45"/>
    <mergeCell ref="B28:B40"/>
    <mergeCell ref="H28:I28"/>
    <mergeCell ref="H47:I47"/>
    <mergeCell ref="H48:I48"/>
    <mergeCell ref="C35:C37"/>
    <mergeCell ref="D35:D37"/>
    <mergeCell ref="E35:E37"/>
    <mergeCell ref="F35:F37"/>
    <mergeCell ref="G35:G37"/>
    <mergeCell ref="J35:J37"/>
    <mergeCell ref="K35:K37"/>
    <mergeCell ref="L35:L37"/>
    <mergeCell ref="M35:M37"/>
    <mergeCell ref="J29:J31"/>
    <mergeCell ref="K29:K31"/>
    <mergeCell ref="W45:W46"/>
    <mergeCell ref="P46:Q46"/>
    <mergeCell ref="P47:Q47"/>
    <mergeCell ref="P48:Q48"/>
    <mergeCell ref="J38:J40"/>
    <mergeCell ref="K38:K40"/>
    <mergeCell ref="L38:L40"/>
    <mergeCell ref="M38:M40"/>
    <mergeCell ref="N38:N40"/>
    <mergeCell ref="J47:K47"/>
    <mergeCell ref="J48:K48"/>
    <mergeCell ref="L44:M44"/>
    <mergeCell ref="L45:M45"/>
    <mergeCell ref="L46:M46"/>
    <mergeCell ref="L47:M47"/>
    <mergeCell ref="L48:M48"/>
    <mergeCell ref="N44:O44"/>
    <mergeCell ref="N45:O45"/>
    <mergeCell ref="N46:O46"/>
    <mergeCell ref="N47:O47"/>
    <mergeCell ref="N48:O48"/>
    <mergeCell ref="B43:W43"/>
    <mergeCell ref="K41:L41"/>
    <mergeCell ref="U45:U46"/>
    <mergeCell ref="B49:J49"/>
    <mergeCell ref="B50:B53"/>
    <mergeCell ref="C50:E50"/>
    <mergeCell ref="F50:G50"/>
    <mergeCell ref="I50:J50"/>
    <mergeCell ref="C51:E53"/>
    <mergeCell ref="F51:G51"/>
    <mergeCell ref="I51:J51"/>
    <mergeCell ref="F52:G52"/>
    <mergeCell ref="I52:J52"/>
    <mergeCell ref="I58:J58"/>
    <mergeCell ref="F59:G59"/>
    <mergeCell ref="I59:J59"/>
    <mergeCell ref="B62:B63"/>
    <mergeCell ref="C62:G62"/>
    <mergeCell ref="I62:J62"/>
    <mergeCell ref="C63:G63"/>
    <mergeCell ref="I63:J63"/>
    <mergeCell ref="F53:G53"/>
    <mergeCell ref="I53:J53"/>
    <mergeCell ref="B56:B59"/>
    <mergeCell ref="C56:E56"/>
    <mergeCell ref="F56:G56"/>
    <mergeCell ref="I56:J56"/>
    <mergeCell ref="C57:E59"/>
    <mergeCell ref="F57:G57"/>
    <mergeCell ref="I57:J57"/>
    <mergeCell ref="F58:G58"/>
    <mergeCell ref="B66:G66"/>
    <mergeCell ref="B69:J69"/>
    <mergeCell ref="B70:B72"/>
    <mergeCell ref="C70:G70"/>
    <mergeCell ref="I70:J70"/>
    <mergeCell ref="C71:G71"/>
    <mergeCell ref="I72:J72"/>
    <mergeCell ref="C72:G72"/>
    <mergeCell ref="I71:J71"/>
    <mergeCell ref="B73:G73"/>
    <mergeCell ref="B75:B80"/>
    <mergeCell ref="C75:F75"/>
    <mergeCell ref="I75:J75"/>
    <mergeCell ref="C76:F76"/>
    <mergeCell ref="I76:J76"/>
    <mergeCell ref="C77:F77"/>
    <mergeCell ref="I77:J77"/>
    <mergeCell ref="C78:F78"/>
    <mergeCell ref="I78:J78"/>
    <mergeCell ref="B85:G85"/>
    <mergeCell ref="B87:G87"/>
    <mergeCell ref="B89:G89"/>
    <mergeCell ref="I89:J89"/>
    <mergeCell ref="B90:G90"/>
    <mergeCell ref="I90:J90"/>
    <mergeCell ref="C79:F79"/>
    <mergeCell ref="I79:J79"/>
    <mergeCell ref="C80:F80"/>
    <mergeCell ref="I80:J80"/>
    <mergeCell ref="B81:G81"/>
    <mergeCell ref="B83:B84"/>
    <mergeCell ref="C83:G83"/>
    <mergeCell ref="I83:J83"/>
    <mergeCell ref="C84:G84"/>
    <mergeCell ref="I84:J84"/>
  </mergeCells>
  <conditionalFormatting sqref="G27 G41:G42 G18 G16 G20:G21 G23:G25">
    <cfRule type="cellIs" dxfId="104" priority="34" operator="equal">
      <formula>"NO CUMPLE"</formula>
    </cfRule>
    <cfRule type="cellIs" dxfId="103" priority="35" operator="equal">
      <formula>"CUMPLE"</formula>
    </cfRule>
  </conditionalFormatting>
  <conditionalFormatting sqref="H71:H72 H76:H80 H84">
    <cfRule type="cellIs" dxfId="102" priority="19" operator="equal">
      <formula>TRUE</formula>
    </cfRule>
    <cfRule type="cellIs" dxfId="101" priority="20" operator="equal">
      <formula>TRUE</formula>
    </cfRule>
    <cfRule type="cellIs" dxfId="100" priority="21" operator="equal">
      <formula>"VERDADERO="</formula>
    </cfRule>
  </conditionalFormatting>
  <conditionalFormatting sqref="H89">
    <cfRule type="cellIs" dxfId="99" priority="18" operator="equal">
      <formula>TRUE</formula>
    </cfRule>
  </conditionalFormatting>
  <conditionalFormatting sqref="W45 W47:W48">
    <cfRule type="cellIs" dxfId="98" priority="31" operator="equal">
      <formula>TRUE</formula>
    </cfRule>
    <cfRule type="cellIs" dxfId="97" priority="32" operator="equal">
      <formula>TRUE</formula>
    </cfRule>
    <cfRule type="cellIs" dxfId="96" priority="33" operator="equal">
      <formula>"VERDADERO="</formula>
    </cfRule>
  </conditionalFormatting>
  <conditionalFormatting sqref="H51:H53">
    <cfRule type="cellIs" dxfId="95" priority="28" operator="equal">
      <formula>TRUE</formula>
    </cfRule>
    <cfRule type="cellIs" dxfId="94" priority="29" operator="equal">
      <formula>TRUE</formula>
    </cfRule>
    <cfRule type="cellIs" dxfId="93" priority="30" operator="equal">
      <formula>"VERDADERO="</formula>
    </cfRule>
  </conditionalFormatting>
  <conditionalFormatting sqref="H57:H59">
    <cfRule type="cellIs" dxfId="92" priority="25" operator="equal">
      <formula>TRUE</formula>
    </cfRule>
    <cfRule type="cellIs" dxfId="91" priority="26" operator="equal">
      <formula>TRUE</formula>
    </cfRule>
    <cfRule type="cellIs" dxfId="90" priority="27" operator="equal">
      <formula>"VERDADERO="</formula>
    </cfRule>
  </conditionalFormatting>
  <conditionalFormatting sqref="H63">
    <cfRule type="cellIs" dxfId="89" priority="22" operator="equal">
      <formula>TRUE</formula>
    </cfRule>
    <cfRule type="cellIs" dxfId="88" priority="23" operator="equal">
      <formula>TRUE</formula>
    </cfRule>
    <cfRule type="cellIs" dxfId="87" priority="24" operator="equal">
      <formula>"VERDADERO="</formula>
    </cfRule>
  </conditionalFormatting>
  <conditionalFormatting sqref="R45:R48 G29 G35 G38 L29 N29 N32 N35 N38 G32 L32 L35 L38">
    <cfRule type="cellIs" dxfId="86" priority="17" operator="equal">
      <formula>TRUE</formula>
    </cfRule>
  </conditionalFormatting>
  <conditionalFormatting sqref="T45:T48">
    <cfRule type="cellIs" dxfId="85" priority="16" operator="equal">
      <formula>TRUE</formula>
    </cfRule>
  </conditionalFormatting>
  <conditionalFormatting sqref="T45:T48">
    <cfRule type="cellIs" dxfId="84" priority="15" operator="equal">
      <formula>TRUE</formula>
    </cfRule>
  </conditionalFormatting>
  <conditionalFormatting sqref="V45:V48">
    <cfRule type="cellIs" dxfId="83" priority="14" operator="equal">
      <formula>TRUE</formula>
    </cfRule>
  </conditionalFormatting>
  <conditionalFormatting sqref="E25:E26">
    <cfRule type="cellIs" dxfId="82" priority="13" operator="equal">
      <formula>TRUE</formula>
    </cfRule>
  </conditionalFormatting>
  <conditionalFormatting sqref="H29:H40">
    <cfRule type="cellIs" dxfId="81" priority="12" operator="equal">
      <formula>TRUE</formula>
    </cfRule>
  </conditionalFormatting>
  <conditionalFormatting sqref="L29:L40">
    <cfRule type="cellIs" dxfId="80" priority="11" operator="equal">
      <formula>TRUE</formula>
    </cfRule>
  </conditionalFormatting>
  <conditionalFormatting sqref="G15">
    <cfRule type="expression" dxfId="79" priority="9">
      <formula>G15="HABILITADO"</formula>
    </cfRule>
    <cfRule type="cellIs" dxfId="78" priority="10" operator="equal">
      <formula>HABILITADO</formula>
    </cfRule>
  </conditionalFormatting>
  <conditionalFormatting sqref="I20">
    <cfRule type="cellIs" dxfId="77" priority="8" operator="equal">
      <formula>TRUE</formula>
    </cfRule>
  </conditionalFormatting>
  <conditionalFormatting sqref="I21">
    <cfRule type="cellIs" dxfId="76" priority="7" operator="equal">
      <formula>TRUE</formula>
    </cfRule>
  </conditionalFormatting>
  <conditionalFormatting sqref="K20">
    <cfRule type="cellIs" dxfId="75" priority="6" operator="equal">
      <formula>TRUE</formula>
    </cfRule>
  </conditionalFormatting>
  <conditionalFormatting sqref="K21">
    <cfRule type="cellIs" dxfId="74" priority="5" operator="equal">
      <formula>TRUE</formula>
    </cfRule>
  </conditionalFormatting>
  <conditionalFormatting sqref="G22">
    <cfRule type="cellIs" dxfId="73" priority="3" operator="equal">
      <formula>"NO CUMPLE"</formula>
    </cfRule>
    <cfRule type="cellIs" dxfId="72" priority="4" operator="equal">
      <formula>"CUMPLE"</formula>
    </cfRule>
  </conditionalFormatting>
  <conditionalFormatting sqref="I22">
    <cfRule type="cellIs" dxfId="71" priority="2" operator="equal">
      <formula>TRUE</formula>
    </cfRule>
  </conditionalFormatting>
  <conditionalFormatting sqref="K22">
    <cfRule type="cellIs" dxfId="70" priority="1" operator="equal">
      <formula>TRUE</formula>
    </cfRule>
  </conditionalFormatting>
  <dataValidations count="4">
    <dataValidation type="custom" allowBlank="1" showInputMessage="1" showErrorMessage="1" sqref="H31 H40 H37 H34" xr:uid="{64EC7458-25A5-4CB6-8E40-3501A31FABBA}">
      <formula1>G29=TRUE</formula1>
    </dataValidation>
    <dataValidation type="custom" allowBlank="1" showInputMessage="1" showErrorMessage="1" sqref="H30 H39 H36 H33" xr:uid="{BCEA74C2-2044-4512-B268-3E9E8DAA7292}">
      <formula1>G29=TRUE</formula1>
    </dataValidation>
    <dataValidation type="custom" allowBlank="1" showInputMessage="1" showErrorMessage="1" sqref="H29 H38 H35 H32" xr:uid="{1167DE25-A46F-4DAF-89A5-39B9D1B64CD4}">
      <formula1>G29=TRUE</formula1>
    </dataValidation>
    <dataValidation type="list" allowBlank="1" showInputMessage="1" showErrorMessage="1" sqref="H45:Q48" xr:uid="{A6A16A07-1E37-4551-A67E-94C0BE064980}">
      <formula1>Componentes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86D4E9C9-BDD9-4515-BECA-99DB8E85B2FC}">
          <x14:formula1>
            <xm:f>Configuración!$E$2:$E$4</xm:f>
          </x14:formula1>
          <xm:sqref>G20:G22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24577-69A8-4810-B163-81107324E2BC}">
  <sheetPr codeName="Hoja11"/>
  <dimension ref="A1:X94"/>
  <sheetViews>
    <sheetView topLeftCell="P46" zoomScale="70" zoomScaleNormal="70" workbookViewId="0">
      <selection activeCell="W49" sqref="W49"/>
    </sheetView>
  </sheetViews>
  <sheetFormatPr baseColWidth="10" defaultColWidth="11.44140625" defaultRowHeight="14.4" x14ac:dyDescent="0.3"/>
  <cols>
    <col min="1" max="1" width="10.6640625" style="6" customWidth="1"/>
    <col min="2" max="2" width="31.6640625" style="6" customWidth="1"/>
    <col min="3" max="3" width="7.33203125" style="6" customWidth="1"/>
    <col min="4" max="4" width="30.33203125" style="6" customWidth="1"/>
    <col min="5" max="5" width="51.6640625" style="6" customWidth="1"/>
    <col min="6" max="6" width="22.5546875" style="6" customWidth="1"/>
    <col min="7" max="7" width="40" style="6" customWidth="1"/>
    <col min="8" max="8" width="24.33203125" style="6" customWidth="1"/>
    <col min="9" max="9" width="71" style="6" customWidth="1"/>
    <col min="10" max="10" width="26.44140625" style="6" customWidth="1"/>
    <col min="11" max="11" width="30.5546875" style="6" customWidth="1"/>
    <col min="12" max="12" width="24.5546875" style="6" customWidth="1"/>
    <col min="13" max="13" width="21.5546875" style="6" customWidth="1"/>
    <col min="14" max="14" width="22.44140625" style="6" customWidth="1"/>
    <col min="15" max="15" width="28.33203125" style="6" customWidth="1"/>
    <col min="16" max="17" width="21.5546875" style="6" customWidth="1"/>
    <col min="18" max="18" width="20.33203125" style="6" customWidth="1"/>
    <col min="19" max="19" width="24.44140625" style="6" customWidth="1"/>
    <col min="20" max="20" width="11.44140625" style="6"/>
    <col min="21" max="21" width="126.5546875" style="6" customWidth="1"/>
    <col min="22" max="22" width="24.44140625" style="6" customWidth="1"/>
    <col min="23" max="23" width="23.44140625" style="6" customWidth="1"/>
    <col min="24" max="29" width="11.44140625" style="6"/>
    <col min="30" max="30" width="74.6640625" style="6" customWidth="1"/>
    <col min="31" max="16384" width="11.44140625" style="6"/>
  </cols>
  <sheetData>
    <row r="1" spans="1:22" ht="106.5" customHeight="1" x14ac:dyDescent="0.3">
      <c r="A1" s="7"/>
      <c r="B1" s="308" t="s">
        <v>0</v>
      </c>
      <c r="C1" s="308"/>
      <c r="D1" s="308"/>
      <c r="E1" s="308"/>
      <c r="F1" s="308"/>
      <c r="G1" s="308"/>
      <c r="H1" s="308"/>
      <c r="I1" s="308"/>
      <c r="J1" s="308"/>
      <c r="K1" s="46"/>
      <c r="L1" s="37"/>
      <c r="M1" s="37"/>
      <c r="N1" s="37"/>
      <c r="O1" s="37"/>
      <c r="P1" s="37"/>
      <c r="Q1" s="37"/>
      <c r="R1" s="38"/>
      <c r="S1" s="38"/>
      <c r="T1" s="38"/>
      <c r="U1" s="38"/>
      <c r="V1" s="38"/>
    </row>
    <row r="2" spans="1:22" ht="63.75" customHeight="1" x14ac:dyDescent="0.3">
      <c r="A2" s="7"/>
      <c r="B2" s="309" t="s">
        <v>17</v>
      </c>
      <c r="C2" s="309"/>
      <c r="D2" s="309"/>
      <c r="E2" s="309"/>
      <c r="F2" s="309"/>
      <c r="G2" s="309"/>
      <c r="H2" s="309"/>
      <c r="I2" s="309"/>
      <c r="J2" s="309"/>
      <c r="K2" s="47"/>
      <c r="L2" s="39"/>
      <c r="M2" s="39"/>
      <c r="N2" s="39"/>
      <c r="O2" s="39"/>
      <c r="P2" s="39"/>
      <c r="Q2" s="39"/>
      <c r="R2" s="40"/>
      <c r="S2" s="40"/>
      <c r="T2" s="40"/>
      <c r="U2" s="40"/>
      <c r="V2" s="40"/>
    </row>
    <row r="3" spans="1:22" ht="150.75" customHeight="1" x14ac:dyDescent="0.3">
      <c r="A3" s="7"/>
      <c r="B3" s="309" t="s">
        <v>18</v>
      </c>
      <c r="C3" s="309"/>
      <c r="D3" s="309"/>
      <c r="E3" s="309"/>
      <c r="F3" s="309"/>
      <c r="G3" s="309"/>
      <c r="H3" s="309"/>
      <c r="I3" s="309"/>
      <c r="J3" s="309"/>
      <c r="K3" s="47"/>
      <c r="L3" s="39"/>
      <c r="M3" s="39"/>
      <c r="N3" s="39"/>
      <c r="O3" s="39"/>
      <c r="P3" s="39"/>
      <c r="Q3" s="39"/>
      <c r="R3" s="41"/>
      <c r="S3" s="41"/>
      <c r="T3" s="41"/>
      <c r="U3" s="41"/>
      <c r="V3" s="41"/>
    </row>
    <row r="4" spans="1:22" x14ac:dyDescent="0.3">
      <c r="B4" s="9"/>
      <c r="C4" s="9"/>
      <c r="D4" s="9"/>
      <c r="E4" s="9"/>
      <c r="F4" s="9"/>
      <c r="G4" s="9"/>
      <c r="H4" s="9"/>
      <c r="I4" s="9"/>
      <c r="J4" s="9"/>
      <c r="K4" s="42"/>
      <c r="L4" s="42"/>
      <c r="M4" s="42"/>
      <c r="N4" s="42"/>
      <c r="O4" s="42"/>
      <c r="P4" s="42"/>
      <c r="Q4" s="42"/>
      <c r="R4" s="43"/>
      <c r="S4" s="43"/>
      <c r="T4" s="42"/>
      <c r="U4" s="42"/>
      <c r="V4" s="44"/>
    </row>
    <row r="5" spans="1:22" x14ac:dyDescent="0.3">
      <c r="B5" s="10"/>
      <c r="C5" s="10"/>
      <c r="D5" s="10"/>
      <c r="E5" s="10"/>
      <c r="F5" s="10"/>
      <c r="G5" s="10"/>
    </row>
    <row r="6" spans="1:22" ht="25.2" customHeight="1" x14ac:dyDescent="0.3">
      <c r="A6" s="7"/>
      <c r="B6" s="50" t="s">
        <v>150</v>
      </c>
      <c r="C6" s="310" t="s">
        <v>248</v>
      </c>
      <c r="D6" s="310"/>
      <c r="E6" s="310"/>
      <c r="F6" s="310"/>
      <c r="G6" s="310"/>
      <c r="H6" s="8"/>
    </row>
    <row r="7" spans="1:22" ht="25.2" customHeight="1" x14ac:dyDescent="0.3">
      <c r="A7" s="7"/>
      <c r="B7" s="50" t="s">
        <v>21</v>
      </c>
      <c r="C7" s="456">
        <v>72342966</v>
      </c>
      <c r="D7" s="297"/>
      <c r="E7" s="297"/>
      <c r="F7" s="297"/>
      <c r="G7" s="297"/>
      <c r="H7" s="8"/>
    </row>
    <row r="8" spans="1:22" ht="25.2" customHeight="1" x14ac:dyDescent="0.3">
      <c r="A8" s="7"/>
      <c r="B8" s="50" t="s">
        <v>23</v>
      </c>
      <c r="C8" s="297" t="s">
        <v>249</v>
      </c>
      <c r="D8" s="297"/>
      <c r="E8" s="297"/>
      <c r="F8" s="297"/>
      <c r="G8" s="297"/>
      <c r="H8" s="8"/>
    </row>
    <row r="9" spans="1:22" ht="24.75" customHeight="1" x14ac:dyDescent="0.3">
      <c r="A9" s="7"/>
      <c r="B9" s="50" t="s">
        <v>25</v>
      </c>
      <c r="C9" s="297" t="s">
        <v>250</v>
      </c>
      <c r="D9" s="297"/>
      <c r="E9" s="297"/>
      <c r="F9" s="297"/>
      <c r="G9" s="297"/>
      <c r="H9" s="8"/>
    </row>
    <row r="10" spans="1:22" ht="24.75" customHeight="1" x14ac:dyDescent="0.3">
      <c r="A10" s="7"/>
      <c r="B10" s="50" t="s">
        <v>27</v>
      </c>
      <c r="C10" s="298" t="s">
        <v>251</v>
      </c>
      <c r="D10" s="298"/>
      <c r="E10" s="298"/>
      <c r="F10" s="298"/>
      <c r="G10" s="298"/>
      <c r="H10" s="8"/>
    </row>
    <row r="11" spans="1:22" ht="25.2" customHeight="1" x14ac:dyDescent="0.3">
      <c r="A11" s="7"/>
      <c r="B11" s="50" t="s">
        <v>29</v>
      </c>
      <c r="C11" s="297">
        <v>5870400</v>
      </c>
      <c r="D11" s="297"/>
      <c r="E11" s="297"/>
      <c r="F11" s="297"/>
      <c r="G11" s="297"/>
      <c r="H11" s="8"/>
    </row>
    <row r="12" spans="1:22" ht="25.2" customHeight="1" x14ac:dyDescent="0.3">
      <c r="A12" s="7"/>
      <c r="B12" s="50" t="s">
        <v>30</v>
      </c>
      <c r="C12" s="297"/>
      <c r="D12" s="297"/>
      <c r="E12" s="297"/>
      <c r="F12" s="297"/>
      <c r="G12" s="297"/>
      <c r="H12" s="8"/>
    </row>
    <row r="13" spans="1:22" ht="25.2" customHeight="1" x14ac:dyDescent="0.3">
      <c r="B13" s="48"/>
      <c r="C13" s="48"/>
      <c r="D13" s="48"/>
      <c r="E13" s="48"/>
      <c r="F13" s="48"/>
      <c r="G13" s="49"/>
    </row>
    <row r="14" spans="1:22" ht="25.2" customHeight="1" x14ac:dyDescent="0.3">
      <c r="B14" s="51"/>
      <c r="C14" s="51"/>
      <c r="D14" s="51"/>
      <c r="E14" s="51"/>
      <c r="F14" s="51"/>
      <c r="G14" s="52"/>
    </row>
    <row r="15" spans="1:22" ht="30" customHeight="1" x14ac:dyDescent="0.3">
      <c r="A15" s="7"/>
      <c r="B15" s="314" t="s">
        <v>31</v>
      </c>
      <c r="C15" s="317" t="s">
        <v>32</v>
      </c>
      <c r="D15" s="317"/>
      <c r="E15" s="317"/>
      <c r="F15" s="317"/>
      <c r="G15" s="91" t="str">
        <f>IF(AND(G22="CUMPLE", G20="CUMPLE", G21="CUMPLE", G16="CUMPLE"), "HABILITADO", "NO HABILITADO")</f>
        <v>HABILITADO</v>
      </c>
      <c r="H15" s="8"/>
    </row>
    <row r="16" spans="1:22" ht="42.75" customHeight="1" x14ac:dyDescent="0.3">
      <c r="A16" s="7"/>
      <c r="B16" s="315"/>
      <c r="C16" s="318" t="s">
        <v>33</v>
      </c>
      <c r="D16" s="318"/>
      <c r="E16" s="318"/>
      <c r="F16" s="318"/>
      <c r="G16" s="455" t="str">
        <f>IF(
    OR(E25=TRUE, E26=TRUE),
    IF(
        J41&gt;=Principal!C7,
        IF(
            AND(
                IF(L29=TRUE, N29=TRUE, TRUE),
                IF(L32=TRUE, N32=TRUE, TRUE),
                IF(L35=TRUE, N35=TRUE, TRUE),
                IF(L38=TRUE, N38=TRUE, TRUE),
                NOT(OR(H31=TRUE, H34=TRUE, H37=TRUE, H40=TRUE))
            ),
            IF(
                E25=TRUE,
                IF(
                    AND(
                        OR(H29=TRUE, H32=TRUE, H35=TRUE),
                        OR(H30=TRUE, H33=TRUE, H36=TRUE)
                    ),
                    "CUMPLE",
                    IF(
                        AND(
                            OR(H29=TRUE, H32=TRUE, H35=TRUE),
                            NOT(AND(H30=TRUE, H33=TRUE, H36=TRUE))
                        ),
                        "NO CUMPLE",
                        IF(
                            AND(
                                NOT(AND(H29=TRUE, H32=TRUE, H35=TRUE)),
                                OR(H30=TRUE, H33=TRUE, H36=TRUE)
                            ),
                            "NO CUMPLE",
                            "NO CUMPLE"
                        )
                    )
                ),
                IF(
                    E26=TRUE,
                    IF(
                        AND(
                            OR(H29=TRUE, H32=TRUE, H35=TRUE, H38=TRUE),
                            OR(H30=TRUE, H33=TRUE, H36=TRUE, H39=TRUE)
                        ),
                        "CUMPLE",
                        IF(
                            AND(
                                OR(H29=TRUE, H32=TRUE, H35=TRUE, H38=TRUE),
                                NOT(AND(H30=TRUE, H33=TRUE, H36=TRUE, H39=TRUE))
                            ),
                            "NO CUMPLE",
                            IF(
                                AND(
                                    NOT(AND(H29=TRUE, H32=TRUE, H35=TRUE, H38=TRUE)),
                                    OR(H30=TRUE, H33=TRUE, H36=TRUE, H39=TRUE)
                                ),
                                "NO CUMPLE",
                                "NO CUMPLE"
                            )
                        )
                    ),
                    ""
                )
            ),
            "NO CUMPLE"
        ),
        "NO CUMPLE"
    ),
    "SIN DILIGENCIAR"
)</f>
        <v>CUMPLE</v>
      </c>
      <c r="H16" s="8"/>
    </row>
    <row r="17" spans="1:16" ht="42.75" customHeight="1" x14ac:dyDescent="0.3">
      <c r="A17" s="7"/>
      <c r="B17" s="315"/>
      <c r="C17" s="318"/>
      <c r="D17" s="318"/>
      <c r="E17" s="318"/>
      <c r="F17" s="318"/>
      <c r="G17" s="455"/>
      <c r="H17" s="8"/>
    </row>
    <row r="18" spans="1:16" ht="30" customHeight="1" x14ac:dyDescent="0.3">
      <c r="A18" s="7"/>
      <c r="B18" s="68"/>
      <c r="C18" s="323"/>
      <c r="D18" s="323"/>
      <c r="E18" s="54"/>
      <c r="F18" s="54"/>
      <c r="G18" s="92"/>
      <c r="H18" s="8"/>
    </row>
    <row r="19" spans="1:16" ht="30" customHeight="1" x14ac:dyDescent="0.3">
      <c r="A19" s="7"/>
      <c r="B19" s="306"/>
      <c r="C19" s="306"/>
      <c r="D19" s="306"/>
      <c r="E19" s="306"/>
      <c r="F19" s="21" t="s">
        <v>35</v>
      </c>
      <c r="G19" s="21"/>
      <c r="H19" s="87" t="s">
        <v>157</v>
      </c>
      <c r="I19" s="88" t="s">
        <v>37</v>
      </c>
      <c r="J19" s="89" t="s">
        <v>38</v>
      </c>
      <c r="K19" s="89" t="s">
        <v>39</v>
      </c>
    </row>
    <row r="20" spans="1:16" ht="146.25" customHeight="1" x14ac:dyDescent="0.3">
      <c r="A20" s="7"/>
      <c r="B20" s="4" t="s">
        <v>40</v>
      </c>
      <c r="C20" s="305" t="s">
        <v>41</v>
      </c>
      <c r="D20" s="305"/>
      <c r="E20" s="305"/>
      <c r="F20" s="86" t="s">
        <v>47</v>
      </c>
      <c r="G20" s="53" t="s">
        <v>34</v>
      </c>
      <c r="H20" s="108"/>
      <c r="I20" s="11" t="b">
        <v>0</v>
      </c>
      <c r="J20" s="90"/>
      <c r="K20" s="11" t="b">
        <v>0</v>
      </c>
    </row>
    <row r="21" spans="1:16" ht="122.25" customHeight="1" x14ac:dyDescent="0.3">
      <c r="A21" s="7"/>
      <c r="B21" s="4" t="s">
        <v>45</v>
      </c>
      <c r="C21" s="305" t="s">
        <v>46</v>
      </c>
      <c r="D21" s="305"/>
      <c r="E21" s="305"/>
      <c r="F21" s="86" t="s">
        <v>47</v>
      </c>
      <c r="G21" s="53" t="s">
        <v>34</v>
      </c>
      <c r="H21" s="108" t="s">
        <v>252</v>
      </c>
      <c r="I21" s="11" t="b">
        <v>0</v>
      </c>
      <c r="J21" s="90"/>
      <c r="K21" s="11" t="b">
        <v>0</v>
      </c>
    </row>
    <row r="22" spans="1:16" ht="123" customHeight="1" x14ac:dyDescent="0.3">
      <c r="A22" s="7"/>
      <c r="B22" s="123" t="s">
        <v>49</v>
      </c>
      <c r="C22" s="349" t="s">
        <v>50</v>
      </c>
      <c r="D22" s="349"/>
      <c r="E22" s="349"/>
      <c r="F22" s="86" t="s">
        <v>47</v>
      </c>
      <c r="G22" s="53" t="s">
        <v>34</v>
      </c>
      <c r="H22" s="108" t="s">
        <v>252</v>
      </c>
      <c r="I22" s="11" t="b">
        <v>0</v>
      </c>
      <c r="J22" s="90"/>
      <c r="K22" s="11" t="b">
        <v>0</v>
      </c>
    </row>
    <row r="23" spans="1:16" ht="30" customHeight="1" x14ac:dyDescent="0.3">
      <c r="A23" s="7"/>
      <c r="B23" s="96"/>
      <c r="C23" s="121"/>
      <c r="D23" s="121"/>
      <c r="E23" s="85"/>
      <c r="F23" s="122"/>
      <c r="G23" s="55"/>
      <c r="H23" s="8"/>
    </row>
    <row r="24" spans="1:16" ht="30" customHeight="1" x14ac:dyDescent="0.3">
      <c r="A24" s="7"/>
      <c r="B24" s="307" t="s">
        <v>51</v>
      </c>
      <c r="C24" s="304" t="s">
        <v>52</v>
      </c>
      <c r="D24" s="304"/>
      <c r="E24" s="56" t="s">
        <v>53</v>
      </c>
      <c r="F24" s="94"/>
      <c r="G24" s="95"/>
      <c r="H24" s="8"/>
    </row>
    <row r="25" spans="1:16" ht="30" customHeight="1" x14ac:dyDescent="0.3">
      <c r="A25" s="7"/>
      <c r="B25" s="307"/>
      <c r="C25" s="297" t="s">
        <v>54</v>
      </c>
      <c r="D25" s="297"/>
      <c r="E25" s="57" t="b">
        <v>1</v>
      </c>
      <c r="F25" s="69"/>
      <c r="G25" s="45"/>
      <c r="H25" s="8"/>
    </row>
    <row r="26" spans="1:16" ht="30" customHeight="1" x14ac:dyDescent="0.3">
      <c r="A26" s="7"/>
      <c r="B26" s="307"/>
      <c r="C26" s="324" t="s">
        <v>55</v>
      </c>
      <c r="D26" s="324"/>
      <c r="E26" s="57" t="b">
        <v>0</v>
      </c>
      <c r="F26" s="70"/>
      <c r="G26" s="71"/>
      <c r="H26" s="72"/>
      <c r="I26" s="10"/>
      <c r="J26" s="10"/>
      <c r="K26" s="10"/>
      <c r="L26" s="10"/>
      <c r="M26" s="10"/>
      <c r="N26" s="10"/>
      <c r="O26" s="10"/>
    </row>
    <row r="27" spans="1:16" ht="30" customHeight="1" x14ac:dyDescent="0.3">
      <c r="A27" s="7"/>
      <c r="B27" s="68"/>
      <c r="C27" s="54"/>
      <c r="D27" s="54"/>
      <c r="E27" s="54"/>
      <c r="F27" s="54"/>
      <c r="G27" s="55"/>
      <c r="H27" s="66"/>
      <c r="I27" s="66"/>
      <c r="J27" s="66"/>
      <c r="K27" s="66"/>
      <c r="L27" s="66"/>
      <c r="M27" s="66"/>
      <c r="N27" s="125"/>
      <c r="O27"/>
      <c r="P27" s="8"/>
    </row>
    <row r="28" spans="1:16" ht="42" customHeight="1" x14ac:dyDescent="0.3">
      <c r="A28" s="7"/>
      <c r="B28" s="314" t="s">
        <v>56</v>
      </c>
      <c r="C28" s="59" t="s">
        <v>57</v>
      </c>
      <c r="D28" s="60" t="s">
        <v>58</v>
      </c>
      <c r="E28" s="60" t="s">
        <v>59</v>
      </c>
      <c r="F28" s="60" t="s">
        <v>60</v>
      </c>
      <c r="G28" s="60" t="s">
        <v>61</v>
      </c>
      <c r="H28" s="339" t="s">
        <v>62</v>
      </c>
      <c r="I28" s="339"/>
      <c r="J28" s="59" t="s">
        <v>63</v>
      </c>
      <c r="K28" s="60" t="s">
        <v>64</v>
      </c>
      <c r="L28" s="60" t="s">
        <v>37</v>
      </c>
      <c r="M28" s="60" t="s">
        <v>38</v>
      </c>
      <c r="N28" s="60" t="s">
        <v>39</v>
      </c>
      <c r="O28" s="93"/>
    </row>
    <row r="29" spans="1:16" ht="35.25" customHeight="1" x14ac:dyDescent="0.3">
      <c r="A29" s="7"/>
      <c r="B29" s="314"/>
      <c r="C29" s="316">
        <v>1</v>
      </c>
      <c r="D29" s="316" t="s">
        <v>253</v>
      </c>
      <c r="E29" s="316" t="s">
        <v>254</v>
      </c>
      <c r="F29" s="316" t="s">
        <v>255</v>
      </c>
      <c r="G29" s="295" t="b">
        <v>1</v>
      </c>
      <c r="H29" s="61" t="b">
        <v>1</v>
      </c>
      <c r="I29" s="62" t="s">
        <v>67</v>
      </c>
      <c r="J29" s="430">
        <v>71815.28</v>
      </c>
      <c r="K29" s="316" t="s">
        <v>256</v>
      </c>
      <c r="L29" s="295" t="b">
        <v>0</v>
      </c>
      <c r="M29" s="316"/>
      <c r="N29" s="295" t="b">
        <v>0</v>
      </c>
      <c r="O29" s="8"/>
    </row>
    <row r="30" spans="1:16" ht="35.25" customHeight="1" x14ac:dyDescent="0.3">
      <c r="A30" s="7"/>
      <c r="B30" s="314"/>
      <c r="C30" s="316"/>
      <c r="D30" s="316"/>
      <c r="E30" s="316"/>
      <c r="F30" s="316"/>
      <c r="G30" s="295"/>
      <c r="H30" s="61" t="b">
        <v>1</v>
      </c>
      <c r="I30" s="62" t="s">
        <v>70</v>
      </c>
      <c r="J30" s="430"/>
      <c r="K30" s="316"/>
      <c r="L30" s="295"/>
      <c r="M30" s="316"/>
      <c r="N30" s="295"/>
      <c r="O30" s="8"/>
    </row>
    <row r="31" spans="1:16" ht="35.25" customHeight="1" x14ac:dyDescent="0.3">
      <c r="A31" s="7"/>
      <c r="B31" s="314"/>
      <c r="C31" s="316"/>
      <c r="D31" s="316"/>
      <c r="E31" s="316"/>
      <c r="F31" s="316"/>
      <c r="G31" s="295"/>
      <c r="H31" s="61" t="b">
        <v>0</v>
      </c>
      <c r="I31" s="58" t="s">
        <v>71</v>
      </c>
      <c r="J31" s="430"/>
      <c r="K31" s="316"/>
      <c r="L31" s="295"/>
      <c r="M31" s="316"/>
      <c r="N31" s="295"/>
      <c r="O31" s="8"/>
    </row>
    <row r="32" spans="1:16" ht="35.25" customHeight="1" x14ac:dyDescent="0.3">
      <c r="A32" s="7"/>
      <c r="B32" s="314"/>
      <c r="C32" s="316">
        <v>2</v>
      </c>
      <c r="D32" s="356"/>
      <c r="E32" s="354"/>
      <c r="F32" s="354"/>
      <c r="G32" s="295" t="b">
        <v>0</v>
      </c>
      <c r="H32" s="61" t="b">
        <v>0</v>
      </c>
      <c r="I32" s="62" t="s">
        <v>67</v>
      </c>
      <c r="J32" s="453"/>
      <c r="K32" s="354"/>
      <c r="L32" s="295" t="b">
        <v>0</v>
      </c>
      <c r="M32" s="356"/>
      <c r="N32" s="295" t="b">
        <v>0</v>
      </c>
      <c r="O32" s="8"/>
    </row>
    <row r="33" spans="1:24" ht="35.25" customHeight="1" x14ac:dyDescent="0.3">
      <c r="A33" s="7"/>
      <c r="B33" s="314"/>
      <c r="C33" s="316"/>
      <c r="D33" s="356"/>
      <c r="E33" s="354"/>
      <c r="F33" s="354"/>
      <c r="G33" s="295"/>
      <c r="H33" s="61" t="b">
        <v>0</v>
      </c>
      <c r="I33" s="62" t="s">
        <v>70</v>
      </c>
      <c r="J33" s="453"/>
      <c r="K33" s="354"/>
      <c r="L33" s="295"/>
      <c r="M33" s="356"/>
      <c r="N33" s="295"/>
      <c r="O33" s="8"/>
    </row>
    <row r="34" spans="1:24" ht="35.25" customHeight="1" x14ac:dyDescent="0.3">
      <c r="A34" s="7"/>
      <c r="B34" s="314"/>
      <c r="C34" s="316"/>
      <c r="D34" s="356"/>
      <c r="E34" s="354"/>
      <c r="F34" s="354"/>
      <c r="G34" s="295"/>
      <c r="H34" s="61" t="b">
        <v>0</v>
      </c>
      <c r="I34" s="58" t="s">
        <v>71</v>
      </c>
      <c r="J34" s="454"/>
      <c r="K34" s="354"/>
      <c r="L34" s="295"/>
      <c r="M34" s="356"/>
      <c r="N34" s="295"/>
      <c r="O34" s="8"/>
    </row>
    <row r="35" spans="1:24" ht="35.25" customHeight="1" x14ac:dyDescent="0.3">
      <c r="A35" s="7"/>
      <c r="B35" s="314"/>
      <c r="C35" s="316">
        <v>3</v>
      </c>
      <c r="D35" s="356"/>
      <c r="E35" s="354"/>
      <c r="F35" s="354"/>
      <c r="G35" s="295" t="b">
        <v>0</v>
      </c>
      <c r="H35" s="61" t="b">
        <v>0</v>
      </c>
      <c r="I35" s="62" t="s">
        <v>67</v>
      </c>
      <c r="J35" s="430"/>
      <c r="K35" s="354"/>
      <c r="L35" s="295" t="b">
        <v>0</v>
      </c>
      <c r="M35" s="356"/>
      <c r="N35" s="295" t="b">
        <v>0</v>
      </c>
      <c r="O35" s="8"/>
    </row>
    <row r="36" spans="1:24" ht="35.25" customHeight="1" x14ac:dyDescent="0.3">
      <c r="A36" s="7"/>
      <c r="B36" s="314"/>
      <c r="C36" s="316"/>
      <c r="D36" s="356"/>
      <c r="E36" s="354"/>
      <c r="F36" s="354"/>
      <c r="G36" s="295"/>
      <c r="H36" s="61" t="b">
        <v>0</v>
      </c>
      <c r="I36" s="62" t="s">
        <v>70</v>
      </c>
      <c r="J36" s="430"/>
      <c r="K36" s="354"/>
      <c r="L36" s="295"/>
      <c r="M36" s="356"/>
      <c r="N36" s="295"/>
      <c r="O36" s="8"/>
    </row>
    <row r="37" spans="1:24" ht="35.25" customHeight="1" x14ac:dyDescent="0.3">
      <c r="A37" s="7"/>
      <c r="B37" s="314"/>
      <c r="C37" s="316"/>
      <c r="D37" s="356"/>
      <c r="E37" s="354"/>
      <c r="F37" s="354"/>
      <c r="G37" s="295"/>
      <c r="H37" s="61" t="b">
        <v>0</v>
      </c>
      <c r="I37" s="58" t="s">
        <v>71</v>
      </c>
      <c r="J37" s="430"/>
      <c r="K37" s="354"/>
      <c r="L37" s="295"/>
      <c r="M37" s="356"/>
      <c r="N37" s="295"/>
      <c r="O37" s="8"/>
    </row>
    <row r="38" spans="1:24" ht="35.25" customHeight="1" x14ac:dyDescent="0.3">
      <c r="A38" s="7"/>
      <c r="B38" s="314"/>
      <c r="C38" s="316">
        <v>4</v>
      </c>
      <c r="D38" s="356"/>
      <c r="E38" s="354"/>
      <c r="F38" s="354"/>
      <c r="G38" s="295" t="b">
        <v>0</v>
      </c>
      <c r="H38" s="61" t="b">
        <v>0</v>
      </c>
      <c r="I38" s="62" t="s">
        <v>67</v>
      </c>
      <c r="J38" s="430"/>
      <c r="K38" s="354"/>
      <c r="L38" s="295" t="b">
        <v>0</v>
      </c>
      <c r="M38" s="356"/>
      <c r="N38" s="295" t="b">
        <v>0</v>
      </c>
      <c r="O38" s="8"/>
    </row>
    <row r="39" spans="1:24" ht="35.25" customHeight="1" x14ac:dyDescent="0.3">
      <c r="A39" s="7"/>
      <c r="B39" s="314"/>
      <c r="C39" s="316"/>
      <c r="D39" s="356"/>
      <c r="E39" s="354"/>
      <c r="F39" s="354"/>
      <c r="G39" s="295"/>
      <c r="H39" s="61" t="b">
        <v>0</v>
      </c>
      <c r="I39" s="62" t="s">
        <v>70</v>
      </c>
      <c r="J39" s="430"/>
      <c r="K39" s="354"/>
      <c r="L39" s="295"/>
      <c r="M39" s="356"/>
      <c r="N39" s="295"/>
      <c r="O39" s="8"/>
    </row>
    <row r="40" spans="1:24" ht="35.25" customHeight="1" x14ac:dyDescent="0.3">
      <c r="A40" s="7"/>
      <c r="B40" s="314"/>
      <c r="C40" s="316"/>
      <c r="D40" s="356"/>
      <c r="E40" s="354"/>
      <c r="F40" s="354"/>
      <c r="G40" s="295"/>
      <c r="H40" s="61" t="b">
        <v>0</v>
      </c>
      <c r="I40" s="58" t="s">
        <v>71</v>
      </c>
      <c r="J40" s="430"/>
      <c r="K40" s="354"/>
      <c r="L40" s="295"/>
      <c r="M40" s="356"/>
      <c r="N40" s="295"/>
      <c r="O40" s="8"/>
    </row>
    <row r="41" spans="1:24" ht="30" customHeight="1" x14ac:dyDescent="0.3">
      <c r="A41" s="7"/>
      <c r="B41" s="68"/>
      <c r="C41" s="64"/>
      <c r="D41" s="64"/>
      <c r="E41" s="64"/>
      <c r="F41" s="64"/>
      <c r="G41" s="65"/>
      <c r="H41" s="66"/>
      <c r="I41" s="63" t="s">
        <v>83</v>
      </c>
      <c r="J41" s="119">
        <f>SUM(J29:J40)</f>
        <v>71815.28</v>
      </c>
      <c r="K41" s="347"/>
      <c r="L41" s="348"/>
      <c r="M41" s="66"/>
      <c r="N41" s="66"/>
      <c r="O41" s="67"/>
      <c r="P41" s="8"/>
    </row>
    <row r="42" spans="1:24" ht="30" customHeight="1" x14ac:dyDescent="0.3">
      <c r="B42" s="54"/>
      <c r="C42" s="54"/>
      <c r="D42" s="54"/>
      <c r="E42" s="54"/>
      <c r="F42" s="54"/>
      <c r="G42" s="55"/>
      <c r="H42" s="73"/>
      <c r="I42" s="73"/>
      <c r="J42" s="73"/>
      <c r="K42" s="73"/>
      <c r="L42" s="73"/>
      <c r="M42" s="73"/>
      <c r="N42" s="73"/>
      <c r="O42" s="73"/>
      <c r="P42" s="10"/>
      <c r="Q42" s="10"/>
      <c r="R42" s="10"/>
      <c r="S42" s="10"/>
      <c r="T42" s="10"/>
      <c r="U42" s="10"/>
      <c r="V42" s="10"/>
      <c r="W42" s="10"/>
      <c r="X42" s="10"/>
    </row>
    <row r="43" spans="1:24" ht="30" customHeight="1" x14ac:dyDescent="0.3">
      <c r="A43" s="7"/>
      <c r="B43" s="346" t="s">
        <v>84</v>
      </c>
      <c r="C43" s="346"/>
      <c r="D43" s="346"/>
      <c r="E43" s="346"/>
      <c r="F43" s="346"/>
      <c r="G43" s="346"/>
      <c r="H43" s="346"/>
      <c r="I43" s="346"/>
      <c r="J43" s="346"/>
      <c r="K43" s="346"/>
      <c r="L43" s="346"/>
      <c r="M43" s="346"/>
      <c r="N43" s="346"/>
      <c r="O43" s="346"/>
      <c r="P43" s="346"/>
      <c r="Q43" s="346"/>
      <c r="R43" s="346"/>
      <c r="S43" s="346"/>
      <c r="T43" s="346"/>
      <c r="U43" s="346"/>
      <c r="V43" s="346"/>
      <c r="W43" s="346"/>
      <c r="X43" s="8"/>
    </row>
    <row r="44" spans="1:24" ht="46.5" customHeight="1" x14ac:dyDescent="0.3">
      <c r="A44" s="7"/>
      <c r="B44" s="343" t="s">
        <v>85</v>
      </c>
      <c r="C44" s="101" t="s">
        <v>57</v>
      </c>
      <c r="D44" s="101" t="s">
        <v>86</v>
      </c>
      <c r="E44" s="101" t="s">
        <v>59</v>
      </c>
      <c r="F44" s="101" t="s">
        <v>87</v>
      </c>
      <c r="G44" s="101" t="s">
        <v>88</v>
      </c>
      <c r="H44" s="299" t="s">
        <v>257</v>
      </c>
      <c r="I44" s="299"/>
      <c r="J44" s="299" t="s">
        <v>90</v>
      </c>
      <c r="K44" s="299"/>
      <c r="L44" s="299" t="s">
        <v>91</v>
      </c>
      <c r="M44" s="299"/>
      <c r="N44" s="299" t="s">
        <v>92</v>
      </c>
      <c r="O44" s="299"/>
      <c r="P44" s="299" t="s">
        <v>93</v>
      </c>
      <c r="Q44" s="299"/>
      <c r="R44" s="101" t="s">
        <v>61</v>
      </c>
      <c r="S44" s="101" t="s">
        <v>60</v>
      </c>
      <c r="T44" s="101" t="s">
        <v>37</v>
      </c>
      <c r="U44" s="101" t="s">
        <v>38</v>
      </c>
      <c r="V44" s="101" t="s">
        <v>39</v>
      </c>
      <c r="W44" s="31" t="s">
        <v>176</v>
      </c>
      <c r="X44" s="8"/>
    </row>
    <row r="45" spans="1:24" ht="138.75" customHeight="1" x14ac:dyDescent="0.3">
      <c r="A45" s="7"/>
      <c r="B45" s="328"/>
      <c r="C45" s="13">
        <v>1</v>
      </c>
      <c r="D45" s="102" t="s">
        <v>166</v>
      </c>
      <c r="E45" s="103" t="s">
        <v>258</v>
      </c>
      <c r="F45" s="103" t="s">
        <v>259</v>
      </c>
      <c r="G45" s="109" t="s">
        <v>260</v>
      </c>
      <c r="H45" s="450"/>
      <c r="I45" s="450"/>
      <c r="J45" s="450"/>
      <c r="K45" s="450"/>
      <c r="L45" s="450"/>
      <c r="M45" s="450"/>
      <c r="N45" s="450" t="s">
        <v>105</v>
      </c>
      <c r="O45" s="450"/>
      <c r="P45" s="450" t="s">
        <v>100</v>
      </c>
      <c r="Q45" s="450"/>
      <c r="R45" s="11" t="b">
        <v>1</v>
      </c>
      <c r="S45" s="127" t="s">
        <v>261</v>
      </c>
      <c r="T45" s="11" t="b">
        <v>0</v>
      </c>
      <c r="U45" s="433" t="s">
        <v>309</v>
      </c>
      <c r="V45" s="11" t="b">
        <v>0</v>
      </c>
      <c r="W45" s="429" t="b">
        <v>1</v>
      </c>
      <c r="X45" s="8"/>
    </row>
    <row r="46" spans="1:24" ht="253.5" customHeight="1" x14ac:dyDescent="0.3">
      <c r="A46" s="7"/>
      <c r="B46" s="328"/>
      <c r="C46" s="13">
        <v>2</v>
      </c>
      <c r="D46" s="102" t="s">
        <v>166</v>
      </c>
      <c r="E46" s="103" t="s">
        <v>262</v>
      </c>
      <c r="F46" s="103" t="s">
        <v>263</v>
      </c>
      <c r="G46" s="109" t="s">
        <v>264</v>
      </c>
      <c r="H46" s="452" t="s">
        <v>104</v>
      </c>
      <c r="I46" s="452"/>
      <c r="J46" s="452" t="s">
        <v>288</v>
      </c>
      <c r="K46" s="452"/>
      <c r="L46" s="452" t="s">
        <v>99</v>
      </c>
      <c r="M46" s="452"/>
      <c r="N46" s="452" t="s">
        <v>105</v>
      </c>
      <c r="O46" s="452"/>
      <c r="P46" s="452" t="s">
        <v>100</v>
      </c>
      <c r="Q46" s="452"/>
      <c r="R46" s="11" t="b">
        <v>1</v>
      </c>
      <c r="S46" s="127" t="s">
        <v>261</v>
      </c>
      <c r="T46" s="11" t="b">
        <v>0</v>
      </c>
      <c r="U46" s="434"/>
      <c r="V46" s="11" t="b">
        <v>0</v>
      </c>
      <c r="W46" s="429"/>
      <c r="X46" s="8"/>
    </row>
    <row r="47" spans="1:24" ht="73.5" customHeight="1" x14ac:dyDescent="0.3">
      <c r="A47" s="7"/>
      <c r="B47" s="328"/>
      <c r="C47" s="13">
        <v>3</v>
      </c>
      <c r="D47" s="102"/>
      <c r="E47" s="103"/>
      <c r="F47" s="103"/>
      <c r="G47" s="104"/>
      <c r="H47" s="452"/>
      <c r="I47" s="452"/>
      <c r="J47" s="452"/>
      <c r="K47" s="452"/>
      <c r="L47" s="452"/>
      <c r="M47" s="452"/>
      <c r="N47" s="452"/>
      <c r="O47" s="452"/>
      <c r="P47" s="452"/>
      <c r="Q47" s="452"/>
      <c r="R47" s="11" t="b">
        <v>0</v>
      </c>
      <c r="S47" s="16"/>
      <c r="T47" s="11" t="b">
        <v>0</v>
      </c>
      <c r="U47" s="16"/>
      <c r="V47" s="11" t="b">
        <v>0</v>
      </c>
      <c r="W47" s="11" t="b">
        <v>0</v>
      </c>
      <c r="X47" s="8"/>
    </row>
    <row r="48" spans="1:24" ht="79.5" customHeight="1" x14ac:dyDescent="0.3">
      <c r="A48" s="7"/>
      <c r="B48" s="328"/>
      <c r="C48" s="13">
        <v>4</v>
      </c>
      <c r="D48" s="102"/>
      <c r="E48" s="103"/>
      <c r="F48" s="103"/>
      <c r="G48" s="104"/>
      <c r="H48" s="452"/>
      <c r="I48" s="452"/>
      <c r="J48" s="452"/>
      <c r="K48" s="452"/>
      <c r="L48" s="452"/>
      <c r="M48" s="452"/>
      <c r="N48" s="452"/>
      <c r="O48" s="452"/>
      <c r="P48" s="452"/>
      <c r="Q48" s="452"/>
      <c r="R48" s="11" t="b">
        <v>0</v>
      </c>
      <c r="S48" s="16"/>
      <c r="T48" s="11" t="b">
        <v>0</v>
      </c>
      <c r="U48" s="16"/>
      <c r="V48" s="11" t="b">
        <v>0</v>
      </c>
      <c r="W48" s="11" t="b">
        <v>0</v>
      </c>
      <c r="X48" s="8"/>
    </row>
    <row r="49" spans="1:23" ht="27.75" customHeight="1" x14ac:dyDescent="0.3">
      <c r="A49" s="7"/>
      <c r="B49" s="341"/>
      <c r="C49" s="342"/>
      <c r="D49" s="342"/>
      <c r="E49" s="342"/>
      <c r="F49" s="342"/>
      <c r="G49" s="342"/>
      <c r="H49" s="342"/>
      <c r="I49" s="342"/>
      <c r="J49" s="342"/>
      <c r="K49" s="29"/>
      <c r="L49" s="29"/>
      <c r="M49" s="29"/>
      <c r="N49" s="29"/>
      <c r="O49" s="78"/>
      <c r="P49" s="105"/>
      <c r="Q49" s="106"/>
      <c r="R49" s="105"/>
      <c r="S49" s="105"/>
      <c r="T49" s="105"/>
      <c r="U49" s="105"/>
      <c r="V49" s="105"/>
      <c r="W49" s="12">
        <f>IF(
   AND(W45=TRUE, T45=FALSE, T46=FALSE, COUNTIF(W47:W48, TRUE)=0), 20,
   IF(
      AND(T45=TRUE, V45=TRUE, T46=FALSE, W45=TRUE, COUNTIF(W47:W48, TRUE)=0),
      20,
   IF(
      AND(T46=TRUE, V46=TRUE, W45=TRUE, COUNTIF(W47:W48, TRUE)=0),
      20,
    IF(
       AND(W45=TRUE, T47=FALSE, W47=TRUE, W48=FALSE), 15,
    IF(
       AND(W45=TRUE, T47=TRUE, V47=TRUE, W47=TRUE, W48=FALSE), 15,
       IF(
          AND(W45=TRUE, W47=TRUE, T48=FALSE, W48=TRUE), 10,
       IF(
          AND(W45=TRUE, W47=TRUE, T48=TRUE, V48=TRUE, W48=TRUE, R48=TRUE), 10,
         0
           )
          )
         )
        )
      )
   )
)</f>
        <v>20</v>
      </c>
    </row>
    <row r="50" spans="1:23" ht="32.25" customHeight="1" x14ac:dyDescent="0.3">
      <c r="A50" s="7"/>
      <c r="B50" s="343" t="s">
        <v>106</v>
      </c>
      <c r="C50" s="299" t="s">
        <v>32</v>
      </c>
      <c r="D50" s="299"/>
      <c r="E50" s="299"/>
      <c r="F50" s="299" t="s">
        <v>107</v>
      </c>
      <c r="G50" s="299"/>
      <c r="H50" s="31" t="s">
        <v>176</v>
      </c>
      <c r="I50" s="306" t="s">
        <v>13</v>
      </c>
      <c r="J50" s="306"/>
      <c r="K50" s="93"/>
      <c r="L50" s="49"/>
      <c r="M50" s="49"/>
      <c r="N50" s="49"/>
      <c r="O50" s="49"/>
      <c r="P50" s="49"/>
      <c r="Q50" s="49"/>
      <c r="R50" s="49"/>
      <c r="S50" s="49"/>
      <c r="T50" s="49"/>
      <c r="U50" s="49"/>
      <c r="V50" s="49"/>
      <c r="W50" s="49"/>
    </row>
    <row r="51" spans="1:23" ht="32.25" customHeight="1" x14ac:dyDescent="0.3">
      <c r="A51" s="7"/>
      <c r="B51" s="328"/>
      <c r="C51" s="288" t="s">
        <v>108</v>
      </c>
      <c r="D51" s="288"/>
      <c r="E51" s="288"/>
      <c r="F51" s="288" t="s">
        <v>180</v>
      </c>
      <c r="G51" s="288"/>
      <c r="H51" s="11" t="b">
        <v>0</v>
      </c>
      <c r="I51" s="325"/>
      <c r="J51" s="325"/>
      <c r="K51" s="8"/>
    </row>
    <row r="52" spans="1:23" ht="32.25" customHeight="1" x14ac:dyDescent="0.3">
      <c r="A52" s="7"/>
      <c r="B52" s="328"/>
      <c r="C52" s="288"/>
      <c r="D52" s="288"/>
      <c r="E52" s="288"/>
      <c r="F52" s="288" t="s">
        <v>181</v>
      </c>
      <c r="G52" s="288"/>
      <c r="H52" s="11" t="b">
        <v>0</v>
      </c>
      <c r="I52" s="325"/>
      <c r="J52" s="325"/>
      <c r="K52" s="8"/>
    </row>
    <row r="53" spans="1:23" ht="32.25" customHeight="1" x14ac:dyDescent="0.3">
      <c r="A53" s="7"/>
      <c r="B53" s="328"/>
      <c r="C53" s="288"/>
      <c r="D53" s="288"/>
      <c r="E53" s="288"/>
      <c r="F53" s="288" t="s">
        <v>182</v>
      </c>
      <c r="G53" s="288"/>
      <c r="H53" s="11" t="b">
        <v>1</v>
      </c>
      <c r="I53" s="325"/>
      <c r="J53" s="325"/>
      <c r="K53" s="8"/>
    </row>
    <row r="54" spans="1:23" ht="32.25" customHeight="1" x14ac:dyDescent="0.3">
      <c r="A54" s="7"/>
      <c r="B54" s="79"/>
      <c r="C54" s="75"/>
      <c r="D54" s="75"/>
      <c r="E54" s="75"/>
      <c r="F54" s="75"/>
      <c r="G54" s="76"/>
      <c r="H54" s="12">
        <f>IF(H51=TRUE, 5, IF(H52=TRUE, 10, IF(H53=TRUE, 20, 0)))</f>
        <v>20</v>
      </c>
      <c r="I54" s="77"/>
      <c r="J54" s="49"/>
    </row>
    <row r="55" spans="1:23" ht="32.25" customHeight="1" x14ac:dyDescent="0.3">
      <c r="A55" s="7"/>
      <c r="B55" s="25"/>
      <c r="C55" s="26"/>
      <c r="D55" s="26"/>
      <c r="E55" s="26"/>
      <c r="F55" s="26"/>
      <c r="G55" s="26"/>
      <c r="H55" s="28"/>
      <c r="I55" s="34"/>
    </row>
    <row r="56" spans="1:23" ht="32.25" customHeight="1" x14ac:dyDescent="0.3">
      <c r="A56" s="7"/>
      <c r="B56" s="328" t="s">
        <v>113</v>
      </c>
      <c r="C56" s="306" t="s">
        <v>32</v>
      </c>
      <c r="D56" s="306"/>
      <c r="E56" s="306"/>
      <c r="F56" s="306" t="s">
        <v>107</v>
      </c>
      <c r="G56" s="306"/>
      <c r="H56" s="18" t="s">
        <v>176</v>
      </c>
      <c r="I56" s="306" t="s">
        <v>13</v>
      </c>
      <c r="J56" s="306"/>
    </row>
    <row r="57" spans="1:23" ht="32.25" customHeight="1" x14ac:dyDescent="0.3">
      <c r="A57" s="7"/>
      <c r="B57" s="328"/>
      <c r="C57" s="288" t="s">
        <v>114</v>
      </c>
      <c r="D57" s="288"/>
      <c r="E57" s="288"/>
      <c r="F57" s="288" t="s">
        <v>115</v>
      </c>
      <c r="G57" s="288"/>
      <c r="H57" s="11" t="b">
        <v>0</v>
      </c>
      <c r="I57" s="325"/>
      <c r="J57" s="325"/>
    </row>
    <row r="58" spans="1:23" ht="32.25" customHeight="1" x14ac:dyDescent="0.3">
      <c r="A58" s="7"/>
      <c r="B58" s="328"/>
      <c r="C58" s="288"/>
      <c r="D58" s="288"/>
      <c r="E58" s="288"/>
      <c r="F58" s="288" t="s">
        <v>116</v>
      </c>
      <c r="G58" s="288"/>
      <c r="H58" s="11" t="b">
        <v>0</v>
      </c>
      <c r="I58" s="325"/>
      <c r="J58" s="325"/>
    </row>
    <row r="59" spans="1:23" ht="32.25" customHeight="1" x14ac:dyDescent="0.3">
      <c r="A59" s="7"/>
      <c r="B59" s="328"/>
      <c r="C59" s="288"/>
      <c r="D59" s="288"/>
      <c r="E59" s="288"/>
      <c r="F59" s="288" t="s">
        <v>117</v>
      </c>
      <c r="G59" s="288"/>
      <c r="H59" s="11" t="b">
        <v>1</v>
      </c>
      <c r="I59" s="325"/>
      <c r="J59" s="325"/>
    </row>
    <row r="60" spans="1:23" ht="32.25" customHeight="1" x14ac:dyDescent="0.3">
      <c r="A60" s="7"/>
      <c r="B60" s="79"/>
      <c r="C60" s="75"/>
      <c r="D60" s="75"/>
      <c r="E60" s="75"/>
      <c r="F60" s="75"/>
      <c r="G60" s="76"/>
      <c r="H60" s="12">
        <f>IF(H57=TRUE, 5, IF(H58=TRUE, 10, IF(H59=TRUE, 20, 0)))</f>
        <v>20</v>
      </c>
      <c r="I60" s="8"/>
    </row>
    <row r="61" spans="1:23" ht="32.25" customHeight="1" x14ac:dyDescent="0.3">
      <c r="A61" s="7"/>
      <c r="B61" s="25"/>
      <c r="C61" s="26"/>
      <c r="D61" s="26"/>
      <c r="E61" s="26"/>
      <c r="F61" s="26"/>
      <c r="G61" s="26"/>
      <c r="H61" s="28"/>
      <c r="I61" s="8"/>
      <c r="J61" s="35"/>
      <c r="K61" s="35"/>
      <c r="L61" s="35"/>
      <c r="M61" s="35"/>
      <c r="N61" s="36"/>
    </row>
    <row r="62" spans="1:23" ht="32.25" customHeight="1" x14ac:dyDescent="0.3">
      <c r="A62" s="7"/>
      <c r="B62" s="328" t="s">
        <v>118</v>
      </c>
      <c r="C62" s="306" t="s">
        <v>32</v>
      </c>
      <c r="D62" s="306"/>
      <c r="E62" s="306"/>
      <c r="F62" s="306"/>
      <c r="G62" s="306"/>
      <c r="H62" s="18" t="s">
        <v>176</v>
      </c>
      <c r="I62" s="306" t="s">
        <v>13</v>
      </c>
      <c r="J62" s="306"/>
    </row>
    <row r="63" spans="1:23" ht="32.25" customHeight="1" x14ac:dyDescent="0.3">
      <c r="A63" s="7"/>
      <c r="B63" s="328"/>
      <c r="C63" s="288" t="s">
        <v>119</v>
      </c>
      <c r="D63" s="288"/>
      <c r="E63" s="288"/>
      <c r="F63" s="288"/>
      <c r="G63" s="288"/>
      <c r="H63" s="11" t="b">
        <v>1</v>
      </c>
      <c r="I63" s="451" t="s">
        <v>244</v>
      </c>
      <c r="J63" s="325"/>
    </row>
    <row r="64" spans="1:23" ht="32.25" customHeight="1" x14ac:dyDescent="0.3">
      <c r="A64" s="7"/>
      <c r="B64" s="79"/>
      <c r="C64" s="75"/>
      <c r="D64" s="75"/>
      <c r="E64" s="75"/>
      <c r="F64" s="75"/>
      <c r="G64" s="76"/>
      <c r="H64" s="14">
        <f>IF(H63=TRUE,8.75,0)</f>
        <v>8.75</v>
      </c>
      <c r="I64" s="8"/>
    </row>
    <row r="65" spans="1:17" ht="32.25" customHeight="1" x14ac:dyDescent="0.3">
      <c r="A65" s="7"/>
      <c r="B65" s="25"/>
      <c r="C65" s="26"/>
      <c r="D65" s="26"/>
      <c r="E65" s="26"/>
      <c r="F65" s="26"/>
      <c r="G65" s="26"/>
      <c r="H65" s="28"/>
      <c r="I65" s="8"/>
      <c r="J65" s="35"/>
      <c r="K65" s="35"/>
      <c r="L65" s="35"/>
      <c r="M65" s="35"/>
    </row>
    <row r="66" spans="1:17" ht="39.75" customHeight="1" x14ac:dyDescent="0.3">
      <c r="A66" s="7"/>
      <c r="B66" s="335" t="s">
        <v>121</v>
      </c>
      <c r="C66" s="335"/>
      <c r="D66" s="335"/>
      <c r="E66" s="335"/>
      <c r="F66" s="335"/>
      <c r="G66" s="335"/>
      <c r="H66" s="17">
        <f>SUM(W49,H54,H60,H64)</f>
        <v>68.75</v>
      </c>
      <c r="I66" s="8"/>
    </row>
    <row r="67" spans="1:17" ht="30" customHeight="1" x14ac:dyDescent="0.3">
      <c r="B67" s="74"/>
      <c r="C67" s="74"/>
      <c r="D67" s="74"/>
      <c r="E67" s="74"/>
      <c r="F67" s="74"/>
      <c r="G67" s="74"/>
      <c r="H67" s="74"/>
      <c r="J67" s="33"/>
      <c r="K67" s="33"/>
      <c r="L67" s="33"/>
      <c r="M67" s="33"/>
      <c r="N67" s="33"/>
    </row>
    <row r="68" spans="1:17" ht="30" customHeight="1" x14ac:dyDescent="0.3">
      <c r="B68" s="80"/>
      <c r="C68" s="80"/>
      <c r="D68" s="80"/>
      <c r="E68" s="80"/>
      <c r="F68" s="80"/>
      <c r="G68" s="80"/>
      <c r="H68" s="80"/>
      <c r="I68" s="10"/>
      <c r="J68" s="80"/>
      <c r="K68" s="33"/>
      <c r="L68" s="33"/>
      <c r="M68" s="33"/>
      <c r="N68" s="33"/>
      <c r="O68" s="33"/>
      <c r="P68" s="33"/>
      <c r="Q68" s="33"/>
    </row>
    <row r="69" spans="1:17" ht="30" customHeight="1" x14ac:dyDescent="0.3">
      <c r="A69" s="7"/>
      <c r="B69" s="345" t="s">
        <v>122</v>
      </c>
      <c r="C69" s="345"/>
      <c r="D69" s="345"/>
      <c r="E69" s="345"/>
      <c r="F69" s="345"/>
      <c r="G69" s="345"/>
      <c r="H69" s="345"/>
      <c r="I69" s="345"/>
      <c r="J69" s="345"/>
      <c r="K69" s="8"/>
    </row>
    <row r="70" spans="1:17" ht="30" customHeight="1" x14ac:dyDescent="0.3">
      <c r="A70" s="7"/>
      <c r="B70" s="328" t="s">
        <v>123</v>
      </c>
      <c r="C70" s="334" t="s">
        <v>124</v>
      </c>
      <c r="D70" s="334"/>
      <c r="E70" s="334"/>
      <c r="F70" s="334"/>
      <c r="G70" s="334"/>
      <c r="H70" s="18" t="s">
        <v>176</v>
      </c>
      <c r="I70" s="350" t="s">
        <v>13</v>
      </c>
      <c r="J70" s="350"/>
    </row>
    <row r="71" spans="1:17" ht="66.75" customHeight="1" x14ac:dyDescent="0.3">
      <c r="A71" s="7"/>
      <c r="B71" s="328"/>
      <c r="C71" s="333" t="s">
        <v>125</v>
      </c>
      <c r="D71" s="333"/>
      <c r="E71" s="333"/>
      <c r="F71" s="333"/>
      <c r="G71" s="333"/>
      <c r="H71" s="276" t="b">
        <v>0</v>
      </c>
      <c r="I71" s="352"/>
      <c r="J71" s="352"/>
      <c r="K71" s="8"/>
    </row>
    <row r="72" spans="1:17" ht="63" customHeight="1" x14ac:dyDescent="0.3">
      <c r="A72" s="7"/>
      <c r="B72" s="328"/>
      <c r="C72" s="333" t="s">
        <v>126</v>
      </c>
      <c r="D72" s="333"/>
      <c r="E72" s="333"/>
      <c r="F72" s="333"/>
      <c r="G72" s="333"/>
      <c r="H72" s="11" t="b">
        <v>1</v>
      </c>
      <c r="I72" s="449" t="s">
        <v>245</v>
      </c>
      <c r="J72" s="351"/>
    </row>
    <row r="73" spans="1:17" ht="30" customHeight="1" x14ac:dyDescent="0.3">
      <c r="A73" s="7"/>
      <c r="B73" s="329"/>
      <c r="C73" s="330"/>
      <c r="D73" s="330"/>
      <c r="E73" s="330"/>
      <c r="F73" s="330"/>
      <c r="G73" s="331"/>
      <c r="H73" s="12">
        <f>IF(H71=TRUE, 5, IF(H72=TRUE, 10, 0))</f>
        <v>10</v>
      </c>
      <c r="I73" s="8"/>
    </row>
    <row r="74" spans="1:17" ht="30" customHeight="1" x14ac:dyDescent="0.3">
      <c r="A74" s="7"/>
      <c r="B74" s="25"/>
      <c r="C74" s="23"/>
      <c r="D74" s="23"/>
      <c r="E74" s="23"/>
      <c r="F74" s="23"/>
      <c r="G74" s="23"/>
      <c r="H74" s="24"/>
      <c r="I74" s="8"/>
    </row>
    <row r="75" spans="1:17" ht="44.25" customHeight="1" x14ac:dyDescent="0.3">
      <c r="A75" s="7"/>
      <c r="B75" s="328" t="s">
        <v>128</v>
      </c>
      <c r="C75" s="334" t="s">
        <v>129</v>
      </c>
      <c r="D75" s="334"/>
      <c r="E75" s="334"/>
      <c r="F75" s="334"/>
      <c r="G75" s="22" t="s">
        <v>130</v>
      </c>
      <c r="H75" s="18" t="s">
        <v>176</v>
      </c>
      <c r="I75" s="306" t="s">
        <v>13</v>
      </c>
      <c r="J75" s="306"/>
    </row>
    <row r="76" spans="1:17" ht="30" customHeight="1" x14ac:dyDescent="0.3">
      <c r="A76" s="7"/>
      <c r="B76" s="328"/>
      <c r="C76" s="288" t="s">
        <v>131</v>
      </c>
      <c r="D76" s="288"/>
      <c r="E76" s="288"/>
      <c r="F76" s="288"/>
      <c r="G76" s="19">
        <v>1</v>
      </c>
      <c r="H76" s="11" t="b">
        <v>1</v>
      </c>
      <c r="I76" s="325"/>
      <c r="J76" s="325"/>
    </row>
    <row r="77" spans="1:17" ht="30" customHeight="1" x14ac:dyDescent="0.3">
      <c r="A77" s="7"/>
      <c r="B77" s="328"/>
      <c r="C77" s="288" t="s">
        <v>132</v>
      </c>
      <c r="D77" s="288"/>
      <c r="E77" s="288"/>
      <c r="F77" s="288"/>
      <c r="G77" s="19">
        <v>2</v>
      </c>
      <c r="H77" s="11" t="b">
        <v>0</v>
      </c>
      <c r="I77" s="325"/>
      <c r="J77" s="325"/>
    </row>
    <row r="78" spans="1:17" ht="30" customHeight="1" x14ac:dyDescent="0.3">
      <c r="A78" s="7"/>
      <c r="B78" s="328"/>
      <c r="C78" s="288" t="s">
        <v>133</v>
      </c>
      <c r="D78" s="288"/>
      <c r="E78" s="288"/>
      <c r="F78" s="288"/>
      <c r="G78" s="19">
        <v>3</v>
      </c>
      <c r="H78" s="11" t="b">
        <v>0</v>
      </c>
      <c r="I78" s="325"/>
      <c r="J78" s="325"/>
    </row>
    <row r="79" spans="1:17" ht="30" customHeight="1" x14ac:dyDescent="0.3">
      <c r="A79" s="7"/>
      <c r="B79" s="328"/>
      <c r="C79" s="288" t="s">
        <v>134</v>
      </c>
      <c r="D79" s="288"/>
      <c r="E79" s="288"/>
      <c r="F79" s="288"/>
      <c r="G79" s="19">
        <v>4</v>
      </c>
      <c r="H79" s="11" t="b">
        <v>0</v>
      </c>
      <c r="I79" s="336"/>
      <c r="J79" s="337"/>
      <c r="K79" s="8"/>
    </row>
    <row r="80" spans="1:17" ht="30" customHeight="1" x14ac:dyDescent="0.3">
      <c r="A80" s="7"/>
      <c r="B80" s="328"/>
      <c r="C80" s="288" t="s">
        <v>135</v>
      </c>
      <c r="D80" s="288"/>
      <c r="E80" s="288"/>
      <c r="F80" s="288"/>
      <c r="G80" s="19">
        <v>5</v>
      </c>
      <c r="H80" s="11" t="b">
        <v>0</v>
      </c>
      <c r="I80" s="427"/>
      <c r="J80" s="428"/>
      <c r="K80" s="8"/>
    </row>
    <row r="81" spans="1:17" ht="30" customHeight="1" x14ac:dyDescent="0.3">
      <c r="A81" s="7"/>
      <c r="B81" s="329"/>
      <c r="C81" s="330"/>
      <c r="D81" s="330"/>
      <c r="E81" s="330"/>
      <c r="F81" s="330"/>
      <c r="G81" s="331"/>
      <c r="H81" s="12">
        <f>IF(H76=TRUE, 1, IF(H77=TRUE, 1, IF(H78=TRUE, 1, IF(H79=TRUE, 1, IF(H80=TRUE, 1, 0)))))</f>
        <v>1</v>
      </c>
      <c r="I81" s="93"/>
      <c r="J81" s="49"/>
    </row>
    <row r="82" spans="1:17" ht="30" customHeight="1" x14ac:dyDescent="0.3">
      <c r="A82" s="7"/>
      <c r="B82" s="25"/>
      <c r="C82" s="23"/>
      <c r="D82" s="23"/>
      <c r="E82" s="23"/>
      <c r="F82" s="23"/>
      <c r="G82" s="23"/>
      <c r="H82" s="24"/>
      <c r="I82" s="8"/>
    </row>
    <row r="83" spans="1:17" ht="30" customHeight="1" x14ac:dyDescent="0.3">
      <c r="A83" s="7"/>
      <c r="B83" s="328" t="s">
        <v>136</v>
      </c>
      <c r="C83" s="334" t="s">
        <v>137</v>
      </c>
      <c r="D83" s="334"/>
      <c r="E83" s="334"/>
      <c r="F83" s="334"/>
      <c r="G83" s="334"/>
      <c r="H83" s="18" t="s">
        <v>176</v>
      </c>
      <c r="I83" s="306" t="s">
        <v>13</v>
      </c>
      <c r="J83" s="306"/>
    </row>
    <row r="84" spans="1:17" ht="47.25" customHeight="1" x14ac:dyDescent="0.3">
      <c r="A84" s="7"/>
      <c r="B84" s="328"/>
      <c r="C84" s="332" t="s">
        <v>138</v>
      </c>
      <c r="D84" s="332"/>
      <c r="E84" s="332"/>
      <c r="F84" s="332"/>
      <c r="G84" s="332"/>
      <c r="H84" s="11" t="b">
        <v>1</v>
      </c>
      <c r="I84" s="325" t="s">
        <v>247</v>
      </c>
      <c r="J84" s="325"/>
    </row>
    <row r="85" spans="1:17" ht="30" customHeight="1" x14ac:dyDescent="0.3">
      <c r="A85" s="7"/>
      <c r="B85" s="329"/>
      <c r="C85" s="330"/>
      <c r="D85" s="330"/>
      <c r="E85" s="330"/>
      <c r="F85" s="330"/>
      <c r="G85" s="331"/>
      <c r="H85" s="12">
        <f>IF(H84=TRUE,0.25,0)</f>
        <v>0.25</v>
      </c>
      <c r="I85" s="8"/>
    </row>
    <row r="86" spans="1:17" ht="30" customHeight="1" x14ac:dyDescent="0.3">
      <c r="A86" s="7"/>
      <c r="B86" s="25"/>
      <c r="C86" s="23"/>
      <c r="D86" s="23"/>
      <c r="E86" s="23"/>
      <c r="F86" s="23"/>
      <c r="G86" s="23"/>
      <c r="H86" s="24"/>
      <c r="I86" s="8"/>
    </row>
    <row r="87" spans="1:17" ht="30" customHeight="1" x14ac:dyDescent="0.3">
      <c r="A87" s="7"/>
      <c r="B87" s="327" t="s">
        <v>121</v>
      </c>
      <c r="C87" s="327"/>
      <c r="D87" s="327"/>
      <c r="E87" s="327"/>
      <c r="F87" s="327"/>
      <c r="G87" s="327"/>
      <c r="H87" s="17">
        <f>SUM(H73,H81,H85)</f>
        <v>11.25</v>
      </c>
      <c r="I87" s="8"/>
    </row>
    <row r="88" spans="1:17" ht="30" customHeight="1" x14ac:dyDescent="0.3">
      <c r="B88" s="81"/>
      <c r="C88" s="81"/>
      <c r="D88" s="81"/>
      <c r="E88" s="81"/>
      <c r="F88" s="81"/>
      <c r="G88" s="81"/>
      <c r="H88" s="81"/>
    </row>
    <row r="89" spans="1:17" ht="30" customHeight="1" x14ac:dyDescent="0.3">
      <c r="A89" s="7"/>
      <c r="B89" s="326" t="s">
        <v>140</v>
      </c>
      <c r="C89" s="326"/>
      <c r="D89" s="326"/>
      <c r="E89" s="326"/>
      <c r="F89" s="326"/>
      <c r="G89" s="326"/>
      <c r="H89" s="11" t="b">
        <v>0</v>
      </c>
      <c r="I89" s="306" t="s">
        <v>13</v>
      </c>
      <c r="J89" s="306"/>
    </row>
    <row r="90" spans="1:17" ht="30" customHeight="1" x14ac:dyDescent="0.3">
      <c r="A90" s="7"/>
      <c r="B90" s="335" t="s">
        <v>186</v>
      </c>
      <c r="C90" s="335"/>
      <c r="D90" s="335"/>
      <c r="E90" s="335"/>
      <c r="F90" s="335"/>
      <c r="G90" s="335"/>
      <c r="H90" s="17">
        <f>IF(H89=TRUE,
   ROUND(SUM(H66, H87)*0.98, 2),
   ROUND(SUM(H66, H87), 2)
)</f>
        <v>80</v>
      </c>
      <c r="I90" s="325"/>
      <c r="J90" s="325"/>
    </row>
    <row r="91" spans="1:17" ht="30" customHeight="1" x14ac:dyDescent="0.3">
      <c r="B91" s="82"/>
      <c r="C91" s="82"/>
      <c r="D91" s="82"/>
      <c r="E91" s="82"/>
      <c r="F91" s="82"/>
      <c r="G91" s="82"/>
      <c r="H91" s="82"/>
    </row>
    <row r="92" spans="1:17" ht="30" customHeight="1" x14ac:dyDescent="0.3">
      <c r="B92" s="32"/>
      <c r="C92" s="32"/>
      <c r="D92" s="32"/>
      <c r="E92" s="32"/>
      <c r="F92" s="32"/>
      <c r="G92" s="32"/>
      <c r="H92" s="32"/>
    </row>
    <row r="93" spans="1:17" ht="30" customHeight="1" x14ac:dyDescent="0.3">
      <c r="B93" s="32"/>
      <c r="C93" s="32"/>
      <c r="D93" s="32"/>
      <c r="E93" s="32"/>
      <c r="F93" s="32"/>
      <c r="G93" s="32"/>
      <c r="H93" s="32"/>
      <c r="J93" s="32"/>
      <c r="K93" s="32"/>
      <c r="L93" s="32"/>
      <c r="M93" s="32"/>
      <c r="N93" s="32"/>
      <c r="O93" s="32"/>
      <c r="P93" s="32"/>
      <c r="Q93" s="32"/>
    </row>
    <row r="94" spans="1:17" ht="24.75" customHeight="1" x14ac:dyDescent="0.3">
      <c r="B94" s="32"/>
      <c r="C94" s="32"/>
      <c r="D94" s="32"/>
      <c r="E94" s="32"/>
      <c r="F94" s="32"/>
      <c r="G94" s="32"/>
      <c r="H94" s="32"/>
      <c r="J94" s="32"/>
      <c r="K94" s="32"/>
      <c r="L94" s="32"/>
      <c r="M94" s="32"/>
      <c r="N94" s="32"/>
      <c r="O94" s="32"/>
      <c r="P94" s="32"/>
      <c r="Q94" s="32"/>
    </row>
  </sheetData>
  <dataConsolidate/>
  <mergeCells count="158">
    <mergeCell ref="K29:K31"/>
    <mergeCell ref="L29:L31"/>
    <mergeCell ref="M29:M31"/>
    <mergeCell ref="N29:N31"/>
    <mergeCell ref="C38:C40"/>
    <mergeCell ref="D38:D40"/>
    <mergeCell ref="E38:E40"/>
    <mergeCell ref="F38:F40"/>
    <mergeCell ref="G38:G40"/>
    <mergeCell ref="C32:C34"/>
    <mergeCell ref="D32:D34"/>
    <mergeCell ref="E32:E34"/>
    <mergeCell ref="F32:F34"/>
    <mergeCell ref="G32:G34"/>
    <mergeCell ref="B1:J1"/>
    <mergeCell ref="B2:J2"/>
    <mergeCell ref="B3:J3"/>
    <mergeCell ref="C6:G6"/>
    <mergeCell ref="C7:G7"/>
    <mergeCell ref="C8:G8"/>
    <mergeCell ref="C9:G9"/>
    <mergeCell ref="C10:G10"/>
    <mergeCell ref="C11:G11"/>
    <mergeCell ref="C12:G12"/>
    <mergeCell ref="C29:C31"/>
    <mergeCell ref="D29:D31"/>
    <mergeCell ref="E29:E31"/>
    <mergeCell ref="F29:F31"/>
    <mergeCell ref="G29:G31"/>
    <mergeCell ref="B15:B17"/>
    <mergeCell ref="C15:F15"/>
    <mergeCell ref="C16:F17"/>
    <mergeCell ref="G16:G17"/>
    <mergeCell ref="C22:E22"/>
    <mergeCell ref="C18:D18"/>
    <mergeCell ref="B19:E19"/>
    <mergeCell ref="C20:E20"/>
    <mergeCell ref="C21:E21"/>
    <mergeCell ref="B24:B26"/>
    <mergeCell ref="C24:D24"/>
    <mergeCell ref="C25:D25"/>
    <mergeCell ref="C26:D26"/>
    <mergeCell ref="B44:B48"/>
    <mergeCell ref="P44:Q44"/>
    <mergeCell ref="P45:Q45"/>
    <mergeCell ref="B28:B40"/>
    <mergeCell ref="H28:I28"/>
    <mergeCell ref="H46:I46"/>
    <mergeCell ref="H47:I47"/>
    <mergeCell ref="H48:I48"/>
    <mergeCell ref="C35:C37"/>
    <mergeCell ref="D35:D37"/>
    <mergeCell ref="E35:E37"/>
    <mergeCell ref="F35:F37"/>
    <mergeCell ref="G35:G37"/>
    <mergeCell ref="J35:J37"/>
    <mergeCell ref="K35:K37"/>
    <mergeCell ref="L35:L37"/>
    <mergeCell ref="M35:M37"/>
    <mergeCell ref="J29:J31"/>
    <mergeCell ref="J32:J34"/>
    <mergeCell ref="K32:K34"/>
    <mergeCell ref="L32:L34"/>
    <mergeCell ref="M32:M34"/>
    <mergeCell ref="N32:N34"/>
    <mergeCell ref="N35:N37"/>
    <mergeCell ref="W45:W46"/>
    <mergeCell ref="P46:Q46"/>
    <mergeCell ref="P47:Q47"/>
    <mergeCell ref="P48:Q48"/>
    <mergeCell ref="J38:J40"/>
    <mergeCell ref="K38:K40"/>
    <mergeCell ref="L38:L40"/>
    <mergeCell ref="M38:M40"/>
    <mergeCell ref="N38:N40"/>
    <mergeCell ref="J46:K46"/>
    <mergeCell ref="J47:K47"/>
    <mergeCell ref="J48:K48"/>
    <mergeCell ref="L44:M44"/>
    <mergeCell ref="L45:M45"/>
    <mergeCell ref="L46:M46"/>
    <mergeCell ref="L47:M47"/>
    <mergeCell ref="L48:M48"/>
    <mergeCell ref="N44:O44"/>
    <mergeCell ref="N45:O45"/>
    <mergeCell ref="N46:O46"/>
    <mergeCell ref="N47:O47"/>
    <mergeCell ref="N48:O48"/>
    <mergeCell ref="K41:L41"/>
    <mergeCell ref="U45:U46"/>
    <mergeCell ref="B50:B53"/>
    <mergeCell ref="C50:E50"/>
    <mergeCell ref="F50:G50"/>
    <mergeCell ref="I50:J50"/>
    <mergeCell ref="C51:E53"/>
    <mergeCell ref="F51:G51"/>
    <mergeCell ref="I51:J51"/>
    <mergeCell ref="F52:G52"/>
    <mergeCell ref="I52:J52"/>
    <mergeCell ref="H44:I44"/>
    <mergeCell ref="H45:I45"/>
    <mergeCell ref="J44:K44"/>
    <mergeCell ref="J45:K45"/>
    <mergeCell ref="B43:W43"/>
    <mergeCell ref="I58:J58"/>
    <mergeCell ref="F59:G59"/>
    <mergeCell ref="I59:J59"/>
    <mergeCell ref="B62:B63"/>
    <mergeCell ref="C62:G62"/>
    <mergeCell ref="I62:J62"/>
    <mergeCell ref="C63:G63"/>
    <mergeCell ref="I63:J63"/>
    <mergeCell ref="F53:G53"/>
    <mergeCell ref="I53:J53"/>
    <mergeCell ref="B56:B59"/>
    <mergeCell ref="C56:E56"/>
    <mergeCell ref="F56:G56"/>
    <mergeCell ref="I56:J56"/>
    <mergeCell ref="C57:E59"/>
    <mergeCell ref="F57:G57"/>
    <mergeCell ref="I57:J57"/>
    <mergeCell ref="F58:G58"/>
    <mergeCell ref="B49:J49"/>
    <mergeCell ref="B66:G66"/>
    <mergeCell ref="B69:J69"/>
    <mergeCell ref="B70:B72"/>
    <mergeCell ref="C70:G70"/>
    <mergeCell ref="I70:J70"/>
    <mergeCell ref="C71:G71"/>
    <mergeCell ref="I72:J72"/>
    <mergeCell ref="C72:G72"/>
    <mergeCell ref="I71:J71"/>
    <mergeCell ref="B73:G73"/>
    <mergeCell ref="B75:B80"/>
    <mergeCell ref="C75:F75"/>
    <mergeCell ref="I75:J75"/>
    <mergeCell ref="C76:F76"/>
    <mergeCell ref="I76:J76"/>
    <mergeCell ref="C77:F77"/>
    <mergeCell ref="I77:J77"/>
    <mergeCell ref="C78:F78"/>
    <mergeCell ref="I78:J78"/>
    <mergeCell ref="B85:G85"/>
    <mergeCell ref="B87:G87"/>
    <mergeCell ref="B89:G89"/>
    <mergeCell ref="I89:J89"/>
    <mergeCell ref="B90:G90"/>
    <mergeCell ref="I90:J90"/>
    <mergeCell ref="C79:F79"/>
    <mergeCell ref="I79:J79"/>
    <mergeCell ref="C80:F80"/>
    <mergeCell ref="I80:J80"/>
    <mergeCell ref="B81:G81"/>
    <mergeCell ref="B83:B84"/>
    <mergeCell ref="C83:G83"/>
    <mergeCell ref="I83:J83"/>
    <mergeCell ref="C84:G84"/>
    <mergeCell ref="I84:J84"/>
  </mergeCells>
  <conditionalFormatting sqref="G27 G41:G42 G18 G16 G20:G21 G23:G25">
    <cfRule type="cellIs" dxfId="69" priority="34" operator="equal">
      <formula>"NO CUMPLE"</formula>
    </cfRule>
    <cfRule type="cellIs" dxfId="68" priority="35" operator="equal">
      <formula>"CUMPLE"</formula>
    </cfRule>
  </conditionalFormatting>
  <conditionalFormatting sqref="H71:H72 H76:H80 H84">
    <cfRule type="cellIs" dxfId="67" priority="19" operator="equal">
      <formula>TRUE</formula>
    </cfRule>
    <cfRule type="cellIs" dxfId="66" priority="20" operator="equal">
      <formula>TRUE</formula>
    </cfRule>
    <cfRule type="cellIs" dxfId="65" priority="21" operator="equal">
      <formula>"VERDADERO="</formula>
    </cfRule>
  </conditionalFormatting>
  <conditionalFormatting sqref="H89">
    <cfRule type="cellIs" dxfId="64" priority="18" operator="equal">
      <formula>TRUE</formula>
    </cfRule>
  </conditionalFormatting>
  <conditionalFormatting sqref="W45 W47:W48">
    <cfRule type="cellIs" dxfId="63" priority="31" operator="equal">
      <formula>TRUE</formula>
    </cfRule>
    <cfRule type="cellIs" dxfId="62" priority="32" operator="equal">
      <formula>TRUE</formula>
    </cfRule>
    <cfRule type="cellIs" dxfId="61" priority="33" operator="equal">
      <formula>"VERDADERO="</formula>
    </cfRule>
  </conditionalFormatting>
  <conditionalFormatting sqref="H51:H53">
    <cfRule type="cellIs" dxfId="60" priority="28" operator="equal">
      <formula>TRUE</formula>
    </cfRule>
    <cfRule type="cellIs" dxfId="59" priority="29" operator="equal">
      <formula>TRUE</formula>
    </cfRule>
    <cfRule type="cellIs" dxfId="58" priority="30" operator="equal">
      <formula>"VERDADERO="</formula>
    </cfRule>
  </conditionalFormatting>
  <conditionalFormatting sqref="H57:H59">
    <cfRule type="cellIs" dxfId="57" priority="25" operator="equal">
      <formula>TRUE</formula>
    </cfRule>
    <cfRule type="cellIs" dxfId="56" priority="26" operator="equal">
      <formula>TRUE</formula>
    </cfRule>
    <cfRule type="cellIs" dxfId="55" priority="27" operator="equal">
      <formula>"VERDADERO="</formula>
    </cfRule>
  </conditionalFormatting>
  <conditionalFormatting sqref="H63">
    <cfRule type="cellIs" dxfId="54" priority="22" operator="equal">
      <formula>TRUE</formula>
    </cfRule>
    <cfRule type="cellIs" dxfId="53" priority="23" operator="equal">
      <formula>TRUE</formula>
    </cfRule>
    <cfRule type="cellIs" dxfId="52" priority="24" operator="equal">
      <formula>"VERDADERO="</formula>
    </cfRule>
  </conditionalFormatting>
  <conditionalFormatting sqref="R45:R48 G29 G35 G38 L29 N29 N32 N35 N38 G32 L32 L35 L38">
    <cfRule type="cellIs" dxfId="51" priority="17" operator="equal">
      <formula>TRUE</formula>
    </cfRule>
  </conditionalFormatting>
  <conditionalFormatting sqref="T45:T48">
    <cfRule type="cellIs" dxfId="50" priority="16" operator="equal">
      <formula>TRUE</formula>
    </cfRule>
  </conditionalFormatting>
  <conditionalFormatting sqref="T45:T48">
    <cfRule type="cellIs" dxfId="49" priority="15" operator="equal">
      <formula>TRUE</formula>
    </cfRule>
  </conditionalFormatting>
  <conditionalFormatting sqref="V45:V48">
    <cfRule type="cellIs" dxfId="48" priority="14" operator="equal">
      <formula>TRUE</formula>
    </cfRule>
  </conditionalFormatting>
  <conditionalFormatting sqref="E25:E26">
    <cfRule type="cellIs" dxfId="47" priority="13" operator="equal">
      <formula>TRUE</formula>
    </cfRule>
  </conditionalFormatting>
  <conditionalFormatting sqref="H29:H40">
    <cfRule type="cellIs" dxfId="46" priority="12" operator="equal">
      <formula>TRUE</formula>
    </cfRule>
  </conditionalFormatting>
  <conditionalFormatting sqref="L29:L40">
    <cfRule type="cellIs" dxfId="45" priority="11" operator="equal">
      <formula>TRUE</formula>
    </cfRule>
  </conditionalFormatting>
  <conditionalFormatting sqref="G15">
    <cfRule type="expression" dxfId="44" priority="9">
      <formula>G15="HABILITADO"</formula>
    </cfRule>
    <cfRule type="cellIs" dxfId="43" priority="10" operator="equal">
      <formula>HABILITADO</formula>
    </cfRule>
  </conditionalFormatting>
  <conditionalFormatting sqref="I20">
    <cfRule type="cellIs" dxfId="42" priority="8" operator="equal">
      <formula>TRUE</formula>
    </cfRule>
  </conditionalFormatting>
  <conditionalFormatting sqref="I21">
    <cfRule type="cellIs" dxfId="41" priority="7" operator="equal">
      <formula>TRUE</formula>
    </cfRule>
  </conditionalFormatting>
  <conditionalFormatting sqref="K20">
    <cfRule type="cellIs" dxfId="40" priority="6" operator="equal">
      <formula>TRUE</formula>
    </cfRule>
  </conditionalFormatting>
  <conditionalFormatting sqref="K21">
    <cfRule type="cellIs" dxfId="39" priority="5" operator="equal">
      <formula>TRUE</formula>
    </cfRule>
  </conditionalFormatting>
  <conditionalFormatting sqref="G22">
    <cfRule type="cellIs" dxfId="38" priority="3" operator="equal">
      <formula>"NO CUMPLE"</formula>
    </cfRule>
    <cfRule type="cellIs" dxfId="37" priority="4" operator="equal">
      <formula>"CUMPLE"</formula>
    </cfRule>
  </conditionalFormatting>
  <conditionalFormatting sqref="I22">
    <cfRule type="cellIs" dxfId="36" priority="2" operator="equal">
      <formula>TRUE</formula>
    </cfRule>
  </conditionalFormatting>
  <conditionalFormatting sqref="K22">
    <cfRule type="cellIs" dxfId="35" priority="1" operator="equal">
      <formula>TRUE</formula>
    </cfRule>
  </conditionalFormatting>
  <dataValidations count="4">
    <dataValidation type="custom" allowBlank="1" showInputMessage="1" showErrorMessage="1" sqref="H29 H38 H35 H32" xr:uid="{03EE8BCE-DDCB-470B-B791-029A08BCE403}">
      <formula1>G29=TRUE</formula1>
    </dataValidation>
    <dataValidation type="custom" allowBlank="1" showInputMessage="1" showErrorMessage="1" sqref="H30 H39 H36 H33" xr:uid="{4C93A76C-53DE-4EBA-8E7E-43C0EC544B4F}">
      <formula1>G29=TRUE</formula1>
    </dataValidation>
    <dataValidation type="custom" allowBlank="1" showInputMessage="1" showErrorMessage="1" sqref="H31 H40 H37 H34" xr:uid="{92A4479B-BED9-4541-8D45-97B079DE855B}">
      <formula1>G29=TRUE</formula1>
    </dataValidation>
    <dataValidation type="list" allowBlank="1" showInputMessage="1" showErrorMessage="1" sqref="H45:Q48" xr:uid="{5FD41EEC-E8D0-4FE4-8339-ED2EB5FDB740}">
      <formula1>Componentes</formula1>
    </dataValidation>
  </dataValidations>
  <hyperlinks>
    <hyperlink ref="C10:G10" r:id="rId1" display="dancelly.murillo@intempo.co" xr:uid="{3AE6F25F-5D15-4D74-9C43-0BC70F61367F}"/>
  </hyperlinks>
  <pageMargins left="0.7" right="0.7" top="0.75" bottom="0.75" header="0.3" footer="0.3"/>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B33839D-BE34-4193-8584-F32608162D85}">
          <x14:formula1>
            <xm:f>Configuración!$E$2:$E$4</xm:f>
          </x14:formula1>
          <xm:sqref>G20:G22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AB804-52DB-41A0-B87C-5A5EE5B4FD20}">
  <sheetPr codeName="Hoja13"/>
  <dimension ref="A1:X94"/>
  <sheetViews>
    <sheetView topLeftCell="D45" zoomScale="70" zoomScaleNormal="70" workbookViewId="0">
      <selection activeCell="U47" sqref="U47"/>
    </sheetView>
  </sheetViews>
  <sheetFormatPr baseColWidth="10" defaultColWidth="11.44140625" defaultRowHeight="14.4" x14ac:dyDescent="0.3"/>
  <cols>
    <col min="1" max="1" width="10.6640625" style="6" customWidth="1"/>
    <col min="2" max="2" width="31.6640625" style="6" customWidth="1"/>
    <col min="3" max="3" width="7.33203125" style="6" customWidth="1"/>
    <col min="4" max="4" width="30.33203125" style="6" customWidth="1"/>
    <col min="5" max="5" width="51.6640625" style="6" customWidth="1"/>
    <col min="6" max="6" width="22.5546875" style="6" customWidth="1"/>
    <col min="7" max="7" width="49.6640625" style="6" customWidth="1"/>
    <col min="8" max="8" width="38.5546875" style="6" customWidth="1"/>
    <col min="9" max="9" width="63.6640625" style="6" customWidth="1"/>
    <col min="10" max="10" width="23.6640625" style="6" customWidth="1"/>
    <col min="11" max="11" width="30.5546875" style="6" customWidth="1"/>
    <col min="12" max="12" width="24.5546875" style="6" customWidth="1"/>
    <col min="13" max="13" width="65.88671875" style="6" customWidth="1"/>
    <col min="14" max="14" width="22.44140625" style="6" customWidth="1"/>
    <col min="15" max="15" width="28.33203125" style="6" customWidth="1"/>
    <col min="16" max="17" width="21.5546875" style="6" customWidth="1"/>
    <col min="18" max="19" width="13.5546875" style="6" bestFit="1" customWidth="1"/>
    <col min="20" max="20" width="11.44140625" style="6"/>
    <col min="21" max="21" width="65" style="6" customWidth="1"/>
    <col min="22" max="29" width="11.44140625" style="6"/>
    <col min="30" max="30" width="74.6640625" style="6" customWidth="1"/>
    <col min="31" max="16384" width="11.44140625" style="6"/>
  </cols>
  <sheetData>
    <row r="1" spans="1:22" ht="106.5" customHeight="1" x14ac:dyDescent="0.3">
      <c r="A1" s="7"/>
      <c r="B1" s="308" t="s">
        <v>0</v>
      </c>
      <c r="C1" s="308"/>
      <c r="D1" s="308"/>
      <c r="E1" s="308"/>
      <c r="F1" s="308"/>
      <c r="G1" s="308"/>
      <c r="H1" s="308"/>
      <c r="I1" s="308"/>
      <c r="J1" s="308"/>
      <c r="K1" s="46"/>
      <c r="L1" s="37"/>
      <c r="M1" s="37"/>
      <c r="N1" s="37"/>
      <c r="O1" s="37"/>
      <c r="P1" s="37"/>
      <c r="Q1" s="37"/>
      <c r="R1" s="38"/>
      <c r="S1" s="38"/>
      <c r="T1" s="38"/>
      <c r="U1" s="38"/>
      <c r="V1" s="38"/>
    </row>
    <row r="2" spans="1:22" ht="63.75" customHeight="1" x14ac:dyDescent="0.3">
      <c r="A2" s="7"/>
      <c r="B2" s="309" t="s">
        <v>17</v>
      </c>
      <c r="C2" s="309"/>
      <c r="D2" s="309"/>
      <c r="E2" s="309"/>
      <c r="F2" s="309"/>
      <c r="G2" s="309"/>
      <c r="H2" s="309"/>
      <c r="I2" s="309"/>
      <c r="J2" s="309"/>
      <c r="K2" s="47"/>
      <c r="L2" s="39"/>
      <c r="M2" s="39"/>
      <c r="N2" s="39"/>
      <c r="O2" s="39"/>
      <c r="P2" s="39"/>
      <c r="Q2" s="39"/>
      <c r="R2" s="40"/>
      <c r="S2" s="40"/>
      <c r="T2" s="40"/>
      <c r="U2" s="40"/>
      <c r="V2" s="40"/>
    </row>
    <row r="3" spans="1:22" ht="150.75" customHeight="1" x14ac:dyDescent="0.3">
      <c r="A3" s="7"/>
      <c r="B3" s="309" t="s">
        <v>18</v>
      </c>
      <c r="C3" s="309"/>
      <c r="D3" s="309"/>
      <c r="E3" s="309"/>
      <c r="F3" s="309"/>
      <c r="G3" s="309"/>
      <c r="H3" s="309"/>
      <c r="I3" s="309"/>
      <c r="J3" s="309"/>
      <c r="K3" s="47"/>
      <c r="L3" s="39"/>
      <c r="M3" s="39"/>
      <c r="N3" s="39"/>
      <c r="O3" s="39"/>
      <c r="P3" s="39"/>
      <c r="Q3" s="39"/>
      <c r="R3" s="41"/>
      <c r="S3" s="41"/>
      <c r="T3" s="41"/>
      <c r="U3" s="41"/>
      <c r="V3" s="41"/>
    </row>
    <row r="4" spans="1:22" x14ac:dyDescent="0.3">
      <c r="B4" s="9"/>
      <c r="C4" s="9"/>
      <c r="D4" s="9"/>
      <c r="E4" s="9"/>
      <c r="F4" s="9"/>
      <c r="G4" s="9"/>
      <c r="H4" s="9"/>
      <c r="I4" s="9"/>
      <c r="J4" s="9"/>
      <c r="K4" s="42"/>
      <c r="L4" s="42"/>
      <c r="M4" s="42"/>
      <c r="N4" s="42"/>
      <c r="O4" s="42"/>
      <c r="P4" s="42"/>
      <c r="Q4" s="42"/>
      <c r="R4" s="43"/>
      <c r="S4" s="43"/>
      <c r="T4" s="42"/>
      <c r="U4" s="42"/>
      <c r="V4" s="44"/>
    </row>
    <row r="5" spans="1:22" x14ac:dyDescent="0.3">
      <c r="B5" s="10"/>
      <c r="C5" s="10"/>
      <c r="D5" s="10"/>
      <c r="E5" s="10"/>
      <c r="F5" s="10"/>
      <c r="G5" s="10"/>
    </row>
    <row r="6" spans="1:22" ht="25.2" customHeight="1" x14ac:dyDescent="0.3">
      <c r="A6" s="7"/>
      <c r="B6" s="50" t="s">
        <v>150</v>
      </c>
      <c r="C6" s="310" t="s">
        <v>265</v>
      </c>
      <c r="D6" s="310"/>
      <c r="E6" s="310"/>
      <c r="F6" s="310"/>
      <c r="G6" s="310"/>
      <c r="H6" s="8"/>
    </row>
    <row r="7" spans="1:22" ht="25.2" customHeight="1" x14ac:dyDescent="0.3">
      <c r="A7" s="7"/>
      <c r="B7" s="50" t="s">
        <v>21</v>
      </c>
      <c r="C7" s="297" t="s">
        <v>266</v>
      </c>
      <c r="D7" s="297"/>
      <c r="E7" s="297"/>
      <c r="F7" s="297"/>
      <c r="G7" s="297"/>
      <c r="H7" s="8"/>
    </row>
    <row r="8" spans="1:22" ht="25.2" customHeight="1" x14ac:dyDescent="0.3">
      <c r="A8" s="7"/>
      <c r="B8" s="50" t="s">
        <v>23</v>
      </c>
      <c r="C8" s="297" t="s">
        <v>267</v>
      </c>
      <c r="D8" s="297"/>
      <c r="E8" s="297"/>
      <c r="F8" s="297"/>
      <c r="G8" s="297"/>
      <c r="H8" s="8"/>
    </row>
    <row r="9" spans="1:22" ht="24.75" customHeight="1" x14ac:dyDescent="0.3">
      <c r="A9" s="7"/>
      <c r="B9" s="50" t="s">
        <v>25</v>
      </c>
      <c r="C9" s="297" t="s">
        <v>268</v>
      </c>
      <c r="D9" s="297"/>
      <c r="E9" s="297"/>
      <c r="F9" s="297"/>
      <c r="G9" s="297"/>
      <c r="H9" s="8"/>
    </row>
    <row r="10" spans="1:22" ht="24.75" customHeight="1" x14ac:dyDescent="0.3">
      <c r="A10" s="7"/>
      <c r="B10" s="50" t="s">
        <v>27</v>
      </c>
      <c r="C10" s="298" t="s">
        <v>269</v>
      </c>
      <c r="D10" s="297"/>
      <c r="E10" s="297"/>
      <c r="F10" s="297"/>
      <c r="G10" s="297"/>
      <c r="H10" s="8"/>
    </row>
    <row r="11" spans="1:22" ht="25.2" customHeight="1" x14ac:dyDescent="0.3">
      <c r="A11" s="7"/>
      <c r="B11" s="50" t="s">
        <v>29</v>
      </c>
      <c r="C11" s="297">
        <v>5208240</v>
      </c>
      <c r="D11" s="297"/>
      <c r="E11" s="297"/>
      <c r="F11" s="297"/>
      <c r="G11" s="297"/>
      <c r="H11" s="8"/>
    </row>
    <row r="12" spans="1:22" ht="25.2" customHeight="1" x14ac:dyDescent="0.3">
      <c r="A12" s="7"/>
      <c r="B12" s="50" t="s">
        <v>30</v>
      </c>
      <c r="C12" s="297"/>
      <c r="D12" s="297"/>
      <c r="E12" s="297"/>
      <c r="F12" s="297"/>
      <c r="G12" s="297"/>
      <c r="H12" s="8"/>
    </row>
    <row r="13" spans="1:22" ht="25.2" customHeight="1" x14ac:dyDescent="0.3">
      <c r="B13" s="48"/>
      <c r="C13" s="48"/>
      <c r="D13" s="48"/>
      <c r="E13" s="48"/>
      <c r="F13" s="48"/>
      <c r="G13" s="49"/>
    </row>
    <row r="14" spans="1:22" ht="25.2" customHeight="1" x14ac:dyDescent="0.3">
      <c r="B14" s="51"/>
      <c r="C14" s="51"/>
      <c r="D14" s="51"/>
      <c r="E14" s="51"/>
      <c r="F14" s="51"/>
      <c r="G14" s="52"/>
    </row>
    <row r="15" spans="1:22" ht="30" customHeight="1" x14ac:dyDescent="0.3">
      <c r="A15" s="7"/>
      <c r="B15" s="314" t="s">
        <v>31</v>
      </c>
      <c r="C15" s="317" t="s">
        <v>32</v>
      </c>
      <c r="D15" s="317"/>
      <c r="E15" s="317"/>
      <c r="F15" s="317"/>
      <c r="G15" s="91" t="str">
        <f>IF(AND(G22="CUMPLE", G20="CUMPLE", G21="CUMPLE", G16="CUMPLE"), "HABILITADO", "NO HABILITADO")</f>
        <v>NO HABILITADO</v>
      </c>
      <c r="H15" s="8"/>
    </row>
    <row r="16" spans="1:22" ht="42.75" customHeight="1" x14ac:dyDescent="0.3">
      <c r="A16" s="7"/>
      <c r="B16" s="315"/>
      <c r="C16" s="318" t="s">
        <v>33</v>
      </c>
      <c r="D16" s="318"/>
      <c r="E16" s="318"/>
      <c r="F16" s="318"/>
      <c r="G16" s="457" t="s">
        <v>15</v>
      </c>
      <c r="H16" s="8"/>
    </row>
    <row r="17" spans="1:16" ht="42.75" customHeight="1" x14ac:dyDescent="0.3">
      <c r="A17" s="7"/>
      <c r="B17" s="315"/>
      <c r="C17" s="318"/>
      <c r="D17" s="318"/>
      <c r="E17" s="318"/>
      <c r="F17" s="318"/>
      <c r="G17" s="457"/>
      <c r="H17" s="8"/>
    </row>
    <row r="18" spans="1:16" ht="30" customHeight="1" x14ac:dyDescent="0.3">
      <c r="A18" s="7"/>
      <c r="B18" s="68"/>
      <c r="C18" s="323"/>
      <c r="D18" s="323"/>
      <c r="E18" s="54"/>
      <c r="F18" s="54"/>
      <c r="G18" s="92"/>
      <c r="H18" s="8"/>
    </row>
    <row r="19" spans="1:16" ht="30" customHeight="1" x14ac:dyDescent="0.3">
      <c r="A19" s="7"/>
      <c r="B19" s="306"/>
      <c r="C19" s="306"/>
      <c r="D19" s="306"/>
      <c r="E19" s="306"/>
      <c r="F19" s="21" t="s">
        <v>35</v>
      </c>
      <c r="G19" s="21"/>
      <c r="H19" s="87" t="s">
        <v>157</v>
      </c>
      <c r="I19" s="88" t="s">
        <v>37</v>
      </c>
      <c r="J19" s="89" t="s">
        <v>38</v>
      </c>
      <c r="K19" s="89" t="s">
        <v>39</v>
      </c>
    </row>
    <row r="20" spans="1:16" ht="146.25" customHeight="1" x14ac:dyDescent="0.3">
      <c r="A20" s="7"/>
      <c r="B20" s="4" t="s">
        <v>40</v>
      </c>
      <c r="C20" s="305" t="s">
        <v>41</v>
      </c>
      <c r="D20" s="305"/>
      <c r="E20" s="305"/>
      <c r="F20" s="86" t="s">
        <v>42</v>
      </c>
      <c r="G20" s="53" t="s">
        <v>34</v>
      </c>
      <c r="H20" s="139" t="s">
        <v>270</v>
      </c>
      <c r="I20" s="11" t="b">
        <v>0</v>
      </c>
      <c r="J20" s="90"/>
      <c r="K20" s="11" t="b">
        <v>0</v>
      </c>
    </row>
    <row r="21" spans="1:16" ht="122.25" customHeight="1" x14ac:dyDescent="0.3">
      <c r="A21" s="7"/>
      <c r="B21" s="4" t="s">
        <v>45</v>
      </c>
      <c r="C21" s="305" t="s">
        <v>46</v>
      </c>
      <c r="D21" s="305"/>
      <c r="E21" s="305"/>
      <c r="F21" s="86" t="s">
        <v>159</v>
      </c>
      <c r="G21" s="53" t="s">
        <v>34</v>
      </c>
      <c r="H21" s="139" t="s">
        <v>271</v>
      </c>
      <c r="I21" s="11" t="b">
        <v>0</v>
      </c>
      <c r="J21" s="90"/>
      <c r="K21" s="11" t="b">
        <v>0</v>
      </c>
    </row>
    <row r="22" spans="1:16" ht="117.75" customHeight="1" x14ac:dyDescent="0.3">
      <c r="A22" s="7"/>
      <c r="B22" s="123" t="s">
        <v>49</v>
      </c>
      <c r="C22" s="349" t="s">
        <v>50</v>
      </c>
      <c r="D22" s="349"/>
      <c r="E22" s="349"/>
      <c r="F22" s="86" t="s">
        <v>47</v>
      </c>
      <c r="G22" s="53" t="s">
        <v>34</v>
      </c>
      <c r="H22" s="139" t="s">
        <v>272</v>
      </c>
      <c r="I22" s="11" t="b">
        <v>0</v>
      </c>
      <c r="J22" s="90"/>
      <c r="K22" s="11" t="b">
        <v>0</v>
      </c>
    </row>
    <row r="23" spans="1:16" ht="30" customHeight="1" x14ac:dyDescent="0.3">
      <c r="A23" s="7"/>
      <c r="B23" s="96"/>
      <c r="C23" s="121"/>
      <c r="D23" s="121"/>
      <c r="E23" s="85"/>
      <c r="F23" s="122"/>
      <c r="G23" s="55"/>
      <c r="H23" s="8"/>
    </row>
    <row r="24" spans="1:16" ht="30" customHeight="1" x14ac:dyDescent="0.3">
      <c r="A24" s="7"/>
      <c r="B24" s="307" t="s">
        <v>51</v>
      </c>
      <c r="C24" s="304" t="s">
        <v>52</v>
      </c>
      <c r="D24" s="304"/>
      <c r="E24" s="56" t="s">
        <v>53</v>
      </c>
      <c r="F24" s="94">
        <v>43232100</v>
      </c>
      <c r="G24" s="95"/>
      <c r="H24" s="8"/>
    </row>
    <row r="25" spans="1:16" ht="30" customHeight="1" x14ac:dyDescent="0.3">
      <c r="A25" s="7"/>
      <c r="B25" s="307"/>
      <c r="C25" s="297" t="s">
        <v>54</v>
      </c>
      <c r="D25" s="297"/>
      <c r="E25" s="57" t="b">
        <v>0</v>
      </c>
      <c r="F25" s="69"/>
      <c r="G25" s="45"/>
      <c r="H25" s="8"/>
    </row>
    <row r="26" spans="1:16" ht="30" customHeight="1" x14ac:dyDescent="0.3">
      <c r="A26" s="7"/>
      <c r="B26" s="307"/>
      <c r="C26" s="324" t="s">
        <v>55</v>
      </c>
      <c r="D26" s="324"/>
      <c r="E26" s="57" t="b">
        <v>1</v>
      </c>
      <c r="F26" s="70"/>
      <c r="G26" s="71"/>
      <c r="H26" s="72"/>
      <c r="I26" s="10"/>
      <c r="J26" s="10"/>
      <c r="K26" s="10"/>
      <c r="L26" s="10"/>
      <c r="M26" s="10"/>
      <c r="N26" s="10"/>
      <c r="O26" s="10"/>
    </row>
    <row r="27" spans="1:16" ht="30" customHeight="1" x14ac:dyDescent="0.3">
      <c r="A27" s="7"/>
      <c r="B27" s="68"/>
      <c r="C27" s="54"/>
      <c r="D27" s="54"/>
      <c r="E27" s="54"/>
      <c r="F27" s="54"/>
      <c r="G27" s="55"/>
      <c r="H27" s="66"/>
      <c r="I27" s="66"/>
      <c r="J27" s="66"/>
      <c r="K27" s="66"/>
      <c r="L27" s="66"/>
      <c r="M27" s="66"/>
      <c r="N27" s="66"/>
      <c r="O27" s="67"/>
      <c r="P27" s="8"/>
    </row>
    <row r="28" spans="1:16" ht="42" customHeight="1" x14ac:dyDescent="0.3">
      <c r="A28" s="7"/>
      <c r="B28" s="471" t="s">
        <v>56</v>
      </c>
      <c r="C28" s="59" t="s">
        <v>57</v>
      </c>
      <c r="D28" s="60" t="s">
        <v>58</v>
      </c>
      <c r="E28" s="60" t="s">
        <v>59</v>
      </c>
      <c r="F28" s="60" t="s">
        <v>60</v>
      </c>
      <c r="G28" s="60" t="s">
        <v>61</v>
      </c>
      <c r="H28" s="339" t="s">
        <v>62</v>
      </c>
      <c r="I28" s="339"/>
      <c r="J28" s="59" t="s">
        <v>63</v>
      </c>
      <c r="K28" s="60" t="s">
        <v>64</v>
      </c>
      <c r="L28" s="60" t="s">
        <v>37</v>
      </c>
      <c r="M28" s="60" t="s">
        <v>38</v>
      </c>
      <c r="N28" s="60" t="s">
        <v>39</v>
      </c>
      <c r="O28" s="8"/>
    </row>
    <row r="29" spans="1:16" ht="48" customHeight="1" x14ac:dyDescent="0.3">
      <c r="A29" s="7"/>
      <c r="B29" s="472"/>
      <c r="C29" s="316">
        <v>1</v>
      </c>
      <c r="D29" s="316" t="s">
        <v>273</v>
      </c>
      <c r="E29" s="316" t="s">
        <v>274</v>
      </c>
      <c r="F29" s="316">
        <v>260</v>
      </c>
      <c r="G29" s="295" t="b">
        <v>1</v>
      </c>
      <c r="H29" s="61" t="b">
        <v>0</v>
      </c>
      <c r="I29" s="62" t="s">
        <v>67</v>
      </c>
      <c r="J29" s="458">
        <v>2053.0700000000002</v>
      </c>
      <c r="K29" s="316" t="s">
        <v>275</v>
      </c>
      <c r="L29" s="295" t="b">
        <v>0</v>
      </c>
      <c r="M29" s="316"/>
      <c r="N29" s="295" t="b">
        <v>0</v>
      </c>
      <c r="O29" s="8"/>
    </row>
    <row r="30" spans="1:16" ht="35.25" customHeight="1" x14ac:dyDescent="0.3">
      <c r="A30" s="7"/>
      <c r="B30" s="472"/>
      <c r="C30" s="316"/>
      <c r="D30" s="316"/>
      <c r="E30" s="316"/>
      <c r="F30" s="316"/>
      <c r="G30" s="295"/>
      <c r="H30" s="61" t="b">
        <v>1</v>
      </c>
      <c r="I30" s="62" t="s">
        <v>70</v>
      </c>
      <c r="J30" s="459"/>
      <c r="K30" s="316"/>
      <c r="L30" s="295"/>
      <c r="M30" s="316"/>
      <c r="N30" s="295"/>
      <c r="O30" s="8"/>
    </row>
    <row r="31" spans="1:16" ht="20.25" customHeight="1" x14ac:dyDescent="0.3">
      <c r="A31" s="7"/>
      <c r="B31" s="472"/>
      <c r="C31" s="316"/>
      <c r="D31" s="316"/>
      <c r="E31" s="316"/>
      <c r="F31" s="316"/>
      <c r="G31" s="295"/>
      <c r="H31" s="61" t="b">
        <v>0</v>
      </c>
      <c r="I31" s="58" t="s">
        <v>71</v>
      </c>
      <c r="J31" s="460"/>
      <c r="K31" s="316"/>
      <c r="L31" s="295"/>
      <c r="M31" s="316"/>
      <c r="N31" s="295"/>
      <c r="O31" s="8"/>
    </row>
    <row r="32" spans="1:16" ht="60" customHeight="1" x14ac:dyDescent="0.3">
      <c r="A32" s="7"/>
      <c r="B32" s="472"/>
      <c r="C32" s="316">
        <v>2</v>
      </c>
      <c r="D32" s="356" t="s">
        <v>276</v>
      </c>
      <c r="E32" s="467" t="s">
        <v>277</v>
      </c>
      <c r="F32" s="316">
        <v>278</v>
      </c>
      <c r="G32" s="295" t="b">
        <v>1</v>
      </c>
      <c r="H32" s="61" t="b">
        <v>1</v>
      </c>
      <c r="I32" s="62" t="s">
        <v>67</v>
      </c>
      <c r="J32" s="430">
        <v>3250</v>
      </c>
      <c r="K32" s="316" t="s">
        <v>278</v>
      </c>
      <c r="L32" s="295" t="b">
        <v>0</v>
      </c>
      <c r="M32" s="468" t="s">
        <v>279</v>
      </c>
      <c r="N32" s="295" t="b">
        <v>0</v>
      </c>
      <c r="O32" s="8"/>
    </row>
    <row r="33" spans="1:24" ht="62.25" customHeight="1" x14ac:dyDescent="0.3">
      <c r="A33" s="7"/>
      <c r="B33" s="472"/>
      <c r="C33" s="316"/>
      <c r="D33" s="356"/>
      <c r="E33" s="467"/>
      <c r="F33" s="316"/>
      <c r="G33" s="295"/>
      <c r="H33" s="61" t="b">
        <v>1</v>
      </c>
      <c r="I33" s="62" t="s">
        <v>70</v>
      </c>
      <c r="J33" s="430"/>
      <c r="K33" s="316"/>
      <c r="L33" s="295"/>
      <c r="M33" s="469"/>
      <c r="N33" s="295"/>
      <c r="O33" s="8"/>
    </row>
    <row r="34" spans="1:24" ht="151.5" customHeight="1" x14ac:dyDescent="0.3">
      <c r="A34" s="7"/>
      <c r="B34" s="472"/>
      <c r="C34" s="316"/>
      <c r="D34" s="356"/>
      <c r="E34" s="467"/>
      <c r="F34" s="316"/>
      <c r="G34" s="295"/>
      <c r="H34" s="61" t="b">
        <v>0</v>
      </c>
      <c r="I34" s="58" t="s">
        <v>71</v>
      </c>
      <c r="J34" s="430"/>
      <c r="K34" s="316"/>
      <c r="L34" s="295"/>
      <c r="M34" s="470"/>
      <c r="N34" s="295"/>
      <c r="O34" s="8"/>
    </row>
    <row r="35" spans="1:24" ht="43.5" customHeight="1" x14ac:dyDescent="0.3">
      <c r="A35" s="7"/>
      <c r="B35" s="472"/>
      <c r="C35" s="316">
        <v>3</v>
      </c>
      <c r="D35" s="356"/>
      <c r="E35" s="354"/>
      <c r="F35" s="354"/>
      <c r="G35" s="464" t="b">
        <v>0</v>
      </c>
      <c r="H35" s="61" t="b">
        <v>0</v>
      </c>
      <c r="I35" s="62" t="s">
        <v>67</v>
      </c>
      <c r="J35" s="430"/>
      <c r="K35" s="354"/>
      <c r="L35" s="295" t="b">
        <v>0</v>
      </c>
      <c r="M35" s="461"/>
      <c r="N35" s="295" t="b">
        <v>0</v>
      </c>
      <c r="O35" s="8"/>
    </row>
    <row r="36" spans="1:24" ht="35.25" customHeight="1" x14ac:dyDescent="0.3">
      <c r="A36" s="7"/>
      <c r="B36" s="472"/>
      <c r="C36" s="316"/>
      <c r="D36" s="356"/>
      <c r="E36" s="354"/>
      <c r="F36" s="354"/>
      <c r="G36" s="465"/>
      <c r="H36" s="61" t="b">
        <v>0</v>
      </c>
      <c r="I36" s="62" t="s">
        <v>70</v>
      </c>
      <c r="J36" s="430"/>
      <c r="K36" s="354"/>
      <c r="L36" s="295"/>
      <c r="M36" s="462"/>
      <c r="N36" s="295"/>
      <c r="O36" s="8"/>
    </row>
    <row r="37" spans="1:24" ht="25.2" customHeight="1" x14ac:dyDescent="0.3">
      <c r="A37" s="7"/>
      <c r="B37" s="472"/>
      <c r="C37" s="316"/>
      <c r="D37" s="356"/>
      <c r="E37" s="354"/>
      <c r="F37" s="354"/>
      <c r="G37" s="466"/>
      <c r="H37" s="61" t="b">
        <v>0</v>
      </c>
      <c r="I37" s="58" t="s">
        <v>71</v>
      </c>
      <c r="J37" s="430"/>
      <c r="K37" s="354"/>
      <c r="L37" s="295"/>
      <c r="M37" s="463"/>
      <c r="N37" s="295"/>
      <c r="O37" s="8"/>
    </row>
    <row r="38" spans="1:24" ht="25.2" customHeight="1" x14ac:dyDescent="0.3">
      <c r="A38" s="7"/>
      <c r="B38" s="472"/>
      <c r="C38" s="316">
        <v>4</v>
      </c>
      <c r="D38" s="356"/>
      <c r="E38" s="354"/>
      <c r="F38" s="354"/>
      <c r="G38" s="295" t="b">
        <v>0</v>
      </c>
      <c r="H38" s="61" t="b">
        <v>0</v>
      </c>
      <c r="I38" s="62" t="s">
        <v>67</v>
      </c>
      <c r="J38" s="430"/>
      <c r="K38" s="147"/>
      <c r="L38" s="148" t="b">
        <v>0</v>
      </c>
      <c r="M38" s="145"/>
      <c r="N38" s="146" t="b">
        <v>0</v>
      </c>
      <c r="O38"/>
      <c r="P38" s="8"/>
    </row>
    <row r="39" spans="1:24" ht="25.2" customHeight="1" x14ac:dyDescent="0.3">
      <c r="A39" s="7"/>
      <c r="B39" s="472"/>
      <c r="C39" s="316"/>
      <c r="D39" s="356"/>
      <c r="E39" s="354"/>
      <c r="F39" s="354"/>
      <c r="G39" s="295"/>
      <c r="H39" s="61" t="b">
        <v>0</v>
      </c>
      <c r="I39" s="62" t="s">
        <v>70</v>
      </c>
      <c r="J39" s="430"/>
      <c r="K39" s="147"/>
      <c r="L39" s="148" t="b">
        <v>0</v>
      </c>
      <c r="M39" s="145"/>
      <c r="N39" s="146" t="b">
        <v>0</v>
      </c>
      <c r="O39"/>
      <c r="P39" s="8"/>
    </row>
    <row r="40" spans="1:24" ht="25.2" customHeight="1" x14ac:dyDescent="0.3">
      <c r="A40" s="7"/>
      <c r="B40" s="473"/>
      <c r="C40" s="316"/>
      <c r="D40" s="356"/>
      <c r="E40" s="354"/>
      <c r="F40" s="354"/>
      <c r="G40" s="295"/>
      <c r="H40" s="61" t="b">
        <v>0</v>
      </c>
      <c r="I40" s="58" t="s">
        <v>71</v>
      </c>
      <c r="J40" s="430"/>
      <c r="K40" s="147"/>
      <c r="L40" s="148" t="b">
        <v>0</v>
      </c>
      <c r="M40" s="145"/>
      <c r="N40" s="146" t="b">
        <v>0</v>
      </c>
      <c r="O40"/>
      <c r="P40" s="8"/>
    </row>
    <row r="41" spans="1:24" ht="30" customHeight="1" x14ac:dyDescent="0.3">
      <c r="A41" s="7"/>
      <c r="B41" s="68"/>
      <c r="C41" s="64"/>
      <c r="D41" s="64"/>
      <c r="E41" s="64"/>
      <c r="F41" s="64"/>
      <c r="G41" s="65"/>
      <c r="H41" s="66"/>
      <c r="I41" s="63" t="s">
        <v>83</v>
      </c>
      <c r="J41" s="119">
        <f>SUM(J29:J37)</f>
        <v>5303.07</v>
      </c>
      <c r="K41" s="347"/>
      <c r="L41" s="348"/>
      <c r="M41" s="66"/>
      <c r="N41" s="66"/>
      <c r="O41" s="67"/>
      <c r="P41" s="8"/>
    </row>
    <row r="42" spans="1:24" ht="30" customHeight="1" x14ac:dyDescent="0.3">
      <c r="B42" s="54"/>
      <c r="C42" s="54"/>
      <c r="D42" s="54"/>
      <c r="E42" s="54"/>
      <c r="F42" s="54"/>
      <c r="G42" s="55"/>
      <c r="H42" s="73"/>
      <c r="I42" s="73"/>
      <c r="J42" s="73"/>
      <c r="K42" s="73"/>
      <c r="L42" s="73"/>
      <c r="M42" s="73"/>
      <c r="N42" s="73"/>
      <c r="O42" s="73"/>
      <c r="P42" s="10"/>
      <c r="Q42" s="10"/>
      <c r="R42" s="10"/>
      <c r="S42" s="10"/>
      <c r="T42" s="10"/>
      <c r="U42" s="10"/>
      <c r="V42" s="10"/>
      <c r="W42" s="10"/>
    </row>
    <row r="43" spans="1:24" ht="30" customHeight="1" x14ac:dyDescent="0.3">
      <c r="A43" s="7"/>
      <c r="B43" s="346" t="s">
        <v>84</v>
      </c>
      <c r="C43" s="346"/>
      <c r="D43" s="346"/>
      <c r="E43" s="346"/>
      <c r="F43" s="346"/>
      <c r="G43" s="346"/>
      <c r="H43" s="346"/>
      <c r="I43" s="346"/>
      <c r="J43" s="346"/>
      <c r="K43" s="346"/>
      <c r="L43" s="346"/>
      <c r="M43" s="346"/>
      <c r="N43" s="346"/>
      <c r="O43" s="346"/>
      <c r="P43" s="346"/>
      <c r="Q43" s="346"/>
      <c r="R43" s="346"/>
      <c r="S43" s="346"/>
      <c r="T43" s="346"/>
      <c r="U43" s="346"/>
      <c r="V43" s="346"/>
      <c r="W43" s="346"/>
      <c r="X43" s="8"/>
    </row>
    <row r="44" spans="1:24" ht="46.5" customHeight="1" x14ac:dyDescent="0.3">
      <c r="A44" s="7"/>
      <c r="B44" s="343" t="s">
        <v>85</v>
      </c>
      <c r="C44" s="101" t="s">
        <v>57</v>
      </c>
      <c r="D44" s="101" t="s">
        <v>86</v>
      </c>
      <c r="E44" s="101" t="s">
        <v>59</v>
      </c>
      <c r="F44" s="101" t="s">
        <v>87</v>
      </c>
      <c r="G44" s="101" t="s">
        <v>88</v>
      </c>
      <c r="H44" s="299" t="s">
        <v>89</v>
      </c>
      <c r="I44" s="299"/>
      <c r="J44" s="299" t="s">
        <v>90</v>
      </c>
      <c r="K44" s="299"/>
      <c r="L44" s="299" t="s">
        <v>91</v>
      </c>
      <c r="M44" s="299"/>
      <c r="N44" s="299" t="s">
        <v>92</v>
      </c>
      <c r="O44" s="299"/>
      <c r="P44" s="299" t="s">
        <v>93</v>
      </c>
      <c r="Q44" s="299"/>
      <c r="R44" s="101" t="s">
        <v>61</v>
      </c>
      <c r="S44" s="101" t="s">
        <v>60</v>
      </c>
      <c r="T44" s="101" t="s">
        <v>37</v>
      </c>
      <c r="U44" s="101" t="s">
        <v>38</v>
      </c>
      <c r="V44" s="101" t="s">
        <v>39</v>
      </c>
      <c r="W44" s="31" t="s">
        <v>176</v>
      </c>
      <c r="X44" s="8"/>
    </row>
    <row r="45" spans="1:24" ht="102" customHeight="1" x14ac:dyDescent="0.3">
      <c r="A45" s="7"/>
      <c r="B45" s="328"/>
      <c r="C45" s="13">
        <v>1</v>
      </c>
      <c r="D45" s="142" t="s">
        <v>280</v>
      </c>
      <c r="E45" s="142" t="s">
        <v>281</v>
      </c>
      <c r="F45" s="142" t="s">
        <v>282</v>
      </c>
      <c r="G45" s="143" t="s">
        <v>283</v>
      </c>
      <c r="H45" s="294"/>
      <c r="I45" s="294"/>
      <c r="J45" s="294"/>
      <c r="K45" s="294"/>
      <c r="L45" s="294"/>
      <c r="M45" s="294"/>
      <c r="N45" s="294"/>
      <c r="O45" s="294"/>
      <c r="P45" s="294"/>
      <c r="Q45" s="294"/>
      <c r="R45" s="11" t="b">
        <v>1</v>
      </c>
      <c r="S45" s="142">
        <v>178</v>
      </c>
      <c r="T45" s="11" t="b">
        <v>0</v>
      </c>
      <c r="U45" s="104" t="s">
        <v>284</v>
      </c>
      <c r="V45" s="11" t="b">
        <v>0</v>
      </c>
      <c r="W45" s="429" t="b">
        <v>0</v>
      </c>
      <c r="X45" s="8"/>
    </row>
    <row r="46" spans="1:24" ht="326.25" customHeight="1" x14ac:dyDescent="0.3">
      <c r="A46" s="7"/>
      <c r="B46" s="328"/>
      <c r="C46" s="13">
        <v>2</v>
      </c>
      <c r="D46" s="16"/>
      <c r="E46" s="280" t="s">
        <v>285</v>
      </c>
      <c r="F46" s="142" t="s">
        <v>286</v>
      </c>
      <c r="G46" s="143" t="s">
        <v>287</v>
      </c>
      <c r="H46" s="303"/>
      <c r="I46" s="303"/>
      <c r="J46" s="303" t="s">
        <v>288</v>
      </c>
      <c r="K46" s="303"/>
      <c r="L46" s="303" t="s">
        <v>99</v>
      </c>
      <c r="M46" s="303"/>
      <c r="N46" s="303"/>
      <c r="O46" s="303"/>
      <c r="P46" s="303" t="s">
        <v>100</v>
      </c>
      <c r="Q46" s="303"/>
      <c r="R46" s="11" t="b">
        <v>1</v>
      </c>
      <c r="S46" s="142">
        <v>233</v>
      </c>
      <c r="T46" s="11" t="b">
        <v>0</v>
      </c>
      <c r="U46" s="281" t="s">
        <v>289</v>
      </c>
      <c r="V46" s="11" t="b">
        <v>0</v>
      </c>
      <c r="W46" s="429"/>
      <c r="X46" s="8"/>
    </row>
    <row r="47" spans="1:24" ht="73.5" customHeight="1" x14ac:dyDescent="0.3">
      <c r="A47" s="7"/>
      <c r="B47" s="328"/>
      <c r="C47" s="13">
        <v>3</v>
      </c>
      <c r="D47" s="16"/>
      <c r="E47" s="15"/>
      <c r="F47" s="15"/>
      <c r="G47" s="20"/>
      <c r="H47" s="303"/>
      <c r="I47" s="303"/>
      <c r="J47" s="303"/>
      <c r="K47" s="303"/>
      <c r="L47" s="303"/>
      <c r="M47" s="303"/>
      <c r="N47" s="303"/>
      <c r="O47" s="303"/>
      <c r="P47" s="303"/>
      <c r="Q47" s="303"/>
      <c r="R47" s="11" t="b">
        <v>0</v>
      </c>
      <c r="S47" s="16"/>
      <c r="T47" s="11" t="b">
        <v>0</v>
      </c>
      <c r="U47" s="16"/>
      <c r="V47" s="11" t="b">
        <v>0</v>
      </c>
      <c r="W47" s="11" t="b">
        <v>0</v>
      </c>
      <c r="X47" s="8"/>
    </row>
    <row r="48" spans="1:24" ht="79.5" customHeight="1" x14ac:dyDescent="0.3">
      <c r="A48" s="7"/>
      <c r="B48" s="328"/>
      <c r="C48" s="13">
        <v>4</v>
      </c>
      <c r="D48" s="16"/>
      <c r="E48" s="15"/>
      <c r="F48" s="15"/>
      <c r="G48" s="20"/>
      <c r="H48" s="303"/>
      <c r="I48" s="303"/>
      <c r="J48" s="303"/>
      <c r="K48" s="303"/>
      <c r="L48" s="303"/>
      <c r="M48" s="303"/>
      <c r="N48" s="303"/>
      <c r="O48" s="303"/>
      <c r="P48" s="303"/>
      <c r="Q48" s="303"/>
      <c r="R48" s="11" t="b">
        <v>0</v>
      </c>
      <c r="S48" s="16"/>
      <c r="T48" s="11" t="b">
        <v>0</v>
      </c>
      <c r="U48" s="16"/>
      <c r="V48" s="11" t="b">
        <v>0</v>
      </c>
      <c r="W48" s="11" t="b">
        <v>0</v>
      </c>
      <c r="X48" s="8"/>
    </row>
    <row r="49" spans="1:23" ht="27.75" customHeight="1" x14ac:dyDescent="0.3">
      <c r="A49" s="7"/>
      <c r="B49" s="341"/>
      <c r="C49" s="342"/>
      <c r="D49" s="342"/>
      <c r="E49" s="342"/>
      <c r="F49" s="342"/>
      <c r="G49" s="342"/>
      <c r="H49" s="342"/>
      <c r="I49" s="342"/>
      <c r="J49" s="342"/>
      <c r="K49" s="29"/>
      <c r="L49" s="29"/>
      <c r="M49" s="29"/>
      <c r="N49" s="29"/>
      <c r="O49" s="105"/>
      <c r="P49" s="105"/>
      <c r="Q49" s="106"/>
      <c r="R49" s="105"/>
      <c r="S49" s="105"/>
      <c r="T49" s="105"/>
      <c r="U49" s="105"/>
      <c r="V49" s="105"/>
      <c r="W49" s="12">
        <f>IF(
   AND(W45=TRUE, T45=FALSE, T46=FALSE, COUNTIF(W47:W48, TRUE)=0), 20,
   IF(
      AND(T45=TRUE, V45=TRUE, T46=FALSE, W45=TRUE, COUNTIF(W47:W48, TRUE)=0),
      20,
   IF(
      AND(T46=TRUE, V46=TRUE, W45=TRUE, COUNTIF(W47:W48, TRUE)=0),
      20,
    IF(
       AND(W45=TRUE, T47=FALSE, W47=TRUE, W48=FALSE), 15,
    IF(
       AND(W45=TRUE, T47=TRUE, V47=TRUE, W47=TRUE, W48=FALSE), 15,
       IF(
          AND(W45=TRUE, W47=TRUE, T48=FALSE, W48=TRUE), 10,
       IF(
          AND(W45=TRUE, W47=TRUE, T48=TRUE, V48=TRUE, W48=TRUE, R48=TRUE), 10,
         0
           )
          )
         )
        )
      )
   )
)</f>
        <v>0</v>
      </c>
    </row>
    <row r="50" spans="1:23" ht="32.25" customHeight="1" x14ac:dyDescent="0.3">
      <c r="A50" s="7"/>
      <c r="B50" s="343" t="s">
        <v>106</v>
      </c>
      <c r="C50" s="299" t="s">
        <v>32</v>
      </c>
      <c r="D50" s="299"/>
      <c r="E50" s="299"/>
      <c r="F50" s="299" t="s">
        <v>107</v>
      </c>
      <c r="G50" s="299"/>
      <c r="H50" s="31" t="s">
        <v>176</v>
      </c>
      <c r="I50" s="306" t="s">
        <v>13</v>
      </c>
      <c r="J50" s="306"/>
      <c r="K50" s="93"/>
      <c r="L50" s="49"/>
      <c r="M50" s="49"/>
      <c r="N50" s="49"/>
      <c r="O50" s="49"/>
      <c r="P50" s="49"/>
      <c r="Q50" s="49"/>
      <c r="R50" s="49"/>
      <c r="S50" s="49"/>
      <c r="T50" s="49"/>
      <c r="U50" s="49"/>
      <c r="V50" s="49"/>
    </row>
    <row r="51" spans="1:23" ht="32.25" customHeight="1" x14ac:dyDescent="0.3">
      <c r="A51" s="7"/>
      <c r="B51" s="328"/>
      <c r="C51" s="288" t="s">
        <v>108</v>
      </c>
      <c r="D51" s="288"/>
      <c r="E51" s="288"/>
      <c r="F51" s="288" t="s">
        <v>180</v>
      </c>
      <c r="G51" s="288"/>
      <c r="H51" s="11" t="b">
        <v>0</v>
      </c>
      <c r="I51" s="325"/>
      <c r="J51" s="325"/>
      <c r="K51" s="8"/>
    </row>
    <row r="52" spans="1:23" ht="32.25" customHeight="1" x14ac:dyDescent="0.3">
      <c r="A52" s="7"/>
      <c r="B52" s="328"/>
      <c r="C52" s="288"/>
      <c r="D52" s="288"/>
      <c r="E52" s="288"/>
      <c r="F52" s="288" t="s">
        <v>181</v>
      </c>
      <c r="G52" s="288"/>
      <c r="H52" s="11" t="b">
        <v>0</v>
      </c>
      <c r="I52" s="325"/>
      <c r="J52" s="325"/>
      <c r="K52" s="8"/>
    </row>
    <row r="53" spans="1:23" ht="32.25" customHeight="1" x14ac:dyDescent="0.3">
      <c r="A53" s="7"/>
      <c r="B53" s="328"/>
      <c r="C53" s="288"/>
      <c r="D53" s="288"/>
      <c r="E53" s="288"/>
      <c r="F53" s="288" t="s">
        <v>182</v>
      </c>
      <c r="G53" s="288"/>
      <c r="H53" s="11" t="b">
        <v>1</v>
      </c>
      <c r="I53" s="325" t="s">
        <v>272</v>
      </c>
      <c r="J53" s="325"/>
      <c r="K53" s="8"/>
    </row>
    <row r="54" spans="1:23" ht="32.25" customHeight="1" x14ac:dyDescent="0.3">
      <c r="A54" s="7"/>
      <c r="B54" s="79"/>
      <c r="C54" s="75"/>
      <c r="D54" s="75"/>
      <c r="E54" s="75"/>
      <c r="F54" s="75"/>
      <c r="G54" s="76"/>
      <c r="H54" s="12">
        <f>IF(H51=TRUE, 5, IF(H52=TRUE, 10, IF(H53=TRUE, 20, 0)))</f>
        <v>20</v>
      </c>
      <c r="I54" s="77"/>
      <c r="J54" s="49"/>
    </row>
    <row r="55" spans="1:23" ht="32.25" customHeight="1" x14ac:dyDescent="0.3">
      <c r="A55" s="7"/>
      <c r="B55" s="25"/>
      <c r="C55" s="26"/>
      <c r="D55" s="26"/>
      <c r="E55" s="26"/>
      <c r="F55" s="26"/>
      <c r="G55" s="26"/>
      <c r="H55" s="28"/>
      <c r="I55" s="34"/>
    </row>
    <row r="56" spans="1:23" ht="32.25" customHeight="1" x14ac:dyDescent="0.3">
      <c r="A56" s="7"/>
      <c r="B56" s="328" t="s">
        <v>113</v>
      </c>
      <c r="C56" s="306" t="s">
        <v>32</v>
      </c>
      <c r="D56" s="306"/>
      <c r="E56" s="306"/>
      <c r="F56" s="306" t="s">
        <v>107</v>
      </c>
      <c r="G56" s="306"/>
      <c r="H56" s="18" t="s">
        <v>176</v>
      </c>
      <c r="I56" s="306" t="s">
        <v>13</v>
      </c>
      <c r="J56" s="306"/>
    </row>
    <row r="57" spans="1:23" ht="32.25" customHeight="1" x14ac:dyDescent="0.3">
      <c r="A57" s="7"/>
      <c r="B57" s="328"/>
      <c r="C57" s="288" t="s">
        <v>114</v>
      </c>
      <c r="D57" s="288"/>
      <c r="E57" s="288"/>
      <c r="F57" s="288" t="s">
        <v>115</v>
      </c>
      <c r="G57" s="288"/>
      <c r="H57" s="11" t="b">
        <v>0</v>
      </c>
      <c r="I57" s="325"/>
      <c r="J57" s="325"/>
    </row>
    <row r="58" spans="1:23" ht="32.25" customHeight="1" x14ac:dyDescent="0.3">
      <c r="A58" s="7"/>
      <c r="B58" s="328"/>
      <c r="C58" s="288"/>
      <c r="D58" s="288"/>
      <c r="E58" s="288"/>
      <c r="F58" s="288" t="s">
        <v>116</v>
      </c>
      <c r="G58" s="288"/>
      <c r="H58" s="11" t="b">
        <v>0</v>
      </c>
      <c r="I58" s="325"/>
      <c r="J58" s="325"/>
    </row>
    <row r="59" spans="1:23" ht="32.25" customHeight="1" x14ac:dyDescent="0.3">
      <c r="A59" s="7"/>
      <c r="B59" s="328"/>
      <c r="C59" s="288"/>
      <c r="D59" s="288"/>
      <c r="E59" s="288"/>
      <c r="F59" s="288" t="s">
        <v>117</v>
      </c>
      <c r="G59" s="288"/>
      <c r="H59" s="11" t="b">
        <v>1</v>
      </c>
      <c r="I59" s="325" t="s">
        <v>272</v>
      </c>
      <c r="J59" s="325"/>
    </row>
    <row r="60" spans="1:23" ht="32.25" customHeight="1" x14ac:dyDescent="0.3">
      <c r="A60" s="7"/>
      <c r="B60" s="79"/>
      <c r="C60" s="75"/>
      <c r="D60" s="75"/>
      <c r="E60" s="75"/>
      <c r="F60" s="75"/>
      <c r="G60" s="76"/>
      <c r="H60" s="12">
        <f>IF(H57=TRUE, 5, IF(H58=TRUE, 10, IF(H59=TRUE, 20, 0)))</f>
        <v>20</v>
      </c>
      <c r="I60" s="8"/>
    </row>
    <row r="61" spans="1:23" ht="32.25" customHeight="1" x14ac:dyDescent="0.3">
      <c r="A61" s="7"/>
      <c r="B61" s="25"/>
      <c r="C61" s="26"/>
      <c r="D61" s="26"/>
      <c r="E61" s="26"/>
      <c r="F61" s="26"/>
      <c r="G61" s="26"/>
      <c r="H61" s="28"/>
      <c r="I61" s="8"/>
      <c r="J61" s="35"/>
      <c r="K61" s="35"/>
      <c r="L61" s="35"/>
      <c r="M61" s="35"/>
      <c r="N61" s="36"/>
    </row>
    <row r="62" spans="1:23" ht="32.25" customHeight="1" x14ac:dyDescent="0.3">
      <c r="A62" s="7"/>
      <c r="B62" s="328" t="s">
        <v>118</v>
      </c>
      <c r="C62" s="306" t="s">
        <v>32</v>
      </c>
      <c r="D62" s="306"/>
      <c r="E62" s="306"/>
      <c r="F62" s="306"/>
      <c r="G62" s="306"/>
      <c r="H62" s="18" t="s">
        <v>176</v>
      </c>
      <c r="I62" s="306" t="s">
        <v>13</v>
      </c>
      <c r="J62" s="306"/>
    </row>
    <row r="63" spans="1:23" ht="32.25" customHeight="1" x14ac:dyDescent="0.3">
      <c r="A63" s="7"/>
      <c r="B63" s="328"/>
      <c r="C63" s="288" t="s">
        <v>119</v>
      </c>
      <c r="D63" s="288"/>
      <c r="E63" s="288"/>
      <c r="F63" s="288"/>
      <c r="G63" s="288"/>
      <c r="H63" s="11" t="b">
        <v>1</v>
      </c>
      <c r="I63" s="325" t="s">
        <v>290</v>
      </c>
      <c r="J63" s="325"/>
    </row>
    <row r="64" spans="1:23" ht="32.25" customHeight="1" x14ac:dyDescent="0.3">
      <c r="A64" s="7"/>
      <c r="B64" s="79"/>
      <c r="C64" s="75"/>
      <c r="D64" s="75"/>
      <c r="E64" s="75"/>
      <c r="F64" s="75"/>
      <c r="G64" s="76"/>
      <c r="H64" s="14">
        <f>IF(H63=TRUE,8.75,0)</f>
        <v>8.75</v>
      </c>
      <c r="I64" s="8"/>
    </row>
    <row r="65" spans="1:17" ht="32.25" customHeight="1" x14ac:dyDescent="0.3">
      <c r="A65" s="7"/>
      <c r="B65" s="25"/>
      <c r="C65" s="26"/>
      <c r="D65" s="26"/>
      <c r="E65" s="26"/>
      <c r="F65" s="26"/>
      <c r="G65" s="26"/>
      <c r="H65" s="28"/>
      <c r="I65" s="8"/>
      <c r="J65" s="35"/>
      <c r="K65" s="35"/>
      <c r="L65" s="35"/>
      <c r="M65" s="35"/>
    </row>
    <row r="66" spans="1:17" ht="39.75" customHeight="1" x14ac:dyDescent="0.3">
      <c r="A66" s="7"/>
      <c r="B66" s="335" t="s">
        <v>121</v>
      </c>
      <c r="C66" s="335"/>
      <c r="D66" s="335"/>
      <c r="E66" s="335"/>
      <c r="F66" s="335"/>
      <c r="G66" s="335"/>
      <c r="H66" s="17">
        <f>SUM(W49,H54,H60,H64)</f>
        <v>48.75</v>
      </c>
      <c r="I66" s="8"/>
    </row>
    <row r="67" spans="1:17" ht="30" customHeight="1" x14ac:dyDescent="0.3">
      <c r="B67" s="74"/>
      <c r="C67" s="74"/>
      <c r="D67" s="74"/>
      <c r="E67" s="74"/>
      <c r="F67" s="74"/>
      <c r="G67" s="74"/>
      <c r="H67" s="74"/>
      <c r="J67" s="33"/>
      <c r="K67" s="33"/>
      <c r="L67" s="33"/>
      <c r="M67" s="33"/>
      <c r="N67" s="33"/>
    </row>
    <row r="68" spans="1:17" ht="30" customHeight="1" x14ac:dyDescent="0.3">
      <c r="B68" s="80"/>
      <c r="C68" s="80"/>
      <c r="D68" s="80"/>
      <c r="E68" s="80"/>
      <c r="F68" s="80"/>
      <c r="G68" s="80"/>
      <c r="H68" s="80"/>
      <c r="I68" s="10"/>
      <c r="J68" s="80"/>
      <c r="K68" s="33"/>
      <c r="L68" s="33"/>
      <c r="M68" s="33"/>
      <c r="N68" s="33"/>
      <c r="O68" s="33"/>
      <c r="P68" s="33"/>
      <c r="Q68" s="33"/>
    </row>
    <row r="69" spans="1:17" ht="30" customHeight="1" x14ac:dyDescent="0.3">
      <c r="A69" s="7"/>
      <c r="B69" s="345" t="s">
        <v>122</v>
      </c>
      <c r="C69" s="345"/>
      <c r="D69" s="345"/>
      <c r="E69" s="345"/>
      <c r="F69" s="345"/>
      <c r="G69" s="345"/>
      <c r="H69" s="345"/>
      <c r="I69" s="345"/>
      <c r="J69" s="345"/>
      <c r="K69" s="8"/>
    </row>
    <row r="70" spans="1:17" ht="30" customHeight="1" x14ac:dyDescent="0.3">
      <c r="A70" s="7"/>
      <c r="B70" s="328" t="s">
        <v>123</v>
      </c>
      <c r="C70" s="334" t="s">
        <v>124</v>
      </c>
      <c r="D70" s="334"/>
      <c r="E70" s="334"/>
      <c r="F70" s="334"/>
      <c r="G70" s="334"/>
      <c r="H70" s="18" t="s">
        <v>176</v>
      </c>
      <c r="I70" s="306" t="s">
        <v>13</v>
      </c>
      <c r="J70" s="306"/>
    </row>
    <row r="71" spans="1:17" ht="66.75" customHeight="1" x14ac:dyDescent="0.3">
      <c r="A71" s="7"/>
      <c r="B71" s="328"/>
      <c r="C71" s="333" t="s">
        <v>125</v>
      </c>
      <c r="D71" s="333"/>
      <c r="E71" s="333"/>
      <c r="F71" s="333"/>
      <c r="G71" s="333"/>
      <c r="H71" s="11" t="b">
        <v>0</v>
      </c>
      <c r="I71" s="325"/>
      <c r="J71" s="325"/>
    </row>
    <row r="72" spans="1:17" ht="63" customHeight="1" x14ac:dyDescent="0.3">
      <c r="A72" s="7"/>
      <c r="B72" s="328"/>
      <c r="C72" s="333" t="s">
        <v>126</v>
      </c>
      <c r="D72" s="333"/>
      <c r="E72" s="333"/>
      <c r="F72" s="333"/>
      <c r="G72" s="333"/>
      <c r="H72" s="11" t="b">
        <v>1</v>
      </c>
      <c r="I72" s="325" t="s">
        <v>291</v>
      </c>
      <c r="J72" s="325"/>
    </row>
    <row r="73" spans="1:17" ht="30" customHeight="1" x14ac:dyDescent="0.3">
      <c r="A73" s="7"/>
      <c r="B73" s="329"/>
      <c r="C73" s="330"/>
      <c r="D73" s="330"/>
      <c r="E73" s="330"/>
      <c r="F73" s="330"/>
      <c r="G73" s="331"/>
      <c r="H73" s="12">
        <f>IF(H71=TRUE, 5, IF(H72=TRUE, 10, 0))</f>
        <v>10</v>
      </c>
      <c r="I73" s="8"/>
    </row>
    <row r="74" spans="1:17" ht="30" customHeight="1" x14ac:dyDescent="0.3">
      <c r="A74" s="7"/>
      <c r="B74" s="25"/>
      <c r="C74" s="23"/>
      <c r="D74" s="23"/>
      <c r="E74" s="23"/>
      <c r="F74" s="23"/>
      <c r="G74" s="23"/>
      <c r="H74" s="24"/>
      <c r="I74" s="8"/>
    </row>
    <row r="75" spans="1:17" ht="44.25" customHeight="1" x14ac:dyDescent="0.3">
      <c r="A75" s="7"/>
      <c r="B75" s="328" t="s">
        <v>128</v>
      </c>
      <c r="C75" s="334" t="s">
        <v>129</v>
      </c>
      <c r="D75" s="334"/>
      <c r="E75" s="334"/>
      <c r="F75" s="334"/>
      <c r="G75" s="22" t="s">
        <v>130</v>
      </c>
      <c r="H75" s="18" t="s">
        <v>176</v>
      </c>
      <c r="I75" s="306" t="s">
        <v>13</v>
      </c>
      <c r="J75" s="306"/>
    </row>
    <row r="76" spans="1:17" ht="57.75" customHeight="1" x14ac:dyDescent="0.3">
      <c r="A76" s="7"/>
      <c r="B76" s="328"/>
      <c r="C76" s="288" t="s">
        <v>131</v>
      </c>
      <c r="D76" s="288"/>
      <c r="E76" s="288"/>
      <c r="F76" s="288"/>
      <c r="G76" s="19">
        <v>1</v>
      </c>
      <c r="H76" s="11" t="b">
        <v>0</v>
      </c>
      <c r="I76" s="344" t="s">
        <v>292</v>
      </c>
      <c r="J76" s="344"/>
    </row>
    <row r="77" spans="1:17" ht="30" customHeight="1" x14ac:dyDescent="0.3">
      <c r="A77" s="7"/>
      <c r="B77" s="328"/>
      <c r="C77" s="288" t="s">
        <v>132</v>
      </c>
      <c r="D77" s="288"/>
      <c r="E77" s="288"/>
      <c r="F77" s="288"/>
      <c r="G77" s="19">
        <v>2</v>
      </c>
      <c r="H77" s="11" t="b">
        <v>0</v>
      </c>
      <c r="I77" s="325"/>
      <c r="J77" s="325"/>
    </row>
    <row r="78" spans="1:17" ht="30" customHeight="1" x14ac:dyDescent="0.3">
      <c r="A78" s="7"/>
      <c r="B78" s="328"/>
      <c r="C78" s="288" t="s">
        <v>133</v>
      </c>
      <c r="D78" s="288"/>
      <c r="E78" s="288"/>
      <c r="F78" s="288"/>
      <c r="G78" s="19">
        <v>3</v>
      </c>
      <c r="H78" s="11" t="b">
        <v>0</v>
      </c>
      <c r="I78" s="325"/>
      <c r="J78" s="325"/>
    </row>
    <row r="79" spans="1:17" ht="30" customHeight="1" x14ac:dyDescent="0.3">
      <c r="A79" s="7"/>
      <c r="B79" s="328"/>
      <c r="C79" s="288" t="s">
        <v>134</v>
      </c>
      <c r="D79" s="288"/>
      <c r="E79" s="288"/>
      <c r="F79" s="288"/>
      <c r="G79" s="19">
        <v>4</v>
      </c>
      <c r="H79" s="11" t="b">
        <v>0</v>
      </c>
      <c r="I79" s="336"/>
      <c r="J79" s="337"/>
      <c r="K79" s="8"/>
    </row>
    <row r="80" spans="1:17" ht="30" customHeight="1" x14ac:dyDescent="0.3">
      <c r="A80" s="7"/>
      <c r="B80" s="328"/>
      <c r="C80" s="288" t="s">
        <v>135</v>
      </c>
      <c r="D80" s="288"/>
      <c r="E80" s="288"/>
      <c r="F80" s="288"/>
      <c r="G80" s="19">
        <v>5</v>
      </c>
      <c r="H80" s="11" t="b">
        <v>0</v>
      </c>
      <c r="I80" s="336"/>
      <c r="J80" s="337"/>
      <c r="K80" s="8"/>
    </row>
    <row r="81" spans="1:17" ht="30" customHeight="1" x14ac:dyDescent="0.3">
      <c r="A81" s="7"/>
      <c r="B81" s="329"/>
      <c r="C81" s="330"/>
      <c r="D81" s="330"/>
      <c r="E81" s="330"/>
      <c r="F81" s="330"/>
      <c r="G81" s="331"/>
      <c r="H81" s="12">
        <f>IF(H76=TRUE, 1, IF(H77=TRUE, 1, IF(H78=TRUE, 1, IF(H79=TRUE, 1, IF(H80=TRUE, 1, 0)))))</f>
        <v>0</v>
      </c>
      <c r="I81" s="93"/>
      <c r="J81" s="49"/>
    </row>
    <row r="82" spans="1:17" ht="30" customHeight="1" x14ac:dyDescent="0.3">
      <c r="A82" s="7"/>
      <c r="B82" s="25"/>
      <c r="C82" s="23"/>
      <c r="D82" s="23"/>
      <c r="E82" s="23"/>
      <c r="F82" s="23"/>
      <c r="G82" s="23"/>
      <c r="H82" s="24"/>
      <c r="I82" s="8"/>
    </row>
    <row r="83" spans="1:17" ht="30" customHeight="1" x14ac:dyDescent="0.3">
      <c r="A83" s="7"/>
      <c r="B83" s="328" t="s">
        <v>136</v>
      </c>
      <c r="C83" s="334" t="s">
        <v>137</v>
      </c>
      <c r="D83" s="334"/>
      <c r="E83" s="334"/>
      <c r="F83" s="334"/>
      <c r="G83" s="334"/>
      <c r="H83" s="18" t="s">
        <v>176</v>
      </c>
      <c r="I83" s="306" t="s">
        <v>13</v>
      </c>
      <c r="J83" s="306"/>
    </row>
    <row r="84" spans="1:17" ht="47.25" customHeight="1" x14ac:dyDescent="0.3">
      <c r="A84" s="7"/>
      <c r="B84" s="328"/>
      <c r="C84" s="332" t="s">
        <v>138</v>
      </c>
      <c r="D84" s="332"/>
      <c r="E84" s="332"/>
      <c r="F84" s="332"/>
      <c r="G84" s="332"/>
      <c r="H84" s="11" t="b">
        <v>1</v>
      </c>
      <c r="I84" s="325"/>
      <c r="J84" s="325"/>
    </row>
    <row r="85" spans="1:17" ht="30" customHeight="1" x14ac:dyDescent="0.3">
      <c r="A85" s="7"/>
      <c r="B85" s="329"/>
      <c r="C85" s="330"/>
      <c r="D85" s="330"/>
      <c r="E85" s="330"/>
      <c r="F85" s="330"/>
      <c r="G85" s="331"/>
      <c r="H85" s="12">
        <f>IF(H84=TRUE,0.25,0)</f>
        <v>0.25</v>
      </c>
      <c r="I85" s="8"/>
    </row>
    <row r="86" spans="1:17" ht="30" customHeight="1" x14ac:dyDescent="0.3">
      <c r="A86" s="7"/>
      <c r="B86" s="25"/>
      <c r="C86" s="23"/>
      <c r="D86" s="23"/>
      <c r="E86" s="23"/>
      <c r="F86" s="23"/>
      <c r="G86" s="23"/>
      <c r="H86" s="24"/>
      <c r="I86" s="8"/>
    </row>
    <row r="87" spans="1:17" ht="30" customHeight="1" x14ac:dyDescent="0.3">
      <c r="A87" s="7"/>
      <c r="B87" s="327" t="s">
        <v>121</v>
      </c>
      <c r="C87" s="327"/>
      <c r="D87" s="327"/>
      <c r="E87" s="327"/>
      <c r="F87" s="327"/>
      <c r="G87" s="327"/>
      <c r="H87" s="17">
        <f>SUM(H73,H81,H85)</f>
        <v>10.25</v>
      </c>
      <c r="I87" s="8"/>
    </row>
    <row r="88" spans="1:17" ht="30" customHeight="1" x14ac:dyDescent="0.3">
      <c r="B88" s="81"/>
      <c r="C88" s="81"/>
      <c r="D88" s="81"/>
      <c r="E88" s="81"/>
      <c r="F88" s="81"/>
      <c r="G88" s="81"/>
      <c r="H88" s="81"/>
    </row>
    <row r="89" spans="1:17" ht="30" customHeight="1" x14ac:dyDescent="0.3">
      <c r="A89" s="7"/>
      <c r="B89" s="326" t="s">
        <v>140</v>
      </c>
      <c r="C89" s="326"/>
      <c r="D89" s="326"/>
      <c r="E89" s="326"/>
      <c r="F89" s="326"/>
      <c r="G89" s="326"/>
      <c r="H89" s="11" t="b">
        <v>0</v>
      </c>
      <c r="I89" s="306" t="s">
        <v>13</v>
      </c>
      <c r="J89" s="306"/>
    </row>
    <row r="90" spans="1:17" ht="30" customHeight="1" x14ac:dyDescent="0.3">
      <c r="A90" s="7"/>
      <c r="B90" s="335" t="s">
        <v>186</v>
      </c>
      <c r="C90" s="335"/>
      <c r="D90" s="335"/>
      <c r="E90" s="335"/>
      <c r="F90" s="335"/>
      <c r="G90" s="335"/>
      <c r="H90" s="17">
        <f>IF(H89=TRUE,
   ROUND(SUM(H66, H87)*0.98, 2),
   ROUND(SUM(H66, H87), 2)
)</f>
        <v>59</v>
      </c>
      <c r="I90" s="325"/>
      <c r="J90" s="325"/>
    </row>
    <row r="91" spans="1:17" ht="30" customHeight="1" x14ac:dyDescent="0.3">
      <c r="B91" s="82"/>
      <c r="C91" s="82"/>
      <c r="D91" s="82"/>
      <c r="E91" s="82"/>
      <c r="F91" s="82"/>
      <c r="G91" s="82"/>
      <c r="H91" s="82"/>
    </row>
    <row r="92" spans="1:17" ht="30" customHeight="1" x14ac:dyDescent="0.3">
      <c r="B92" s="32"/>
      <c r="C92" s="32"/>
      <c r="D92" s="32"/>
      <c r="E92" s="32"/>
      <c r="F92" s="32"/>
      <c r="G92" s="32"/>
      <c r="H92" s="32"/>
    </row>
    <row r="93" spans="1:17" ht="30" customHeight="1" x14ac:dyDescent="0.3">
      <c r="B93" s="32"/>
      <c r="C93" s="32"/>
      <c r="D93" s="32"/>
      <c r="E93" s="32"/>
      <c r="F93" s="32"/>
      <c r="G93" s="32"/>
      <c r="H93" s="32"/>
      <c r="J93" s="32"/>
      <c r="K93" s="32"/>
      <c r="L93" s="32"/>
      <c r="M93" s="32"/>
      <c r="N93" s="32"/>
      <c r="O93" s="32"/>
      <c r="P93" s="32"/>
      <c r="Q93" s="32"/>
    </row>
    <row r="94" spans="1:17" ht="24.75" customHeight="1" x14ac:dyDescent="0.3">
      <c r="B94" s="32"/>
      <c r="C94" s="32"/>
      <c r="D94" s="32"/>
      <c r="E94" s="32"/>
      <c r="F94" s="32"/>
      <c r="G94" s="32"/>
      <c r="H94" s="32"/>
      <c r="J94" s="32"/>
      <c r="K94" s="32"/>
      <c r="L94" s="32"/>
      <c r="M94" s="32"/>
      <c r="N94" s="32"/>
      <c r="O94" s="32"/>
      <c r="P94" s="32"/>
      <c r="Q94" s="32"/>
    </row>
  </sheetData>
  <dataConsolidate/>
  <mergeCells count="153">
    <mergeCell ref="B28:B40"/>
    <mergeCell ref="C38:C40"/>
    <mergeCell ref="D38:D40"/>
    <mergeCell ref="E38:E40"/>
    <mergeCell ref="F38:F40"/>
    <mergeCell ref="G38:G40"/>
    <mergeCell ref="J38:J40"/>
    <mergeCell ref="B85:G85"/>
    <mergeCell ref="B87:G87"/>
    <mergeCell ref="B73:G73"/>
    <mergeCell ref="B66:G66"/>
    <mergeCell ref="B69:J69"/>
    <mergeCell ref="B70:B72"/>
    <mergeCell ref="C70:G70"/>
    <mergeCell ref="I70:J70"/>
    <mergeCell ref="C71:G71"/>
    <mergeCell ref="I71:J71"/>
    <mergeCell ref="C72:G72"/>
    <mergeCell ref="I72:J72"/>
    <mergeCell ref="I58:J58"/>
    <mergeCell ref="F59:G59"/>
    <mergeCell ref="I59:J59"/>
    <mergeCell ref="B62:B63"/>
    <mergeCell ref="C62:G62"/>
    <mergeCell ref="B89:G89"/>
    <mergeCell ref="I89:J89"/>
    <mergeCell ref="B90:G90"/>
    <mergeCell ref="I90:J90"/>
    <mergeCell ref="C79:F79"/>
    <mergeCell ref="I79:J79"/>
    <mergeCell ref="C80:F80"/>
    <mergeCell ref="I80:J80"/>
    <mergeCell ref="B81:G81"/>
    <mergeCell ref="B83:B84"/>
    <mergeCell ref="C83:G83"/>
    <mergeCell ref="I83:J83"/>
    <mergeCell ref="C84:G84"/>
    <mergeCell ref="I84:J84"/>
    <mergeCell ref="B75:B80"/>
    <mergeCell ref="C75:F75"/>
    <mergeCell ref="I75:J75"/>
    <mergeCell ref="C76:F76"/>
    <mergeCell ref="I76:J76"/>
    <mergeCell ref="C77:F77"/>
    <mergeCell ref="I77:J77"/>
    <mergeCell ref="C78:F78"/>
    <mergeCell ref="I78:J78"/>
    <mergeCell ref="I62:J62"/>
    <mergeCell ref="C63:G63"/>
    <mergeCell ref="I63:J63"/>
    <mergeCell ref="F53:G53"/>
    <mergeCell ref="I53:J53"/>
    <mergeCell ref="B56:B59"/>
    <mergeCell ref="C56:E56"/>
    <mergeCell ref="F56:G56"/>
    <mergeCell ref="I56:J56"/>
    <mergeCell ref="C57:E59"/>
    <mergeCell ref="F57:G57"/>
    <mergeCell ref="I57:J57"/>
    <mergeCell ref="F58:G58"/>
    <mergeCell ref="N48:O48"/>
    <mergeCell ref="P48:Q48"/>
    <mergeCell ref="B49:J49"/>
    <mergeCell ref="B50:B53"/>
    <mergeCell ref="C50:E50"/>
    <mergeCell ref="F50:G50"/>
    <mergeCell ref="I50:J50"/>
    <mergeCell ref="C51:E53"/>
    <mergeCell ref="F51:G51"/>
    <mergeCell ref="I51:J51"/>
    <mergeCell ref="F52:G52"/>
    <mergeCell ref="I52:J52"/>
    <mergeCell ref="W45:W46"/>
    <mergeCell ref="H46:I46"/>
    <mergeCell ref="J46:K46"/>
    <mergeCell ref="L46:M46"/>
    <mergeCell ref="N46:O46"/>
    <mergeCell ref="P46:Q46"/>
    <mergeCell ref="B43:W43"/>
    <mergeCell ref="B44:B48"/>
    <mergeCell ref="H44:I44"/>
    <mergeCell ref="J44:K44"/>
    <mergeCell ref="L44:M44"/>
    <mergeCell ref="N44:O44"/>
    <mergeCell ref="P44:Q44"/>
    <mergeCell ref="H45:I45"/>
    <mergeCell ref="J45:K45"/>
    <mergeCell ref="L45:M45"/>
    <mergeCell ref="H47:I47"/>
    <mergeCell ref="J47:K47"/>
    <mergeCell ref="L47:M47"/>
    <mergeCell ref="N47:O47"/>
    <mergeCell ref="P47:Q47"/>
    <mergeCell ref="H48:I48"/>
    <mergeCell ref="J48:K48"/>
    <mergeCell ref="L48:M48"/>
    <mergeCell ref="N35:N37"/>
    <mergeCell ref="K41:L41"/>
    <mergeCell ref="J32:J34"/>
    <mergeCell ref="K32:K34"/>
    <mergeCell ref="L32:L34"/>
    <mergeCell ref="M32:M34"/>
    <mergeCell ref="N32:N34"/>
    <mergeCell ref="N45:O45"/>
    <mergeCell ref="P45:Q45"/>
    <mergeCell ref="N29:N31"/>
    <mergeCell ref="C32:C34"/>
    <mergeCell ref="D32:D34"/>
    <mergeCell ref="E32:E34"/>
    <mergeCell ref="F32:F34"/>
    <mergeCell ref="G32:G34"/>
    <mergeCell ref="H28:I28"/>
    <mergeCell ref="C29:C31"/>
    <mergeCell ref="D29:D31"/>
    <mergeCell ref="E29:E31"/>
    <mergeCell ref="F29:F31"/>
    <mergeCell ref="G29:G31"/>
    <mergeCell ref="C35:C37"/>
    <mergeCell ref="D35:D37"/>
    <mergeCell ref="E35:E37"/>
    <mergeCell ref="F35:F37"/>
    <mergeCell ref="J29:J31"/>
    <mergeCell ref="K29:K31"/>
    <mergeCell ref="L29:L31"/>
    <mergeCell ref="M29:M31"/>
    <mergeCell ref="J35:J37"/>
    <mergeCell ref="K35:K37"/>
    <mergeCell ref="L35:L37"/>
    <mergeCell ref="M35:M37"/>
    <mergeCell ref="G35:G37"/>
    <mergeCell ref="C18:D18"/>
    <mergeCell ref="B19:E19"/>
    <mergeCell ref="C20:E20"/>
    <mergeCell ref="C21:E21"/>
    <mergeCell ref="C22:E22"/>
    <mergeCell ref="B24:B26"/>
    <mergeCell ref="C24:D24"/>
    <mergeCell ref="C25:D25"/>
    <mergeCell ref="C26:D26"/>
    <mergeCell ref="C9:G9"/>
    <mergeCell ref="C10:G10"/>
    <mergeCell ref="C11:G11"/>
    <mergeCell ref="C12:G12"/>
    <mergeCell ref="B15:B17"/>
    <mergeCell ref="C15:F15"/>
    <mergeCell ref="C16:F17"/>
    <mergeCell ref="G16:G17"/>
    <mergeCell ref="B1:J1"/>
    <mergeCell ref="B2:J2"/>
    <mergeCell ref="B3:J3"/>
    <mergeCell ref="C6:G6"/>
    <mergeCell ref="C7:G7"/>
    <mergeCell ref="C8:G8"/>
  </mergeCells>
  <conditionalFormatting sqref="G27 G41:G42 G18 G16 G20:G21 G23:G25">
    <cfRule type="cellIs" dxfId="34" priority="34" operator="equal">
      <formula>"NO CUMPLE"</formula>
    </cfRule>
    <cfRule type="cellIs" dxfId="33" priority="35" operator="equal">
      <formula>"CUMPLE"</formula>
    </cfRule>
  </conditionalFormatting>
  <conditionalFormatting sqref="H71:H72 H76:H80 H84">
    <cfRule type="cellIs" dxfId="32" priority="19" operator="equal">
      <formula>TRUE</formula>
    </cfRule>
    <cfRule type="cellIs" dxfId="31" priority="20" operator="equal">
      <formula>TRUE</formula>
    </cfRule>
    <cfRule type="cellIs" dxfId="30" priority="21" operator="equal">
      <formula>"VERDADERO="</formula>
    </cfRule>
  </conditionalFormatting>
  <conditionalFormatting sqref="H89">
    <cfRule type="cellIs" dxfId="29" priority="18" operator="equal">
      <formula>TRUE</formula>
    </cfRule>
  </conditionalFormatting>
  <conditionalFormatting sqref="W45 W47:W48">
    <cfRule type="cellIs" dxfId="28" priority="31" operator="equal">
      <formula>TRUE</formula>
    </cfRule>
    <cfRule type="cellIs" dxfId="27" priority="32" operator="equal">
      <formula>TRUE</formula>
    </cfRule>
    <cfRule type="cellIs" dxfId="26" priority="33" operator="equal">
      <formula>"VERDADERO="</formula>
    </cfRule>
  </conditionalFormatting>
  <conditionalFormatting sqref="H51:H53">
    <cfRule type="cellIs" dxfId="25" priority="28" operator="equal">
      <formula>TRUE</formula>
    </cfRule>
    <cfRule type="cellIs" dxfId="24" priority="29" operator="equal">
      <formula>TRUE</formula>
    </cfRule>
    <cfRule type="cellIs" dxfId="23" priority="30" operator="equal">
      <formula>"VERDADERO="</formula>
    </cfRule>
  </conditionalFormatting>
  <conditionalFormatting sqref="H57:H59">
    <cfRule type="cellIs" dxfId="22" priority="25" operator="equal">
      <formula>TRUE</formula>
    </cfRule>
    <cfRule type="cellIs" dxfId="21" priority="26" operator="equal">
      <formula>TRUE</formula>
    </cfRule>
    <cfRule type="cellIs" dxfId="20" priority="27" operator="equal">
      <formula>"VERDADERO="</formula>
    </cfRule>
  </conditionalFormatting>
  <conditionalFormatting sqref="H63">
    <cfRule type="cellIs" dxfId="19" priority="22" operator="equal">
      <formula>TRUE</formula>
    </cfRule>
    <cfRule type="cellIs" dxfId="18" priority="23" operator="equal">
      <formula>TRUE</formula>
    </cfRule>
    <cfRule type="cellIs" dxfId="17" priority="24" operator="equal">
      <formula>"VERDADERO="</formula>
    </cfRule>
  </conditionalFormatting>
  <conditionalFormatting sqref="R45:R48 G29 G32 G35 L29 N29 N32 N35 L32 L35 H29:H37">
    <cfRule type="cellIs" dxfId="16" priority="17" operator="equal">
      <formula>TRUE</formula>
    </cfRule>
  </conditionalFormatting>
  <conditionalFormatting sqref="T45:T48">
    <cfRule type="cellIs" dxfId="15" priority="16" operator="equal">
      <formula>TRUE</formula>
    </cfRule>
  </conditionalFormatting>
  <conditionalFormatting sqref="T45:T48 L29:L40">
    <cfRule type="cellIs" dxfId="14" priority="15" operator="equal">
      <formula>TRUE</formula>
    </cfRule>
  </conditionalFormatting>
  <conditionalFormatting sqref="V45:V48">
    <cfRule type="cellIs" dxfId="13" priority="14" operator="equal">
      <formula>TRUE</formula>
    </cfRule>
  </conditionalFormatting>
  <conditionalFormatting sqref="E25:E26">
    <cfRule type="cellIs" dxfId="12" priority="13" operator="equal">
      <formula>TRUE</formula>
    </cfRule>
  </conditionalFormatting>
  <conditionalFormatting sqref="G15">
    <cfRule type="expression" dxfId="11" priority="11">
      <formula>G15="HABILITADO"</formula>
    </cfRule>
    <cfRule type="cellIs" dxfId="10" priority="12" operator="equal">
      <formula>HABILITADO</formula>
    </cfRule>
  </conditionalFormatting>
  <conditionalFormatting sqref="I20">
    <cfRule type="cellIs" dxfId="9" priority="10" operator="equal">
      <formula>TRUE</formula>
    </cfRule>
  </conditionalFormatting>
  <conditionalFormatting sqref="I21">
    <cfRule type="cellIs" dxfId="8" priority="9" operator="equal">
      <formula>TRUE</formula>
    </cfRule>
  </conditionalFormatting>
  <conditionalFormatting sqref="K20">
    <cfRule type="cellIs" dxfId="7" priority="8" operator="equal">
      <formula>TRUE</formula>
    </cfRule>
  </conditionalFormatting>
  <conditionalFormatting sqref="K21">
    <cfRule type="cellIs" dxfId="6" priority="7" operator="equal">
      <formula>TRUE</formula>
    </cfRule>
  </conditionalFormatting>
  <conditionalFormatting sqref="G22">
    <cfRule type="cellIs" dxfId="5" priority="5" operator="equal">
      <formula>"NO CUMPLE"</formula>
    </cfRule>
    <cfRule type="cellIs" dxfId="4" priority="6" operator="equal">
      <formula>"CUMPLE"</formula>
    </cfRule>
  </conditionalFormatting>
  <conditionalFormatting sqref="I22">
    <cfRule type="cellIs" dxfId="3" priority="4" operator="equal">
      <formula>TRUE</formula>
    </cfRule>
  </conditionalFormatting>
  <conditionalFormatting sqref="K22">
    <cfRule type="cellIs" dxfId="2" priority="3" operator="equal">
      <formula>TRUE</formula>
    </cfRule>
  </conditionalFormatting>
  <conditionalFormatting sqref="G38">
    <cfRule type="cellIs" dxfId="1" priority="2" operator="equal">
      <formula>TRUE</formula>
    </cfRule>
  </conditionalFormatting>
  <conditionalFormatting sqref="H38:H40">
    <cfRule type="cellIs" dxfId="0" priority="1" operator="equal">
      <formula>TRUE</formula>
    </cfRule>
  </conditionalFormatting>
  <dataValidations count="4">
    <dataValidation type="list" allowBlank="1" showInputMessage="1" showErrorMessage="1" sqref="H45:Q48" xr:uid="{85E76D66-C1AE-4573-828E-BC09D5339726}">
      <formula1>Componentes</formula1>
    </dataValidation>
    <dataValidation type="custom" allowBlank="1" showInputMessage="1" showErrorMessage="1" sqref="H29 H35 H32 H38" xr:uid="{E20C7827-943A-4F1A-A037-241FD0E9A55B}">
      <formula1>G29=TRUE</formula1>
    </dataValidation>
    <dataValidation type="custom" allowBlank="1" showInputMessage="1" showErrorMessage="1" sqref="H30 H36 H33 H39" xr:uid="{6C6D01CB-95C3-448F-B77A-876B3ED0F95E}">
      <formula1>G29=TRUE</formula1>
    </dataValidation>
    <dataValidation type="custom" allowBlank="1" showInputMessage="1" showErrorMessage="1" sqref="H31 H34 H37 H40" xr:uid="{5E2A9F28-7561-457F-ADB0-1C4ADE5476B0}">
      <formula1>G29=TRUE</formula1>
    </dataValidation>
  </dataValidations>
  <hyperlinks>
    <hyperlink ref="C10" r:id="rId1" xr:uid="{1F58A9D1-4F35-45F3-BE96-444580236571}"/>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7EF30-DDBB-4907-BA00-BD01B909E319}">
  <sheetPr codeName="Hoja2"/>
  <dimension ref="A1:E15"/>
  <sheetViews>
    <sheetView zoomScale="89" zoomScaleNormal="89" workbookViewId="0">
      <pane xSplit="5" ySplit="2" topLeftCell="F15" activePane="bottomRight" state="frozen"/>
      <selection pane="topRight" activeCell="F1" sqref="F1"/>
      <selection pane="bottomLeft" activeCell="A3" sqref="A3"/>
      <selection pane="bottomRight" activeCell="A15" sqref="A15"/>
    </sheetView>
  </sheetViews>
  <sheetFormatPr baseColWidth="10" defaultColWidth="9.33203125" defaultRowHeight="14.4" x14ac:dyDescent="0.3"/>
  <cols>
    <col min="1" max="1" width="80.6640625" style="117" customWidth="1"/>
    <col min="2" max="2" width="21.44140625" customWidth="1"/>
    <col min="3" max="3" width="21.6640625" customWidth="1"/>
    <col min="4" max="4" width="24.5546875" customWidth="1"/>
    <col min="5" max="5" width="39" customWidth="1"/>
  </cols>
  <sheetData>
    <row r="1" spans="1:5" ht="24" customHeight="1" x14ac:dyDescent="0.3">
      <c r="A1" s="474" t="s">
        <v>293</v>
      </c>
      <c r="B1" s="474"/>
      <c r="C1" s="474"/>
      <c r="D1" s="474"/>
      <c r="E1" s="474"/>
    </row>
    <row r="2" spans="1:5" ht="22.5" customHeight="1" x14ac:dyDescent="0.3">
      <c r="A2" s="97" t="s">
        <v>294</v>
      </c>
      <c r="B2" s="97" t="s">
        <v>159</v>
      </c>
      <c r="C2" s="97" t="s">
        <v>295</v>
      </c>
      <c r="D2" s="97" t="s">
        <v>296</v>
      </c>
      <c r="E2" s="97" t="s">
        <v>297</v>
      </c>
    </row>
    <row r="3" spans="1:5" ht="264" customHeight="1" x14ac:dyDescent="0.3">
      <c r="A3" s="112" t="s">
        <v>298</v>
      </c>
      <c r="B3" s="98"/>
      <c r="C3" s="98"/>
      <c r="D3" s="98"/>
      <c r="E3" s="98"/>
    </row>
    <row r="4" spans="1:5" ht="138.75" customHeight="1" x14ac:dyDescent="0.3">
      <c r="A4" s="112" t="s">
        <v>299</v>
      </c>
      <c r="B4" s="98"/>
      <c r="C4" s="98"/>
      <c r="D4" s="98"/>
      <c r="E4" s="98"/>
    </row>
    <row r="5" spans="1:5" ht="104.25" customHeight="1" x14ac:dyDescent="0.3">
      <c r="A5" s="112" t="s">
        <v>300</v>
      </c>
      <c r="B5" s="98"/>
      <c r="C5" s="98"/>
      <c r="D5" s="98"/>
      <c r="E5" s="98"/>
    </row>
    <row r="6" spans="1:5" ht="264" customHeight="1" x14ac:dyDescent="0.3">
      <c r="A6" s="112" t="s">
        <v>301</v>
      </c>
      <c r="B6" s="98"/>
      <c r="C6" s="98"/>
      <c r="D6" s="98"/>
      <c r="E6" s="98"/>
    </row>
    <row r="7" spans="1:5" ht="264" customHeight="1" x14ac:dyDescent="0.3">
      <c r="A7" s="113" t="s">
        <v>302</v>
      </c>
      <c r="B7" s="99"/>
      <c r="C7" s="99"/>
      <c r="D7" s="99"/>
      <c r="E7" s="99"/>
    </row>
    <row r="8" spans="1:5" ht="264" customHeight="1" x14ac:dyDescent="0.3">
      <c r="A8" s="114" t="s">
        <v>303</v>
      </c>
      <c r="B8" s="99"/>
      <c r="C8" s="99"/>
      <c r="D8" s="99"/>
      <c r="E8" s="99"/>
    </row>
    <row r="9" spans="1:5" ht="117" customHeight="1" x14ac:dyDescent="0.3">
      <c r="A9" s="115" t="s">
        <v>45</v>
      </c>
      <c r="B9" s="100" t="s">
        <v>159</v>
      </c>
      <c r="C9" s="100" t="s">
        <v>295</v>
      </c>
      <c r="D9" s="100" t="s">
        <v>296</v>
      </c>
      <c r="E9" s="100" t="s">
        <v>297</v>
      </c>
    </row>
    <row r="10" spans="1:5" ht="264" customHeight="1" x14ac:dyDescent="0.3">
      <c r="A10" s="113" t="s">
        <v>304</v>
      </c>
      <c r="B10" s="99"/>
      <c r="C10" s="99"/>
      <c r="D10" s="99"/>
      <c r="E10" s="99"/>
    </row>
    <row r="11" spans="1:5" ht="29.25" customHeight="1" x14ac:dyDescent="0.3">
      <c r="A11" s="115" t="s">
        <v>45</v>
      </c>
      <c r="B11" s="100" t="s">
        <v>159</v>
      </c>
      <c r="C11" s="100" t="s">
        <v>295</v>
      </c>
      <c r="D11" s="100" t="s">
        <v>296</v>
      </c>
      <c r="E11" s="100" t="s">
        <v>297</v>
      </c>
    </row>
    <row r="12" spans="1:5" ht="264" customHeight="1" x14ac:dyDescent="0.3">
      <c r="A12" s="114" t="s">
        <v>305</v>
      </c>
      <c r="B12" s="99"/>
      <c r="C12" s="99"/>
      <c r="D12" s="99"/>
      <c r="E12" s="99"/>
    </row>
    <row r="13" spans="1:5" ht="17.25" customHeight="1" x14ac:dyDescent="0.3">
      <c r="A13" s="116" t="s">
        <v>40</v>
      </c>
      <c r="B13" s="100" t="s">
        <v>159</v>
      </c>
      <c r="C13" s="100" t="s">
        <v>295</v>
      </c>
      <c r="D13" s="100" t="s">
        <v>296</v>
      </c>
      <c r="E13" s="100" t="s">
        <v>297</v>
      </c>
    </row>
    <row r="14" spans="1:5" ht="264" customHeight="1" x14ac:dyDescent="0.3">
      <c r="A14" s="113" t="s">
        <v>306</v>
      </c>
      <c r="B14" s="99"/>
      <c r="C14" s="99"/>
      <c r="D14" s="99"/>
      <c r="E14" s="99"/>
    </row>
    <row r="15" spans="1:5" ht="264" customHeight="1" x14ac:dyDescent="0.3">
      <c r="A15" s="113" t="s">
        <v>307</v>
      </c>
      <c r="B15" s="99"/>
      <c r="C15" s="99"/>
      <c r="D15" s="99"/>
      <c r="E15" s="99"/>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Principal</vt:lpstr>
      <vt:lpstr>1. ARIA PSW SAS</vt:lpstr>
      <vt:lpstr>Configuración</vt:lpstr>
      <vt:lpstr>2. UT CUANTICO-AGATA</vt:lpstr>
      <vt:lpstr>3. UT EY ASESOFTWARE</vt:lpstr>
      <vt:lpstr>4. UT PORTAL TRANSACCIONAL</vt:lpstr>
      <vt:lpstr>5. UT IMINTEMPO SG</vt:lpstr>
      <vt:lpstr>6. SOFTGIC SAS</vt:lpstr>
      <vt:lpstr>Check list habilitantes </vt:lpstr>
      <vt:lpstr>Componentes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Juan Camilo Parra Rojas</cp:lastModifiedBy>
  <cp:revision/>
  <dcterms:created xsi:type="dcterms:W3CDTF">2025-06-13T17:11:41Z</dcterms:created>
  <dcterms:modified xsi:type="dcterms:W3CDTF">2025-08-20T19:18:41Z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1d363c2-bc6a-4ed6-a6e0-b9259d7e39c7_Enabled">
    <vt:lpwstr>true</vt:lpwstr>
  </property>
  <property fmtid="{D5CDD505-2E9C-101B-9397-08002B2CF9AE}" pid="3" name="MSIP_Label_61d363c2-bc6a-4ed6-a6e0-b9259d7e39c7_SetDate">
    <vt:lpwstr>2025-07-30T19:53:10Z</vt:lpwstr>
  </property>
  <property fmtid="{D5CDD505-2E9C-101B-9397-08002B2CF9AE}" pid="4" name="MSIP_Label_61d363c2-bc6a-4ed6-a6e0-b9259d7e39c7_Method">
    <vt:lpwstr>Privileged</vt:lpwstr>
  </property>
  <property fmtid="{D5CDD505-2E9C-101B-9397-08002B2CF9AE}" pid="5" name="MSIP_Label_61d363c2-bc6a-4ed6-a6e0-b9259d7e39c7_Name">
    <vt:lpwstr>InfoPublica</vt:lpwstr>
  </property>
  <property fmtid="{D5CDD505-2E9C-101B-9397-08002B2CF9AE}" pid="6" name="MSIP_Label_61d363c2-bc6a-4ed6-a6e0-b9259d7e39c7_SiteId">
    <vt:lpwstr>f351a7cb-f94a-4df0-9627-ae030ccef7c4</vt:lpwstr>
  </property>
  <property fmtid="{D5CDD505-2E9C-101B-9397-08002B2CF9AE}" pid="7" name="MSIP_Label_61d363c2-bc6a-4ed6-a6e0-b9259d7e39c7_ActionId">
    <vt:lpwstr>fd038432-d059-46e3-bdc7-1e625c3a0d5b</vt:lpwstr>
  </property>
  <property fmtid="{D5CDD505-2E9C-101B-9397-08002B2CF9AE}" pid="8" name="MSIP_Label_61d363c2-bc6a-4ed6-a6e0-b9259d7e39c7_ContentBits">
    <vt:lpwstr>0</vt:lpwstr>
  </property>
  <property fmtid="{D5CDD505-2E9C-101B-9397-08002B2CF9AE}" pid="9" name="MSIP_Label_61d363c2-bc6a-4ed6-a6e0-b9259d7e39c7_Tag">
    <vt:lpwstr>10, 0, 1, 1</vt:lpwstr>
  </property>
</Properties>
</file>