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miquito\Desktop\Fundación\Mantenimiento Muralla Fundacion\"/>
    </mc:Choice>
  </mc:AlternateContent>
  <xr:revisionPtr revIDLastSave="0" documentId="13_ncr:1_{C0BC5481-4AD1-4398-949B-4D7D3BA24913}" xr6:coauthVersionLast="47" xr6:coauthVersionMax="47" xr10:uidLastSave="{00000000-0000-0000-0000-000000000000}"/>
  <bookViews>
    <workbookView xWindow="11520" yWindow="0" windowWidth="11520" windowHeight="12504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L4" i="1"/>
  <c r="L5" i="1"/>
  <c r="L6" i="1"/>
  <c r="L7" i="1"/>
  <c r="L8" i="1"/>
  <c r="L9" i="1"/>
  <c r="L10" i="1"/>
  <c r="L11" i="1"/>
  <c r="L12" i="1"/>
  <c r="L13" i="1"/>
  <c r="L14" i="1"/>
  <c r="L3" i="1"/>
  <c r="F4" i="1"/>
  <c r="G4" i="1" s="1"/>
  <c r="F5" i="1"/>
  <c r="H5" i="1" s="1"/>
  <c r="F6" i="1"/>
  <c r="F7" i="1"/>
  <c r="G7" i="1" s="1"/>
  <c r="F8" i="1"/>
  <c r="H8" i="1" s="1"/>
  <c r="F9" i="1"/>
  <c r="G9" i="1" s="1"/>
  <c r="F10" i="1"/>
  <c r="G10" i="1" s="1"/>
  <c r="F11" i="1"/>
  <c r="H11" i="1" s="1"/>
  <c r="F12" i="1"/>
  <c r="G12" i="1" s="1"/>
  <c r="F14" i="1"/>
  <c r="H14" i="1" s="1"/>
  <c r="F3" i="1"/>
  <c r="G3" i="1" s="1"/>
  <c r="G8" i="1" l="1"/>
  <c r="G5" i="1"/>
  <c r="G14" i="1"/>
  <c r="G11" i="1"/>
  <c r="I11" i="1" s="1"/>
  <c r="H3" i="1"/>
  <c r="I3" i="1" s="1"/>
  <c r="H6" i="1"/>
  <c r="H12" i="1"/>
  <c r="I12" i="1" s="1"/>
  <c r="I10" i="1"/>
  <c r="H9" i="1"/>
  <c r="I9" i="1" s="1"/>
  <c r="H7" i="1"/>
  <c r="I7" i="1" s="1"/>
  <c r="G6" i="1"/>
  <c r="I6" i="1" s="1"/>
  <c r="H4" i="1"/>
  <c r="I4" i="1" s="1"/>
  <c r="I14" i="1"/>
  <c r="H10" i="1"/>
  <c r="I5" i="1"/>
  <c r="I8" i="1"/>
  <c r="G13" i="1"/>
  <c r="H13" i="1"/>
  <c r="F15" i="1"/>
  <c r="I13" i="1" l="1"/>
  <c r="F17" i="1"/>
  <c r="F16" i="1"/>
  <c r="F19" i="1"/>
  <c r="F18" i="1"/>
  <c r="F20" i="1" s="1"/>
  <c r="F21" i="1" l="1"/>
</calcChain>
</file>

<file path=xl/sharedStrings.xml><?xml version="1.0" encoding="utf-8"?>
<sst xmlns="http://schemas.openxmlformats.org/spreadsheetml/2006/main" count="53" uniqueCount="45">
  <si>
    <r>
      <rPr>
        <b/>
        <sz val="11"/>
        <rFont val="Calibri"/>
        <family val="2"/>
      </rPr>
      <t>MANTENIMIENTO PREVENTIVO Y CORRECTIVO DE TRAMOS CRITICOS DEL SISTEMA DE MITIGACIÓN DE INUNDACIÓN EN EL RIO FUNDACION CON GEOCONTENEDORES EN JURISDICCION DEL MUNICIPIO DE FUNDACIÓN-MAGDALENA</t>
    </r>
  </si>
  <si>
    <r>
      <rPr>
        <b/>
        <sz val="11"/>
        <rFont val="Calibri"/>
        <family val="2"/>
      </rPr>
      <t>ITEM</t>
    </r>
  </si>
  <si>
    <r>
      <rPr>
        <b/>
        <sz val="11"/>
        <rFont val="Calibri"/>
        <family val="2"/>
      </rPr>
      <t>DESCRIPCION</t>
    </r>
  </si>
  <si>
    <r>
      <rPr>
        <b/>
        <sz val="11"/>
        <rFont val="Calibri"/>
        <family val="2"/>
      </rPr>
      <t>CANTIDAD</t>
    </r>
  </si>
  <si>
    <r>
      <rPr>
        <b/>
        <sz val="11"/>
        <rFont val="Calibri"/>
        <family val="2"/>
      </rPr>
      <t>UNIDAD</t>
    </r>
  </si>
  <si>
    <r>
      <rPr>
        <b/>
        <sz val="11"/>
        <rFont val="Calibri"/>
        <family val="2"/>
      </rPr>
      <t>VR. UNITARIO</t>
    </r>
  </si>
  <si>
    <r>
      <rPr>
        <b/>
        <sz val="11"/>
        <rFont val="Calibri"/>
        <family val="2"/>
      </rPr>
      <t>VR. TOTAL</t>
    </r>
  </si>
  <si>
    <r>
      <rPr>
        <sz val="11"/>
        <rFont val="Calibri"/>
        <family val="2"/>
      </rPr>
      <t>Localización, Trazado y replanteo</t>
    </r>
  </si>
  <si>
    <r>
      <rPr>
        <sz val="11"/>
        <rFont val="Calibri"/>
        <family val="2"/>
      </rPr>
      <t>ML</t>
    </r>
  </si>
  <si>
    <r>
      <rPr>
        <sz val="11"/>
        <rFont val="Calibri"/>
        <family val="2"/>
      </rPr>
      <t>$ 4.520,00</t>
    </r>
  </si>
  <si>
    <r>
      <rPr>
        <sz val="11"/>
        <rFont val="Calibri"/>
        <family val="2"/>
      </rPr>
      <t>Mantenimiento  de  Geotextil  Tejido  de  Poliéster,  resistencia método  tira  ancha  de  40  KN/M  -  C3:C14Incluye:  Relleno  con material proveniente de la excavación, formaleteria y costuras</t>
    </r>
  </si>
  <si>
    <r>
      <rPr>
        <sz val="11"/>
        <rFont val="Calibri"/>
        <family val="2"/>
      </rPr>
      <t>M3</t>
    </r>
  </si>
  <si>
    <r>
      <rPr>
        <sz val="11"/>
        <rFont val="Calibri"/>
        <family val="2"/>
      </rPr>
      <t>$ 32.817,00</t>
    </r>
  </si>
  <si>
    <r>
      <rPr>
        <sz val="11"/>
        <rFont val="Calibri"/>
        <family val="2"/>
      </rPr>
      <t>Conformación de dique ataguia para encauzamiento temporal de corriente. Incluye: Repaleo y manejo de aguas</t>
    </r>
  </si>
  <si>
    <r>
      <rPr>
        <sz val="11"/>
        <rFont val="Calibri"/>
        <family val="2"/>
      </rPr>
      <t>$ 3.200,00</t>
    </r>
  </si>
  <si>
    <r>
      <rPr>
        <sz val="11"/>
        <rFont val="Calibri"/>
        <family val="2"/>
      </rPr>
      <t>Reemplazo de Geotextil Tejido de Poliéster, resistencia método tira   ancha   de   40   KN/m,   ensamblado   insitu   con   tensores internos en geotextil de poliester.Incluye: Relleno con material proveniente de la excavación, formaleteria y costuras</t>
    </r>
  </si>
  <si>
    <r>
      <rPr>
        <sz val="11"/>
        <rFont val="Calibri"/>
        <family val="2"/>
      </rPr>
      <t>$ 355.580,00</t>
    </r>
  </si>
  <si>
    <r>
      <rPr>
        <sz val="11"/>
        <rFont val="Calibri"/>
        <family val="2"/>
      </rPr>
      <t>Mantenimiento  de  Geotextil  Tejido  de  Poliéster,  resistencia método tira ancha de 40 KN/M - Incluye: Relleno con material proveniente de la excavación, formaleteria y costuras</t>
    </r>
  </si>
  <si>
    <r>
      <rPr>
        <sz val="11"/>
        <rFont val="Calibri"/>
        <family val="2"/>
      </rPr>
      <t>$ 150.680,00</t>
    </r>
  </si>
  <si>
    <r>
      <rPr>
        <sz val="11"/>
        <rFont val="Calibri"/>
        <family val="2"/>
      </rPr>
      <t xml:space="preserve">Manto antisocavación ensamblado en geotextil de poliester de
</t>
    </r>
    <r>
      <rPr>
        <sz val="11"/>
        <rFont val="Calibri"/>
        <family val="2"/>
      </rPr>
      <t>89   KN/m.   Incluye:   Inyección   de   arena   proveniente   de   la excavación lastre inferior</t>
    </r>
  </si>
  <si>
    <r>
      <rPr>
        <sz val="11"/>
        <rFont val="Calibri"/>
        <family val="2"/>
      </rPr>
      <t>M2</t>
    </r>
  </si>
  <si>
    <r>
      <rPr>
        <sz val="11"/>
        <rFont val="Calibri"/>
        <family val="2"/>
      </rPr>
      <t>$ 25.140,00</t>
    </r>
  </si>
  <si>
    <r>
      <rPr>
        <sz val="11"/>
        <rFont val="Calibri"/>
        <family val="2"/>
      </rPr>
      <t xml:space="preserve">Geotextil Tejido de Poliéster, resistencia método tira ancha de
</t>
    </r>
    <r>
      <rPr>
        <sz val="11"/>
        <rFont val="Calibri"/>
        <family val="2"/>
      </rPr>
      <t>40 KN/m</t>
    </r>
  </si>
  <si>
    <r>
      <rPr>
        <sz val="11"/>
        <rFont val="Calibri"/>
        <family val="2"/>
      </rPr>
      <t>$ 3.150,00</t>
    </r>
  </si>
  <si>
    <r>
      <rPr>
        <sz val="11"/>
        <rFont val="Calibri"/>
        <family val="2"/>
      </rPr>
      <t xml:space="preserve">Instalación Manto para el Control de Erosión permanente, Tipo
</t>
    </r>
    <r>
      <rPr>
        <sz val="11"/>
        <rFont val="Calibri"/>
        <family val="2"/>
      </rPr>
      <t>TRM 50. Ensamblado en geotextil</t>
    </r>
  </si>
  <si>
    <r>
      <rPr>
        <sz val="11"/>
        <rFont val="Calibri"/>
        <family val="2"/>
      </rPr>
      <t>$ 954,00</t>
    </r>
  </si>
  <si>
    <r>
      <rPr>
        <sz val="11"/>
        <rFont val="Calibri"/>
        <family val="2"/>
      </rPr>
      <t>Sembrado de pasto Vetiver sobre</t>
    </r>
  </si>
  <si>
    <r>
      <rPr>
        <sz val="11"/>
        <rFont val="Calibri"/>
        <family val="2"/>
      </rPr>
      <t>$ 62.050,00</t>
    </r>
  </si>
  <si>
    <r>
      <rPr>
        <sz val="11"/>
        <rFont val="Calibri"/>
        <family val="2"/>
      </rPr>
      <t>Estabilización de taludes sistema VETIVER</t>
    </r>
  </si>
  <si>
    <r>
      <rPr>
        <sz val="11"/>
        <rFont val="Calibri"/>
        <family val="2"/>
      </rPr>
      <t>$ 11.020,00</t>
    </r>
  </si>
  <si>
    <r>
      <rPr>
        <sz val="11"/>
        <rFont val="Calibri"/>
        <family val="2"/>
      </rPr>
      <t>Plan de Manejo Ambiental</t>
    </r>
  </si>
  <si>
    <r>
      <rPr>
        <sz val="11"/>
        <rFont val="Calibri"/>
        <family val="2"/>
      </rPr>
      <t>UNIDAD</t>
    </r>
  </si>
  <si>
    <r>
      <rPr>
        <sz val="11"/>
        <rFont val="Calibri"/>
        <family val="2"/>
      </rPr>
      <t>Permiso ocupación de cauce</t>
    </r>
  </si>
  <si>
    <r>
      <rPr>
        <sz val="11"/>
        <rFont val="Calibri"/>
        <family val="2"/>
      </rPr>
      <t>$ 8.000.000,00</t>
    </r>
  </si>
  <si>
    <r>
      <rPr>
        <b/>
        <sz val="11"/>
        <rFont val="Calibri"/>
        <family val="2"/>
      </rPr>
      <t>COSTOS DIRECTOS</t>
    </r>
  </si>
  <si>
    <r>
      <rPr>
        <b/>
        <sz val="11"/>
        <rFont val="Calibri"/>
        <family val="2"/>
      </rPr>
      <t>ADMINISTRACIÓN</t>
    </r>
  </si>
  <si>
    <r>
      <rPr>
        <b/>
        <sz val="11"/>
        <rFont val="Calibri"/>
        <family val="2"/>
      </rPr>
      <t>IMPREVISTOS</t>
    </r>
  </si>
  <si>
    <r>
      <rPr>
        <b/>
        <sz val="11"/>
        <rFont val="Calibri"/>
        <family val="2"/>
      </rPr>
      <t>UTILIDADES</t>
    </r>
  </si>
  <si>
    <r>
      <rPr>
        <b/>
        <sz val="11"/>
        <rFont val="Calibri"/>
        <family val="2"/>
      </rPr>
      <t>TOTAL AIU</t>
    </r>
  </si>
  <si>
    <r>
      <rPr>
        <b/>
        <sz val="11"/>
        <rFont val="Calibri"/>
        <family val="2"/>
      </rPr>
      <t>IVA SOBRE UTILIDAD</t>
    </r>
  </si>
  <si>
    <r>
      <rPr>
        <b/>
        <sz val="11"/>
        <rFont val="Calibri"/>
        <family val="2"/>
      </rPr>
      <t>TOTAL</t>
    </r>
  </si>
  <si>
    <t xml:space="preserve"> NIT: 891780045-1</t>
  </si>
  <si>
    <t xml:space="preserve">JAVIER JOSE ROSADO MENDINUETA </t>
  </si>
  <si>
    <t>Secretario de Planeación e Infraestructura</t>
  </si>
  <si>
    <t>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</si>
</sst>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0"/>
      <color rgb="FF000000"/>
      <name val="Times New Roman"/>
      <charset val="204"/>
    </font>
    <font>
      <b/>
      <sz val="11"/>
      <name val="Calibri"/>
    </font>
    <font>
      <sz val="11"/>
      <color rgb="FF000000"/>
      <name val="Calibri"/>
      <family val="2"/>
    </font>
    <font>
      <sz val="11"/>
      <name val="Calibri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2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2"/>
    </xf>
    <xf numFmtId="1" fontId="2" fillId="0" borderId="3" xfId="0" applyNumberFormat="1" applyFont="1" applyBorder="1" applyAlignment="1">
      <alignment horizontal="center" vertical="top" shrinkToFi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/>
    </xf>
    <xf numFmtId="1" fontId="2" fillId="0" borderId="3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0" fillId="0" borderId="3" xfId="0" applyBorder="1" applyAlignment="1">
      <alignment horizontal="left" vertical="top" wrapText="1"/>
    </xf>
    <xf numFmtId="9" fontId="2" fillId="0" borderId="3" xfId="0" applyNumberFormat="1" applyFont="1" applyBorder="1" applyAlignment="1">
      <alignment horizontal="center" vertical="top" shrinkToFit="1"/>
    </xf>
    <xf numFmtId="9" fontId="4" fillId="0" borderId="3" xfId="0" applyNumberFormat="1" applyFont="1" applyBorder="1" applyAlignment="1">
      <alignment horizontal="center" vertical="top" shrinkToFit="1"/>
    </xf>
    <xf numFmtId="0" fontId="1" fillId="0" borderId="4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right" vertical="top" wrapText="1"/>
    </xf>
    <xf numFmtId="0" fontId="1" fillId="2" borderId="4" xfId="0" applyFont="1" applyFill="1" applyBorder="1" applyAlignment="1">
      <alignment horizontal="right" vertical="top" wrapText="1"/>
    </xf>
    <xf numFmtId="0" fontId="1" fillId="2" borderId="5" xfId="0" applyFont="1" applyFill="1" applyBorder="1" applyAlignment="1">
      <alignment horizontal="right" vertical="top" wrapText="1"/>
    </xf>
    <xf numFmtId="0" fontId="1" fillId="2" borderId="6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3" fillId="0" borderId="3" xfId="1" applyFont="1" applyBorder="1" applyAlignment="1">
      <alignment horizontal="right" vertical="top" wrapText="1"/>
    </xf>
    <xf numFmtId="44" fontId="1" fillId="0" borderId="3" xfId="0" applyNumberFormat="1" applyFont="1" applyBorder="1" applyAlignment="1">
      <alignment horizontal="right" vertical="top" wrapText="1"/>
    </xf>
    <xf numFmtId="44" fontId="1" fillId="2" borderId="3" xfId="0" applyNumberFormat="1" applyFont="1" applyFill="1" applyBorder="1" applyAlignment="1">
      <alignment horizontal="right" vertical="top" wrapText="1"/>
    </xf>
    <xf numFmtId="44" fontId="4" fillId="0" borderId="0" xfId="1" applyFont="1" applyAlignment="1">
      <alignment horizontal="left" vertical="center"/>
    </xf>
    <xf numFmtId="44" fontId="0" fillId="0" borderId="0" xfId="1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876300</xdr:colOff>
      <xdr:row>0</xdr:row>
      <xdr:rowOff>411480</xdr:rowOff>
    </xdr:from>
    <xdr:to>
      <xdr:col>0</xdr:col>
      <xdr:colOff>1485900</xdr:colOff>
      <xdr:row>1</xdr:row>
      <xdr:rowOff>68580</xdr:rowOff>
    </xdr:to>
    <xdr:pic>
      <xdr:nvPicPr>
        <xdr:cNvPr id="3" name="image5.png">
          <a:extLst>
            <a:ext uri="{FF2B5EF4-FFF2-40B4-BE49-F238E27FC236}">
              <a16:creationId xmlns:a16="http://schemas.microsoft.com/office/drawing/2014/main" id="{4FC26CF8-5A49-A74A-FB6D-F1A1C4FB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64" t="22620" r="9566" b="19048"/>
        <a:stretch>
          <a:fillRect/>
        </a:stretch>
      </xdr:blipFill>
      <xdr:spPr bwMode="auto">
        <a:xfrm>
          <a:off x="1348740" y="411480"/>
          <a:ext cx="6096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3006090</xdr:colOff>
      <xdr:row>0</xdr:row>
      <xdr:rowOff>689610</xdr:rowOff>
    </xdr:from>
    <xdr:to>
      <xdr:col>1</xdr:col>
      <xdr:colOff>3006090</xdr:colOff>
      <xdr:row>2</xdr:row>
      <xdr:rowOff>76200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10D8B65C-E2CB-5DEA-D5DB-44082846FF66}"/>
            </a:ext>
          </a:extLst>
        </xdr:cNvPr>
        <xdr:cNvCxnSpPr/>
      </xdr:nvCxnSpPr>
      <xdr:spPr>
        <a:xfrm>
          <a:off x="2190750" y="217170"/>
          <a:ext cx="0" cy="39243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134472</xdr:colOff>
      <xdr:row>0</xdr:row>
      <xdr:rowOff>152401</xdr:rowOff>
    </xdr:from>
    <xdr:to>
      <xdr:col>5</xdr:col>
      <xdr:colOff>1225178</xdr:colOff>
      <xdr:row>0</xdr:row>
      <xdr:rowOff>555813</xdr:rowOff>
    </xdr:to>
    <xdr:pic>
      <xdr:nvPicPr>
        <xdr:cNvPr id="5" name="image2.png" descr="Imagen que contiene computer, computadora, oscuro, luz">
          <a:extLst>
            <a:ext uri="{FF2B5EF4-FFF2-40B4-BE49-F238E27FC236}">
              <a16:creationId xmlns:a16="http://schemas.microsoft.com/office/drawing/2014/main" id="{FC0C185E-2D0C-49B4-8435-1FCC126BC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524" t="1421" r="34254" b="91478"/>
        <a:stretch>
          <a:fillRect/>
        </a:stretch>
      </xdr:blipFill>
      <xdr:spPr bwMode="auto">
        <a:xfrm>
          <a:off x="8444754" y="152401"/>
          <a:ext cx="1090706" cy="403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134470</xdr:colOff>
      <xdr:row>0</xdr:row>
      <xdr:rowOff>254597</xdr:rowOff>
    </xdr:from>
    <xdr:to>
      <xdr:col>0</xdr:col>
      <xdr:colOff>744070</xdr:colOff>
      <xdr:row>0</xdr:row>
      <xdr:rowOff>713702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994FD9-5DAB-70CE-A498-5F22ADA122C8}"/>
            </a:ext>
          </a:extLst>
        </xdr:cNvPr>
        <xdr:cNvPicPr/>
      </xdr:nvPicPr>
      <xdr:blipFill>
        <a:blip xmlns:r="http://schemas.openxmlformats.org/officeDocument/2006/relationships" r:embed="rId1"/>
        <a:srcRect l="13264" t="22619" r="9565" b="19047"/>
        <a:stretch>
          <a:fillRect/>
        </a:stretch>
      </xdr:blipFill>
      <xdr:spPr>
        <a:xfrm>
          <a:off x="134470" y="254597"/>
          <a:ext cx="609600" cy="45910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24"/>
  <sheetViews>
    <sheetView tabSelected="1" view="pageBreakPreview" zoomScale="55" zoomScaleNormal="55" zoomScaleSheetLayoutView="55" workbookViewId="0">
      <selection activeCell="D34" sqref="D34"/>
    </sheetView>
  </sheetViews>
  <sheetFormatPr baseColWidth="10" defaultColWidth="8.88671875" defaultRowHeight="13.2" x14ac:dyDescent="0.25"/>
  <cols>
    <col min="1" max="1" width="11.33203125" style="24" customWidth="1"/>
    <col min="2" max="2" width="67.5546875" customWidth="1"/>
    <col min="3" max="4" width="14" customWidth="1"/>
    <col min="5" max="5" width="18.6640625" customWidth="1"/>
    <col min="6" max="6" width="27.5546875" customWidth="1"/>
    <col min="7" max="7" width="17.6640625" style="29" hidden="1" customWidth="1"/>
    <col min="8" max="8" width="18.5546875" style="29" hidden="1" customWidth="1"/>
    <col min="9" max="9" width="15.109375" style="29" hidden="1" customWidth="1"/>
    <col min="10" max="11" width="0" hidden="1" customWidth="1"/>
    <col min="12" max="12" width="198.44140625" hidden="1" customWidth="1"/>
  </cols>
  <sheetData>
    <row r="1" spans="1:12" ht="63" customHeight="1" x14ac:dyDescent="0.3">
      <c r="A1" s="22"/>
      <c r="B1" s="21" t="s">
        <v>0</v>
      </c>
      <c r="C1" s="21"/>
      <c r="D1" s="21"/>
      <c r="E1" s="21"/>
      <c r="F1" s="20" t="s">
        <v>41</v>
      </c>
      <c r="G1" s="28"/>
    </row>
    <row r="2" spans="1:12" ht="16.5" customHeight="1" x14ac:dyDescent="0.25">
      <c r="A2" s="23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</row>
    <row r="3" spans="1:12" ht="16.95" customHeight="1" x14ac:dyDescent="0.25">
      <c r="A3" s="8">
        <v>1</v>
      </c>
      <c r="B3" s="5" t="s">
        <v>7</v>
      </c>
      <c r="C3" s="4">
        <v>800</v>
      </c>
      <c r="D3" s="6" t="s">
        <v>8</v>
      </c>
      <c r="E3" s="7" t="s">
        <v>9</v>
      </c>
      <c r="F3" s="25">
        <f>+E3*C3</f>
        <v>3616000</v>
      </c>
      <c r="G3" s="29">
        <f>+F3*$E$19</f>
        <v>1084800</v>
      </c>
      <c r="H3" s="29">
        <f>+F3*$E$18*$E$20</f>
        <v>34352</v>
      </c>
      <c r="I3" s="29">
        <f>SUM(F3:H3)</f>
        <v>4735152</v>
      </c>
      <c r="L3" t="str">
        <f>CONCATENATE("Realizar ",B3)</f>
        <v>Realizar Localización, Trazado y replanteo</v>
      </c>
    </row>
    <row r="4" spans="1:12" ht="58.05" customHeight="1" x14ac:dyDescent="0.25">
      <c r="A4" s="8">
        <v>2</v>
      </c>
      <c r="B4" s="5" t="s">
        <v>10</v>
      </c>
      <c r="C4" s="4">
        <v>800</v>
      </c>
      <c r="D4" s="6" t="s">
        <v>11</v>
      </c>
      <c r="E4" s="7" t="s">
        <v>12</v>
      </c>
      <c r="F4" s="25">
        <f t="shared" ref="F4:F14" si="0">+E4*C4</f>
        <v>26253600</v>
      </c>
      <c r="G4" s="29">
        <f>+F4*$E$19</f>
        <v>7876080</v>
      </c>
      <c r="H4" s="29">
        <f>+F4*$E$18*$E$20</f>
        <v>249409.2</v>
      </c>
      <c r="I4" s="29">
        <f t="shared" ref="I4:I14" si="1">SUM(F4:H4)</f>
        <v>34379089.200000003</v>
      </c>
      <c r="L4" t="str">
        <f t="shared" ref="L4:L14" si="2">CONCATENATE("Realizar ",B4)</f>
        <v>Realizar Mantenimiento  de  Geotextil  Tejido  de  Poliéster,  resistencia método  tira  ancha  de  40  KN/M  -  C3:C14Incluye:  Relleno  con material proveniente de la excavación, formaleteria y costuras</v>
      </c>
    </row>
    <row r="5" spans="1:12" ht="43.05" customHeight="1" x14ac:dyDescent="0.25">
      <c r="A5" s="8">
        <v>3</v>
      </c>
      <c r="B5" s="5" t="s">
        <v>13</v>
      </c>
      <c r="C5" s="8">
        <v>800</v>
      </c>
      <c r="D5" s="9" t="s">
        <v>11</v>
      </c>
      <c r="E5" s="10" t="s">
        <v>14</v>
      </c>
      <c r="F5" s="25">
        <f t="shared" si="0"/>
        <v>2560000</v>
      </c>
      <c r="G5" s="29">
        <f>+F5*$E$19</f>
        <v>768000</v>
      </c>
      <c r="H5" s="29">
        <f>+F5*$E$18*$E$20</f>
        <v>24320</v>
      </c>
      <c r="I5" s="29">
        <f t="shared" si="1"/>
        <v>3352320</v>
      </c>
      <c r="L5" t="str">
        <f>CONCATENATE("Realizar ",B5)</f>
        <v>Realizar Conformación de dique ataguia para encauzamiento temporal de corriente. Incluye: Repaleo y manejo de aguas</v>
      </c>
    </row>
    <row r="6" spans="1:12" ht="73.05" customHeight="1" x14ac:dyDescent="0.25">
      <c r="A6" s="8">
        <v>4</v>
      </c>
      <c r="B6" s="5" t="s">
        <v>15</v>
      </c>
      <c r="C6" s="8">
        <v>85</v>
      </c>
      <c r="D6" s="9" t="s">
        <v>11</v>
      </c>
      <c r="E6" s="10" t="s">
        <v>16</v>
      </c>
      <c r="F6" s="25">
        <f t="shared" si="0"/>
        <v>30224300</v>
      </c>
      <c r="G6" s="29">
        <f>+F6*$E$19</f>
        <v>9067290</v>
      </c>
      <c r="H6" s="29">
        <f>+F6*$E$18*$E$20</f>
        <v>287130.84999999998</v>
      </c>
      <c r="I6" s="29">
        <f t="shared" si="1"/>
        <v>39578720.850000001</v>
      </c>
      <c r="L6" t="str">
        <f t="shared" si="2"/>
        <v>Realizar Reemplazo de Geotextil Tejido de Poliéster, resistencia método tira   ancha   de   40   KN/m,   ensamblado   insitu   con   tensores internos en geotextil de poliester.Incluye: Relleno con material proveniente de la excavación, formaleteria y costuras</v>
      </c>
    </row>
    <row r="7" spans="1:12" ht="57" customHeight="1" x14ac:dyDescent="0.25">
      <c r="A7" s="8">
        <v>5</v>
      </c>
      <c r="B7" s="5" t="s">
        <v>17</v>
      </c>
      <c r="C7" s="4">
        <v>45</v>
      </c>
      <c r="D7" s="6" t="s">
        <v>11</v>
      </c>
      <c r="E7" s="7" t="s">
        <v>18</v>
      </c>
      <c r="F7" s="25">
        <f t="shared" si="0"/>
        <v>6780600</v>
      </c>
      <c r="G7" s="29">
        <f>+F7*$E$19</f>
        <v>2034180</v>
      </c>
      <c r="H7" s="29">
        <f>+F7*$E$18*$E$20</f>
        <v>64415.700000000004</v>
      </c>
      <c r="I7" s="29">
        <f t="shared" si="1"/>
        <v>8879195.6999999993</v>
      </c>
      <c r="L7" t="str">
        <f t="shared" si="2"/>
        <v>Realizar Mantenimiento  de  Geotextil  Tejido  de  Poliéster,  resistencia método tira ancha de 40 KN/M - Incluye: Relleno con material proveniente de la excavación, formaleteria y costuras</v>
      </c>
    </row>
    <row r="8" spans="1:12" ht="43.95" customHeight="1" x14ac:dyDescent="0.25">
      <c r="A8" s="8">
        <v>6</v>
      </c>
      <c r="B8" s="11" t="s">
        <v>19</v>
      </c>
      <c r="C8" s="8">
        <v>200</v>
      </c>
      <c r="D8" s="9" t="s">
        <v>20</v>
      </c>
      <c r="E8" s="10" t="s">
        <v>21</v>
      </c>
      <c r="F8" s="25">
        <f t="shared" si="0"/>
        <v>5028000</v>
      </c>
      <c r="G8" s="29">
        <f>+F8*$E$19</f>
        <v>1508400</v>
      </c>
      <c r="H8" s="29">
        <f>+F8*$E$18*$E$20</f>
        <v>47766</v>
      </c>
      <c r="I8" s="29">
        <f t="shared" si="1"/>
        <v>6584166</v>
      </c>
      <c r="L8" t="str">
        <f t="shared" si="2"/>
        <v>Realizar Manto antisocavación ensamblado en geotextil de poliester de
89   KN/m.   Incluye:   Inyección   de   arena   proveniente   de   la excavación lastre inferior</v>
      </c>
    </row>
    <row r="9" spans="1:12" ht="33" customHeight="1" x14ac:dyDescent="0.25">
      <c r="A9" s="8">
        <v>7</v>
      </c>
      <c r="B9" s="11" t="s">
        <v>22</v>
      </c>
      <c r="C9" s="4">
        <v>800</v>
      </c>
      <c r="D9" s="6" t="s">
        <v>20</v>
      </c>
      <c r="E9" s="7" t="s">
        <v>23</v>
      </c>
      <c r="F9" s="25">
        <f t="shared" si="0"/>
        <v>2520000</v>
      </c>
      <c r="G9" s="29">
        <f>+F9*$E$19</f>
        <v>756000</v>
      </c>
      <c r="H9" s="29">
        <f>+F9*$E$18*$E$20</f>
        <v>23940</v>
      </c>
      <c r="I9" s="29">
        <f t="shared" si="1"/>
        <v>3299940</v>
      </c>
      <c r="L9" t="str">
        <f t="shared" si="2"/>
        <v>Realizar Geotextil Tejido de Poliéster, resistencia método tira ancha de
40 KN/m</v>
      </c>
    </row>
    <row r="10" spans="1:12" ht="33" customHeight="1" x14ac:dyDescent="0.25">
      <c r="A10" s="8">
        <v>8</v>
      </c>
      <c r="B10" s="11" t="s">
        <v>24</v>
      </c>
      <c r="C10" s="4">
        <v>1199.999318658281</v>
      </c>
      <c r="D10" s="6" t="s">
        <v>20</v>
      </c>
      <c r="E10" s="7" t="s">
        <v>25</v>
      </c>
      <c r="F10" s="25">
        <f t="shared" si="0"/>
        <v>1144799.3500000001</v>
      </c>
      <c r="G10" s="29">
        <f>+F10*$E$19</f>
        <v>343439.80499999999</v>
      </c>
      <c r="H10" s="29">
        <f>+F10*$E$18*$E$20</f>
        <v>10875.593825000002</v>
      </c>
      <c r="I10" s="29">
        <f t="shared" si="1"/>
        <v>1499114.7488250001</v>
      </c>
      <c r="L10" t="str">
        <f t="shared" si="2"/>
        <v>Realizar Instalación Manto para el Control de Erosión permanente, Tipo
TRM 50. Ensamblado en geotextil</v>
      </c>
    </row>
    <row r="11" spans="1:12" ht="16.5" customHeight="1" x14ac:dyDescent="0.25">
      <c r="A11" s="8">
        <v>9</v>
      </c>
      <c r="B11" s="5" t="s">
        <v>26</v>
      </c>
      <c r="C11" s="4">
        <v>120</v>
      </c>
      <c r="D11" s="6" t="s">
        <v>20</v>
      </c>
      <c r="E11" s="7" t="s">
        <v>27</v>
      </c>
      <c r="F11" s="25">
        <f t="shared" si="0"/>
        <v>7446000</v>
      </c>
      <c r="G11" s="29">
        <f>+F11*$E$19</f>
        <v>2233800</v>
      </c>
      <c r="H11" s="29">
        <f>+F11*$E$18*$E$20</f>
        <v>70737</v>
      </c>
      <c r="I11" s="29">
        <f t="shared" si="1"/>
        <v>9750537</v>
      </c>
      <c r="L11" t="str">
        <f t="shared" si="2"/>
        <v>Realizar Sembrado de pasto Vetiver sobre</v>
      </c>
    </row>
    <row r="12" spans="1:12" ht="16.5" customHeight="1" x14ac:dyDescent="0.25">
      <c r="A12" s="8">
        <v>10</v>
      </c>
      <c r="B12" s="5" t="s">
        <v>28</v>
      </c>
      <c r="C12" s="4">
        <v>350</v>
      </c>
      <c r="D12" s="6" t="s">
        <v>20</v>
      </c>
      <c r="E12" s="7" t="s">
        <v>29</v>
      </c>
      <c r="F12" s="25">
        <f t="shared" si="0"/>
        <v>3857000</v>
      </c>
      <c r="G12" s="29">
        <f>+F12*$E$19</f>
        <v>1157100</v>
      </c>
      <c r="H12" s="29">
        <f>+F12*$E$18*$E$20</f>
        <v>36641.5</v>
      </c>
      <c r="I12" s="29">
        <f t="shared" si="1"/>
        <v>5050741.5</v>
      </c>
      <c r="L12" t="str">
        <f t="shared" si="2"/>
        <v>Realizar Estabilización de taludes sistema VETIVER</v>
      </c>
    </row>
    <row r="13" spans="1:12" ht="16.5" customHeight="1" x14ac:dyDescent="0.25">
      <c r="A13" s="8">
        <v>11</v>
      </c>
      <c r="B13" s="5" t="s">
        <v>30</v>
      </c>
      <c r="C13" s="4">
        <v>1</v>
      </c>
      <c r="D13" s="6" t="s">
        <v>31</v>
      </c>
      <c r="E13" s="25">
        <v>6000000</v>
      </c>
      <c r="F13" s="25">
        <f t="shared" si="0"/>
        <v>6000000</v>
      </c>
      <c r="G13" s="29">
        <f>+F13*$E$19</f>
        <v>1800000</v>
      </c>
      <c r="H13" s="29">
        <f>+F13*$E$18*$E$20</f>
        <v>57000</v>
      </c>
      <c r="I13" s="29">
        <f t="shared" si="1"/>
        <v>7857000</v>
      </c>
      <c r="L13" t="str">
        <f t="shared" si="2"/>
        <v>Realizar Plan de Manejo Ambiental</v>
      </c>
    </row>
    <row r="14" spans="1:12" ht="16.5" customHeight="1" x14ac:dyDescent="0.25">
      <c r="A14" s="8">
        <v>12</v>
      </c>
      <c r="B14" s="5" t="s">
        <v>32</v>
      </c>
      <c r="C14" s="4">
        <v>1</v>
      </c>
      <c r="D14" s="6" t="s">
        <v>31</v>
      </c>
      <c r="E14" s="7" t="s">
        <v>33</v>
      </c>
      <c r="F14" s="25">
        <f t="shared" si="0"/>
        <v>8000000</v>
      </c>
      <c r="G14" s="29">
        <f>+F14*$E$19</f>
        <v>2400000</v>
      </c>
      <c r="H14" s="29">
        <f>+F14*$E$18*$E$20</f>
        <v>76000</v>
      </c>
      <c r="I14" s="29">
        <f t="shared" si="1"/>
        <v>10476000</v>
      </c>
      <c r="L14" t="str">
        <f t="shared" si="2"/>
        <v>Realizar Permiso ocupación de cauce</v>
      </c>
    </row>
    <row r="15" spans="1:12" ht="16.5" customHeight="1" x14ac:dyDescent="0.25">
      <c r="A15" s="14" t="s">
        <v>34</v>
      </c>
      <c r="B15" s="15"/>
      <c r="C15" s="15"/>
      <c r="D15" s="15"/>
      <c r="E15" s="16"/>
      <c r="F15" s="26">
        <f>SUM(F3:F14)</f>
        <v>103430299.34999999</v>
      </c>
    </row>
    <row r="16" spans="1:12" ht="16.5" customHeight="1" x14ac:dyDescent="0.25">
      <c r="A16" s="14" t="s">
        <v>35</v>
      </c>
      <c r="B16" s="15"/>
      <c r="C16" s="15"/>
      <c r="D16" s="16"/>
      <c r="E16" s="12">
        <v>0.24</v>
      </c>
      <c r="F16" s="26">
        <f>+E16*$F$15</f>
        <v>24823271.843999997</v>
      </c>
    </row>
    <row r="17" spans="1:6" ht="16.5" customHeight="1" x14ac:dyDescent="0.25">
      <c r="A17" s="14" t="s">
        <v>36</v>
      </c>
      <c r="B17" s="15"/>
      <c r="C17" s="15"/>
      <c r="D17" s="16"/>
      <c r="E17" s="12">
        <v>0.01</v>
      </c>
      <c r="F17" s="26">
        <f>+E17*$F$15</f>
        <v>1034302.9935</v>
      </c>
    </row>
    <row r="18" spans="1:6" ht="16.5" customHeight="1" x14ac:dyDescent="0.25">
      <c r="A18" s="14" t="s">
        <v>37</v>
      </c>
      <c r="B18" s="15"/>
      <c r="C18" s="15"/>
      <c r="D18" s="16"/>
      <c r="E18" s="12">
        <v>0.05</v>
      </c>
      <c r="F18" s="26">
        <f>+E18*$F$15</f>
        <v>5171514.9675000003</v>
      </c>
    </row>
    <row r="19" spans="1:6" ht="16.5" customHeight="1" x14ac:dyDescent="0.25">
      <c r="A19" s="14" t="s">
        <v>38</v>
      </c>
      <c r="B19" s="15"/>
      <c r="C19" s="15"/>
      <c r="D19" s="16"/>
      <c r="E19" s="13">
        <v>0.3</v>
      </c>
      <c r="F19" s="26">
        <f>+E19*$F$15</f>
        <v>31029089.804999996</v>
      </c>
    </row>
    <row r="20" spans="1:6" ht="16.5" customHeight="1" x14ac:dyDescent="0.25">
      <c r="A20" s="14" t="s">
        <v>39</v>
      </c>
      <c r="B20" s="15"/>
      <c r="C20" s="15"/>
      <c r="D20" s="16"/>
      <c r="E20" s="12">
        <v>0.19</v>
      </c>
      <c r="F20" s="26">
        <f>+E20*F18</f>
        <v>982587.84382500011</v>
      </c>
    </row>
    <row r="21" spans="1:6" ht="16.5" customHeight="1" x14ac:dyDescent="0.25">
      <c r="A21" s="17" t="s">
        <v>40</v>
      </c>
      <c r="B21" s="18"/>
      <c r="C21" s="18"/>
      <c r="D21" s="18"/>
      <c r="E21" s="19"/>
      <c r="F21" s="27">
        <f>F20+F19+F15</f>
        <v>135441976.99882498</v>
      </c>
    </row>
    <row r="22" spans="1:6" ht="54.6" customHeight="1" x14ac:dyDescent="0.25">
      <c r="B22" s="31" t="s">
        <v>44</v>
      </c>
    </row>
    <row r="23" spans="1:6" ht="13.8" x14ac:dyDescent="0.25">
      <c r="B23" s="30" t="s">
        <v>42</v>
      </c>
    </row>
    <row r="24" spans="1:6" ht="13.8" x14ac:dyDescent="0.25">
      <c r="B24" s="30" t="s">
        <v>43</v>
      </c>
    </row>
  </sheetData>
  <mergeCells count="8">
    <mergeCell ref="A19:D19"/>
    <mergeCell ref="A20:D20"/>
    <mergeCell ref="A21:E21"/>
    <mergeCell ref="B1:E1"/>
    <mergeCell ref="A15:E15"/>
    <mergeCell ref="A16:D16"/>
    <mergeCell ref="A17:D17"/>
    <mergeCell ref="A18:D18"/>
  </mergeCells>
  <pageMargins left="0.7" right="0.7" top="0.75" bottom="0.75" header="0.3" footer="0.3"/>
  <pageSetup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CMPD</dc:creator>
  <cp:lastModifiedBy>Quintanilla Toloza Luis Miguel</cp:lastModifiedBy>
  <cp:lastPrinted>2025-05-04T23:38:42Z</cp:lastPrinted>
  <dcterms:created xsi:type="dcterms:W3CDTF">2025-05-04T22:52:23Z</dcterms:created>
  <dcterms:modified xsi:type="dcterms:W3CDTF">2025-05-05T05:57:09Z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2025-05-02T00:00:00Z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2025-05-04T00:00:00Z</vt:filetime>
  </property>
  <property fmtid="{D5CDD505-2E9C-101B-9397-08002B2CF9AE}" pid="5" name="Producer">
    <vt:lpwstr>Microsoft® Excel® 2019</vt:lpwstr>
  </property>
</Properties>
</file>