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D-42814\gncif\GNCIF2025\COMPARTIDA FUNCIONARIOS 2025\CONTRATACION 2025\11. SASI-009-SG-2025 MATERIALES DE REFERENCIA\SUPERVISIÓN\099-SG-2025-QUIMITRÓNICA\"/>
    </mc:Choice>
  </mc:AlternateContent>
  <xr:revisionPtr revIDLastSave="0" documentId="13_ncr:1_{D79B7592-76F4-4E9D-BCAE-D217C188AC3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ntrato xxx-sg-2025 " sheetId="1" r:id="rId1"/>
  </sheets>
  <definedNames>
    <definedName name="_xlnm._FilterDatabase" localSheetId="0" hidden="1">'contrato xxx-sg-2025 '!$A$2:$AO$2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N20" i="1" l="1"/>
  <c r="AN4" i="1" l="1"/>
  <c r="AN5" i="1"/>
  <c r="AN6" i="1"/>
  <c r="AN7" i="1"/>
  <c r="AN8" i="1"/>
  <c r="AN9" i="1"/>
  <c r="AN10" i="1"/>
  <c r="AN11" i="1"/>
  <c r="AN12" i="1"/>
  <c r="AN13" i="1"/>
  <c r="AN14" i="1"/>
  <c r="AN15" i="1"/>
  <c r="AN16" i="1"/>
  <c r="AN3" i="1"/>
  <c r="Q3" i="1" l="1"/>
  <c r="AO4" i="1"/>
  <c r="AO5" i="1"/>
  <c r="AO6" i="1"/>
  <c r="AO7" i="1"/>
  <c r="AO8" i="1"/>
  <c r="AO9" i="1"/>
  <c r="AO10" i="1"/>
  <c r="AO11" i="1"/>
  <c r="AO12" i="1"/>
  <c r="AO13" i="1"/>
  <c r="AO14" i="1"/>
  <c r="AO15" i="1"/>
  <c r="AO16" i="1"/>
  <c r="AM4" i="1"/>
  <c r="AM5" i="1"/>
  <c r="AM6" i="1"/>
  <c r="AM7" i="1"/>
  <c r="AM8" i="1"/>
  <c r="AM9" i="1"/>
  <c r="AM10" i="1"/>
  <c r="AM11" i="1"/>
  <c r="AM12" i="1"/>
  <c r="AM13" i="1"/>
  <c r="AM14" i="1"/>
  <c r="AM15" i="1"/>
  <c r="AM16" i="1"/>
  <c r="AM3" i="1"/>
  <c r="AK4" i="1"/>
  <c r="AK5" i="1"/>
  <c r="AK6" i="1"/>
  <c r="AK7" i="1"/>
  <c r="AK8" i="1"/>
  <c r="AK9" i="1"/>
  <c r="AK10" i="1"/>
  <c r="AK11" i="1"/>
  <c r="AK12" i="1"/>
  <c r="AK13" i="1"/>
  <c r="AK14" i="1"/>
  <c r="AK15" i="1"/>
  <c r="AK16" i="1"/>
  <c r="AK3" i="1"/>
  <c r="AI4" i="1"/>
  <c r="AI5" i="1"/>
  <c r="AI6" i="1"/>
  <c r="AI7" i="1"/>
  <c r="AI8" i="1"/>
  <c r="AI9" i="1"/>
  <c r="AI10" i="1"/>
  <c r="AI11" i="1"/>
  <c r="AI12" i="1"/>
  <c r="AI13" i="1"/>
  <c r="AI14" i="1"/>
  <c r="AI15" i="1"/>
  <c r="AI16" i="1"/>
  <c r="AI3" i="1"/>
  <c r="AG4" i="1"/>
  <c r="AG5" i="1"/>
  <c r="AG6" i="1"/>
  <c r="AG7" i="1"/>
  <c r="AG8" i="1"/>
  <c r="AG9" i="1"/>
  <c r="AG10" i="1"/>
  <c r="AG11" i="1"/>
  <c r="AG12" i="1"/>
  <c r="AG13" i="1"/>
  <c r="AG14" i="1"/>
  <c r="AG15" i="1"/>
  <c r="AG16" i="1"/>
  <c r="AE4" i="1"/>
  <c r="AE5" i="1"/>
  <c r="AE6" i="1"/>
  <c r="AE7" i="1"/>
  <c r="AE8" i="1"/>
  <c r="AE9" i="1"/>
  <c r="AE10" i="1"/>
  <c r="AE11" i="1"/>
  <c r="AE12" i="1"/>
  <c r="AE13" i="1"/>
  <c r="AE14" i="1"/>
  <c r="AE15" i="1"/>
  <c r="AE16" i="1"/>
  <c r="AC4" i="1"/>
  <c r="AC5" i="1"/>
  <c r="AC6" i="1"/>
  <c r="AC7" i="1"/>
  <c r="AC8" i="1"/>
  <c r="AC9" i="1"/>
  <c r="AC10" i="1"/>
  <c r="AC11" i="1"/>
  <c r="AC12" i="1"/>
  <c r="AC13" i="1"/>
  <c r="AC14" i="1"/>
  <c r="AC15" i="1"/>
  <c r="AC16" i="1"/>
  <c r="AA4" i="1"/>
  <c r="AA5" i="1"/>
  <c r="AA6" i="1"/>
  <c r="AA7" i="1"/>
  <c r="AA8" i="1"/>
  <c r="AA9" i="1"/>
  <c r="AA10" i="1"/>
  <c r="AA11" i="1"/>
  <c r="AA12" i="1"/>
  <c r="AA13" i="1"/>
  <c r="AA14" i="1"/>
  <c r="AA15" i="1"/>
  <c r="AA16" i="1"/>
  <c r="Y4" i="1"/>
  <c r="Y5" i="1"/>
  <c r="Y6" i="1"/>
  <c r="Y7" i="1"/>
  <c r="Y8" i="1"/>
  <c r="Y9" i="1"/>
  <c r="Y10" i="1"/>
  <c r="Y11" i="1"/>
  <c r="Y12" i="1"/>
  <c r="Y13" i="1"/>
  <c r="Y14" i="1"/>
  <c r="Y15" i="1"/>
  <c r="Y16" i="1"/>
  <c r="W4" i="1"/>
  <c r="W5" i="1"/>
  <c r="W6" i="1"/>
  <c r="W7" i="1"/>
  <c r="W8" i="1"/>
  <c r="W9" i="1"/>
  <c r="W10" i="1"/>
  <c r="W11" i="1"/>
  <c r="W12" i="1"/>
  <c r="W13" i="1"/>
  <c r="W14" i="1"/>
  <c r="W15" i="1"/>
  <c r="W16" i="1"/>
  <c r="U4" i="1"/>
  <c r="U5" i="1"/>
  <c r="U6" i="1"/>
  <c r="U7" i="1"/>
  <c r="U8" i="1"/>
  <c r="U9" i="1"/>
  <c r="U10" i="1"/>
  <c r="U11" i="1"/>
  <c r="U12" i="1"/>
  <c r="U13" i="1"/>
  <c r="U14" i="1"/>
  <c r="U15" i="1"/>
  <c r="U16" i="1"/>
  <c r="Q16" i="1"/>
  <c r="S16" i="1" s="1"/>
  <c r="Q4" i="1"/>
  <c r="Q5" i="1"/>
  <c r="Q6" i="1"/>
  <c r="Q7" i="1"/>
  <c r="Q8" i="1"/>
  <c r="Q9" i="1"/>
  <c r="Q10" i="1"/>
  <c r="Q11" i="1"/>
  <c r="Q12" i="1"/>
  <c r="Q13" i="1"/>
  <c r="Q14" i="1"/>
  <c r="Q15" i="1"/>
  <c r="AH17" i="1" l="1"/>
  <c r="AH19" i="1" s="1"/>
  <c r="AL17" i="1"/>
  <c r="AJ17" i="1"/>
  <c r="S15" i="1"/>
  <c r="S14" i="1"/>
  <c r="S13" i="1"/>
  <c r="S12" i="1"/>
  <c r="S11" i="1"/>
  <c r="S10" i="1"/>
  <c r="S9" i="1"/>
  <c r="S8" i="1"/>
  <c r="S7" i="1"/>
  <c r="S6" i="1"/>
  <c r="S5" i="1"/>
  <c r="S4" i="1"/>
  <c r="AO3" i="1"/>
  <c r="AO17" i="1" s="1"/>
  <c r="AG3" i="1"/>
  <c r="AF17" i="1" s="1"/>
  <c r="AF19" i="1" s="1"/>
  <c r="AE3" i="1"/>
  <c r="AD17" i="1" s="1"/>
  <c r="AD19" i="1" s="1"/>
  <c r="AC3" i="1"/>
  <c r="AB17" i="1" s="1"/>
  <c r="AB19" i="1" s="1"/>
  <c r="AA3" i="1"/>
  <c r="Z17" i="1" s="1"/>
  <c r="Z19" i="1" s="1"/>
  <c r="Y3" i="1"/>
  <c r="X17" i="1" s="1"/>
  <c r="X19" i="1" s="1"/>
  <c r="W3" i="1"/>
  <c r="V17" i="1" s="1"/>
  <c r="V19" i="1" s="1"/>
  <c r="U3" i="1"/>
  <c r="T17" i="1" s="1"/>
  <c r="T19" i="1" s="1"/>
  <c r="S3" i="1"/>
  <c r="R17" i="1" l="1"/>
  <c r="AN19" i="1"/>
</calcChain>
</file>

<file path=xl/sharedStrings.xml><?xml version="1.0" encoding="utf-8"?>
<sst xmlns="http://schemas.openxmlformats.org/spreadsheetml/2006/main" count="49" uniqueCount="41">
  <si>
    <t xml:space="preserve">LOTE </t>
  </si>
  <si>
    <t>ITEM</t>
  </si>
  <si>
    <t>DESCRIPCIÓN</t>
  </si>
  <si>
    <t>NOROCCIDENTE</t>
  </si>
  <si>
    <t>SUROCCIDENTE</t>
  </si>
  <si>
    <t>OCCIDENTE</t>
  </si>
  <si>
    <t>NORTE</t>
  </si>
  <si>
    <t>SUR</t>
  </si>
  <si>
    <t>ORIENTE</t>
  </si>
  <si>
    <t>NORORIENTE</t>
  </si>
  <si>
    <t>CANTIDAD</t>
  </si>
  <si>
    <t>PRECIO UNITARIO</t>
  </si>
  <si>
    <t>PRECIO TOTAL</t>
  </si>
  <si>
    <t>BOGOTÁ</t>
  </si>
  <si>
    <t>TOTAL RECIBIDO</t>
  </si>
  <si>
    <t>NOROCCODENTE</t>
  </si>
  <si>
    <t>ICBF</t>
  </si>
  <si>
    <t>GNASV</t>
  </si>
  <si>
    <t>ADICIÓN</t>
  </si>
  <si>
    <t>PRESENTACION</t>
  </si>
  <si>
    <t>VIGENCIA</t>
  </si>
  <si>
    <t>OCCDIENTE</t>
  </si>
  <si>
    <t>TOTALES</t>
  </si>
  <si>
    <t>TOTAL CONTRATADO</t>
  </si>
  <si>
    <t>CONTRATO XXX-SG-2025</t>
  </si>
  <si>
    <t xml:space="preserve">Mezcla multicomponente que contiene acetona en concentración de  1000 µg/mL en agua, de conformidad con la ficha Técnica </t>
  </si>
  <si>
    <t>Mezcla multicomponente que contiene acetona en concentración de 4000 µg/mL en agua, de conformidad con la ficha Técnica</t>
  </si>
  <si>
    <t>Mezcla multicomponente que contiene acetona en concentración de  500 µg/mL en agua, de conformidad con la ficha Técnica</t>
  </si>
  <si>
    <t>Solución estándar de etanol  en concentracion de 150 mg/dL en agua, de conformidad con la ficha Técnica</t>
  </si>
  <si>
    <t>Solución estándar de etanol en concentración de  100 mg/dL en agua , de conformidad con la ficha Técnica</t>
  </si>
  <si>
    <t>Solución estándar de etanol en concentración de  40 mg/dL en agua , de conformidad con la ficha Técnica</t>
  </si>
  <si>
    <t>Solución estándar de etanol en concentración de  200 mg/dL en agua, de conformidad con la ficha Técnica</t>
  </si>
  <si>
    <t>Solución estándar de etanol en concentración de 300 mg/dL en agua, de conformidad con la ficha Técnica</t>
  </si>
  <si>
    <t>Solución estándar de etanol en concentración de  400 mg/dL en agua, de conformidad con la ficha Técnica</t>
  </si>
  <si>
    <t>Solución estándar de etanol en concentración de 25 mg/dL en agua, de conformidad con la ficha Técnica</t>
  </si>
  <si>
    <t>Solución estándar de etanol en concentración de  15 mg/dL en agua, de conformidad con la ficha Técnica</t>
  </si>
  <si>
    <t>Mezcla multicomponente que contiene acetona, etanol, isopropanol y metanol, de conformidad con la ficha Técnica</t>
  </si>
  <si>
    <t>Mezcla multicomponente de calibración de alcohol  que contiene acetona, etanol, isopropanol y metanol,  de conformidad con la ficha Técnica</t>
  </si>
  <si>
    <t>ASIGNACIÓN PRESUPUESTAL POR REGIONAL</t>
  </si>
  <si>
    <t>SALDO TOTAL A LIBERAR</t>
  </si>
  <si>
    <t>SALDO A LIBERAR POR REGIONAL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</si>
</sst>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1"/>
      <color theme="1"/>
      <name val="Arial"/>
      <family val="2"/>
    </font>
    <font>
      <sz val="7"/>
      <color theme="1"/>
      <name val="Arial"/>
      <family val="2"/>
    </font>
    <font>
      <b/>
      <sz val="7"/>
      <color theme="1"/>
      <name val="Arial"/>
      <family val="2"/>
    </font>
    <font>
      <sz val="7"/>
      <color rgb="FF000000"/>
      <name val="Arial"/>
      <family val="2"/>
    </font>
    <font>
      <sz val="9"/>
      <color theme="1"/>
      <name val="Arial"/>
      <family val="2"/>
    </font>
    <font>
      <b/>
      <sz val="12"/>
      <color theme="1"/>
      <name val="Arial"/>
      <family val="2"/>
    </font>
    <font>
      <sz val="14"/>
      <color theme="1"/>
      <name val="Arial"/>
      <family val="2"/>
    </font>
    <font>
      <sz val="10"/>
      <color theme="1"/>
      <name val="Verdana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0" borderId="0"/>
    <xf numFmtId="164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49" fontId="10" fillId="0" borderId="0" applyFill="0" applyBorder="0" applyProtection="0">
      <alignment horizontal="left" vertical="center"/>
    </xf>
  </cellStyleXfs>
  <cellXfs count="70">
    <xf numFmtId="0" fontId="0" fillId="0" borderId="0" xfId="0"/>
    <xf numFmtId="4" fontId="0" fillId="0" borderId="0" xfId="0" applyNumberFormat="1" applyAlignment="1">
      <alignment vertical="center" wrapText="1"/>
    </xf>
    <xf numFmtId="0" fontId="4" fillId="2" borderId="3" xfId="0" applyFont="1" applyFill="1" applyBorder="1" applyAlignment="1">
      <alignment horizontal="center" vertical="center" wrapText="1"/>
    </xf>
    <xf numFmtId="4" fontId="4" fillId="2" borderId="3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4" fontId="4" fillId="2" borderId="8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4" fontId="4" fillId="2" borderId="12" xfId="0" applyNumberFormat="1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4" fontId="4" fillId="2" borderId="6" xfId="0" applyNumberFormat="1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9" xfId="0" applyFont="1" applyBorder="1"/>
    <xf numFmtId="0" fontId="3" fillId="0" borderId="10" xfId="0" applyFont="1" applyBorder="1"/>
    <xf numFmtId="0" fontId="3" fillId="0" borderId="7" xfId="0" applyFont="1" applyBorder="1"/>
    <xf numFmtId="0" fontId="3" fillId="0" borderId="1" xfId="0" applyFont="1" applyBorder="1"/>
    <xf numFmtId="0" fontId="3" fillId="0" borderId="13" xfId="0" applyFont="1" applyBorder="1"/>
    <xf numFmtId="0" fontId="3" fillId="0" borderId="11" xfId="0" applyFont="1" applyBorder="1"/>
    <xf numFmtId="0" fontId="4" fillId="2" borderId="3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horizontal="center" vertical="center"/>
    </xf>
    <xf numFmtId="4" fontId="7" fillId="0" borderId="2" xfId="0" applyNumberFormat="1" applyFont="1" applyBorder="1"/>
    <xf numFmtId="0" fontId="4" fillId="2" borderId="15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7" fillId="0" borderId="2" xfId="0" applyFont="1" applyBorder="1"/>
    <xf numFmtId="0" fontId="4" fillId="2" borderId="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49" fontId="11" fillId="0" borderId="3" xfId="5" applyFont="1" applyBorder="1" applyAlignment="1">
      <alignment horizontal="left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4" fontId="7" fillId="0" borderId="11" xfId="0" applyNumberFormat="1" applyFont="1" applyBorder="1" applyAlignment="1">
      <alignment horizontal="center" vertical="center"/>
    </xf>
    <xf numFmtId="4" fontId="7" fillId="0" borderId="10" xfId="0" applyNumberFormat="1" applyFont="1" applyBorder="1" applyAlignment="1">
      <alignment horizontal="center" vertical="center"/>
    </xf>
    <xf numFmtId="4" fontId="0" fillId="0" borderId="4" xfId="0" applyNumberFormat="1" applyBorder="1" applyAlignment="1">
      <alignment horizontal="center"/>
    </xf>
    <xf numFmtId="4" fontId="0" fillId="0" borderId="6" xfId="0" applyNumberFormat="1" applyBorder="1" applyAlignment="1">
      <alignment horizontal="center"/>
    </xf>
    <xf numFmtId="0" fontId="2" fillId="4" borderId="11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4" fontId="7" fillId="4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wrapText="1"/>
    </xf>
    <xf numFmtId="0" fontId="7" fillId="0" borderId="6" xfId="0" applyFont="1" applyBorder="1" applyAlignment="1">
      <alignment horizontal="center" wrapText="1"/>
    </xf>
    <xf numFmtId="4" fontId="7" fillId="0" borderId="4" xfId="0" applyNumberFormat="1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4" fontId="7" fillId="0" borderId="2" xfId="0" applyNumberFormat="1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8" fillId="0" borderId="2" xfId="0" applyFont="1" applyBorder="1" applyAlignment="1">
      <alignment horizontal="center" vertical="center"/>
    </xf>
    <xf numFmtId="4" fontId="7" fillId="4" borderId="11" xfId="0" applyNumberFormat="1" applyFont="1" applyFill="1" applyBorder="1" applyAlignment="1">
      <alignment horizontal="center" vertical="center"/>
    </xf>
    <xf numFmtId="4" fontId="7" fillId="4" borderId="10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</cellXfs>
  <cellStyles count="6">
    <cellStyle name="BodyStyle" xfId="5" xr:uid="{B82577C8-8E40-40D4-86C7-70167D4578E7}"/>
    <cellStyle name="Millares 2" xfId="2" xr:uid="{00000000-0005-0000-0000-000000000000}"/>
    <cellStyle name="Millares 2 2" xfId="3" xr:uid="{00000000-0005-0000-0000-000001000000}"/>
    <cellStyle name="Normal" xfId="0" builtinId="0"/>
    <cellStyle name="Normal 10 2" xfId="4" xr:uid="{00000000-0005-0000-0000-000003000000}"/>
    <cellStyle name="Normal 20" xfId="1" xr:uid="{00000000-0005-0000-0000-000004000000}"/>
  </cellStyles>
  <dxfs count="2"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24"/>
  <sheetViews>
    <sheetView tabSelected="1" topLeftCell="N1" workbookViewId="0">
      <pane ySplit="2" topLeftCell="A9" activePane="bottomLeft" state="frozen"/>
      <selection activeCell="A2" sqref="A2"/>
      <selection pane="bottomLeft" activeCell="AN23" sqref="AN23"/>
    </sheetView>
  </sheetViews>
  <sheetFormatPr baseColWidth="10" defaultRowHeight="15" x14ac:dyDescent="0.25"/>
  <cols>
    <col min="1" max="1" width="6.28515625" customWidth="1"/>
    <col min="2" max="2" width="5.7109375" customWidth="1"/>
    <col min="3" max="3" width="28.42578125" customWidth="1"/>
    <col min="4" max="4" width="8.5703125" customWidth="1"/>
    <col min="5" max="5" width="13.140625" customWidth="1"/>
    <col min="6" max="17" width="6.7109375" customWidth="1"/>
    <col min="18" max="18" width="10.85546875" customWidth="1"/>
    <col min="19" max="19" width="12.42578125" customWidth="1"/>
    <col min="20" max="20" width="6.7109375" customWidth="1"/>
    <col min="21" max="21" width="11.42578125" customWidth="1"/>
    <col min="22" max="22" width="6.7109375" customWidth="1"/>
    <col min="23" max="23" width="11.42578125" customWidth="1"/>
    <col min="24" max="24" width="6.7109375" customWidth="1"/>
    <col min="25" max="25" width="11.42578125" customWidth="1"/>
    <col min="26" max="26" width="6.7109375" customWidth="1"/>
    <col min="27" max="27" width="11.42578125" customWidth="1"/>
    <col min="28" max="28" width="6.7109375" customWidth="1"/>
    <col min="29" max="29" width="11.42578125" customWidth="1"/>
    <col min="30" max="30" width="6.7109375" customWidth="1"/>
    <col min="31" max="31" width="11.42578125" customWidth="1"/>
    <col min="32" max="32" width="6.7109375" customWidth="1"/>
    <col min="33" max="33" width="11.42578125" customWidth="1"/>
    <col min="34" max="34" width="6.7109375" customWidth="1"/>
    <col min="35" max="35" width="11.42578125" customWidth="1"/>
    <col min="36" max="36" width="6.7109375" customWidth="1"/>
    <col min="37" max="37" width="11.42578125" customWidth="1"/>
    <col min="38" max="38" width="6.7109375" customWidth="1"/>
    <col min="39" max="39" width="11.42578125" customWidth="1"/>
    <col min="40" max="40" width="6.7109375" customWidth="1"/>
    <col min="41" max="41" width="14.140625" customWidth="1"/>
    <col min="42" max="42" width="13.5703125" customWidth="1"/>
  </cols>
  <sheetData>
    <row r="1" spans="1:42" ht="18" x14ac:dyDescent="0.25">
      <c r="A1" s="65" t="s">
        <v>24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5"/>
      <c r="AM1" s="65"/>
      <c r="AN1" s="65"/>
      <c r="AO1" s="65"/>
    </row>
    <row r="2" spans="1:42" ht="27" x14ac:dyDescent="0.25">
      <c r="A2" s="8" t="s">
        <v>0</v>
      </c>
      <c r="B2" s="8" t="s">
        <v>1</v>
      </c>
      <c r="C2" s="8" t="s">
        <v>2</v>
      </c>
      <c r="D2" s="8" t="s">
        <v>20</v>
      </c>
      <c r="E2" s="10" t="s">
        <v>19</v>
      </c>
      <c r="F2" s="18" t="s">
        <v>13</v>
      </c>
      <c r="G2" s="4" t="s">
        <v>6</v>
      </c>
      <c r="H2" s="4" t="s">
        <v>9</v>
      </c>
      <c r="I2" s="4" t="s">
        <v>15</v>
      </c>
      <c r="J2" s="4" t="s">
        <v>5</v>
      </c>
      <c r="K2" s="4" t="s">
        <v>8</v>
      </c>
      <c r="L2" s="4" t="s">
        <v>7</v>
      </c>
      <c r="M2" s="4" t="s">
        <v>4</v>
      </c>
      <c r="N2" s="4" t="s">
        <v>16</v>
      </c>
      <c r="O2" s="31" t="s">
        <v>17</v>
      </c>
      <c r="P2" s="30" t="s">
        <v>18</v>
      </c>
      <c r="Q2" s="17" t="s">
        <v>10</v>
      </c>
      <c r="R2" s="15" t="s">
        <v>11</v>
      </c>
      <c r="S2" s="13" t="s">
        <v>12</v>
      </c>
      <c r="T2" s="66" t="s">
        <v>13</v>
      </c>
      <c r="U2" s="67"/>
      <c r="V2" s="68" t="s">
        <v>6</v>
      </c>
      <c r="W2" s="67"/>
      <c r="X2" s="68" t="s">
        <v>9</v>
      </c>
      <c r="Y2" s="67"/>
      <c r="Z2" s="68" t="s">
        <v>3</v>
      </c>
      <c r="AA2" s="67"/>
      <c r="AB2" s="68" t="s">
        <v>21</v>
      </c>
      <c r="AC2" s="67"/>
      <c r="AD2" s="68" t="s">
        <v>8</v>
      </c>
      <c r="AE2" s="67"/>
      <c r="AF2" s="69" t="s">
        <v>7</v>
      </c>
      <c r="AG2" s="69"/>
      <c r="AH2" s="68" t="s">
        <v>4</v>
      </c>
      <c r="AI2" s="67"/>
      <c r="AJ2" s="68" t="s">
        <v>16</v>
      </c>
      <c r="AK2" s="67"/>
      <c r="AL2" s="68" t="s">
        <v>17</v>
      </c>
      <c r="AM2" s="67"/>
      <c r="AN2" s="69" t="s">
        <v>22</v>
      </c>
      <c r="AO2" s="69"/>
    </row>
    <row r="3" spans="1:42" ht="63.75" x14ac:dyDescent="0.25">
      <c r="A3" s="26"/>
      <c r="B3" s="2">
        <v>1</v>
      </c>
      <c r="C3" s="35" t="s">
        <v>25</v>
      </c>
      <c r="D3" s="6"/>
      <c r="E3" s="11"/>
      <c r="F3" s="2">
        <v>0</v>
      </c>
      <c r="G3" s="36">
        <v>6</v>
      </c>
      <c r="H3" s="2">
        <v>0</v>
      </c>
      <c r="I3" s="36">
        <v>12</v>
      </c>
      <c r="J3" s="36">
        <v>7</v>
      </c>
      <c r="K3" s="2">
        <v>2</v>
      </c>
      <c r="L3" s="2">
        <v>11</v>
      </c>
      <c r="M3" s="36">
        <v>10</v>
      </c>
      <c r="N3" s="2"/>
      <c r="O3" s="2"/>
      <c r="P3" s="2"/>
      <c r="Q3" s="2">
        <f t="shared" ref="Q3:Q15" si="0">SUM(F3:P3)</f>
        <v>48</v>
      </c>
      <c r="R3" s="16">
        <v>192850</v>
      </c>
      <c r="S3" s="14">
        <f t="shared" ref="S3:S15" si="1">Q3*R3</f>
        <v>9256800</v>
      </c>
      <c r="T3" s="9">
        <v>0</v>
      </c>
      <c r="U3" s="3">
        <f t="shared" ref="U3:U15" si="2">R3*T3</f>
        <v>0</v>
      </c>
      <c r="V3" s="37">
        <v>6</v>
      </c>
      <c r="W3" s="7">
        <f t="shared" ref="W3:W15" si="3">R3*V3</f>
        <v>1157100</v>
      </c>
      <c r="X3" s="27">
        <v>0</v>
      </c>
      <c r="Y3" s="3">
        <f t="shared" ref="Y3:Y15" si="4">R3*X3</f>
        <v>0</v>
      </c>
      <c r="Z3" s="39">
        <v>12</v>
      </c>
      <c r="AA3" s="3">
        <f t="shared" ref="AA3:AA15" si="5">R3*Z3</f>
        <v>2314200</v>
      </c>
      <c r="AB3" s="39">
        <v>7</v>
      </c>
      <c r="AC3" s="3">
        <f t="shared" ref="AC3:AC15" si="6">R3*AB3</f>
        <v>1349950</v>
      </c>
      <c r="AD3" s="33">
        <v>2</v>
      </c>
      <c r="AE3" s="3">
        <f t="shared" ref="AE3:AE15" si="7">R3*AD3</f>
        <v>385700</v>
      </c>
      <c r="AF3" s="5">
        <v>11</v>
      </c>
      <c r="AG3" s="3">
        <f t="shared" ref="AG3:AG15" si="8">R3*AF3</f>
        <v>2121350</v>
      </c>
      <c r="AH3" s="36">
        <v>10</v>
      </c>
      <c r="AI3" s="3">
        <f>R3*AH3</f>
        <v>1928500</v>
      </c>
      <c r="AJ3" s="2"/>
      <c r="AK3" s="3">
        <f>R3*AJ3</f>
        <v>0</v>
      </c>
      <c r="AL3" s="5"/>
      <c r="AM3" s="3">
        <f>R3*AL3</f>
        <v>0</v>
      </c>
      <c r="AN3" s="5">
        <f>T3+V3+X3+Z3+AB3+AD3+AF3+AH3+AJ3+AL3</f>
        <v>48</v>
      </c>
      <c r="AO3" s="3">
        <f t="shared" ref="AO3:AO15" si="9">R3*AN3</f>
        <v>9256800</v>
      </c>
      <c r="AP3" s="1"/>
    </row>
    <row r="4" spans="1:42" ht="63.75" x14ac:dyDescent="0.25">
      <c r="A4" s="26"/>
      <c r="B4" s="2">
        <v>2</v>
      </c>
      <c r="C4" s="35" t="s">
        <v>26</v>
      </c>
      <c r="D4" s="6"/>
      <c r="E4" s="11"/>
      <c r="F4" s="2">
        <v>0</v>
      </c>
      <c r="G4" s="2">
        <v>5</v>
      </c>
      <c r="H4" s="2">
        <v>0</v>
      </c>
      <c r="I4" s="2">
        <v>11</v>
      </c>
      <c r="J4" s="36">
        <v>7</v>
      </c>
      <c r="K4" s="2">
        <v>5</v>
      </c>
      <c r="L4" s="36">
        <v>12</v>
      </c>
      <c r="M4" s="36">
        <v>12</v>
      </c>
      <c r="N4" s="2"/>
      <c r="O4" s="2"/>
      <c r="P4" s="2"/>
      <c r="Q4" s="2">
        <f t="shared" si="0"/>
        <v>52</v>
      </c>
      <c r="R4" s="16">
        <v>184300</v>
      </c>
      <c r="S4" s="14">
        <f t="shared" si="1"/>
        <v>9583600</v>
      </c>
      <c r="T4" s="9">
        <v>0</v>
      </c>
      <c r="U4" s="3">
        <f t="shared" si="2"/>
        <v>0</v>
      </c>
      <c r="V4" s="34">
        <v>5</v>
      </c>
      <c r="W4" s="7">
        <f t="shared" si="3"/>
        <v>921500</v>
      </c>
      <c r="X4" s="27">
        <v>0</v>
      </c>
      <c r="Y4" s="3">
        <f t="shared" si="4"/>
        <v>0</v>
      </c>
      <c r="Z4" s="33">
        <v>11</v>
      </c>
      <c r="AA4" s="3">
        <f t="shared" si="5"/>
        <v>2027300</v>
      </c>
      <c r="AB4" s="39">
        <v>7</v>
      </c>
      <c r="AC4" s="3">
        <f t="shared" si="6"/>
        <v>1290100</v>
      </c>
      <c r="AD4" s="33">
        <v>5</v>
      </c>
      <c r="AE4" s="3">
        <f t="shared" si="7"/>
        <v>921500</v>
      </c>
      <c r="AF4" s="40">
        <v>12</v>
      </c>
      <c r="AG4" s="3">
        <f t="shared" si="8"/>
        <v>2211600</v>
      </c>
      <c r="AH4" s="36">
        <v>12</v>
      </c>
      <c r="AI4" s="3">
        <f t="shared" ref="AI4:AI15" si="10">R4*AH4</f>
        <v>2211600</v>
      </c>
      <c r="AJ4" s="2"/>
      <c r="AK4" s="3">
        <f t="shared" ref="AK4:AK15" si="11">R4*AJ4</f>
        <v>0</v>
      </c>
      <c r="AL4" s="5"/>
      <c r="AM4" s="3">
        <f t="shared" ref="AM4:AM15" si="12">R4*AL4</f>
        <v>0</v>
      </c>
      <c r="AN4" s="5">
        <f t="shared" ref="AN4:AN15" si="13">T4+V4+X4+Z4+AB4+AD4+AF4+AH4+AJ4+AL4</f>
        <v>52</v>
      </c>
      <c r="AO4" s="3">
        <f t="shared" si="9"/>
        <v>9583600</v>
      </c>
      <c r="AP4" s="1"/>
    </row>
    <row r="5" spans="1:42" ht="63.75" x14ac:dyDescent="0.25">
      <c r="A5" s="26"/>
      <c r="B5" s="2">
        <v>3</v>
      </c>
      <c r="C5" s="35" t="s">
        <v>27</v>
      </c>
      <c r="D5" s="6"/>
      <c r="E5" s="11"/>
      <c r="F5" s="2">
        <v>0</v>
      </c>
      <c r="G5" s="2">
        <v>0</v>
      </c>
      <c r="H5" s="2">
        <v>0</v>
      </c>
      <c r="I5" s="2">
        <v>11</v>
      </c>
      <c r="J5" s="36">
        <v>7</v>
      </c>
      <c r="K5" s="2">
        <v>0</v>
      </c>
      <c r="L5" s="2">
        <v>11</v>
      </c>
      <c r="M5" s="2">
        <v>9</v>
      </c>
      <c r="N5" s="2"/>
      <c r="O5" s="2"/>
      <c r="P5" s="2"/>
      <c r="Q5" s="2">
        <f t="shared" si="0"/>
        <v>38</v>
      </c>
      <c r="R5" s="16">
        <v>184300</v>
      </c>
      <c r="S5" s="14">
        <f t="shared" si="1"/>
        <v>7003400</v>
      </c>
      <c r="T5" s="9">
        <v>0</v>
      </c>
      <c r="U5" s="3">
        <f t="shared" si="2"/>
        <v>0</v>
      </c>
      <c r="V5" s="34">
        <v>0</v>
      </c>
      <c r="W5" s="7">
        <f t="shared" si="3"/>
        <v>0</v>
      </c>
      <c r="X5" s="27">
        <v>0</v>
      </c>
      <c r="Y5" s="3">
        <f t="shared" si="4"/>
        <v>0</v>
      </c>
      <c r="Z5" s="33">
        <v>11</v>
      </c>
      <c r="AA5" s="3">
        <f t="shared" si="5"/>
        <v>2027300</v>
      </c>
      <c r="AB5" s="39">
        <v>7</v>
      </c>
      <c r="AC5" s="3">
        <f t="shared" si="6"/>
        <v>1290100</v>
      </c>
      <c r="AD5" s="33">
        <v>0</v>
      </c>
      <c r="AE5" s="3">
        <f t="shared" si="7"/>
        <v>0</v>
      </c>
      <c r="AF5" s="5">
        <v>11</v>
      </c>
      <c r="AG5" s="3">
        <f t="shared" si="8"/>
        <v>2027300</v>
      </c>
      <c r="AH5" s="36">
        <v>9</v>
      </c>
      <c r="AI5" s="3">
        <f t="shared" si="10"/>
        <v>1658700</v>
      </c>
      <c r="AJ5" s="2"/>
      <c r="AK5" s="3">
        <f t="shared" si="11"/>
        <v>0</v>
      </c>
      <c r="AL5" s="5"/>
      <c r="AM5" s="3">
        <f t="shared" si="12"/>
        <v>0</v>
      </c>
      <c r="AN5" s="5">
        <f t="shared" si="13"/>
        <v>38</v>
      </c>
      <c r="AO5" s="3">
        <f t="shared" si="9"/>
        <v>7003400</v>
      </c>
      <c r="AP5" s="1"/>
    </row>
    <row r="6" spans="1:42" ht="51" x14ac:dyDescent="0.25">
      <c r="A6" s="26"/>
      <c r="B6" s="2">
        <v>4</v>
      </c>
      <c r="C6" s="35" t="s">
        <v>28</v>
      </c>
      <c r="D6" s="6"/>
      <c r="E6" s="11"/>
      <c r="F6" s="2">
        <v>0</v>
      </c>
      <c r="G6" s="2">
        <v>1</v>
      </c>
      <c r="H6" s="36">
        <v>2</v>
      </c>
      <c r="I6" s="2">
        <v>1</v>
      </c>
      <c r="J6" s="2">
        <v>0</v>
      </c>
      <c r="K6" s="2">
        <v>1</v>
      </c>
      <c r="L6" s="2">
        <v>1</v>
      </c>
      <c r="M6" s="2">
        <v>0</v>
      </c>
      <c r="N6" s="2"/>
      <c r="O6" s="2"/>
      <c r="P6" s="2"/>
      <c r="Q6" s="2">
        <f t="shared" si="0"/>
        <v>6</v>
      </c>
      <c r="R6" s="16">
        <v>304000</v>
      </c>
      <c r="S6" s="14">
        <f t="shared" si="1"/>
        <v>1824000</v>
      </c>
      <c r="T6" s="9">
        <v>0</v>
      </c>
      <c r="U6" s="3">
        <f t="shared" si="2"/>
        <v>0</v>
      </c>
      <c r="V6" s="34">
        <v>1</v>
      </c>
      <c r="W6" s="7">
        <f t="shared" si="3"/>
        <v>304000</v>
      </c>
      <c r="X6" s="38">
        <v>2</v>
      </c>
      <c r="Y6" s="3">
        <f t="shared" si="4"/>
        <v>608000</v>
      </c>
      <c r="Z6" s="33">
        <v>1</v>
      </c>
      <c r="AA6" s="3">
        <f t="shared" si="5"/>
        <v>304000</v>
      </c>
      <c r="AB6" s="33">
        <v>0</v>
      </c>
      <c r="AC6" s="3">
        <f t="shared" si="6"/>
        <v>0</v>
      </c>
      <c r="AD6" s="33">
        <v>1</v>
      </c>
      <c r="AE6" s="3">
        <f t="shared" si="7"/>
        <v>304000</v>
      </c>
      <c r="AF6" s="5">
        <v>1</v>
      </c>
      <c r="AG6" s="3">
        <f t="shared" si="8"/>
        <v>304000</v>
      </c>
      <c r="AH6" s="2">
        <v>0</v>
      </c>
      <c r="AI6" s="3">
        <f t="shared" si="10"/>
        <v>0</v>
      </c>
      <c r="AJ6" s="2"/>
      <c r="AK6" s="3">
        <f t="shared" si="11"/>
        <v>0</v>
      </c>
      <c r="AL6" s="5"/>
      <c r="AM6" s="3">
        <f t="shared" si="12"/>
        <v>0</v>
      </c>
      <c r="AN6" s="5">
        <f t="shared" si="13"/>
        <v>6</v>
      </c>
      <c r="AO6" s="3">
        <f t="shared" si="9"/>
        <v>1824000</v>
      </c>
      <c r="AP6" s="1"/>
    </row>
    <row r="7" spans="1:42" ht="51" x14ac:dyDescent="0.25">
      <c r="A7" s="26"/>
      <c r="B7" s="2">
        <v>5</v>
      </c>
      <c r="C7" s="35" t="s">
        <v>29</v>
      </c>
      <c r="D7" s="6"/>
      <c r="E7" s="11"/>
      <c r="F7" s="2">
        <v>0</v>
      </c>
      <c r="G7" s="2">
        <v>0</v>
      </c>
      <c r="H7" s="2">
        <v>0</v>
      </c>
      <c r="I7" s="2">
        <v>1</v>
      </c>
      <c r="J7" s="2">
        <v>0</v>
      </c>
      <c r="K7" s="2">
        <v>0</v>
      </c>
      <c r="L7" s="2">
        <v>0</v>
      </c>
      <c r="M7" s="2">
        <v>4</v>
      </c>
      <c r="N7" s="2"/>
      <c r="O7" s="2"/>
      <c r="P7" s="2"/>
      <c r="Q7" s="2">
        <f t="shared" si="0"/>
        <v>5</v>
      </c>
      <c r="R7" s="16">
        <v>309700</v>
      </c>
      <c r="S7" s="14">
        <f t="shared" si="1"/>
        <v>1548500</v>
      </c>
      <c r="T7" s="9">
        <v>0</v>
      </c>
      <c r="U7" s="3">
        <f t="shared" si="2"/>
        <v>0</v>
      </c>
      <c r="V7" s="34">
        <v>0</v>
      </c>
      <c r="W7" s="7">
        <f t="shared" si="3"/>
        <v>0</v>
      </c>
      <c r="X7" s="27">
        <v>0</v>
      </c>
      <c r="Y7" s="3">
        <f t="shared" si="4"/>
        <v>0</v>
      </c>
      <c r="Z7" s="33">
        <v>1</v>
      </c>
      <c r="AA7" s="3">
        <f t="shared" si="5"/>
        <v>309700</v>
      </c>
      <c r="AB7" s="33">
        <v>0</v>
      </c>
      <c r="AC7" s="3">
        <f t="shared" si="6"/>
        <v>0</v>
      </c>
      <c r="AD7" s="33">
        <v>0</v>
      </c>
      <c r="AE7" s="3">
        <f t="shared" si="7"/>
        <v>0</v>
      </c>
      <c r="AF7" s="5">
        <v>0</v>
      </c>
      <c r="AG7" s="3">
        <f t="shared" si="8"/>
        <v>0</v>
      </c>
      <c r="AH7" s="2">
        <v>4</v>
      </c>
      <c r="AI7" s="3">
        <f t="shared" si="10"/>
        <v>1238800</v>
      </c>
      <c r="AJ7" s="2"/>
      <c r="AK7" s="3">
        <f t="shared" si="11"/>
        <v>0</v>
      </c>
      <c r="AL7" s="5"/>
      <c r="AM7" s="3">
        <f t="shared" si="12"/>
        <v>0</v>
      </c>
      <c r="AN7" s="5">
        <f t="shared" si="13"/>
        <v>5</v>
      </c>
      <c r="AO7" s="3">
        <f t="shared" si="9"/>
        <v>1548500</v>
      </c>
      <c r="AP7" s="1"/>
    </row>
    <row r="8" spans="1:42" ht="51" x14ac:dyDescent="0.25">
      <c r="A8" s="26"/>
      <c r="B8" s="2">
        <v>6</v>
      </c>
      <c r="C8" s="35" t="s">
        <v>30</v>
      </c>
      <c r="D8" s="6"/>
      <c r="E8" s="11"/>
      <c r="F8" s="2">
        <v>11</v>
      </c>
      <c r="G8" s="2">
        <v>1</v>
      </c>
      <c r="H8" s="2">
        <v>1</v>
      </c>
      <c r="I8" s="2">
        <v>1</v>
      </c>
      <c r="J8" s="2">
        <v>1</v>
      </c>
      <c r="K8" s="2">
        <v>0</v>
      </c>
      <c r="L8" s="2">
        <v>1</v>
      </c>
      <c r="M8" s="2">
        <v>8</v>
      </c>
      <c r="N8" s="2"/>
      <c r="O8" s="2"/>
      <c r="P8" s="2"/>
      <c r="Q8" s="2">
        <f t="shared" si="0"/>
        <v>24</v>
      </c>
      <c r="R8" s="16">
        <v>307800</v>
      </c>
      <c r="S8" s="14">
        <f t="shared" si="1"/>
        <v>7387200</v>
      </c>
      <c r="T8" s="9">
        <v>11</v>
      </c>
      <c r="U8" s="3">
        <f t="shared" si="2"/>
        <v>3385800</v>
      </c>
      <c r="V8" s="34">
        <v>1</v>
      </c>
      <c r="W8" s="7">
        <f t="shared" si="3"/>
        <v>307800</v>
      </c>
      <c r="X8" s="27">
        <v>1</v>
      </c>
      <c r="Y8" s="3">
        <f t="shared" si="4"/>
        <v>307800</v>
      </c>
      <c r="Z8" s="33">
        <v>1</v>
      </c>
      <c r="AA8" s="3">
        <f t="shared" si="5"/>
        <v>307800</v>
      </c>
      <c r="AB8" s="33">
        <v>1</v>
      </c>
      <c r="AC8" s="3">
        <f t="shared" si="6"/>
        <v>307800</v>
      </c>
      <c r="AD8" s="33">
        <v>0</v>
      </c>
      <c r="AE8" s="3">
        <f t="shared" si="7"/>
        <v>0</v>
      </c>
      <c r="AF8" s="5">
        <v>1</v>
      </c>
      <c r="AG8" s="3">
        <f t="shared" si="8"/>
        <v>307800</v>
      </c>
      <c r="AH8" s="2">
        <v>8</v>
      </c>
      <c r="AI8" s="3">
        <f t="shared" si="10"/>
        <v>2462400</v>
      </c>
      <c r="AJ8" s="2"/>
      <c r="AK8" s="3">
        <f t="shared" si="11"/>
        <v>0</v>
      </c>
      <c r="AL8" s="5"/>
      <c r="AM8" s="3">
        <f t="shared" si="12"/>
        <v>0</v>
      </c>
      <c r="AN8" s="5">
        <f t="shared" si="13"/>
        <v>24</v>
      </c>
      <c r="AO8" s="3">
        <f t="shared" si="9"/>
        <v>7387200</v>
      </c>
      <c r="AP8" s="1"/>
    </row>
    <row r="9" spans="1:42" ht="51" x14ac:dyDescent="0.25">
      <c r="A9" s="26"/>
      <c r="B9" s="2">
        <v>7</v>
      </c>
      <c r="C9" s="35" t="s">
        <v>31</v>
      </c>
      <c r="D9" s="6"/>
      <c r="E9" s="11"/>
      <c r="F9" s="2">
        <v>0</v>
      </c>
      <c r="G9" s="2">
        <v>1</v>
      </c>
      <c r="H9" s="2">
        <v>0</v>
      </c>
      <c r="I9" s="2">
        <v>1</v>
      </c>
      <c r="J9" s="2">
        <v>0</v>
      </c>
      <c r="K9" s="2">
        <v>1</v>
      </c>
      <c r="L9" s="2">
        <v>1</v>
      </c>
      <c r="M9" s="2">
        <v>0</v>
      </c>
      <c r="N9" s="2"/>
      <c r="O9" s="2"/>
      <c r="P9" s="2"/>
      <c r="Q9" s="2">
        <f t="shared" si="0"/>
        <v>4</v>
      </c>
      <c r="R9" s="16">
        <v>237500</v>
      </c>
      <c r="S9" s="14">
        <f t="shared" si="1"/>
        <v>950000</v>
      </c>
      <c r="T9" s="9">
        <v>0</v>
      </c>
      <c r="U9" s="3">
        <f t="shared" si="2"/>
        <v>0</v>
      </c>
      <c r="V9" s="34">
        <v>1</v>
      </c>
      <c r="W9" s="7">
        <f t="shared" si="3"/>
        <v>237500</v>
      </c>
      <c r="X9" s="27">
        <v>0</v>
      </c>
      <c r="Y9" s="3">
        <f t="shared" si="4"/>
        <v>0</v>
      </c>
      <c r="Z9" s="33">
        <v>1</v>
      </c>
      <c r="AA9" s="3">
        <f t="shared" si="5"/>
        <v>237500</v>
      </c>
      <c r="AB9" s="33">
        <v>0</v>
      </c>
      <c r="AC9" s="3">
        <f t="shared" si="6"/>
        <v>0</v>
      </c>
      <c r="AD9" s="33">
        <v>1</v>
      </c>
      <c r="AE9" s="3">
        <f t="shared" si="7"/>
        <v>237500</v>
      </c>
      <c r="AF9" s="5">
        <v>1</v>
      </c>
      <c r="AG9" s="3">
        <f t="shared" si="8"/>
        <v>237500</v>
      </c>
      <c r="AH9" s="2">
        <v>0</v>
      </c>
      <c r="AI9" s="3">
        <f t="shared" si="10"/>
        <v>0</v>
      </c>
      <c r="AJ9" s="2"/>
      <c r="AK9" s="3">
        <f t="shared" si="11"/>
        <v>0</v>
      </c>
      <c r="AL9" s="5"/>
      <c r="AM9" s="3">
        <f t="shared" si="12"/>
        <v>0</v>
      </c>
      <c r="AN9" s="5">
        <f t="shared" si="13"/>
        <v>4</v>
      </c>
      <c r="AO9" s="3">
        <f t="shared" si="9"/>
        <v>950000</v>
      </c>
      <c r="AP9" s="1"/>
    </row>
    <row r="10" spans="1:42" ht="51" x14ac:dyDescent="0.25">
      <c r="A10" s="26"/>
      <c r="B10" s="2">
        <v>8</v>
      </c>
      <c r="C10" s="35" t="s">
        <v>32</v>
      </c>
      <c r="D10" s="6"/>
      <c r="E10" s="11"/>
      <c r="F10" s="2">
        <v>11</v>
      </c>
      <c r="G10" s="2">
        <v>1</v>
      </c>
      <c r="H10" s="36">
        <v>2</v>
      </c>
      <c r="I10" s="2">
        <v>1</v>
      </c>
      <c r="J10" s="2">
        <v>1</v>
      </c>
      <c r="K10" s="2">
        <v>1</v>
      </c>
      <c r="L10" s="2">
        <v>1</v>
      </c>
      <c r="M10" s="2">
        <v>9</v>
      </c>
      <c r="N10" s="2"/>
      <c r="O10" s="2"/>
      <c r="P10" s="2"/>
      <c r="Q10" s="2">
        <f t="shared" si="0"/>
        <v>27</v>
      </c>
      <c r="R10" s="16">
        <v>237500</v>
      </c>
      <c r="S10" s="14">
        <f t="shared" si="1"/>
        <v>6412500</v>
      </c>
      <c r="T10" s="9">
        <v>11</v>
      </c>
      <c r="U10" s="3">
        <f t="shared" si="2"/>
        <v>2612500</v>
      </c>
      <c r="V10" s="34">
        <v>1</v>
      </c>
      <c r="W10" s="7">
        <f t="shared" si="3"/>
        <v>237500</v>
      </c>
      <c r="X10" s="38">
        <v>2</v>
      </c>
      <c r="Y10" s="3">
        <f t="shared" si="4"/>
        <v>475000</v>
      </c>
      <c r="Z10" s="33">
        <v>1</v>
      </c>
      <c r="AA10" s="3">
        <f t="shared" si="5"/>
        <v>237500</v>
      </c>
      <c r="AB10" s="33">
        <v>1</v>
      </c>
      <c r="AC10" s="3">
        <f t="shared" si="6"/>
        <v>237500</v>
      </c>
      <c r="AD10" s="33">
        <v>1</v>
      </c>
      <c r="AE10" s="3">
        <f t="shared" si="7"/>
        <v>237500</v>
      </c>
      <c r="AF10" s="5">
        <v>1</v>
      </c>
      <c r="AG10" s="3">
        <f t="shared" si="8"/>
        <v>237500</v>
      </c>
      <c r="AH10" s="2">
        <v>9</v>
      </c>
      <c r="AI10" s="3">
        <f t="shared" si="10"/>
        <v>2137500</v>
      </c>
      <c r="AJ10" s="2"/>
      <c r="AK10" s="3">
        <f t="shared" si="11"/>
        <v>0</v>
      </c>
      <c r="AL10" s="5"/>
      <c r="AM10" s="3">
        <f t="shared" si="12"/>
        <v>0</v>
      </c>
      <c r="AN10" s="5">
        <f t="shared" si="13"/>
        <v>27</v>
      </c>
      <c r="AO10" s="3">
        <f t="shared" si="9"/>
        <v>6412500</v>
      </c>
      <c r="AP10" s="1"/>
    </row>
    <row r="11" spans="1:42" ht="51" x14ac:dyDescent="0.25">
      <c r="A11" s="26"/>
      <c r="B11" s="2">
        <v>9</v>
      </c>
      <c r="C11" s="35" t="s">
        <v>33</v>
      </c>
      <c r="D11" s="6"/>
      <c r="E11" s="11"/>
      <c r="F11" s="2">
        <v>0</v>
      </c>
      <c r="G11" s="2">
        <v>0</v>
      </c>
      <c r="H11" s="2">
        <v>0</v>
      </c>
      <c r="I11" s="2">
        <v>1</v>
      </c>
      <c r="J11" s="2">
        <v>0</v>
      </c>
      <c r="K11" s="2">
        <v>0</v>
      </c>
      <c r="L11" s="2">
        <v>0</v>
      </c>
      <c r="M11" s="2">
        <v>0</v>
      </c>
      <c r="N11" s="2"/>
      <c r="O11" s="2"/>
      <c r="P11" s="2"/>
      <c r="Q11" s="2">
        <f t="shared" si="0"/>
        <v>1</v>
      </c>
      <c r="R11" s="16">
        <v>237500</v>
      </c>
      <c r="S11" s="14">
        <f t="shared" si="1"/>
        <v>237500</v>
      </c>
      <c r="T11" s="9">
        <v>0</v>
      </c>
      <c r="U11" s="3">
        <f t="shared" si="2"/>
        <v>0</v>
      </c>
      <c r="V11" s="34">
        <v>0</v>
      </c>
      <c r="W11" s="7">
        <f t="shared" si="3"/>
        <v>0</v>
      </c>
      <c r="X11" s="27">
        <v>0</v>
      </c>
      <c r="Y11" s="3">
        <f t="shared" si="4"/>
        <v>0</v>
      </c>
      <c r="Z11" s="33">
        <v>1</v>
      </c>
      <c r="AA11" s="3">
        <f t="shared" si="5"/>
        <v>237500</v>
      </c>
      <c r="AB11" s="33">
        <v>0</v>
      </c>
      <c r="AC11" s="3">
        <f t="shared" si="6"/>
        <v>0</v>
      </c>
      <c r="AD11" s="33">
        <v>0</v>
      </c>
      <c r="AE11" s="3">
        <f t="shared" si="7"/>
        <v>0</v>
      </c>
      <c r="AF11" s="5">
        <v>0</v>
      </c>
      <c r="AG11" s="3">
        <f t="shared" si="8"/>
        <v>0</v>
      </c>
      <c r="AH11" s="2">
        <v>0</v>
      </c>
      <c r="AI11" s="3">
        <f t="shared" si="10"/>
        <v>0</v>
      </c>
      <c r="AJ11" s="2"/>
      <c r="AK11" s="3">
        <f t="shared" si="11"/>
        <v>0</v>
      </c>
      <c r="AL11" s="5"/>
      <c r="AM11" s="3">
        <f t="shared" si="12"/>
        <v>0</v>
      </c>
      <c r="AN11" s="5">
        <f t="shared" si="13"/>
        <v>1</v>
      </c>
      <c r="AO11" s="3">
        <f t="shared" si="9"/>
        <v>237500</v>
      </c>
      <c r="AP11" s="1"/>
    </row>
    <row r="12" spans="1:42" ht="51" x14ac:dyDescent="0.25">
      <c r="A12" s="26"/>
      <c r="B12" s="2">
        <v>10</v>
      </c>
      <c r="C12" s="35" t="s">
        <v>34</v>
      </c>
      <c r="D12" s="6"/>
      <c r="E12" s="11"/>
      <c r="F12" s="2">
        <v>0</v>
      </c>
      <c r="G12" s="2">
        <v>1</v>
      </c>
      <c r="H12" s="2">
        <v>0</v>
      </c>
      <c r="I12" s="2">
        <v>1</v>
      </c>
      <c r="J12" s="2">
        <v>0</v>
      </c>
      <c r="K12" s="2">
        <v>1</v>
      </c>
      <c r="L12" s="2">
        <v>1</v>
      </c>
      <c r="M12" s="2">
        <v>8</v>
      </c>
      <c r="N12" s="2"/>
      <c r="O12" s="2"/>
      <c r="P12" s="2"/>
      <c r="Q12" s="2">
        <f t="shared" si="0"/>
        <v>12</v>
      </c>
      <c r="R12" s="16">
        <v>237500</v>
      </c>
      <c r="S12" s="14">
        <f t="shared" si="1"/>
        <v>2850000</v>
      </c>
      <c r="T12" s="9">
        <v>0</v>
      </c>
      <c r="U12" s="3">
        <f t="shared" si="2"/>
        <v>0</v>
      </c>
      <c r="V12" s="34">
        <v>1</v>
      </c>
      <c r="W12" s="7">
        <f t="shared" si="3"/>
        <v>237500</v>
      </c>
      <c r="X12" s="27">
        <v>0</v>
      </c>
      <c r="Y12" s="3">
        <f t="shared" si="4"/>
        <v>0</v>
      </c>
      <c r="Z12" s="33">
        <v>1</v>
      </c>
      <c r="AA12" s="3">
        <f t="shared" si="5"/>
        <v>237500</v>
      </c>
      <c r="AB12" s="33">
        <v>0</v>
      </c>
      <c r="AC12" s="3">
        <f t="shared" si="6"/>
        <v>0</v>
      </c>
      <c r="AD12" s="33">
        <v>1</v>
      </c>
      <c r="AE12" s="3">
        <f t="shared" si="7"/>
        <v>237500</v>
      </c>
      <c r="AF12" s="5">
        <v>1</v>
      </c>
      <c r="AG12" s="3">
        <f t="shared" si="8"/>
        <v>237500</v>
      </c>
      <c r="AH12" s="2">
        <v>8</v>
      </c>
      <c r="AI12" s="3">
        <f t="shared" si="10"/>
        <v>1900000</v>
      </c>
      <c r="AJ12" s="2"/>
      <c r="AK12" s="3">
        <f t="shared" si="11"/>
        <v>0</v>
      </c>
      <c r="AL12" s="5"/>
      <c r="AM12" s="3">
        <f t="shared" si="12"/>
        <v>0</v>
      </c>
      <c r="AN12" s="5">
        <f t="shared" si="13"/>
        <v>12</v>
      </c>
      <c r="AO12" s="3">
        <f t="shared" si="9"/>
        <v>2850000</v>
      </c>
      <c r="AP12" s="1"/>
    </row>
    <row r="13" spans="1:42" ht="51" x14ac:dyDescent="0.25">
      <c r="A13" s="26"/>
      <c r="B13" s="2">
        <v>11</v>
      </c>
      <c r="C13" s="35" t="s">
        <v>35</v>
      </c>
      <c r="D13" s="6"/>
      <c r="E13" s="11"/>
      <c r="F13" s="36">
        <v>1</v>
      </c>
      <c r="G13" s="36">
        <v>2</v>
      </c>
      <c r="H13" s="2">
        <v>1</v>
      </c>
      <c r="I13" s="36">
        <v>2</v>
      </c>
      <c r="J13" s="36">
        <v>2</v>
      </c>
      <c r="K13" s="2">
        <v>1</v>
      </c>
      <c r="L13" s="36">
        <v>2</v>
      </c>
      <c r="M13" s="36">
        <v>10</v>
      </c>
      <c r="N13" s="2"/>
      <c r="O13" s="2"/>
      <c r="P13" s="2"/>
      <c r="Q13" s="2">
        <f t="shared" si="0"/>
        <v>21</v>
      </c>
      <c r="R13" s="16">
        <v>76950</v>
      </c>
      <c r="S13" s="14">
        <f t="shared" si="1"/>
        <v>1615950</v>
      </c>
      <c r="T13" s="41">
        <v>1</v>
      </c>
      <c r="U13" s="3">
        <f t="shared" si="2"/>
        <v>76950</v>
      </c>
      <c r="V13" s="37">
        <v>2</v>
      </c>
      <c r="W13" s="7">
        <f t="shared" si="3"/>
        <v>153900</v>
      </c>
      <c r="X13" s="27">
        <v>1</v>
      </c>
      <c r="Y13" s="3">
        <f t="shared" si="4"/>
        <v>76950</v>
      </c>
      <c r="Z13" s="39">
        <v>2</v>
      </c>
      <c r="AA13" s="3">
        <f t="shared" si="5"/>
        <v>153900</v>
      </c>
      <c r="AB13" s="39">
        <v>2</v>
      </c>
      <c r="AC13" s="3">
        <f t="shared" si="6"/>
        <v>153900</v>
      </c>
      <c r="AD13" s="33">
        <v>1</v>
      </c>
      <c r="AE13" s="3">
        <f t="shared" si="7"/>
        <v>76950</v>
      </c>
      <c r="AF13" s="40">
        <v>2</v>
      </c>
      <c r="AG13" s="3">
        <f t="shared" si="8"/>
        <v>153900</v>
      </c>
      <c r="AH13" s="36">
        <v>10</v>
      </c>
      <c r="AI13" s="3">
        <f t="shared" si="10"/>
        <v>769500</v>
      </c>
      <c r="AJ13" s="2"/>
      <c r="AK13" s="3">
        <f t="shared" si="11"/>
        <v>0</v>
      </c>
      <c r="AL13" s="5"/>
      <c r="AM13" s="3">
        <f t="shared" si="12"/>
        <v>0</v>
      </c>
      <c r="AN13" s="5">
        <f t="shared" si="13"/>
        <v>21</v>
      </c>
      <c r="AO13" s="3">
        <f t="shared" si="9"/>
        <v>1615950</v>
      </c>
      <c r="AP13" s="1"/>
    </row>
    <row r="14" spans="1:42" ht="51" x14ac:dyDescent="0.25">
      <c r="A14" s="26"/>
      <c r="B14" s="2">
        <v>12</v>
      </c>
      <c r="C14" s="35" t="s">
        <v>36</v>
      </c>
      <c r="D14" s="6"/>
      <c r="E14" s="11"/>
      <c r="F14" s="2"/>
      <c r="G14" s="2">
        <v>6</v>
      </c>
      <c r="H14" s="2">
        <v>0</v>
      </c>
      <c r="I14" s="2">
        <v>0</v>
      </c>
      <c r="J14" s="2">
        <v>6</v>
      </c>
      <c r="K14" s="36">
        <v>12</v>
      </c>
      <c r="L14" s="2">
        <v>11</v>
      </c>
      <c r="M14" s="2">
        <v>9</v>
      </c>
      <c r="N14" s="2"/>
      <c r="O14" s="2"/>
      <c r="P14" s="2"/>
      <c r="Q14" s="2">
        <f t="shared" si="0"/>
        <v>44</v>
      </c>
      <c r="R14" s="16">
        <v>365750</v>
      </c>
      <c r="S14" s="14">
        <f t="shared" si="1"/>
        <v>16093000</v>
      </c>
      <c r="T14" s="9">
        <v>0</v>
      </c>
      <c r="U14" s="3">
        <f t="shared" si="2"/>
        <v>0</v>
      </c>
      <c r="V14" s="37">
        <v>6</v>
      </c>
      <c r="W14" s="7">
        <f t="shared" si="3"/>
        <v>2194500</v>
      </c>
      <c r="X14" s="27">
        <v>0</v>
      </c>
      <c r="Y14" s="3">
        <f t="shared" si="4"/>
        <v>0</v>
      </c>
      <c r="Z14" s="33">
        <v>0</v>
      </c>
      <c r="AA14" s="3">
        <f t="shared" si="5"/>
        <v>0</v>
      </c>
      <c r="AB14" s="33">
        <v>6</v>
      </c>
      <c r="AC14" s="3">
        <f t="shared" si="6"/>
        <v>2194500</v>
      </c>
      <c r="AD14" s="39">
        <v>12</v>
      </c>
      <c r="AE14" s="3">
        <f t="shared" si="7"/>
        <v>4389000</v>
      </c>
      <c r="AF14" s="5">
        <v>11</v>
      </c>
      <c r="AG14" s="3">
        <f t="shared" si="8"/>
        <v>4023250</v>
      </c>
      <c r="AH14" s="2">
        <v>9</v>
      </c>
      <c r="AI14" s="3">
        <f t="shared" si="10"/>
        <v>3291750</v>
      </c>
      <c r="AJ14" s="2"/>
      <c r="AK14" s="3">
        <f t="shared" si="11"/>
        <v>0</v>
      </c>
      <c r="AL14" s="5"/>
      <c r="AM14" s="3">
        <f t="shared" si="12"/>
        <v>0</v>
      </c>
      <c r="AN14" s="5">
        <f t="shared" si="13"/>
        <v>44</v>
      </c>
      <c r="AO14" s="3">
        <f t="shared" si="9"/>
        <v>16093000</v>
      </c>
      <c r="AP14" s="1"/>
    </row>
    <row r="15" spans="1:42" ht="63.75" x14ac:dyDescent="0.25">
      <c r="A15" s="26"/>
      <c r="B15" s="2">
        <v>13</v>
      </c>
      <c r="C15" s="35" t="s">
        <v>37</v>
      </c>
      <c r="D15" s="6"/>
      <c r="E15" s="11"/>
      <c r="F15" s="2">
        <v>11</v>
      </c>
      <c r="G15" s="2">
        <v>1</v>
      </c>
      <c r="H15" s="2">
        <v>6</v>
      </c>
      <c r="I15" s="2">
        <v>0</v>
      </c>
      <c r="J15" s="2">
        <v>0</v>
      </c>
      <c r="K15" s="2">
        <v>1</v>
      </c>
      <c r="L15" s="2">
        <v>0</v>
      </c>
      <c r="M15" s="2">
        <v>9</v>
      </c>
      <c r="N15" s="2"/>
      <c r="O15" s="2"/>
      <c r="P15" s="2"/>
      <c r="Q15" s="2">
        <f t="shared" si="0"/>
        <v>28</v>
      </c>
      <c r="R15" s="16">
        <v>684000</v>
      </c>
      <c r="S15" s="14">
        <f t="shared" si="1"/>
        <v>19152000</v>
      </c>
      <c r="T15" s="9">
        <v>11</v>
      </c>
      <c r="U15" s="3">
        <f t="shared" si="2"/>
        <v>7524000</v>
      </c>
      <c r="V15" s="34">
        <v>1</v>
      </c>
      <c r="W15" s="7">
        <f t="shared" si="3"/>
        <v>684000</v>
      </c>
      <c r="X15" s="27">
        <v>6</v>
      </c>
      <c r="Y15" s="3">
        <f t="shared" si="4"/>
        <v>4104000</v>
      </c>
      <c r="Z15" s="33">
        <v>0</v>
      </c>
      <c r="AA15" s="3">
        <f t="shared" si="5"/>
        <v>0</v>
      </c>
      <c r="AB15" s="33">
        <v>0</v>
      </c>
      <c r="AC15" s="3">
        <f t="shared" si="6"/>
        <v>0</v>
      </c>
      <c r="AD15" s="33">
        <v>1</v>
      </c>
      <c r="AE15" s="3">
        <f t="shared" si="7"/>
        <v>684000</v>
      </c>
      <c r="AF15" s="5">
        <v>0</v>
      </c>
      <c r="AG15" s="3">
        <f t="shared" si="8"/>
        <v>0</v>
      </c>
      <c r="AH15" s="2">
        <v>9</v>
      </c>
      <c r="AI15" s="3">
        <f t="shared" si="10"/>
        <v>6156000</v>
      </c>
      <c r="AJ15" s="2"/>
      <c r="AK15" s="3">
        <f t="shared" si="11"/>
        <v>0</v>
      </c>
      <c r="AL15" s="5"/>
      <c r="AM15" s="3">
        <f t="shared" si="12"/>
        <v>0</v>
      </c>
      <c r="AN15" s="5">
        <f t="shared" si="13"/>
        <v>28</v>
      </c>
      <c r="AO15" s="3">
        <f t="shared" si="9"/>
        <v>19152000</v>
      </c>
      <c r="AP15" s="1"/>
    </row>
    <row r="16" spans="1:42" x14ac:dyDescent="0.25">
      <c r="A16" s="5"/>
      <c r="B16" s="5"/>
      <c r="C16" s="5"/>
      <c r="D16" s="5"/>
      <c r="E16" s="12"/>
      <c r="F16" s="9"/>
      <c r="G16" s="5"/>
      <c r="H16" s="5"/>
      <c r="I16" s="5"/>
      <c r="J16" s="5"/>
      <c r="K16" s="5"/>
      <c r="L16" s="5"/>
      <c r="M16" s="5"/>
      <c r="N16" s="5"/>
      <c r="O16" s="12"/>
      <c r="P16" s="27"/>
      <c r="Q16" s="29">
        <f t="shared" ref="Q16" si="14">SUM(F16:P16)</f>
        <v>0</v>
      </c>
      <c r="R16" s="9"/>
      <c r="S16" s="14">
        <f t="shared" ref="S16" si="15">Q16*R16</f>
        <v>0</v>
      </c>
      <c r="T16" s="9"/>
      <c r="U16" s="3">
        <f t="shared" ref="U16" si="16">R16*T16</f>
        <v>0</v>
      </c>
      <c r="V16" s="5"/>
      <c r="W16" s="7">
        <f t="shared" ref="W16" si="17">R16*V16</f>
        <v>0</v>
      </c>
      <c r="X16" s="5"/>
      <c r="Y16" s="3">
        <f t="shared" ref="Y16" si="18">R16*X16</f>
        <v>0</v>
      </c>
      <c r="Z16" s="5"/>
      <c r="AA16" s="3">
        <f t="shared" ref="AA16" si="19">R16*Z16</f>
        <v>0</v>
      </c>
      <c r="AB16" s="5"/>
      <c r="AC16" s="3">
        <f t="shared" ref="AC16" si="20">R16*AB16</f>
        <v>0</v>
      </c>
      <c r="AD16" s="5"/>
      <c r="AE16" s="3">
        <f t="shared" ref="AE16" si="21">R16*AD16</f>
        <v>0</v>
      </c>
      <c r="AF16" s="5"/>
      <c r="AG16" s="3">
        <f t="shared" ref="AG16" si="22">R16*AF16</f>
        <v>0</v>
      </c>
      <c r="AH16" s="5"/>
      <c r="AI16" s="3">
        <f t="shared" ref="AI16" si="23">R16*AH16</f>
        <v>0</v>
      </c>
      <c r="AJ16" s="5"/>
      <c r="AK16" s="3">
        <f t="shared" ref="AK16" si="24">R16*AJ16</f>
        <v>0</v>
      </c>
      <c r="AL16" s="5"/>
      <c r="AM16" s="3">
        <f t="shared" ref="AM16" si="25">R16*AL16</f>
        <v>0</v>
      </c>
      <c r="AN16" s="5">
        <f t="shared" ref="AN16" si="26">T16+V16+X16+Z16+AB16+AD16+AF16+AH16+AJ16+AL16</f>
        <v>0</v>
      </c>
      <c r="AO16" s="3">
        <f t="shared" ref="AO16" si="27">R16*AN16</f>
        <v>0</v>
      </c>
    </row>
    <row r="17" spans="1:41" ht="15.75" x14ac:dyDescent="0.25">
      <c r="A17" s="62" t="s">
        <v>23</v>
      </c>
      <c r="B17" s="62"/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44">
        <f>SUM(S3:S16)</f>
        <v>83914450</v>
      </c>
      <c r="S17" s="45"/>
      <c r="T17" s="55">
        <f>SUM(U3:U16)</f>
        <v>13599250</v>
      </c>
      <c r="U17" s="55"/>
      <c r="V17" s="55">
        <f>SUM(W3:W16)</f>
        <v>6435300</v>
      </c>
      <c r="W17" s="55"/>
      <c r="X17" s="55">
        <f>SUM(Y3:Y16)</f>
        <v>5571750</v>
      </c>
      <c r="Y17" s="55"/>
      <c r="Z17" s="55">
        <f>SUM(AA3:AA16)</f>
        <v>8394200</v>
      </c>
      <c r="AA17" s="55"/>
      <c r="AB17" s="55">
        <f>SUM(AC3:AC16)</f>
        <v>6823850</v>
      </c>
      <c r="AC17" s="55"/>
      <c r="AD17" s="55">
        <f>SUM(AE3:AE16)</f>
        <v>7473650</v>
      </c>
      <c r="AE17" s="55"/>
      <c r="AF17" s="60">
        <f>SUM(AG3:AG16)</f>
        <v>11861700</v>
      </c>
      <c r="AG17" s="60"/>
      <c r="AH17" s="60">
        <f>SUM(AI3:AI16)</f>
        <v>23754750</v>
      </c>
      <c r="AI17" s="60"/>
      <c r="AJ17" s="60">
        <f>SUM(AK3:AK16)</f>
        <v>0</v>
      </c>
      <c r="AK17" s="60"/>
      <c r="AL17" s="60">
        <f>SUM(AM3:AM16)</f>
        <v>0</v>
      </c>
      <c r="AM17" s="60"/>
      <c r="AN17" s="32"/>
      <c r="AO17" s="28">
        <f>SUM(AO3:AO16)</f>
        <v>83914450</v>
      </c>
    </row>
    <row r="18" spans="1:41" x14ac:dyDescent="0.25">
      <c r="A18" s="46" t="s">
        <v>38</v>
      </c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8"/>
      <c r="R18" s="63">
        <v>84096733</v>
      </c>
      <c r="S18" s="64"/>
      <c r="T18" s="54">
        <v>13650910</v>
      </c>
      <c r="U18" s="54"/>
      <c r="V18" s="54">
        <v>6445495</v>
      </c>
      <c r="W18" s="54"/>
      <c r="X18" s="54">
        <v>5586416</v>
      </c>
      <c r="Y18" s="54"/>
      <c r="Z18" s="54">
        <v>8414833</v>
      </c>
      <c r="AA18" s="54"/>
      <c r="AB18" s="54">
        <v>6878835</v>
      </c>
      <c r="AC18" s="54"/>
      <c r="AD18" s="54">
        <v>7492298</v>
      </c>
      <c r="AE18" s="54"/>
      <c r="AF18" s="54">
        <v>11868892</v>
      </c>
      <c r="AG18" s="54"/>
      <c r="AH18" s="54">
        <v>23759054</v>
      </c>
      <c r="AI18" s="54"/>
      <c r="AJ18" s="52"/>
      <c r="AK18" s="53"/>
      <c r="AL18" s="25"/>
      <c r="AM18" s="20"/>
      <c r="AN18" s="20"/>
      <c r="AO18" s="21"/>
    </row>
    <row r="19" spans="1:41" ht="20.25" customHeight="1" x14ac:dyDescent="0.25">
      <c r="A19" s="49" t="s">
        <v>40</v>
      </c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1"/>
      <c r="R19" s="42"/>
      <c r="S19" s="43"/>
      <c r="T19" s="55">
        <f>T18-T17</f>
        <v>51660</v>
      </c>
      <c r="U19" s="55"/>
      <c r="V19" s="55">
        <f>V18-V17</f>
        <v>10195</v>
      </c>
      <c r="W19" s="55"/>
      <c r="X19" s="55">
        <f>X18-X17</f>
        <v>14666</v>
      </c>
      <c r="Y19" s="55"/>
      <c r="Z19" s="55">
        <f t="shared" ref="Z19" si="28">Z18-Z17</f>
        <v>20633</v>
      </c>
      <c r="AA19" s="55"/>
      <c r="AB19" s="55">
        <f t="shared" ref="AB19" si="29">AB18-AB17</f>
        <v>54985</v>
      </c>
      <c r="AC19" s="55"/>
      <c r="AD19" s="55">
        <f t="shared" ref="AD19" si="30">AD18-AD17</f>
        <v>18648</v>
      </c>
      <c r="AE19" s="55"/>
      <c r="AF19" s="55">
        <f t="shared" ref="AF19" si="31">AF18-AF17</f>
        <v>7192</v>
      </c>
      <c r="AG19" s="55"/>
      <c r="AH19" s="55">
        <f t="shared" ref="AH19" si="32">AH18-AH17</f>
        <v>4304</v>
      </c>
      <c r="AI19" s="55"/>
      <c r="AJ19" s="52"/>
      <c r="AK19" s="53"/>
      <c r="AL19" s="61" t="s">
        <v>14</v>
      </c>
      <c r="AM19" s="59"/>
      <c r="AN19" s="58">
        <f>T17+V17+X17+Z17+AB17+AD17+AF17+AH17+AJ17+AL17</f>
        <v>83914450</v>
      </c>
      <c r="AO19" s="59"/>
    </row>
    <row r="20" spans="1:41" ht="27" customHeight="1" x14ac:dyDescent="0.25">
      <c r="A20" s="22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4"/>
      <c r="AL20" s="56" t="s">
        <v>39</v>
      </c>
      <c r="AM20" s="57"/>
      <c r="AN20" s="58">
        <f>R18-AN19</f>
        <v>182283</v>
      </c>
      <c r="AO20" s="59"/>
    </row>
    <row r="21" spans="1:41" x14ac:dyDescent="0.25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</row>
    <row r="22" spans="1:41" x14ac:dyDescent="0.25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</row>
    <row r="23" spans="1:41" x14ac:dyDescent="0.2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</row>
    <row r="24" spans="1:41" x14ac:dyDescent="0.25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</row>
  </sheetData>
  <autoFilter ref="A2:AO2" xr:uid="{00000000-0009-0000-0000-000000000000}">
    <filterColumn colId="19" showButton="0"/>
    <filterColumn colId="21" showButton="0"/>
    <filterColumn colId="23" showButton="0"/>
    <filterColumn colId="25" showButton="0"/>
    <filterColumn colId="27" showButton="0"/>
    <filterColumn colId="29" showButton="0"/>
    <filterColumn colId="31" showButton="0"/>
    <filterColumn colId="33" showButton="0"/>
    <filterColumn colId="35" showButton="0"/>
    <filterColumn colId="37" showButton="0"/>
    <filterColumn colId="39" showButton="0"/>
  </autoFilter>
  <mergeCells count="50">
    <mergeCell ref="A1:AO1"/>
    <mergeCell ref="T2:U2"/>
    <mergeCell ref="V2:W2"/>
    <mergeCell ref="X2:Y2"/>
    <mergeCell ref="Z2:AA2"/>
    <mergeCell ref="AB2:AC2"/>
    <mergeCell ref="AD2:AE2"/>
    <mergeCell ref="AF2:AG2"/>
    <mergeCell ref="AN2:AO2"/>
    <mergeCell ref="AH2:AI2"/>
    <mergeCell ref="AJ2:AK2"/>
    <mergeCell ref="AL2:AM2"/>
    <mergeCell ref="A17:Q17"/>
    <mergeCell ref="R18:S18"/>
    <mergeCell ref="T17:U17"/>
    <mergeCell ref="V17:W17"/>
    <mergeCell ref="X17:Y17"/>
    <mergeCell ref="Z17:AA17"/>
    <mergeCell ref="AB17:AC17"/>
    <mergeCell ref="AD17:AE17"/>
    <mergeCell ref="AF17:AG17"/>
    <mergeCell ref="AH17:AI17"/>
    <mergeCell ref="AL20:AM20"/>
    <mergeCell ref="AN20:AO20"/>
    <mergeCell ref="AJ17:AK17"/>
    <mergeCell ref="AL17:AM17"/>
    <mergeCell ref="AL19:AM19"/>
    <mergeCell ref="AN19:AO19"/>
    <mergeCell ref="T18:U18"/>
    <mergeCell ref="V18:W18"/>
    <mergeCell ref="X18:Y18"/>
    <mergeCell ref="Z18:AA18"/>
    <mergeCell ref="AD18:AE18"/>
    <mergeCell ref="AB18:AC18"/>
    <mergeCell ref="R19:S19"/>
    <mergeCell ref="R17:S17"/>
    <mergeCell ref="A18:Q18"/>
    <mergeCell ref="A19:Q19"/>
    <mergeCell ref="AJ18:AK18"/>
    <mergeCell ref="AJ19:AK19"/>
    <mergeCell ref="AF18:AG18"/>
    <mergeCell ref="AH18:AI18"/>
    <mergeCell ref="T19:U19"/>
    <mergeCell ref="V19:W19"/>
    <mergeCell ref="X19:Y19"/>
    <mergeCell ref="Z19:AA19"/>
    <mergeCell ref="AB19:AC19"/>
    <mergeCell ref="AD19:AE19"/>
    <mergeCell ref="AF19:AG19"/>
    <mergeCell ref="AH19:AI19"/>
  </mergeCells>
  <conditionalFormatting sqref="A3:B3 B4:B15">
    <cfRule type="cellIs" dxfId="1" priority="4" stopIfTrue="1" operator="equal">
      <formula>"NO CUMPLE"</formula>
    </cfRule>
  </conditionalFormatting>
  <conditionalFormatting sqref="C3:Q15">
    <cfRule type="cellIs" dxfId="0" priority="1" stopIfTrue="1" operator="equal">
      <formula>"NO CUMPLE"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contrato xxx-sg-2025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Yasmin Sotelo Sanchez</dc:creator>
  <cp:lastModifiedBy>Grupo Nacional de Ciencias Forenses</cp:lastModifiedBy>
  <dcterms:created xsi:type="dcterms:W3CDTF">2022-08-25T15:49:42Z</dcterms:created>
  <dcterms:modified xsi:type="dcterms:W3CDTF">2025-08-20T16:40:21Z</dcterms:modified>
</cp:coreProperties>
</file>