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029"/>
  <workbookPr/>
  <mc:AlternateContent xmlns:mc="http://schemas.openxmlformats.org/markup-compatibility/2006">
    <mc:Choice Requires="x15">
      <x15ac:absPath xmlns:x15ac="http://schemas.microsoft.com/office/spreadsheetml/2010/11/ac" url="C:\Users\Usuario\Desktop\"/>
    </mc:Choice>
  </mc:AlternateContent>
  <xr:revisionPtr revIDLastSave="0" documentId="13_ncr:1_{A3752AFD-226D-4623-B9A8-05F0EBB92AB3}" xr6:coauthVersionLast="47" xr6:coauthVersionMax="47" xr10:uidLastSave="{00000000-0000-0000-0000-000000000000}"/>
  <bookViews>
    <workbookView xWindow="-120" yWindow="-120" windowWidth="29040" windowHeight="15720" xr2:uid="{00000000-000D-0000-FFFF-FFFF00000000}"/>
  </bookViews>
  <sheets>
    <sheet name="EVALUACION" sheetId="1" r:id="rId1"/>
    <sheet name="Hoja1"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4" i="1" l="1"/>
  <c r="J37" i="1" l="1"/>
  <c r="I38" i="1" s="1"/>
  <c r="I39" i="1" s="1"/>
  <c r="H38" i="1" l="1"/>
  <c r="H39" i="1" s="1"/>
  <c r="G38" i="1"/>
  <c r="G39" i="1" s="1"/>
  <c r="F38" i="1"/>
  <c r="F39" i="1" s="1"/>
  <c r="I34" i="1" l="1"/>
  <c r="H34" i="1"/>
  <c r="G34" i="1"/>
  <c r="G27" i="2" l="1"/>
  <c r="G23" i="2"/>
  <c r="G18" i="2"/>
  <c r="G14" i="2"/>
  <c r="G10" i="2"/>
  <c r="E27" i="2" l="1"/>
  <c r="E23" i="2"/>
  <c r="E14" i="2"/>
  <c r="E10" i="2"/>
  <c r="D10" i="2"/>
  <c r="D27" i="2"/>
  <c r="D23" i="2"/>
  <c r="D18" i="2"/>
  <c r="D14" i="2"/>
</calcChain>
</file>

<file path=xl/sharedStrings.xml><?xml version="1.0" encoding="utf-8"?>
<sst xmlns="http://schemas.openxmlformats.org/spreadsheetml/2006/main" count="111" uniqueCount="55">
  <si>
    <t>OBJETO DE LA CONTRATACION</t>
  </si>
  <si>
    <t xml:space="preserve">PARAMETROS DE EVALUACION </t>
  </si>
  <si>
    <t xml:space="preserve">ASPECTO JURIDICO  </t>
  </si>
  <si>
    <t>RESULTADO DE LA EVALUACION:</t>
  </si>
  <si>
    <t>EVALUÓ:</t>
  </si>
  <si>
    <t>RECTOR - ORDENADOR DEL GASTO</t>
  </si>
  <si>
    <t>2) Presenta Rut</t>
  </si>
  <si>
    <t>3) Presenta Rit</t>
  </si>
  <si>
    <t>Para efectos de la evaluación se verifica el cumplimiento de lo establecido en los presentes términos de referencia como documentos de contenido jurídico. Indicador cumple no cumple</t>
  </si>
  <si>
    <t>OBSERVACIONES</t>
  </si>
  <si>
    <t>5) Camara de comercio.</t>
  </si>
  <si>
    <t>4) Documentos de identidad</t>
  </si>
  <si>
    <t>GANADOR DE LA CONVOCATORIA</t>
  </si>
  <si>
    <t>SANDRA SILENIA PARADA AGUDELO</t>
  </si>
  <si>
    <t xml:space="preserve">1) Carta  de presentación </t>
  </si>
  <si>
    <t>6) Certificado de aportes parafiscales al día</t>
  </si>
  <si>
    <t>7) Contraloria</t>
  </si>
  <si>
    <t>8) Procuradiria</t>
  </si>
  <si>
    <t>9) Personeria</t>
  </si>
  <si>
    <t xml:space="preserve">10) Policia </t>
  </si>
  <si>
    <t>11) Medidas correctivas</t>
  </si>
  <si>
    <t>ANX INGENIERIA Y SOLUCIONES SAS</t>
  </si>
  <si>
    <t xml:space="preserve">M &amp;G  INGENIERIA Y CONSTRUCCIONES SAS </t>
  </si>
  <si>
    <t>ECONINCAG SAS</t>
  </si>
  <si>
    <t>12) Certificacion bancaria</t>
  </si>
  <si>
    <t>13) Certificacion de experiencia</t>
  </si>
  <si>
    <t xml:space="preserve">CAPACIDAD FINANCIERA </t>
  </si>
  <si>
    <t xml:space="preserve">ACTIVO CORRIENTE / PASIVO CORRIENTE </t>
  </si>
  <si>
    <t>INDICE DE LIQUIDEZ</t>
  </si>
  <si>
    <t>INDICE DE ENDEUDAMIENTO</t>
  </si>
  <si>
    <t>PASIVO TOTAL / ACTIVO TOTAL</t>
  </si>
  <si>
    <t>RAZON DE COBERTURA DE INTERES</t>
  </si>
  <si>
    <t xml:space="preserve">UTILIDAD OPERACIONAL/GASTOS DE INTERESES </t>
  </si>
  <si>
    <t xml:space="preserve">CAPACIDAD ORGANIZACIONAL </t>
  </si>
  <si>
    <t>RENTABILIDAD DEL PATRIMONIO</t>
  </si>
  <si>
    <t>UTILIDAD OPERACIONAL / PATRIMONIO</t>
  </si>
  <si>
    <t>RENTABILIDAD DEL ACTIVO</t>
  </si>
  <si>
    <t>UTILIDAD OPERACIONAL / ACTIVO</t>
  </si>
  <si>
    <t>INDETERMINADO</t>
  </si>
  <si>
    <t>CUMPLE</t>
  </si>
  <si>
    <t>TOTAL PUNTAJE</t>
  </si>
  <si>
    <t xml:space="preserve"> </t>
  </si>
  <si>
    <t>Factor = (MENOR OFERTA X100)</t>
  </si>
  <si>
    <t xml:space="preserve">Contempla todos los costos directos e indirectos en los cuales incurra para la correcta ejecución de los trabajos objeto de la presente contratación. Cualquier error u omisión no dará lugar a modificar el valor propuesto y el proponente favorecido deberá asumir los sobrecostos que esto le ocasione. Se evaluara por Menor precio.
La I.E.D. evaluará la propuesta económica habilitada que presente el menor valor ofertado asignándole el máximo puntaje. En el caso en que esta no cumpla, se evaluará aquella que se encuentre en segundo lugar de elegibilidad y así sucesivamente.   </t>
  </si>
  <si>
    <t xml:space="preserve">El valor contempla la sumatoria de los precios unitarios incluidos IVA </t>
  </si>
  <si>
    <t>PUNTAJE OFERTA ECONÓMICA = Factor /Precio oferta</t>
  </si>
  <si>
    <t>14) Póliza de seriedad</t>
  </si>
  <si>
    <t>PRESUPUESTO OFICIAL SEGÚN CDP 18</t>
  </si>
  <si>
    <t>PUBLIMPRESOS EXPRESS</t>
  </si>
  <si>
    <t>COMERCIALIZADORA SONED</t>
  </si>
  <si>
    <t>JUDAH IMPRESIONES  Y PROMOCIONALES SAS</t>
  </si>
  <si>
    <t>SUMINISTRO DE MEDALLAS, TROFEOS, PLACAS</t>
  </si>
  <si>
    <t>UN MILLON NOVECIENTOS VEINTE  MIL OCHOCIENTOS CINCUENTA Y CINCO PESOS MONEDA CORRIENTE</t>
  </si>
  <si>
    <t>AE LTDA</t>
  </si>
  <si>
    <t>INFORME DEFINITIVA CONVOCATORIA 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</si>
</sst>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164" formatCode="_(&quot;$&quot;\ * #,##0.00_);_(&quot;$&quot;\ * \(#,##0.00\);_(&quot;$&quot;\ * &quot;-&quot;??_);_(@_)"/>
    <numFmt numFmtId="165" formatCode="_-&quot;$&quot;* #,##0_-;\-&quot;$&quot;* #,##0_-;_-&quot;$&quot;* &quot;-&quot;_-;_-@_-"/>
    <numFmt numFmtId="166" formatCode="[$-240A]d&quot; de &quot;mmmm&quot; de &quot;yyyy;@"/>
    <numFmt numFmtId="167" formatCode="[$$-240A]\ #,##0;\-[$$-240A]\ #,##0"/>
    <numFmt numFmtId="168" formatCode="#,##0.0_);\(#,##0.0\)"/>
  </numFmts>
  <fonts count="20" x14ac:knownFonts="1">
    <font>
      <sz val="11"/>
      <color theme="1"/>
      <name val="Calibri"/>
      <family val="2"/>
      <scheme val="minor"/>
    </font>
    <font>
      <sz val="11"/>
      <color theme="1"/>
      <name val="Calibri"/>
      <family val="2"/>
      <scheme val="minor"/>
    </font>
    <font>
      <sz val="11"/>
      <color theme="1"/>
      <name val="Franklin Gothic Book"/>
      <family val="2"/>
    </font>
    <font>
      <b/>
      <sz val="11"/>
      <color theme="1"/>
      <name val="Franklin Gothic Book"/>
      <family val="2"/>
    </font>
    <font>
      <i/>
      <sz val="11"/>
      <color theme="1"/>
      <name val="Franklin Gothic Book"/>
      <family val="2"/>
    </font>
    <font>
      <b/>
      <sz val="11"/>
      <color theme="1"/>
      <name val="Calibri"/>
      <family val="2"/>
      <scheme val="minor"/>
    </font>
    <font>
      <sz val="10"/>
      <name val="Calibri"/>
      <family val="2"/>
      <scheme val="minor"/>
    </font>
    <font>
      <b/>
      <sz val="14"/>
      <color theme="1"/>
      <name val="Calibri"/>
      <family val="2"/>
      <scheme val="minor"/>
    </font>
    <font>
      <b/>
      <sz val="10"/>
      <name val="Calibri"/>
      <family val="2"/>
      <scheme val="minor"/>
    </font>
    <font>
      <sz val="12"/>
      <color theme="1"/>
      <name val="Calibri"/>
      <family val="2"/>
      <scheme val="minor"/>
    </font>
    <font>
      <sz val="12"/>
      <name val="Calibri"/>
      <family val="2"/>
      <scheme val="minor"/>
    </font>
    <font>
      <b/>
      <sz val="8"/>
      <name val="Calibri"/>
      <family val="2"/>
      <scheme val="minor"/>
    </font>
    <font>
      <b/>
      <sz val="12"/>
      <color theme="1"/>
      <name val="Calibri"/>
      <family val="2"/>
      <scheme val="minor"/>
    </font>
    <font>
      <b/>
      <sz val="10"/>
      <color theme="1"/>
      <name val="Calibri"/>
      <family val="2"/>
      <scheme val="minor"/>
    </font>
    <font>
      <b/>
      <sz val="11"/>
      <name val="Calibri"/>
      <family val="2"/>
      <scheme val="minor"/>
    </font>
    <font>
      <b/>
      <sz val="16"/>
      <color theme="1"/>
      <name val="Calibri"/>
      <family val="2"/>
      <scheme val="minor"/>
    </font>
    <font>
      <b/>
      <sz val="18"/>
      <color theme="1"/>
      <name val="Calibri"/>
      <family val="2"/>
      <scheme val="minor"/>
    </font>
    <font>
      <b/>
      <sz val="11"/>
      <color theme="1"/>
      <name val="Arial Narrow"/>
      <family val="2"/>
    </font>
    <font>
      <sz val="11"/>
      <name val="Calibri"/>
      <family val="2"/>
      <scheme val="minor"/>
    </font>
    <font>
      <b/>
      <sz val="12"/>
      <name val="Calibri"/>
      <family val="2"/>
      <scheme val="minor"/>
    </font>
  </fonts>
  <fills count="8">
    <fill>
      <patternFill patternType="none"/>
    </fill>
    <fill>
      <patternFill patternType="gray125"/>
    </fill>
    <fill>
      <patternFill patternType="solid">
        <fgColor indexed="22"/>
        <bgColor indexed="64"/>
      </patternFill>
    </fill>
    <fill>
      <patternFill patternType="solid">
        <fgColor theme="0" tint="-0.249977111117893"/>
        <bgColor indexed="64"/>
      </patternFill>
    </fill>
    <fill>
      <patternFill patternType="solid">
        <fgColor theme="9" tint="0.39997558519241921"/>
        <bgColor indexed="64"/>
      </patternFill>
    </fill>
    <fill>
      <patternFill patternType="solid">
        <fgColor theme="0"/>
        <bgColor indexed="64"/>
      </patternFill>
    </fill>
    <fill>
      <patternFill patternType="solid">
        <fgColor theme="4" tint="0.39997558519241921"/>
        <bgColor indexed="64"/>
      </patternFill>
    </fill>
    <fill>
      <patternFill patternType="solid">
        <fgColor theme="5" tint="0.39997558519241921"/>
        <bgColor indexed="64"/>
      </patternFill>
    </fill>
  </fills>
  <borders count="33">
    <border>
      <left/>
      <right/>
      <top/>
      <bottom/>
      <diagonal/>
    </border>
    <border>
      <left/>
      <right/>
      <top style="thin">
        <color auto="1"/>
      </top>
      <bottom style="thin">
        <color auto="1"/>
      </bottom>
      <diagonal/>
    </border>
    <border>
      <left/>
      <right/>
      <top style="thin">
        <color indexed="64"/>
      </top>
      <bottom/>
      <diagonal/>
    </border>
    <border>
      <left/>
      <right/>
      <top/>
      <bottom style="thin">
        <color indexed="64"/>
      </bottom>
      <diagonal/>
    </border>
    <border>
      <left/>
      <right style="thin">
        <color auto="1"/>
      </right>
      <top style="thin">
        <color auto="1"/>
      </top>
      <bottom style="thin">
        <color auto="1"/>
      </bottom>
      <diagonal/>
    </border>
    <border>
      <left/>
      <right style="thin">
        <color indexed="64"/>
      </right>
      <top style="thin">
        <color indexed="64"/>
      </top>
      <bottom/>
      <diagonal/>
    </border>
    <border>
      <left/>
      <right style="thin">
        <color auto="1"/>
      </right>
      <top/>
      <bottom style="thin">
        <color auto="1"/>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thin">
        <color auto="1"/>
      </top>
      <bottom style="thin">
        <color auto="1"/>
      </bottom>
      <diagonal/>
    </border>
    <border>
      <left style="medium">
        <color indexed="64"/>
      </left>
      <right/>
      <top style="thin">
        <color auto="1"/>
      </top>
      <bottom/>
      <diagonal/>
    </border>
    <border>
      <left style="medium">
        <color indexed="64"/>
      </left>
      <right/>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auto="1"/>
      </left>
      <right style="medium">
        <color auto="1"/>
      </right>
      <top/>
      <bottom/>
      <diagonal/>
    </border>
    <border>
      <left style="medium">
        <color indexed="64"/>
      </left>
      <right style="thin">
        <color indexed="64"/>
      </right>
      <top/>
      <bottom style="thin">
        <color indexed="64"/>
      </bottom>
      <diagonal/>
    </border>
  </borders>
  <cellStyleXfs count="3">
    <xf numFmtId="0" fontId="0" fillId="0" borderId="0"/>
    <xf numFmtId="41" fontId="1" fillId="0" borderId="0" applyFont="0" applyFill="0" applyBorder="0" applyAlignment="0" applyProtection="0"/>
    <xf numFmtId="165" fontId="1" fillId="0" borderId="0" applyFont="0" applyFill="0" applyBorder="0" applyAlignment="0" applyProtection="0"/>
  </cellStyleXfs>
  <cellXfs count="118">
    <xf numFmtId="0" fontId="0" fillId="0" borderId="0" xfId="0"/>
    <xf numFmtId="0" fontId="8" fillId="0" borderId="14" xfId="0" applyFont="1" applyBorder="1" applyAlignment="1">
      <alignment horizontal="center" vertical="center"/>
    </xf>
    <xf numFmtId="0" fontId="8" fillId="0" borderId="2" xfId="0" applyFont="1" applyBorder="1" applyAlignment="1">
      <alignment horizontal="center" vertical="center"/>
    </xf>
    <xf numFmtId="0" fontId="0" fillId="0" borderId="8" xfId="0" applyBorder="1"/>
    <xf numFmtId="0" fontId="10" fillId="0" borderId="8" xfId="0" applyFont="1" applyBorder="1" applyAlignment="1">
      <alignment horizontal="center" vertical="center"/>
    </xf>
    <xf numFmtId="0" fontId="0" fillId="0" borderId="10" xfId="0" applyBorder="1" applyAlignment="1">
      <alignment horizontal="center" vertical="center"/>
    </xf>
    <xf numFmtId="0" fontId="2" fillId="0" borderId="3" xfId="0" applyFont="1" applyBorder="1"/>
    <xf numFmtId="41" fontId="9" fillId="0" borderId="0" xfId="1" applyFont="1" applyFill="1" applyBorder="1" applyAlignment="1">
      <alignment vertical="center"/>
    </xf>
    <xf numFmtId="41" fontId="9" fillId="0" borderId="8" xfId="1" applyFont="1" applyFill="1" applyBorder="1" applyAlignment="1">
      <alignment vertical="center"/>
    </xf>
    <xf numFmtId="0" fontId="0" fillId="0" borderId="20" xfId="0" applyBorder="1"/>
    <xf numFmtId="0" fontId="0" fillId="0" borderId="12" xfId="0" applyBorder="1"/>
    <xf numFmtId="0" fontId="0" fillId="0" borderId="23" xfId="0" applyBorder="1" applyAlignment="1">
      <alignment vertical="center" wrapText="1"/>
    </xf>
    <xf numFmtId="165" fontId="13" fillId="0" borderId="22" xfId="2" applyFont="1" applyFill="1" applyBorder="1" applyAlignment="1">
      <alignment vertical="center" wrapText="1"/>
    </xf>
    <xf numFmtId="1" fontId="13" fillId="0" borderId="24" xfId="2" applyNumberFormat="1" applyFont="1" applyFill="1" applyBorder="1" applyAlignment="1">
      <alignment vertical="center" wrapText="1"/>
    </xf>
    <xf numFmtId="0" fontId="5" fillId="0" borderId="22" xfId="0" applyFont="1" applyBorder="1" applyAlignment="1">
      <alignment horizontal="center"/>
    </xf>
    <xf numFmtId="165" fontId="0" fillId="0" borderId="0" xfId="0" applyNumberFormat="1"/>
    <xf numFmtId="0" fontId="9" fillId="0" borderId="8" xfId="0" applyFont="1" applyBorder="1" applyAlignment="1">
      <alignment horizontal="left" vertical="top" wrapText="1"/>
    </xf>
    <xf numFmtId="0" fontId="0" fillId="0" borderId="8" xfId="0" applyBorder="1" applyAlignment="1">
      <alignment horizontal="left" vertical="top" wrapText="1"/>
    </xf>
    <xf numFmtId="0" fontId="6" fillId="0" borderId="26" xfId="0" applyFont="1" applyBorder="1" applyAlignment="1">
      <alignment horizontal="left" vertical="top" wrapText="1"/>
    </xf>
    <xf numFmtId="0" fontId="6" fillId="0" borderId="27" xfId="0" applyFont="1" applyBorder="1" applyAlignment="1">
      <alignment horizontal="left" vertical="top" wrapText="1"/>
    </xf>
    <xf numFmtId="168" fontId="12" fillId="0" borderId="0" xfId="0" applyNumberFormat="1" applyFont="1" applyAlignment="1">
      <alignment horizontal="center" vertical="center"/>
    </xf>
    <xf numFmtId="0" fontId="9" fillId="0" borderId="0" xfId="0" applyFont="1" applyAlignment="1">
      <alignment horizontal="left" vertical="top" wrapText="1"/>
    </xf>
    <xf numFmtId="0" fontId="0" fillId="0" borderId="29" xfId="0" applyBorder="1"/>
    <xf numFmtId="0" fontId="10" fillId="0" borderId="0" xfId="0" applyFont="1" applyAlignment="1">
      <alignment horizontal="center" vertical="center"/>
    </xf>
    <xf numFmtId="0" fontId="6" fillId="0" borderId="0" xfId="0" applyFont="1" applyAlignment="1">
      <alignment horizontal="center" vertical="center" wrapText="1"/>
    </xf>
    <xf numFmtId="0" fontId="6" fillId="0" borderId="0" xfId="0" applyFont="1" applyAlignment="1">
      <alignment horizontal="left" vertical="top" wrapText="1"/>
    </xf>
    <xf numFmtId="0" fontId="12" fillId="5" borderId="0" xfId="0" applyFont="1" applyFill="1" applyAlignment="1">
      <alignment horizontal="center" vertical="center" wrapText="1"/>
    </xf>
    <xf numFmtId="0" fontId="0" fillId="0" borderId="0" xfId="0" applyAlignment="1">
      <alignment horizontal="left" vertical="top" wrapText="1"/>
    </xf>
    <xf numFmtId="164" fontId="0" fillId="0" borderId="0" xfId="0" applyNumberFormat="1"/>
    <xf numFmtId="168" fontId="12" fillId="0" borderId="29" xfId="0" applyNumberFormat="1" applyFont="1" applyBorder="1" applyAlignment="1">
      <alignment horizontal="center" vertical="center" wrapText="1"/>
    </xf>
    <xf numFmtId="0" fontId="3" fillId="0" borderId="0" xfId="0" applyFont="1"/>
    <xf numFmtId="0" fontId="0" fillId="0" borderId="8" xfId="0" applyBorder="1" applyProtection="1">
      <protection hidden="1"/>
    </xf>
    <xf numFmtId="0" fontId="2" fillId="0" borderId="15" xfId="0" applyFont="1" applyBorder="1"/>
    <xf numFmtId="0" fontId="2" fillId="0" borderId="0" xfId="0" applyFont="1"/>
    <xf numFmtId="0" fontId="4" fillId="0" borderId="8" xfId="0" applyFont="1" applyBorder="1"/>
    <xf numFmtId="0" fontId="4" fillId="0" borderId="0" xfId="0" applyFont="1"/>
    <xf numFmtId="0" fontId="4" fillId="0" borderId="19" xfId="0" applyFont="1" applyBorder="1"/>
    <xf numFmtId="0" fontId="4" fillId="0" borderId="20" xfId="0" applyFont="1" applyBorder="1"/>
    <xf numFmtId="0" fontId="2" fillId="0" borderId="20" xfId="0" applyFont="1" applyBorder="1"/>
    <xf numFmtId="0" fontId="0" fillId="0" borderId="30" xfId="0" applyBorder="1"/>
    <xf numFmtId="0" fontId="12" fillId="5" borderId="17" xfId="0" applyFont="1" applyFill="1" applyBorder="1" applyAlignment="1">
      <alignment horizontal="center" vertical="center" wrapText="1"/>
    </xf>
    <xf numFmtId="0" fontId="5" fillId="0" borderId="0" xfId="0" applyFont="1"/>
    <xf numFmtId="0" fontId="0" fillId="0" borderId="0" xfId="0" applyAlignment="1">
      <alignment horizontal="right"/>
    </xf>
    <xf numFmtId="165" fontId="15" fillId="0" borderId="0" xfId="2" applyFont="1" applyFill="1" applyBorder="1" applyAlignment="1">
      <alignment horizontal="center" vertical="center" wrapText="1"/>
    </xf>
    <xf numFmtId="3" fontId="16" fillId="0" borderId="0" xfId="0" applyNumberFormat="1" applyFont="1"/>
    <xf numFmtId="3" fontId="16" fillId="0" borderId="0" xfId="0" applyNumberFormat="1" applyFont="1" applyAlignment="1">
      <alignment vertical="center" wrapText="1"/>
    </xf>
    <xf numFmtId="0" fontId="5" fillId="0" borderId="0" xfId="0" applyFont="1" applyAlignment="1">
      <alignment horizontal="center"/>
    </xf>
    <xf numFmtId="165" fontId="15" fillId="0" borderId="0" xfId="2" applyFont="1" applyFill="1" applyBorder="1" applyAlignment="1">
      <alignment vertical="center" wrapText="1"/>
    </xf>
    <xf numFmtId="3" fontId="15" fillId="0" borderId="0" xfId="0" applyNumberFormat="1" applyFont="1" applyAlignment="1">
      <alignment vertical="center" wrapText="1"/>
    </xf>
    <xf numFmtId="0" fontId="5" fillId="4" borderId="22" xfId="0" applyFont="1" applyFill="1" applyBorder="1" applyAlignment="1">
      <alignment horizontal="center" vertical="center" wrapText="1"/>
    </xf>
    <xf numFmtId="0" fontId="5" fillId="0" borderId="23" xfId="0" applyFont="1" applyBorder="1" applyAlignment="1">
      <alignment vertical="center" wrapText="1"/>
    </xf>
    <xf numFmtId="165" fontId="18" fillId="5" borderId="10" xfId="0" applyNumberFormat="1" applyFont="1" applyFill="1" applyBorder="1"/>
    <xf numFmtId="0" fontId="5" fillId="0" borderId="25" xfId="0" applyFont="1" applyBorder="1" applyAlignment="1">
      <alignment horizontal="center" vertical="center" wrapText="1"/>
    </xf>
    <xf numFmtId="0" fontId="5" fillId="0" borderId="0" xfId="0" applyFont="1" applyAlignment="1">
      <alignment horizontal="center" vertical="center" wrapText="1"/>
    </xf>
    <xf numFmtId="0" fontId="12" fillId="5" borderId="32" xfId="0" applyFont="1" applyFill="1" applyBorder="1" applyAlignment="1">
      <alignment horizontal="center" vertical="center" wrapText="1"/>
    </xf>
    <xf numFmtId="3" fontId="11" fillId="0" borderId="22" xfId="0" applyNumberFormat="1" applyFont="1" applyBorder="1" applyAlignment="1">
      <alignment horizontal="center" vertical="center"/>
    </xf>
    <xf numFmtId="164" fontId="5" fillId="4" borderId="24" xfId="0" applyNumberFormat="1" applyFont="1" applyFill="1" applyBorder="1" applyAlignment="1">
      <alignment horizontal="left" vertical="center" wrapText="1"/>
    </xf>
    <xf numFmtId="0" fontId="5" fillId="7" borderId="22" xfId="0" applyFont="1" applyFill="1" applyBorder="1" applyAlignment="1">
      <alignment horizontal="center" vertical="center" wrapText="1"/>
    </xf>
    <xf numFmtId="0" fontId="5" fillId="0" borderId="14" xfId="0" applyFont="1" applyBorder="1" applyAlignment="1">
      <alignment horizontal="center" vertical="top" wrapText="1"/>
    </xf>
    <xf numFmtId="0" fontId="5" fillId="0" borderId="2" xfId="0" applyFont="1" applyBorder="1" applyAlignment="1">
      <alignment horizontal="center" vertical="top" wrapText="1"/>
    </xf>
    <xf numFmtId="0" fontId="3" fillId="0" borderId="18" xfId="0" applyFont="1" applyBorder="1" applyAlignment="1">
      <alignment horizontal="left"/>
    </xf>
    <xf numFmtId="0" fontId="3" fillId="0" borderId="7" xfId="0" applyFont="1" applyBorder="1" applyAlignment="1">
      <alignment horizontal="left"/>
    </xf>
    <xf numFmtId="0" fontId="0" fillId="0" borderId="18" xfId="0" applyBorder="1" applyAlignment="1">
      <alignment horizontal="left"/>
    </xf>
    <xf numFmtId="0" fontId="0" fillId="0" borderId="7" xfId="0" applyBorder="1" applyAlignment="1">
      <alignment horizontal="left"/>
    </xf>
    <xf numFmtId="0" fontId="5" fillId="0" borderId="18" xfId="0" applyFont="1" applyBorder="1" applyAlignment="1">
      <alignment horizontal="left" vertical="center" wrapText="1"/>
    </xf>
    <xf numFmtId="0" fontId="5" fillId="0" borderId="7" xfId="0" applyFont="1" applyBorder="1" applyAlignment="1">
      <alignment horizontal="left" vertical="center" wrapText="1"/>
    </xf>
    <xf numFmtId="0" fontId="19" fillId="3" borderId="13" xfId="0" applyFont="1" applyFill="1" applyBorder="1" applyAlignment="1">
      <alignment horizontal="center" vertical="center"/>
    </xf>
    <xf numFmtId="0" fontId="19" fillId="3" borderId="1" xfId="0" applyFont="1" applyFill="1" applyBorder="1" applyAlignment="1">
      <alignment horizontal="center" vertical="center"/>
    </xf>
    <xf numFmtId="0" fontId="19" fillId="3" borderId="4" xfId="0" applyFont="1" applyFill="1" applyBorder="1" applyAlignment="1">
      <alignment horizontal="center" vertical="center"/>
    </xf>
    <xf numFmtId="0" fontId="0" fillId="0" borderId="14" xfId="0" applyBorder="1" applyAlignment="1">
      <alignment horizontal="left" vertical="top" wrapText="1"/>
    </xf>
    <xf numFmtId="0" fontId="0" fillId="0" borderId="2" xfId="0" applyBorder="1" applyAlignment="1">
      <alignment horizontal="left" vertical="top" wrapText="1"/>
    </xf>
    <xf numFmtId="0" fontId="0" fillId="0" borderId="5" xfId="0" applyBorder="1" applyAlignment="1">
      <alignment horizontal="left" vertical="top" wrapText="1"/>
    </xf>
    <xf numFmtId="41" fontId="9" fillId="0" borderId="16" xfId="1" applyFont="1" applyFill="1" applyBorder="1" applyAlignment="1">
      <alignment horizontal="left" vertical="top"/>
    </xf>
    <xf numFmtId="41" fontId="9" fillId="0" borderId="0" xfId="1" applyFont="1" applyFill="1" applyBorder="1" applyAlignment="1">
      <alignment horizontal="left" vertical="top"/>
    </xf>
    <xf numFmtId="41" fontId="9" fillId="0" borderId="29" xfId="1" applyFont="1" applyFill="1" applyBorder="1" applyAlignment="1">
      <alignment horizontal="left" vertical="top"/>
    </xf>
    <xf numFmtId="167" fontId="12" fillId="0" borderId="13" xfId="2" applyNumberFormat="1" applyFont="1" applyFill="1" applyBorder="1" applyAlignment="1">
      <alignment horizontal="center" vertical="center"/>
    </xf>
    <xf numFmtId="167" fontId="12" fillId="0" borderId="4" xfId="2" applyNumberFormat="1" applyFont="1" applyFill="1"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9" fillId="0" borderId="11" xfId="0" applyFont="1" applyBorder="1" applyAlignment="1">
      <alignment horizontal="left" vertical="top" wrapText="1"/>
    </xf>
    <xf numFmtId="0" fontId="9" fillId="0" borderId="28" xfId="0" applyFont="1" applyBorder="1" applyAlignment="1">
      <alignment horizontal="left" vertical="top" wrapText="1"/>
    </xf>
    <xf numFmtId="0" fontId="9" fillId="0" borderId="8" xfId="0" applyFont="1" applyBorder="1" applyAlignment="1">
      <alignment horizontal="left" vertical="top" wrapText="1"/>
    </xf>
    <xf numFmtId="0" fontId="9" fillId="0" borderId="29" xfId="0" applyFont="1" applyBorder="1" applyAlignment="1">
      <alignment horizontal="left" vertical="top" wrapText="1"/>
    </xf>
    <xf numFmtId="0" fontId="14" fillId="6" borderId="13" xfId="0" applyFont="1" applyFill="1" applyBorder="1" applyAlignment="1">
      <alignment horizontal="center" vertical="center"/>
    </xf>
    <xf numFmtId="0" fontId="14" fillId="6" borderId="1" xfId="0" applyFont="1" applyFill="1" applyBorder="1" applyAlignment="1">
      <alignment horizontal="center" vertical="center"/>
    </xf>
    <xf numFmtId="0" fontId="14" fillId="6" borderId="2" xfId="0" applyFont="1" applyFill="1" applyBorder="1" applyAlignment="1">
      <alignment horizontal="center" vertical="center"/>
    </xf>
    <xf numFmtId="0" fontId="10" fillId="2" borderId="14" xfId="0" applyFont="1" applyFill="1" applyBorder="1" applyAlignment="1">
      <alignment horizontal="center" vertical="center"/>
    </xf>
    <xf numFmtId="0" fontId="10" fillId="2" borderId="2" xfId="0" applyFont="1" applyFill="1" applyBorder="1" applyAlignment="1">
      <alignment horizontal="center" vertical="center"/>
    </xf>
    <xf numFmtId="0" fontId="10" fillId="2" borderId="5" xfId="0" applyFont="1" applyFill="1" applyBorder="1" applyAlignment="1">
      <alignment horizontal="center" vertical="center"/>
    </xf>
    <xf numFmtId="0" fontId="10" fillId="2" borderId="15"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6" xfId="0" applyFont="1" applyFill="1" applyBorder="1" applyAlignment="1">
      <alignment horizontal="center" vertical="center"/>
    </xf>
    <xf numFmtId="0" fontId="10" fillId="0" borderId="16" xfId="0" applyFont="1" applyBorder="1" applyAlignment="1">
      <alignment horizontal="center" vertical="center"/>
    </xf>
    <xf numFmtId="0" fontId="10" fillId="3" borderId="11" xfId="0" applyFont="1" applyFill="1" applyBorder="1" applyAlignment="1">
      <alignment horizontal="center" vertical="center"/>
    </xf>
    <xf numFmtId="0" fontId="10" fillId="3" borderId="12" xfId="0" applyFont="1" applyFill="1" applyBorder="1" applyAlignment="1">
      <alignment horizontal="center" vertical="center"/>
    </xf>
    <xf numFmtId="0" fontId="10" fillId="3" borderId="21" xfId="0" applyFont="1" applyFill="1" applyBorder="1" applyAlignment="1">
      <alignment horizontal="center" vertical="center"/>
    </xf>
    <xf numFmtId="0" fontId="10" fillId="3" borderId="15" xfId="0" applyFont="1" applyFill="1" applyBorder="1" applyAlignment="1">
      <alignment horizontal="center" vertical="center"/>
    </xf>
    <xf numFmtId="0" fontId="10" fillId="3" borderId="3" xfId="0" applyFont="1" applyFill="1" applyBorder="1" applyAlignment="1">
      <alignment horizontal="center" vertical="center"/>
    </xf>
    <xf numFmtId="0" fontId="10" fillId="3" borderId="6" xfId="0" applyFont="1" applyFill="1" applyBorder="1" applyAlignment="1">
      <alignment horizontal="center" vertical="center"/>
    </xf>
    <xf numFmtId="41" fontId="11" fillId="0" borderId="24" xfId="1" applyFont="1" applyFill="1" applyBorder="1" applyAlignment="1">
      <alignment horizontal="center" vertical="center" wrapText="1" shrinkToFit="1"/>
    </xf>
    <xf numFmtId="41" fontId="11" fillId="0" borderId="25" xfId="1" applyFont="1" applyFill="1" applyBorder="1" applyAlignment="1">
      <alignment horizontal="center" vertical="center" wrapText="1" shrinkToFit="1"/>
    </xf>
    <xf numFmtId="0" fontId="17" fillId="0" borderId="24" xfId="0" applyFont="1" applyBorder="1" applyAlignment="1">
      <alignment horizontal="center" vertical="center" wrapText="1"/>
    </xf>
    <xf numFmtId="0" fontId="17" fillId="0" borderId="31" xfId="0" applyFont="1" applyBorder="1" applyAlignment="1">
      <alignment horizontal="center" vertical="center" wrapText="1"/>
    </xf>
    <xf numFmtId="0" fontId="15" fillId="0" borderId="11" xfId="0" applyFont="1" applyBorder="1" applyAlignment="1">
      <alignment horizontal="center"/>
    </xf>
    <xf numFmtId="0" fontId="15" fillId="0" borderId="12" xfId="0" applyFont="1" applyBorder="1" applyAlignment="1">
      <alignment horizontal="center"/>
    </xf>
    <xf numFmtId="0" fontId="15" fillId="0" borderId="28" xfId="0" applyFont="1" applyBorder="1" applyAlignment="1">
      <alignment horizontal="center"/>
    </xf>
    <xf numFmtId="166" fontId="7" fillId="0" borderId="8" xfId="0" applyNumberFormat="1" applyFont="1" applyBorder="1" applyAlignment="1">
      <alignment horizontal="center"/>
    </xf>
    <xf numFmtId="166" fontId="7" fillId="0" borderId="0" xfId="0" applyNumberFormat="1" applyFont="1" applyAlignment="1">
      <alignment horizontal="center"/>
    </xf>
    <xf numFmtId="166" fontId="7" fillId="0" borderId="29" xfId="0" applyNumberFormat="1" applyFont="1" applyBorder="1" applyAlignment="1">
      <alignment horizontal="center"/>
    </xf>
    <xf numFmtId="0" fontId="14" fillId="6" borderId="8" xfId="0" applyFont="1" applyFill="1" applyBorder="1" applyAlignment="1">
      <alignment horizontal="center" vertical="center"/>
    </xf>
    <xf numFmtId="0" fontId="14" fillId="6" borderId="0" xfId="0" applyFont="1" applyFill="1" applyAlignment="1">
      <alignment horizontal="center" vertical="center"/>
    </xf>
    <xf numFmtId="0" fontId="14" fillId="6" borderId="29" xfId="0" applyFont="1" applyFill="1" applyBorder="1" applyAlignment="1">
      <alignment horizontal="center" vertical="center"/>
    </xf>
    <xf numFmtId="0" fontId="9" fillId="0" borderId="0" xfId="0" applyFont="1" applyAlignment="1">
      <alignment horizontal="left" vertical="top" wrapText="1"/>
    </xf>
    <xf numFmtId="0" fontId="0" fillId="0" borderId="0" xfId="0" applyFill="1"/>
    <xf numFmtId="0" fontId="2" fillId="0" borderId="0" xfId="0" applyFont="1" applyFill="1"/>
    <xf numFmtId="0" fontId="18" fillId="0" borderId="0" xfId="0" applyFont="1" applyFill="1"/>
    <xf numFmtId="0" fontId="14" fillId="0" borderId="0" xfId="0" applyFont="1" applyFill="1"/>
    <xf numFmtId="41" fontId="3" fillId="0" borderId="0" xfId="0" applyNumberFormat="1" applyFont="1" applyFill="1" applyAlignment="1">
      <alignment horizontal="center"/>
    </xf>
  </cellXfs>
  <cellStyles count="3">
    <cellStyle name="Millares [0] 2" xfId="1" xr:uid="{00000000-0005-0000-0000-000000000000}"/>
    <cellStyle name="Moneda [0] 2" xfId="2" xr:uid="{00000000-0005-0000-0000-000001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48"/>
  <sheetViews>
    <sheetView tabSelected="1" topLeftCell="A27" zoomScale="91" zoomScaleNormal="91" workbookViewId="0">
      <selection activeCell="G43" sqref="G43"/>
    </sheetView>
  </sheetViews>
  <sheetFormatPr baseColWidth="10" defaultRowHeight="15" x14ac:dyDescent="0.25"/>
  <cols>
    <col min="2" max="2" width="42.42578125" customWidth="1"/>
    <col min="3" max="3" width="8" customWidth="1"/>
    <col min="4" max="4" width="59.28515625" customWidth="1"/>
    <col min="5" max="5" width="7.42578125" customWidth="1"/>
    <col min="6" max="6" width="18.5703125" customWidth="1"/>
    <col min="7" max="7" width="18.42578125" customWidth="1"/>
    <col min="8" max="9" width="18.5703125" customWidth="1"/>
    <col min="10" max="10" width="28.42578125" customWidth="1"/>
    <col min="11" max="11" width="16.42578125" customWidth="1"/>
    <col min="12" max="12" width="22.85546875" customWidth="1"/>
    <col min="13" max="13" width="22" customWidth="1"/>
    <col min="14" max="14" width="21.5703125" customWidth="1"/>
    <col min="15" max="15" width="23.85546875" customWidth="1"/>
    <col min="16" max="16" width="21" bestFit="1" customWidth="1"/>
    <col min="17" max="17" width="19.5703125" customWidth="1"/>
  </cols>
  <sheetData>
    <row r="1" spans="1:10" ht="21" x14ac:dyDescent="0.35">
      <c r="A1" s="103" t="s">
        <v>54</v>
      </c>
      <c r="B1" s="104"/>
      <c r="C1" s="104"/>
      <c r="D1" s="104"/>
      <c r="E1" s="104"/>
      <c r="F1" s="104"/>
      <c r="G1" s="104"/>
      <c r="H1" s="104"/>
      <c r="I1" s="104"/>
      <c r="J1" s="105"/>
    </row>
    <row r="2" spans="1:10" ht="18.75" x14ac:dyDescent="0.3">
      <c r="A2" s="106">
        <v>45888</v>
      </c>
      <c r="B2" s="107"/>
      <c r="C2" s="107"/>
      <c r="D2" s="107"/>
      <c r="E2" s="107"/>
      <c r="F2" s="107"/>
      <c r="G2" s="107"/>
      <c r="H2" s="107"/>
      <c r="I2" s="107"/>
      <c r="J2" s="108"/>
    </row>
    <row r="3" spans="1:10" x14ac:dyDescent="0.25">
      <c r="A3" s="109" t="s">
        <v>0</v>
      </c>
      <c r="B3" s="110"/>
      <c r="C3" s="110"/>
      <c r="D3" s="110"/>
      <c r="E3" s="110"/>
      <c r="F3" s="110"/>
      <c r="G3" s="110"/>
      <c r="H3" s="110"/>
      <c r="I3" s="110"/>
      <c r="J3" s="111"/>
    </row>
    <row r="4" spans="1:10" ht="7.5" customHeight="1" x14ac:dyDescent="0.25">
      <c r="A4" s="1"/>
      <c r="B4" s="2"/>
      <c r="C4" s="2"/>
      <c r="D4" s="2"/>
      <c r="E4" s="2"/>
      <c r="F4" s="2"/>
      <c r="G4" s="2"/>
      <c r="H4" s="2"/>
      <c r="I4" s="2"/>
      <c r="J4" s="22"/>
    </row>
    <row r="5" spans="1:10" ht="15" customHeight="1" x14ac:dyDescent="0.25">
      <c r="A5" s="81" t="s">
        <v>51</v>
      </c>
      <c r="B5" s="112"/>
      <c r="C5" s="112"/>
      <c r="D5" s="112"/>
      <c r="E5" s="112"/>
      <c r="F5" s="112"/>
      <c r="G5" s="112"/>
      <c r="H5" s="112"/>
      <c r="I5" s="112"/>
      <c r="J5" s="82"/>
    </row>
    <row r="6" spans="1:10" ht="24.75" customHeight="1" x14ac:dyDescent="0.25">
      <c r="A6" s="81"/>
      <c r="B6" s="112"/>
      <c r="C6" s="112"/>
      <c r="D6" s="112"/>
      <c r="E6" s="112"/>
      <c r="F6" s="112"/>
      <c r="G6" s="112"/>
      <c r="H6" s="112"/>
      <c r="I6" s="112"/>
      <c r="J6" s="82"/>
    </row>
    <row r="7" spans="1:10" ht="4.5" customHeight="1" x14ac:dyDescent="0.25">
      <c r="A7" s="3"/>
      <c r="J7" s="22"/>
    </row>
    <row r="8" spans="1:10" x14ac:dyDescent="0.25">
      <c r="A8" s="109" t="s">
        <v>47</v>
      </c>
      <c r="B8" s="110"/>
      <c r="C8" s="110"/>
      <c r="D8" s="110"/>
      <c r="E8" s="110"/>
      <c r="F8" s="110"/>
      <c r="G8" s="110"/>
      <c r="H8" s="110"/>
      <c r="I8" s="110"/>
      <c r="J8" s="111"/>
    </row>
    <row r="9" spans="1:10" ht="8.25" customHeight="1" x14ac:dyDescent="0.25">
      <c r="A9" s="3"/>
      <c r="J9" s="22"/>
    </row>
    <row r="10" spans="1:10" ht="15.75" x14ac:dyDescent="0.25">
      <c r="A10" s="75">
        <v>1920855</v>
      </c>
      <c r="B10" s="76"/>
      <c r="C10" s="7"/>
      <c r="D10" s="72" t="s">
        <v>52</v>
      </c>
      <c r="E10" s="73"/>
      <c r="F10" s="73"/>
      <c r="G10" s="73"/>
      <c r="H10" s="73"/>
      <c r="I10" s="73"/>
      <c r="J10" s="74"/>
    </row>
    <row r="11" spans="1:10" ht="2.25" customHeight="1" x14ac:dyDescent="0.25">
      <c r="A11" s="8"/>
      <c r="B11" s="7"/>
      <c r="C11" s="7"/>
      <c r="D11" s="72"/>
      <c r="E11" s="73"/>
      <c r="F11" s="73"/>
      <c r="G11" s="73"/>
      <c r="H11" s="73"/>
      <c r="I11" s="73"/>
      <c r="J11" s="74"/>
    </row>
    <row r="12" spans="1:10" ht="1.5" customHeight="1" x14ac:dyDescent="0.25">
      <c r="A12" s="3"/>
      <c r="J12" s="22"/>
    </row>
    <row r="13" spans="1:10" ht="15.75" thickBot="1" x14ac:dyDescent="0.3">
      <c r="A13" s="83" t="s">
        <v>1</v>
      </c>
      <c r="B13" s="84"/>
      <c r="C13" s="84"/>
      <c r="D13" s="84"/>
      <c r="E13" s="84"/>
      <c r="F13" s="85"/>
      <c r="G13" s="85"/>
      <c r="H13" s="85"/>
      <c r="I13" s="85"/>
      <c r="J13" s="22"/>
    </row>
    <row r="14" spans="1:10" ht="20.25" customHeight="1" thickBot="1" x14ac:dyDescent="0.3">
      <c r="A14" s="3"/>
      <c r="F14" s="14">
        <v>1</v>
      </c>
      <c r="G14" s="14">
        <v>3</v>
      </c>
      <c r="H14" s="14">
        <v>4</v>
      </c>
      <c r="I14" s="14">
        <v>7</v>
      </c>
      <c r="J14" s="22"/>
    </row>
    <row r="15" spans="1:10" ht="48.75" customHeight="1" x14ac:dyDescent="0.25">
      <c r="A15" s="86" t="s">
        <v>2</v>
      </c>
      <c r="B15" s="87"/>
      <c r="C15" s="87"/>
      <c r="D15" s="88"/>
      <c r="E15" s="92"/>
      <c r="F15" s="101" t="s">
        <v>49</v>
      </c>
      <c r="G15" s="101" t="s">
        <v>48</v>
      </c>
      <c r="H15" s="101" t="s">
        <v>50</v>
      </c>
      <c r="I15" s="101" t="s">
        <v>53</v>
      </c>
      <c r="J15" s="22"/>
    </row>
    <row r="16" spans="1:10" ht="15.75" customHeight="1" thickBot="1" x14ac:dyDescent="0.3">
      <c r="A16" s="89"/>
      <c r="B16" s="90"/>
      <c r="C16" s="90"/>
      <c r="D16" s="91"/>
      <c r="E16" s="92"/>
      <c r="F16" s="102"/>
      <c r="G16" s="102"/>
      <c r="H16" s="102"/>
      <c r="I16" s="102"/>
      <c r="J16" s="22"/>
    </row>
    <row r="17" spans="1:10" ht="16.5" thickBot="1" x14ac:dyDescent="0.3">
      <c r="A17" s="4"/>
      <c r="B17" s="23"/>
      <c r="C17" s="23"/>
      <c r="D17" s="23"/>
      <c r="E17" s="23"/>
      <c r="F17" s="55">
        <v>901816632</v>
      </c>
      <c r="G17" s="55">
        <v>900764360</v>
      </c>
      <c r="H17" s="55">
        <v>80746777</v>
      </c>
      <c r="I17" s="55">
        <v>900314764</v>
      </c>
      <c r="J17" s="22"/>
    </row>
    <row r="18" spans="1:10" ht="15" customHeight="1" thickBot="1" x14ac:dyDescent="0.3">
      <c r="A18" s="79" t="s">
        <v>8</v>
      </c>
      <c r="B18" s="80"/>
      <c r="C18" s="24"/>
      <c r="D18" s="18" t="s">
        <v>14</v>
      </c>
      <c r="F18" s="54" t="s">
        <v>39</v>
      </c>
      <c r="G18" s="54" t="s">
        <v>39</v>
      </c>
      <c r="H18" s="54" t="s">
        <v>39</v>
      </c>
      <c r="I18" s="54" t="s">
        <v>39</v>
      </c>
      <c r="J18" s="22"/>
    </row>
    <row r="19" spans="1:10" ht="15" customHeight="1" thickBot="1" x14ac:dyDescent="0.3">
      <c r="A19" s="81"/>
      <c r="B19" s="82"/>
      <c r="C19" s="24"/>
      <c r="D19" s="19" t="s">
        <v>6</v>
      </c>
      <c r="F19" s="40" t="s">
        <v>39</v>
      </c>
      <c r="G19" s="40" t="s">
        <v>39</v>
      </c>
      <c r="H19" s="40" t="s">
        <v>39</v>
      </c>
      <c r="I19" s="40" t="s">
        <v>39</v>
      </c>
      <c r="J19" s="22"/>
    </row>
    <row r="20" spans="1:10" ht="15" customHeight="1" thickBot="1" x14ac:dyDescent="0.3">
      <c r="A20" s="81"/>
      <c r="B20" s="82"/>
      <c r="C20" s="24"/>
      <c r="D20" s="19" t="s">
        <v>7</v>
      </c>
      <c r="F20" s="40" t="s">
        <v>39</v>
      </c>
      <c r="G20" s="40" t="s">
        <v>39</v>
      </c>
      <c r="H20" s="40" t="s">
        <v>39</v>
      </c>
      <c r="I20" s="40" t="s">
        <v>39</v>
      </c>
      <c r="J20" s="22"/>
    </row>
    <row r="21" spans="1:10" ht="15" customHeight="1" thickBot="1" x14ac:dyDescent="0.3">
      <c r="A21" s="81"/>
      <c r="B21" s="82"/>
      <c r="D21" s="19" t="s">
        <v>11</v>
      </c>
      <c r="F21" s="40" t="s">
        <v>39</v>
      </c>
      <c r="G21" s="40" t="s">
        <v>39</v>
      </c>
      <c r="H21" s="40" t="s">
        <v>39</v>
      </c>
      <c r="I21" s="40" t="s">
        <v>39</v>
      </c>
      <c r="J21" s="22"/>
    </row>
    <row r="22" spans="1:10" ht="12" customHeight="1" thickBot="1" x14ac:dyDescent="0.3">
      <c r="A22" s="81"/>
      <c r="B22" s="82"/>
      <c r="D22" s="19" t="s">
        <v>10</v>
      </c>
      <c r="F22" s="40" t="s">
        <v>39</v>
      </c>
      <c r="G22" s="40" t="s">
        <v>39</v>
      </c>
      <c r="H22" s="40" t="s">
        <v>39</v>
      </c>
      <c r="I22" s="40" t="s">
        <v>39</v>
      </c>
      <c r="J22" s="22"/>
    </row>
    <row r="23" spans="1:10" ht="15" customHeight="1" thickBot="1" x14ac:dyDescent="0.3">
      <c r="A23" s="81"/>
      <c r="B23" s="82"/>
      <c r="D23" s="19" t="s">
        <v>15</v>
      </c>
      <c r="F23" s="40" t="s">
        <v>39</v>
      </c>
      <c r="G23" s="40" t="s">
        <v>39</v>
      </c>
      <c r="H23" s="40" t="s">
        <v>39</v>
      </c>
      <c r="I23" s="40" t="s">
        <v>39</v>
      </c>
      <c r="J23" s="22"/>
    </row>
    <row r="24" spans="1:10" ht="15" customHeight="1" thickBot="1" x14ac:dyDescent="0.3">
      <c r="A24" s="81"/>
      <c r="B24" s="82"/>
      <c r="D24" s="19" t="s">
        <v>16</v>
      </c>
      <c r="F24" s="40" t="s">
        <v>39</v>
      </c>
      <c r="G24" s="40" t="s">
        <v>39</v>
      </c>
      <c r="H24" s="40" t="s">
        <v>39</v>
      </c>
      <c r="I24" s="40" t="s">
        <v>39</v>
      </c>
      <c r="J24" s="22"/>
    </row>
    <row r="25" spans="1:10" ht="14.25" customHeight="1" thickBot="1" x14ac:dyDescent="0.3">
      <c r="A25" s="81"/>
      <c r="B25" s="82"/>
      <c r="D25" s="19" t="s">
        <v>17</v>
      </c>
      <c r="F25" s="40" t="s">
        <v>39</v>
      </c>
      <c r="G25" s="40" t="s">
        <v>39</v>
      </c>
      <c r="H25" s="40" t="s">
        <v>39</v>
      </c>
      <c r="I25" s="40" t="s">
        <v>39</v>
      </c>
      <c r="J25" s="22"/>
    </row>
    <row r="26" spans="1:10" ht="15" customHeight="1" thickBot="1" x14ac:dyDescent="0.3">
      <c r="A26" s="81"/>
      <c r="B26" s="82"/>
      <c r="D26" s="19" t="s">
        <v>18</v>
      </c>
      <c r="F26" s="40" t="s">
        <v>39</v>
      </c>
      <c r="G26" s="40" t="s">
        <v>39</v>
      </c>
      <c r="H26" s="40" t="s">
        <v>39</v>
      </c>
      <c r="I26" s="40" t="s">
        <v>39</v>
      </c>
      <c r="J26" s="22"/>
    </row>
    <row r="27" spans="1:10" ht="14.25" customHeight="1" thickBot="1" x14ac:dyDescent="0.3">
      <c r="A27" s="81"/>
      <c r="B27" s="82"/>
      <c r="D27" s="19" t="s">
        <v>19</v>
      </c>
      <c r="F27" s="40" t="s">
        <v>39</v>
      </c>
      <c r="G27" s="40" t="s">
        <v>39</v>
      </c>
      <c r="H27" s="40" t="s">
        <v>39</v>
      </c>
      <c r="I27" s="40" t="s">
        <v>39</v>
      </c>
      <c r="J27" s="22"/>
    </row>
    <row r="28" spans="1:10" ht="15" customHeight="1" thickBot="1" x14ac:dyDescent="0.3">
      <c r="A28" s="81"/>
      <c r="B28" s="82"/>
      <c r="D28" s="19" t="s">
        <v>20</v>
      </c>
      <c r="F28" s="40" t="s">
        <v>39</v>
      </c>
      <c r="G28" s="40" t="s">
        <v>39</v>
      </c>
      <c r="H28" s="40" t="s">
        <v>39</v>
      </c>
      <c r="I28" s="40" t="s">
        <v>39</v>
      </c>
      <c r="J28" s="22"/>
    </row>
    <row r="29" spans="1:10" ht="15" customHeight="1" thickBot="1" x14ac:dyDescent="0.3">
      <c r="A29" s="81"/>
      <c r="B29" s="82"/>
      <c r="D29" s="19" t="s">
        <v>24</v>
      </c>
      <c r="F29" s="40" t="s">
        <v>39</v>
      </c>
      <c r="G29" s="40" t="s">
        <v>39</v>
      </c>
      <c r="H29" s="40" t="s">
        <v>39</v>
      </c>
      <c r="I29" s="40" t="s">
        <v>39</v>
      </c>
      <c r="J29" s="22"/>
    </row>
    <row r="30" spans="1:10" ht="15" customHeight="1" thickBot="1" x14ac:dyDescent="0.3">
      <c r="A30" s="81"/>
      <c r="B30" s="82"/>
      <c r="D30" s="19" t="s">
        <v>25</v>
      </c>
      <c r="F30" s="40" t="s">
        <v>39</v>
      </c>
      <c r="G30" s="40" t="s">
        <v>39</v>
      </c>
      <c r="H30" s="40" t="s">
        <v>39</v>
      </c>
      <c r="I30" s="40" t="s">
        <v>39</v>
      </c>
      <c r="J30" s="22"/>
    </row>
    <row r="31" spans="1:10" ht="13.5" customHeight="1" x14ac:dyDescent="0.25">
      <c r="A31" s="81"/>
      <c r="B31" s="82"/>
      <c r="D31" s="19" t="s">
        <v>46</v>
      </c>
      <c r="F31" s="40" t="s">
        <v>39</v>
      </c>
      <c r="G31" s="40" t="s">
        <v>39</v>
      </c>
      <c r="H31" s="40" t="s">
        <v>39</v>
      </c>
      <c r="I31" s="40" t="s">
        <v>39</v>
      </c>
      <c r="J31" s="22"/>
    </row>
    <row r="32" spans="1:10" ht="15" customHeight="1" x14ac:dyDescent="0.25">
      <c r="A32" s="16"/>
      <c r="B32" s="21"/>
      <c r="D32" s="25"/>
      <c r="F32" s="26"/>
      <c r="G32" s="26"/>
      <c r="H32" s="26"/>
      <c r="I32" s="26"/>
      <c r="J32" s="22"/>
    </row>
    <row r="33" spans="1:17" ht="15.75" customHeight="1" thickBot="1" x14ac:dyDescent="0.3">
      <c r="A33" s="3"/>
      <c r="J33" s="22"/>
    </row>
    <row r="34" spans="1:17" ht="32.25" customHeight="1" x14ac:dyDescent="0.25">
      <c r="A34" s="93"/>
      <c r="B34" s="94"/>
      <c r="C34" s="94"/>
      <c r="D34" s="95"/>
      <c r="E34" s="10"/>
      <c r="F34" s="99" t="str">
        <f t="shared" ref="F34:I34" si="0">+F15</f>
        <v>COMERCIALIZADORA SONED</v>
      </c>
      <c r="G34" s="99" t="str">
        <f t="shared" si="0"/>
        <v>PUBLIMPRESOS EXPRESS</v>
      </c>
      <c r="H34" s="99" t="str">
        <f t="shared" si="0"/>
        <v>JUDAH IMPRESIONES  Y PROMOCIONALES SAS</v>
      </c>
      <c r="I34" s="99" t="str">
        <f t="shared" si="0"/>
        <v>AE LTDA</v>
      </c>
      <c r="J34" s="77"/>
      <c r="L34" s="47"/>
      <c r="M34" s="43"/>
      <c r="N34" s="43"/>
      <c r="O34" s="43"/>
      <c r="P34" s="48"/>
      <c r="Q34" s="45"/>
    </row>
    <row r="35" spans="1:17" ht="10.5" customHeight="1" thickBot="1" x14ac:dyDescent="0.3">
      <c r="A35" s="96"/>
      <c r="B35" s="97"/>
      <c r="C35" s="97"/>
      <c r="D35" s="98"/>
      <c r="F35" s="100"/>
      <c r="G35" s="100"/>
      <c r="H35" s="100"/>
      <c r="I35" s="100"/>
      <c r="J35" s="78"/>
    </row>
    <row r="36" spans="1:17" ht="83.25" customHeight="1" thickBot="1" x14ac:dyDescent="0.4">
      <c r="A36" s="66" t="s">
        <v>9</v>
      </c>
      <c r="B36" s="67"/>
      <c r="C36" s="67"/>
      <c r="D36" s="68"/>
      <c r="F36" s="52"/>
      <c r="G36" s="52"/>
      <c r="H36" s="53"/>
      <c r="I36" s="52"/>
      <c r="J36" s="5"/>
      <c r="M36" s="44"/>
    </row>
    <row r="37" spans="1:17" ht="87" customHeight="1" thickBot="1" x14ac:dyDescent="0.3">
      <c r="A37" s="69" t="s">
        <v>43</v>
      </c>
      <c r="B37" s="70"/>
      <c r="C37" s="70"/>
      <c r="D37" s="71"/>
      <c r="F37" s="12">
        <v>1188800</v>
      </c>
      <c r="G37" s="12">
        <v>1464533</v>
      </c>
      <c r="H37" s="12">
        <v>1842120</v>
      </c>
      <c r="I37" s="12">
        <v>2274328</v>
      </c>
      <c r="J37" s="51">
        <f>MIN(F37:I37)</f>
        <v>1188800</v>
      </c>
      <c r="K37" s="15"/>
      <c r="M37" s="15"/>
    </row>
    <row r="38" spans="1:17" ht="45" customHeight="1" thickBot="1" x14ac:dyDescent="0.3">
      <c r="A38" s="64" t="s">
        <v>44</v>
      </c>
      <c r="B38" s="65"/>
      <c r="C38" s="65"/>
      <c r="D38" s="65"/>
      <c r="F38" s="13">
        <f>$J$37*100</f>
        <v>118880000</v>
      </c>
      <c r="G38" s="13">
        <f>$J$37*100</f>
        <v>118880000</v>
      </c>
      <c r="H38" s="13">
        <f>$J$37*100</f>
        <v>118880000</v>
      </c>
      <c r="I38" s="13">
        <f>$J$37*100</f>
        <v>118880000</v>
      </c>
      <c r="J38" s="11" t="s">
        <v>42</v>
      </c>
    </row>
    <row r="39" spans="1:17" ht="43.5" customHeight="1" thickBot="1" x14ac:dyDescent="0.3">
      <c r="A39" s="58"/>
      <c r="B39" s="59"/>
      <c r="C39" s="59"/>
      <c r="D39" s="59"/>
      <c r="E39" s="56" t="s">
        <v>40</v>
      </c>
      <c r="F39" s="57">
        <f t="shared" ref="F39" si="1">F38/F37</f>
        <v>100</v>
      </c>
      <c r="G39" s="49">
        <f t="shared" ref="G39:H39" si="2">G38/G37</f>
        <v>81.172633187507557</v>
      </c>
      <c r="H39" s="49">
        <f t="shared" si="2"/>
        <v>64.534340868130201</v>
      </c>
      <c r="I39" s="49">
        <f t="shared" ref="I39" si="3">I38/I37</f>
        <v>52.270384922491388</v>
      </c>
      <c r="J39" s="50" t="s">
        <v>45</v>
      </c>
    </row>
    <row r="40" spans="1:17" ht="8.25" customHeight="1" x14ac:dyDescent="0.25">
      <c r="A40" s="17"/>
      <c r="B40" s="27"/>
      <c r="C40" s="27"/>
      <c r="D40" s="27"/>
      <c r="F40" s="28"/>
      <c r="G40" s="28"/>
      <c r="H40" s="28"/>
      <c r="I40" s="28"/>
      <c r="J40" s="22"/>
    </row>
    <row r="41" spans="1:17" ht="34.5" customHeight="1" x14ac:dyDescent="0.25">
      <c r="A41" s="62" t="s">
        <v>3</v>
      </c>
      <c r="B41" s="63"/>
      <c r="C41" s="63"/>
      <c r="D41" s="63"/>
      <c r="F41" s="20"/>
      <c r="G41" s="20"/>
      <c r="H41" s="20"/>
      <c r="I41" s="20"/>
      <c r="J41" s="29"/>
    </row>
    <row r="42" spans="1:17" x14ac:dyDescent="0.25">
      <c r="A42" s="3"/>
      <c r="J42" s="22"/>
    </row>
    <row r="43" spans="1:17" ht="15.75" x14ac:dyDescent="0.3">
      <c r="A43" s="60" t="s">
        <v>12</v>
      </c>
      <c r="B43" s="61"/>
      <c r="C43" s="61"/>
      <c r="D43" s="61"/>
      <c r="E43" s="30"/>
      <c r="F43" s="116" t="s">
        <v>49</v>
      </c>
      <c r="G43" s="116"/>
      <c r="H43" s="115"/>
      <c r="I43" s="117"/>
      <c r="J43" s="22"/>
    </row>
    <row r="44" spans="1:17" x14ac:dyDescent="0.25">
      <c r="A44" s="31" t="s">
        <v>4</v>
      </c>
      <c r="J44" s="22"/>
    </row>
    <row r="45" spans="1:17" x14ac:dyDescent="0.25">
      <c r="A45" s="3"/>
      <c r="G45" s="113"/>
      <c r="J45" s="22"/>
    </row>
    <row r="46" spans="1:17" ht="15.75" x14ac:dyDescent="0.3">
      <c r="A46" s="32" t="s">
        <v>13</v>
      </c>
      <c r="B46" s="6"/>
      <c r="C46" s="6"/>
      <c r="D46" s="6"/>
      <c r="F46" s="33"/>
      <c r="G46" s="33"/>
      <c r="H46" s="114"/>
      <c r="I46" s="33"/>
      <c r="J46" s="22"/>
    </row>
    <row r="47" spans="1:17" ht="15.75" x14ac:dyDescent="0.3">
      <c r="A47" s="34" t="s">
        <v>5</v>
      </c>
      <c r="B47" s="35"/>
      <c r="C47" s="35"/>
      <c r="D47" s="33"/>
      <c r="F47" s="33"/>
      <c r="G47" s="33"/>
      <c r="H47" s="33"/>
      <c r="I47" s="33"/>
      <c r="J47" s="22"/>
    </row>
    <row r="48" spans="1:17" ht="16.5" thickBot="1" x14ac:dyDescent="0.35">
      <c r="A48" s="36"/>
      <c r="B48" s="37"/>
      <c r="C48" s="37"/>
      <c r="D48" s="38"/>
      <c r="E48" s="9"/>
      <c r="F48" s="9"/>
      <c r="G48" s="9"/>
      <c r="H48" s="9"/>
      <c r="I48" s="9"/>
      <c r="J48" s="39"/>
    </row>
  </sheetData>
  <mergeCells count="27">
    <mergeCell ref="A1:J1"/>
    <mergeCell ref="A2:J2"/>
    <mergeCell ref="A3:J3"/>
    <mergeCell ref="A5:J6"/>
    <mergeCell ref="A8:J8"/>
    <mergeCell ref="D10:J11"/>
    <mergeCell ref="A10:B10"/>
    <mergeCell ref="J34:J35"/>
    <mergeCell ref="A18:B31"/>
    <mergeCell ref="A13:I13"/>
    <mergeCell ref="A15:D16"/>
    <mergeCell ref="E15:E16"/>
    <mergeCell ref="A34:D35"/>
    <mergeCell ref="F34:F35"/>
    <mergeCell ref="G34:G35"/>
    <mergeCell ref="F15:F16"/>
    <mergeCell ref="G15:G16"/>
    <mergeCell ref="H15:H16"/>
    <mergeCell ref="I34:I35"/>
    <mergeCell ref="H34:H35"/>
    <mergeCell ref="I15:I16"/>
    <mergeCell ref="A39:D39"/>
    <mergeCell ref="A43:D43"/>
    <mergeCell ref="A41:D41"/>
    <mergeCell ref="A38:D38"/>
    <mergeCell ref="A36:D36"/>
    <mergeCell ref="A37:D37"/>
  </mergeCells>
  <printOptions horizontalCentered="1" verticalCentered="1"/>
  <pageMargins left="0" right="0" top="0" bottom="0" header="0.19685039370078741" footer="0.11811023622047245"/>
  <pageSetup scale="45"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5:G28"/>
  <sheetViews>
    <sheetView workbookViewId="0">
      <selection activeCell="F29" sqref="F29"/>
    </sheetView>
  </sheetViews>
  <sheetFormatPr baseColWidth="10" defaultRowHeight="15" x14ac:dyDescent="0.25"/>
  <cols>
    <col min="3" max="3" width="43.7109375" customWidth="1"/>
    <col min="4" max="4" width="34.28515625" customWidth="1"/>
    <col min="5" max="5" width="29.42578125" customWidth="1"/>
    <col min="6" max="6" width="21.140625" customWidth="1"/>
    <col min="7" max="7" width="20.140625" customWidth="1"/>
  </cols>
  <sheetData>
    <row r="5" spans="3:7" x14ac:dyDescent="0.25">
      <c r="D5" s="46" t="s">
        <v>21</v>
      </c>
      <c r="E5" s="46" t="s">
        <v>22</v>
      </c>
      <c r="F5" s="46" t="s">
        <v>23</v>
      </c>
    </row>
    <row r="8" spans="3:7" x14ac:dyDescent="0.25">
      <c r="C8" t="s">
        <v>26</v>
      </c>
    </row>
    <row r="9" spans="3:7" x14ac:dyDescent="0.25">
      <c r="C9" t="s">
        <v>28</v>
      </c>
    </row>
    <row r="10" spans="3:7" x14ac:dyDescent="0.25">
      <c r="C10" s="41" t="s">
        <v>27</v>
      </c>
      <c r="D10">
        <f>801723000/6789000</f>
        <v>118.09147149801149</v>
      </c>
      <c r="E10">
        <f>752559810/3210000</f>
        <v>234.44230841121495</v>
      </c>
      <c r="F10">
        <v>85.93</v>
      </c>
      <c r="G10">
        <f>936801639/85973801</f>
        <v>10.896361776537017</v>
      </c>
    </row>
    <row r="13" spans="3:7" x14ac:dyDescent="0.25">
      <c r="C13" t="s">
        <v>29</v>
      </c>
    </row>
    <row r="14" spans="3:7" x14ac:dyDescent="0.25">
      <c r="C14" s="41" t="s">
        <v>30</v>
      </c>
      <c r="D14">
        <f>6789000/815912000</f>
        <v>8.3207502769906561E-3</v>
      </c>
      <c r="E14">
        <f>3210000/824671000</f>
        <v>3.8924613573170391E-3</v>
      </c>
      <c r="F14">
        <v>0.01</v>
      </c>
      <c r="G14">
        <f>187118865/1403251639</f>
        <v>0.13334662137529846</v>
      </c>
    </row>
    <row r="17" spans="3:7" x14ac:dyDescent="0.25">
      <c r="C17" t="s">
        <v>31</v>
      </c>
    </row>
    <row r="18" spans="3:7" x14ac:dyDescent="0.25">
      <c r="C18" s="41" t="s">
        <v>32</v>
      </c>
      <c r="D18">
        <f>791952912/148000</f>
        <v>5351.0331891891892</v>
      </c>
      <c r="E18" s="42" t="s">
        <v>38</v>
      </c>
      <c r="F18">
        <v>26.37</v>
      </c>
      <c r="G18">
        <f>227996573/4552568</f>
        <v>50.080871499338393</v>
      </c>
    </row>
    <row r="21" spans="3:7" x14ac:dyDescent="0.25">
      <c r="C21" t="s">
        <v>33</v>
      </c>
    </row>
    <row r="22" spans="3:7" x14ac:dyDescent="0.25">
      <c r="C22" t="s">
        <v>34</v>
      </c>
    </row>
    <row r="23" spans="3:7" x14ac:dyDescent="0.25">
      <c r="C23" s="41" t="s">
        <v>35</v>
      </c>
      <c r="D23">
        <f>791952912/809123000</f>
        <v>0.97877938459294822</v>
      </c>
      <c r="E23">
        <f>768359775/821461000</f>
        <v>0.93535758240500766</v>
      </c>
      <c r="F23">
        <v>0.16</v>
      </c>
      <c r="G23">
        <f>227996573/1216132774</f>
        <v>0.18747671132165378</v>
      </c>
    </row>
    <row r="26" spans="3:7" x14ac:dyDescent="0.25">
      <c r="C26" t="s">
        <v>36</v>
      </c>
    </row>
    <row r="27" spans="3:7" x14ac:dyDescent="0.25">
      <c r="C27" s="41" t="s">
        <v>37</v>
      </c>
      <c r="D27">
        <f>791952912/815912000</f>
        <v>0.97063520575748363</v>
      </c>
      <c r="E27">
        <f>768359775/824671000</f>
        <v>0.93171673916022268</v>
      </c>
      <c r="F27">
        <v>0.16</v>
      </c>
      <c r="G27">
        <f>227996573/1403251639</f>
        <v>0.16247732528035908</v>
      </c>
    </row>
    <row r="28" spans="3:7" x14ac:dyDescent="0.25">
      <c r="F28"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EVALUACION</vt:lpstr>
      <vt:lpstr>Hoja1</vt:lpstr>
    </vt:vector>
  </TitlesOfParts>
  <Company>Secretaria de Educacion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REDP</dc:creator>
  <cp:lastModifiedBy>DIANA ESTHER ORTIZ MELGAREJO</cp:lastModifiedBy>
  <cp:lastPrinted>2025-08-15T13:57:26Z</cp:lastPrinted>
  <dcterms:created xsi:type="dcterms:W3CDTF">2020-04-23T12:18:40Z</dcterms:created>
  <dcterms:modified xsi:type="dcterms:W3CDTF">2025-08-19T14:09:54Z</dcterms:modified>
</cp:coreProperties>
</file>