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masotomayor\OneDrive - Servicio Nacional de Aprendizaje\2025 SENA\BIENES Y SERVICIOS 2025\PROCESOS CONTRACTUALES\57. EQUIPOS SENNOVA\ANEXOS\"/>
    </mc:Choice>
  </mc:AlternateContent>
  <xr:revisionPtr revIDLastSave="0" documentId="13_ncr:1_{7404B49F-B73C-45B4-AC04-1955C7271E5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SOFTWARE - AJUSTE DE CANTIDADES" sheetId="3" state="hidden" r:id="rId1"/>
    <sheet name="ANALISIS INICIAL" sheetId="4" r:id="rId2"/>
  </sheets>
  <definedNames>
    <definedName name="_xlnm.Print_Area" localSheetId="0">'SOFTWARE - AJUSTE DE CANTIDADES'!$B$3:$J$34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4" l="1"/>
  <c r="L34" i="3" l="1"/>
  <c r="H34" i="3"/>
  <c r="N33" i="3"/>
  <c r="O33" i="3" s="1"/>
  <c r="M33" i="3"/>
  <c r="J33" i="3"/>
  <c r="K33" i="3" s="1"/>
  <c r="I33" i="3"/>
  <c r="N32" i="3"/>
  <c r="O32" i="3" s="1"/>
  <c r="M32" i="3"/>
  <c r="J32" i="3"/>
  <c r="K32" i="3" s="1"/>
  <c r="Q32" i="3" s="1"/>
  <c r="I32" i="3"/>
  <c r="N31" i="3"/>
  <c r="O31" i="3" s="1"/>
  <c r="M31" i="3"/>
  <c r="J31" i="3"/>
  <c r="K31" i="3" s="1"/>
  <c r="I31" i="3"/>
  <c r="N30" i="3"/>
  <c r="O30" i="3" s="1"/>
  <c r="M30" i="3"/>
  <c r="J30" i="3"/>
  <c r="K30" i="3" s="1"/>
  <c r="I30" i="3"/>
  <c r="N29" i="3"/>
  <c r="O29" i="3" s="1"/>
  <c r="M29" i="3"/>
  <c r="J29" i="3"/>
  <c r="K29" i="3" s="1"/>
  <c r="I29" i="3"/>
  <c r="N28" i="3"/>
  <c r="O28" i="3" s="1"/>
  <c r="M28" i="3"/>
  <c r="J28" i="3"/>
  <c r="K28" i="3" s="1"/>
  <c r="Q28" i="3" s="1"/>
  <c r="I28" i="3"/>
  <c r="N27" i="3"/>
  <c r="O27" i="3" s="1"/>
  <c r="M27" i="3"/>
  <c r="J27" i="3"/>
  <c r="K27" i="3" s="1"/>
  <c r="I27" i="3"/>
  <c r="N26" i="3"/>
  <c r="O26" i="3" s="1"/>
  <c r="M26" i="3"/>
  <c r="J26" i="3"/>
  <c r="K26" i="3" s="1"/>
  <c r="I26" i="3"/>
  <c r="N25" i="3"/>
  <c r="O25" i="3" s="1"/>
  <c r="M25" i="3"/>
  <c r="J25" i="3"/>
  <c r="K25" i="3" s="1"/>
  <c r="I25" i="3"/>
  <c r="N24" i="3"/>
  <c r="O24" i="3" s="1"/>
  <c r="M24" i="3"/>
  <c r="J24" i="3"/>
  <c r="K24" i="3" s="1"/>
  <c r="Q24" i="3" s="1"/>
  <c r="I24" i="3"/>
  <c r="N23" i="3"/>
  <c r="O23" i="3" s="1"/>
  <c r="M23" i="3"/>
  <c r="J23" i="3"/>
  <c r="K23" i="3" s="1"/>
  <c r="I23" i="3"/>
  <c r="N22" i="3"/>
  <c r="O22" i="3" s="1"/>
  <c r="M22" i="3"/>
  <c r="J22" i="3"/>
  <c r="K22" i="3" s="1"/>
  <c r="I22" i="3"/>
  <c r="N21" i="3"/>
  <c r="O21" i="3" s="1"/>
  <c r="M21" i="3"/>
  <c r="J21" i="3"/>
  <c r="K21" i="3" s="1"/>
  <c r="I21" i="3"/>
  <c r="N20" i="3"/>
  <c r="O20" i="3" s="1"/>
  <c r="M20" i="3"/>
  <c r="J20" i="3"/>
  <c r="K20" i="3" s="1"/>
  <c r="Q20" i="3" s="1"/>
  <c r="I20" i="3"/>
  <c r="N19" i="3"/>
  <c r="O19" i="3" s="1"/>
  <c r="M19" i="3"/>
  <c r="J19" i="3"/>
  <c r="K19" i="3" s="1"/>
  <c r="I19" i="3"/>
  <c r="N18" i="3"/>
  <c r="O18" i="3" s="1"/>
  <c r="M18" i="3"/>
  <c r="J18" i="3"/>
  <c r="K18" i="3" s="1"/>
  <c r="Q18" i="3" s="1"/>
  <c r="I18" i="3"/>
  <c r="P17" i="3"/>
  <c r="N17" i="3"/>
  <c r="O17" i="3" s="1"/>
  <c r="M17" i="3"/>
  <c r="J17" i="3"/>
  <c r="K17" i="3" s="1"/>
  <c r="I17" i="3"/>
  <c r="N16" i="3"/>
  <c r="O16" i="3" s="1"/>
  <c r="M16" i="3"/>
  <c r="J16" i="3"/>
  <c r="K16" i="3" s="1"/>
  <c r="Q16" i="3" s="1"/>
  <c r="I16" i="3"/>
  <c r="N15" i="3"/>
  <c r="O15" i="3" s="1"/>
  <c r="M15" i="3"/>
  <c r="J15" i="3"/>
  <c r="K15" i="3" s="1"/>
  <c r="I15" i="3"/>
  <c r="N14" i="3"/>
  <c r="M14" i="3"/>
  <c r="J14" i="3"/>
  <c r="K14" i="3" s="1"/>
  <c r="I14" i="3"/>
  <c r="N13" i="3"/>
  <c r="O13" i="3" s="1"/>
  <c r="M13" i="3"/>
  <c r="J13" i="3"/>
  <c r="P13" i="3" s="1"/>
  <c r="I13" i="3"/>
  <c r="N12" i="3"/>
  <c r="O12" i="3" s="1"/>
  <c r="M12" i="3"/>
  <c r="K12" i="3"/>
  <c r="J12" i="3"/>
  <c r="I12" i="3"/>
  <c r="N11" i="3"/>
  <c r="O11" i="3" s="1"/>
  <c r="M11" i="3"/>
  <c r="J11" i="3"/>
  <c r="P11" i="3" s="1"/>
  <c r="I11" i="3"/>
  <c r="N10" i="3"/>
  <c r="M10" i="3"/>
  <c r="J10" i="3"/>
  <c r="K10" i="3" s="1"/>
  <c r="I10" i="3"/>
  <c r="N9" i="3"/>
  <c r="O9" i="3" s="1"/>
  <c r="M9" i="3"/>
  <c r="J9" i="3"/>
  <c r="I9" i="3"/>
  <c r="N8" i="3"/>
  <c r="M8" i="3"/>
  <c r="J8" i="3"/>
  <c r="J34" i="3" s="1"/>
  <c r="I8" i="3"/>
  <c r="K8" i="3" l="1"/>
  <c r="P12" i="3"/>
  <c r="P14" i="3"/>
  <c r="P8" i="3"/>
  <c r="P10" i="3"/>
  <c r="P9" i="3"/>
  <c r="Q12" i="3"/>
  <c r="P15" i="3"/>
  <c r="P19" i="3"/>
  <c r="P21" i="3"/>
  <c r="P23" i="3"/>
  <c r="P25" i="3"/>
  <c r="P27" i="3"/>
  <c r="P29" i="3"/>
  <c r="P31" i="3"/>
  <c r="P33" i="3"/>
  <c r="M34" i="3"/>
  <c r="O10" i="3"/>
  <c r="Q10" i="3" s="1"/>
  <c r="K11" i="3"/>
  <c r="Q11" i="3" s="1"/>
  <c r="O14" i="3"/>
  <c r="I34" i="3"/>
  <c r="N34" i="3"/>
  <c r="Q14" i="3"/>
  <c r="P16" i="3"/>
  <c r="P18" i="3"/>
  <c r="P20" i="3"/>
  <c r="P22" i="3"/>
  <c r="P24" i="3"/>
  <c r="P26" i="3"/>
  <c r="P28" i="3"/>
  <c r="P30" i="3"/>
  <c r="P32" i="3"/>
  <c r="O8" i="3"/>
  <c r="Q8" i="3" s="1"/>
  <c r="K9" i="3"/>
  <c r="Q9" i="3" s="1"/>
  <c r="K13" i="3"/>
  <c r="Q13" i="3" s="1"/>
  <c r="Q17" i="3"/>
  <c r="Q25" i="3"/>
  <c r="Q29" i="3"/>
  <c r="Q33" i="3"/>
  <c r="Q21" i="3"/>
  <c r="Q15" i="3"/>
  <c r="Q19" i="3"/>
  <c r="Q23" i="3"/>
  <c r="Q27" i="3"/>
  <c r="Q31" i="3"/>
  <c r="Q22" i="3"/>
  <c r="Q26" i="3"/>
  <c r="Q30" i="3"/>
  <c r="K34" i="3" l="1"/>
  <c r="O34" i="3"/>
  <c r="Q34" i="3" s="1"/>
</calcChain>
</file>

<file path=xl/sharedStrings.xml><?xml version="1.0" encoding="utf-8"?>
<sst xmlns="http://schemas.openxmlformats.org/spreadsheetml/2006/main" count="137" uniqueCount="99">
  <si>
    <t>CENTRO DE INDUSTRIA Y CONSTRUCCIÓN - SENA REGIONAL TOLIMA</t>
  </si>
  <si>
    <t>FORMATO No. 11
PRECOTIZACIONES</t>
  </si>
  <si>
    <t>N°</t>
  </si>
  <si>
    <t>CANTIDAD</t>
  </si>
  <si>
    <t>UNIDAD DE MEDIDA</t>
  </si>
  <si>
    <t>VALORES PROMEDIO</t>
  </si>
  <si>
    <t>PRECIO UNITARIO</t>
  </si>
  <si>
    <t xml:space="preserve">
% IVA
</t>
  </si>
  <si>
    <t>PRECIO UNIT INCLUIDO IVA</t>
  </si>
  <si>
    <t>VALOR TOTAL PROVEEDOR IVA INCLUIDO</t>
  </si>
  <si>
    <t>VALOR  UNITARIO PROMEDIO CON IVA</t>
  </si>
  <si>
    <t>VALOR TOTAL PROMEDIO CON IVA</t>
  </si>
  <si>
    <t>TOTALES</t>
  </si>
  <si>
    <t>Firma de quienes elaboran el analisis,</t>
  </si>
  <si>
    <t>MIGUEL ANGEL SOTOMAYOR SEGRERA</t>
  </si>
  <si>
    <t>CODIGO NACIONES UNIDAS</t>
  </si>
  <si>
    <t>NOMBRE DEL BIEN</t>
  </si>
  <si>
    <t>DESCRIPCIÓN DETALLADA DEL BIEN</t>
  </si>
  <si>
    <t>Unidad</t>
  </si>
  <si>
    <t>Caja</t>
  </si>
  <si>
    <t>PROFESIONAL G09 - GESTIÓN CONTRACTUAL</t>
  </si>
  <si>
    <t>Impresoras láser</t>
  </si>
  <si>
    <t>Impresora multifunción monocromática  LaserJet M141w con wifi 110V</t>
  </si>
  <si>
    <t>Suministros para impresora, fax y fotocopiadora (papel carta)</t>
  </si>
  <si>
    <t>Caja De 10 Resmas Tamaño Carta Color Blanco.</t>
  </si>
  <si>
    <t xml:space="preserve">Impresoras de cinta térmica </t>
  </si>
  <si>
    <t>Impresora Térmica Pos-9210 Alta Velocidad De 110mm</t>
  </si>
  <si>
    <t>Suministros para impresora, fax y fotocopiadora (papel)</t>
  </si>
  <si>
    <t>Rollo Térmico 80x60 Caja X 60 Unidades Para Pos-fabricantes</t>
  </si>
  <si>
    <t>Pantallas o Monitores led</t>
  </si>
  <si>
    <t>Pantalla Ips 14.0 30 Pines Para Portatil  440 G6</t>
  </si>
  <si>
    <t>Equipo de lectura de código de barras, QR</t>
  </si>
  <si>
    <t>Lector inalámbrico de códigos de barras y códigos QR Pdv, cable USB de color EAN, negro, tipo de conector 110 V/220 V</t>
  </si>
  <si>
    <t>Brazos o soportes para monitores</t>
  </si>
  <si>
    <t>Soporte Dos Brazo Monitor Doble  F160 17 A 27 Color Negro</t>
  </si>
  <si>
    <t>Candados de números huellas pilas</t>
  </si>
  <si>
    <t xml:space="preserve">Candado de seguridad detector de huella digital </t>
  </si>
  <si>
    <t>Cámaras de seguridad wifi micro sd</t>
  </si>
  <si>
    <t>Cámara de seguridad  C200 V1 + MicroSD 64GB con resolución 2MP visión nocturna incluida color blanco</t>
  </si>
  <si>
    <t>Unidad de estado sólido ssd interno</t>
  </si>
  <si>
    <t>Disco sólido SSD interno 2TB  WD Green WDS200T2G0A negro 545MBS</t>
  </si>
  <si>
    <t>Proyectores de video</t>
  </si>
  <si>
    <t>Proyector mini HY320 Proyector 4K HY320 Hy320 12000lm negro 110V</t>
  </si>
  <si>
    <t>Pantalla activa lcd</t>
  </si>
  <si>
    <t>Monitor Yxk Usb 15.6 Fhd 1080p Portátil Negro</t>
  </si>
  <si>
    <t>Máquina de huellas para control de tiempo y de acceso</t>
  </si>
  <si>
    <t>Control Acceso Huellero Asistencia Empleados Huella</t>
  </si>
  <si>
    <t>Baterías recargables(aaa)</t>
  </si>
  <si>
    <t>Pilas Recargable Tamaño Aaa Gp 4 Piezas 650 Mah  Nimh</t>
  </si>
  <si>
    <t>Paquete</t>
  </si>
  <si>
    <t>Baterías recargables(cargador)</t>
  </si>
  <si>
    <t>Cargador  Aa / Aaa Y 9v + 4 Baterias Aa 2700 Mah</t>
  </si>
  <si>
    <t>Equipos de identificación biométrica</t>
  </si>
  <si>
    <t>Terminal Wifi De Reconocimiento Facial Ultra Rápido</t>
  </si>
  <si>
    <t>Cargadores de baterías portatiles</t>
  </si>
  <si>
    <t>Cargador Para Computador Portátil  240 G6</t>
  </si>
  <si>
    <t>Kits de limpieza de computadores o equipos de oficina</t>
  </si>
  <si>
    <t>Kit limpiador mantenimiento 3 piezas</t>
  </si>
  <si>
    <t>Probador de cable de red</t>
  </si>
  <si>
    <t>Kit Herramientas De Red. Profesional 9 En 1. Para Rj45 Rj11</t>
  </si>
  <si>
    <t>Sopladores o secadores</t>
  </si>
  <si>
    <t>Sopladora Aspiradora Blower Pc 700 Watt 13000r/min 110v</t>
  </si>
  <si>
    <t xml:space="preserve">Rj-45 Para Incrustar Cat 6 </t>
  </si>
  <si>
    <t>Conector De Red Rj45 Cat6 Bolsa 1000 Unidades Terminal Rj45</t>
  </si>
  <si>
    <t>Bolsa</t>
  </si>
  <si>
    <t>Cableado eléctrico o conductos de cables (Canaletas)</t>
  </si>
  <si>
    <t xml:space="preserve">Canaleta Adhesiva 20x12mm x 2m </t>
  </si>
  <si>
    <t>caja  Cable UTP CAT 6. 305 mts</t>
  </si>
  <si>
    <t>Cable Utp Cat 6 Exterior 100% Cobre - Caja X 305 Metros</t>
  </si>
  <si>
    <t>Paneles de conexión de puertos (face plate)</t>
  </si>
  <si>
    <t>Faceplate Datos Blanco - 2 Puertos Rj45</t>
  </si>
  <si>
    <t>Cajas de interruptores periféricos (caja tomacorriente)</t>
  </si>
  <si>
    <t>Toma Doble P/T  Blanco</t>
  </si>
  <si>
    <t>Conectores de cables eléctricos (clavijas)</t>
  </si>
  <si>
    <t>Clavija caucho polo tierra 15a</t>
  </si>
  <si>
    <t>PROVEEDOR TICS TECNOEXPERTOS
NIT:65780854-5</t>
  </si>
  <si>
    <t>PROVEEDOR GARNICA INVERSIONES LOGISTICA Y SUMINISTROS SAS
Nit. 901.224.654-7</t>
  </si>
  <si>
    <r>
      <rPr>
        <b/>
        <sz val="12"/>
        <color theme="1"/>
        <rFont val="Arial"/>
        <family val="2"/>
      </rPr>
      <t xml:space="preserve">OBJETO: </t>
    </r>
    <r>
      <rPr>
        <sz val="12"/>
        <color theme="1"/>
        <rFont val="Arial"/>
        <family val="2"/>
      </rPr>
      <t xml:space="preserve"> Contratar la compra de materiales de formación para el área de Software y Sistemas Teleinformáticos del Centro de Industria y Construcción en la vigencia 2025</t>
    </r>
  </si>
  <si>
    <t>JHON EDWARD VAQUIRO LEAL</t>
  </si>
  <si>
    <t>Jorge Yesid Vásquez Rey</t>
  </si>
  <si>
    <r>
      <rPr>
        <b/>
        <sz val="12"/>
        <color theme="1"/>
        <rFont val="Arial"/>
        <family val="2"/>
      </rPr>
      <t>OBSERVACIONES:</t>
    </r>
    <r>
      <rPr>
        <sz val="12"/>
        <color theme="1"/>
        <rFont val="Arial"/>
        <family val="2"/>
      </rPr>
      <t xml:space="preserve">Con las 2 cotizaciones recibidas se logra: I. Establecer el valor promedio unitario de la totalidad de ítems a contratar y la necesidad a satisfacerse por valor de </t>
    </r>
    <r>
      <rPr>
        <b/>
        <sz val="12"/>
        <color theme="1"/>
        <rFont val="Arial"/>
        <family val="2"/>
      </rPr>
      <t>$40.032.829,40</t>
    </r>
    <r>
      <rPr>
        <sz val="12"/>
        <color theme="1"/>
        <rFont val="Arial"/>
        <family val="2"/>
      </rPr>
      <t xml:space="preserve">. II. El valor promedio de los items a contratar </t>
    </r>
    <r>
      <rPr>
        <b/>
        <sz val="12"/>
        <color theme="1"/>
        <rFont val="Arial"/>
        <family val="2"/>
      </rPr>
      <t xml:space="preserve">supera </t>
    </r>
    <r>
      <rPr>
        <sz val="12"/>
        <color theme="1"/>
        <rFont val="Arial"/>
        <family val="2"/>
      </rPr>
      <t xml:space="preserve">el presupuesto de la entidad el cual corresponde a </t>
    </r>
    <r>
      <rPr>
        <b/>
        <sz val="12"/>
        <color theme="1"/>
        <rFont val="Arial"/>
        <family val="2"/>
      </rPr>
      <t xml:space="preserve">$35,000,000. </t>
    </r>
    <r>
      <rPr>
        <sz val="12"/>
        <color theme="1"/>
        <rFont val="Arial"/>
        <family val="2"/>
      </rPr>
      <t>III. Resulta necesario que el área técnica reduzca cantidades para adecuar la necesidad al presupuesto de la entidad.</t>
    </r>
  </si>
  <si>
    <t>INSTRUCTOR G20</t>
  </si>
  <si>
    <t>INSTRUCTOR G19</t>
  </si>
  <si>
    <t>EVENTO DE COTIZACIÓN No. SI-RT-9226-007-2025 - AJUSTE DE CANTIDADES</t>
  </si>
  <si>
    <t>UNIDAD</t>
  </si>
  <si>
    <t>MI 2892 AD 
ANALIZADOR DE 
CALIDAD DE 
ENERGÍA</t>
  </si>
  <si>
    <t>ANALIZADOR DE CALIDAD DE ENERGÍA TRIFÁSICO, CLASE A. INCLUYE:
	4 PINZAS AMPERIMÉTRICAS FLEXIBLES MONOFÁSICAS 3000/300/30A (A 1502), 5 PUNTAS DE PRUEBA, SOFTWARE, 
	TARJETA DE MEMORIA MICROSD DE 8GB. CARCASA IMPERMEABLE PROTECTORA PROFESIONAL, 4 CANALES DE TENSIÓN CON UNA AMPLIA ESCALA DE MEDICIÓN: 0 … 1000 VRMS (CAT III / 1000 V).
	4 CANALES DE CORRIENTE CON RECONOCIMIENTO AUTOMÁTICO DE LAS PINZAS Y SELECCIÓN DE LA ESCALA “EN EL INSTRUMENTO “.
	DETECCIÓN AUTOMÁTICA DE PINZAS SMART CLAMP.
	CUMPLIMIENTO CON LA NORMATIVA DE CALIDAD DE LA ENERGÍA IEC 61000-4-30 CLASE A.
	ANÁLISIS COMPLETO DE LA CALIDAD DE LA ENERGÍA SEGÚN LA NORMATIVA EN 50160, INCLUIDA LA SEÑALIZACIÓN Y LOS INTERARMÓNICOS.
	SOPORTA TARJETAS MICROSD (TARJETA DE 8GB SUMINISTRADA CON EL EQUIPO), HASTA 32GB;
	TERMINALES DE ENTRADA CON CÓDIGO DE COLORES Y ETIQUETAS EN LOS TERMINALES PARA PERSONALIZAR EL EQUIPO SEGÚN LA ZONA GEOGRÁFICA
	 MENÚ PRINCIPAL INTUITIVO E ICONOS GRANDES QUE HACEN QUE EL EQUIPO SEA MUY FÁCIL DE NAVEGAR Y CONFIGURAR;
	EL POTENTE SOFTWARE INFORMÁTICO POWERVIEW 2 PERMITE LA DESCARGA, VISUALIZACIÓN Y EL ANÁLISIS DE LOS DATOS REGISTRADOS, ASÍ COMO LA CREACIÓN DE INFORMES PROFESIONALES.
	PINZAS FLEXIBLES (SIN ALIMENTACIÓN ADICIONAL) INCLUIDAS EN EL EQUIPO ESTÁNDAR</t>
  </si>
  <si>
    <t>ANALIZADOR DETIERRAS MI 3290 GL EARTH ANALYSER – GL SET</t>
  </si>
  <si>
    <t>SIMATIC S7-
1500 CPU 
1511C-1PN</t>
  </si>
  <si>
    <t>SIMATIC S7-1500 CPU 1511C-1PN, UNIDAD CENTRAL DE PROCESAMIENTO CON MEMORIA DE TRABAJO 175 KB PARA PROGRAMA Y 1 MB PARA DATOS, 16 ENTRADAS DIGITALES, 16 SALIDAS DIGITALES, 5 ENTRADAS ANALÓGICAS, 2 SALIDAS ANALÓGICAS, 6 CONTADORES DE ALTA VELOCIDAD, 4 SALIDAS DE ALTA VELOCIDAD PARA PTO / PWM / SALIDA DE FRECUENCIA 1. INTERFAZ: PROFINET IRT CON CONMUTADOR DE 2 PUERTOS, RENDIMIENTO DE BITS DE 60 NS, INCLUYE SIEMENS MEMORY CARD 6ES7954-8LL02-0AA0 SIEMENS SIMATIC S7, TARJETA DE MEMORIA PARA CPU S7-1X00, FLASH 3,3 V, 256 MBYTE</t>
  </si>
  <si>
    <t>SIMATIC HMI 
TP700 CONFORT</t>
  </si>
  <si>
    <t>SIMATIC HMI TP700 CONFORT, CONFORT PANEL, MANEJO TÁCTIL, PANTALLA TFT PANORÁMICA DE 7", 16 MILLONES DE COLORES, INTERFAZ PROFINET, INTERFAZ MPI/PROFIBUS DP, MEMORIA DE CONFIGURACIÓN DE 12 MB, WINDOWS CE 6.0 CONFIGURABLE DESDE WINCC CONFORT V11</t>
  </si>
  <si>
    <t>INCLUYE
	EQUIPO MI 3290
	PICAS DE TIERRA DE CORRIENTE 90 CM, 2 UNIDADES
	PICAS DE TIERRA DE POTENCIAL 50 CM, 2 UNIDADES
	CABLE DE CONEXIÓN NEGRO 2 M
	CABLE DE PRUEBA ROJO 5 M
	CABLE DE PRUEBA AZUL 5 M
	CABLE DE PRUEBA NEGRO EN ROLLO 50 M
	CABLE DE PRUEBA VERDE EN ROLLO 50 M
	CABLE DE PRUEBA AZUL EN ROLLO 50 M
	CABLE DE PRUEBA APANTALLADO DE 75 M EN ROLLO
	PINZA G
	JUEGO DE PUNTAS DE PRUEBA, COCODRILO Y CABLE DE PRUEBA DE 2 M, 4 UNIDADES
	FUNDA DE TRANSPORTE PARA ACCESORIOS.
	CABLE USB
	CABLE DE RED
	CERTIFICADO DE CALIBRACIÓN
	MANUAL DE INSTRUCCIONES
	SOFTWARE METREL ES MANAGER LICENCIA G
	PINZA DE HIERRO CON CABLE DE PRUEBA DE 3,5 M
	PINZA DE HIERRO A 1019
	PINZA FLEX 5 M CON CABLE APANTALLADO 15 M, 4UDS
	CABLE DE PRUEBA DE CONTINUIDAD CON COCODRILO,2 X 2,5 M,2 UNIDADES
	FUNDA DE TRANSPORTE</t>
  </si>
  <si>
    <t>VALOR  UNITARIO PROMEDIO CON IVA INCLUIDO</t>
  </si>
  <si>
    <t>VALOR TOTAL PROMEDIO CON IVA INCLUIDO</t>
  </si>
  <si>
    <t>PRECIOS DE LA OFERTA</t>
  </si>
  <si>
    <t xml:space="preserve">LISTA DE PRECIOS REFERENCIA PARA OFERTA ECONÓMICA </t>
  </si>
  <si>
    <t xml:space="preserve"> MC-CIC-9226-522-2025</t>
  </si>
  <si>
    <r>
      <rPr>
        <b/>
        <sz val="11"/>
        <color theme="1"/>
        <rFont val="Aptos Narrow"/>
        <family val="2"/>
      </rPr>
      <t>OBJETO</t>
    </r>
    <r>
      <rPr>
        <sz val="11"/>
        <color theme="1"/>
        <rFont val="Aptos Narrow"/>
        <family val="2"/>
      </rPr>
      <t>:Contratar la compra de equipos o maquinaria para la renovación tecnológica de proyectos ejecutados en el programa SENNOVA (telurómetro, analizador de redes eléctricas, controlador lógico programable, pantalla HDMI)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</si>
</sst>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\$\ #,##0.00"/>
    <numFmt numFmtId="166" formatCode="\$\ #,##0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9"/>
      <color rgb="FF000000"/>
      <name val="Microsoft Sans Serif"/>
      <family val="2"/>
    </font>
    <font>
      <sz val="11"/>
      <color theme="1"/>
      <name val="Aptos Narrow"/>
      <family val="2"/>
    </font>
    <font>
      <sz val="10"/>
      <color rgb="FF000000"/>
      <name val="Aptos Narrow"/>
      <family val="2"/>
    </font>
    <font>
      <b/>
      <sz val="11"/>
      <color theme="1"/>
      <name val="Aptos Narrow"/>
      <family val="2"/>
    </font>
    <font>
      <b/>
      <sz val="11"/>
      <name val="Aptos Narrow"/>
      <family val="2"/>
    </font>
    <font>
      <sz val="11"/>
      <name val="Aptos Narrow"/>
      <family val="2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</fonts>
  <fills count="1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EAF1DD"/>
      </patternFill>
    </fill>
    <fill>
      <patternFill patternType="solid">
        <fgColor theme="2"/>
        <bgColor indexed="64"/>
      </patternFill>
    </fill>
    <fill>
      <patternFill patternType="solid">
        <fgColor theme="4"/>
        <bgColor rgb="FFEAF1DD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rgb="FFEAF1DD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19">
    <xf numFmtId="0" fontId="0" fillId="0" borderId="0" xfId="0"/>
    <xf numFmtId="1" fontId="0" fillId="0" borderId="0" xfId="0" applyNumberFormat="1" applyAlignment="1">
      <alignment wrapText="1"/>
    </xf>
    <xf numFmtId="42" fontId="0" fillId="0" borderId="0" xfId="2" applyFont="1" applyAlignment="1">
      <alignment wrapText="1"/>
    </xf>
    <xf numFmtId="44" fontId="3" fillId="0" borderId="0" xfId="0" applyNumberFormat="1" applyFont="1"/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4" fillId="0" borderId="0" xfId="0" applyFont="1"/>
    <xf numFmtId="164" fontId="6" fillId="9" borderId="14" xfId="0" applyNumberFormat="1" applyFont="1" applyFill="1" applyBorder="1"/>
    <xf numFmtId="44" fontId="6" fillId="0" borderId="11" xfId="0" applyNumberFormat="1" applyFont="1" applyBorder="1"/>
    <xf numFmtId="0" fontId="7" fillId="0" borderId="0" xfId="0" applyFont="1"/>
    <xf numFmtId="42" fontId="7" fillId="0" borderId="0" xfId="2" applyFont="1" applyAlignment="1">
      <alignment wrapText="1"/>
    </xf>
    <xf numFmtId="0" fontId="6" fillId="0" borderId="0" xfId="0" applyFont="1"/>
    <xf numFmtId="1" fontId="7" fillId="0" borderId="0" xfId="0" applyNumberFormat="1" applyFont="1" applyAlignment="1">
      <alignment horizontal="center" wrapText="1"/>
    </xf>
    <xf numFmtId="3" fontId="8" fillId="6" borderId="11" xfId="0" applyNumberFormat="1" applyFont="1" applyFill="1" applyBorder="1" applyAlignment="1">
      <alignment horizontal="center" vertical="center" wrapText="1"/>
    </xf>
    <xf numFmtId="164" fontId="9" fillId="5" borderId="16" xfId="1" applyNumberFormat="1" applyFont="1" applyFill="1" applyBorder="1" applyAlignment="1">
      <alignment horizontal="center" vertical="center" shrinkToFit="1"/>
    </xf>
    <xf numFmtId="164" fontId="9" fillId="7" borderId="16" xfId="1" applyNumberFormat="1" applyFont="1" applyFill="1" applyBorder="1" applyAlignment="1">
      <alignment horizontal="center" vertical="center" shrinkToFit="1"/>
    </xf>
    <xf numFmtId="164" fontId="8" fillId="8" borderId="11" xfId="1" applyNumberFormat="1" applyFont="1" applyFill="1" applyBorder="1" applyAlignment="1">
      <alignment horizontal="center" vertical="center" wrapText="1"/>
    </xf>
    <xf numFmtId="164" fontId="9" fillId="5" borderId="17" xfId="1" applyNumberFormat="1" applyFont="1" applyFill="1" applyBorder="1" applyAlignment="1">
      <alignment horizontal="center" vertical="center" shrinkToFit="1"/>
    </xf>
    <xf numFmtId="1" fontId="7" fillId="0" borderId="0" xfId="0" applyNumberFormat="1" applyFont="1" applyAlignment="1">
      <alignment wrapText="1"/>
    </xf>
    <xf numFmtId="0" fontId="7" fillId="0" borderId="0" xfId="0" applyFont="1" applyAlignment="1">
      <alignment horizontal="justify" vertical="justify"/>
    </xf>
    <xf numFmtId="164" fontId="6" fillId="0" borderId="14" xfId="0" applyNumberFormat="1" applyFont="1" applyBorder="1"/>
    <xf numFmtId="44" fontId="6" fillId="10" borderId="11" xfId="0" applyNumberFormat="1" applyFont="1" applyFill="1" applyBorder="1"/>
    <xf numFmtId="0" fontId="10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3" fontId="8" fillId="6" borderId="15" xfId="0" applyNumberFormat="1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 shrinkToFit="1"/>
    </xf>
    <xf numFmtId="165" fontId="11" fillId="0" borderId="16" xfId="0" applyNumberFormat="1" applyFont="1" applyBorder="1" applyAlignment="1">
      <alignment horizontal="center" vertical="top" shrinkToFit="1"/>
    </xf>
    <xf numFmtId="165" fontId="11" fillId="0" borderId="19" xfId="0" applyNumberFormat="1" applyFont="1" applyBorder="1" applyAlignment="1">
      <alignment horizontal="center" vertical="center" shrinkToFit="1"/>
    </xf>
    <xf numFmtId="165" fontId="11" fillId="0" borderId="19" xfId="0" applyNumberFormat="1" applyFont="1" applyBorder="1" applyAlignment="1">
      <alignment horizontal="center" vertical="top" shrinkToFit="1"/>
    </xf>
    <xf numFmtId="166" fontId="12" fillId="0" borderId="16" xfId="0" applyNumberFormat="1" applyFont="1" applyBorder="1" applyAlignment="1">
      <alignment horizontal="right" vertical="top" shrinkToFit="1"/>
    </xf>
    <xf numFmtId="3" fontId="16" fillId="6" borderId="11" xfId="0" applyNumberFormat="1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8" fillId="3" borderId="33" xfId="0" applyFont="1" applyFill="1" applyBorder="1" applyAlignment="1">
      <alignment horizontal="center" vertical="center" wrapText="1"/>
    </xf>
    <xf numFmtId="0" fontId="18" fillId="3" borderId="32" xfId="0" applyFont="1" applyFill="1" applyBorder="1" applyAlignment="1">
      <alignment horizontal="center" vertical="center" wrapText="1"/>
    </xf>
    <xf numFmtId="1" fontId="13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44" fontId="15" fillId="11" borderId="11" xfId="0" applyNumberFormat="1" applyFont="1" applyFill="1" applyBorder="1" applyAlignment="1">
      <alignment horizontal="center" vertical="center" wrapText="1"/>
    </xf>
    <xf numFmtId="44" fontId="15" fillId="12" borderId="11" xfId="0" applyNumberFormat="1" applyFont="1" applyFill="1" applyBorder="1" applyAlignment="1">
      <alignment horizontal="center"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2" fontId="0" fillId="0" borderId="0" xfId="2" applyFont="1" applyAlignment="1">
      <alignment horizontal="left" wrapText="1"/>
    </xf>
    <xf numFmtId="42" fontId="8" fillId="5" borderId="5" xfId="2" applyFont="1" applyFill="1" applyBorder="1" applyAlignment="1">
      <alignment horizontal="center" vertical="center" wrapText="1"/>
    </xf>
    <xf numFmtId="42" fontId="8" fillId="5" borderId="15" xfId="2" applyFont="1" applyFill="1" applyBorder="1" applyAlignment="1">
      <alignment horizontal="center" vertical="center" wrapText="1"/>
    </xf>
    <xf numFmtId="42" fontId="8" fillId="5" borderId="14" xfId="2" applyFont="1" applyFill="1" applyBorder="1" applyAlignment="1">
      <alignment horizontal="center" vertical="center" wrapText="1"/>
    </xf>
    <xf numFmtId="42" fontId="8" fillId="5" borderId="11" xfId="2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right"/>
    </xf>
    <xf numFmtId="0" fontId="7" fillId="0" borderId="7" xfId="0" applyFont="1" applyBorder="1" applyAlignment="1">
      <alignment horizontal="justify" vertical="justify"/>
    </xf>
    <xf numFmtId="0" fontId="7" fillId="0" borderId="8" xfId="0" applyFont="1" applyBorder="1" applyAlignment="1">
      <alignment horizontal="justify" vertical="justify"/>
    </xf>
    <xf numFmtId="0" fontId="7" fillId="0" borderId="18" xfId="0" applyFont="1" applyBorder="1" applyAlignment="1">
      <alignment horizontal="justify" vertical="justify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top" wrapText="1"/>
    </xf>
    <xf numFmtId="0" fontId="7" fillId="3" borderId="9" xfId="0" applyFont="1" applyFill="1" applyBorder="1" applyAlignment="1">
      <alignment horizontal="center" vertical="top" wrapText="1"/>
    </xf>
    <xf numFmtId="0" fontId="7" fillId="3" borderId="10" xfId="0" applyFont="1" applyFill="1" applyBorder="1" applyAlignment="1">
      <alignment horizontal="center" vertical="top" wrapText="1"/>
    </xf>
    <xf numFmtId="49" fontId="8" fillId="4" borderId="1" xfId="0" applyNumberFormat="1" applyFont="1" applyFill="1" applyBorder="1" applyAlignment="1">
      <alignment horizontal="center" vertical="center"/>
    </xf>
    <xf numFmtId="0" fontId="5" fillId="0" borderId="26" xfId="0" applyFont="1" applyBorder="1"/>
    <xf numFmtId="1" fontId="8" fillId="4" borderId="2" xfId="0" applyNumberFormat="1" applyFont="1" applyFill="1" applyBorder="1" applyAlignment="1">
      <alignment horizontal="center" vertical="center" wrapText="1"/>
    </xf>
    <xf numFmtId="1" fontId="5" fillId="0" borderId="22" xfId="0" applyNumberFormat="1" applyFont="1" applyBorder="1" applyAlignment="1">
      <alignment wrapText="1"/>
    </xf>
    <xf numFmtId="1" fontId="8" fillId="4" borderId="21" xfId="0" applyNumberFormat="1" applyFont="1" applyFill="1" applyBorder="1" applyAlignment="1">
      <alignment horizontal="center" vertical="center" wrapText="1"/>
    </xf>
    <xf numFmtId="1" fontId="8" fillId="4" borderId="23" xfId="0" applyNumberFormat="1" applyFont="1" applyFill="1" applyBorder="1" applyAlignment="1">
      <alignment horizontal="center" vertical="center" wrapText="1"/>
    </xf>
    <xf numFmtId="1" fontId="8" fillId="4" borderId="25" xfId="0" applyNumberFormat="1" applyFont="1" applyFill="1" applyBorder="1" applyAlignment="1">
      <alignment horizontal="center" vertical="center"/>
    </xf>
    <xf numFmtId="1" fontId="8" fillId="4" borderId="13" xfId="0" applyNumberFormat="1" applyFont="1" applyFill="1" applyBorder="1" applyAlignment="1">
      <alignment horizontal="center" vertical="center"/>
    </xf>
    <xf numFmtId="1" fontId="8" fillId="4" borderId="3" xfId="0" applyNumberFormat="1" applyFont="1" applyFill="1" applyBorder="1" applyAlignment="1">
      <alignment horizontal="center" vertical="center" wrapText="1"/>
    </xf>
    <xf numFmtId="1" fontId="5" fillId="0" borderId="27" xfId="0" applyNumberFormat="1" applyFont="1" applyBorder="1" applyAlignment="1">
      <alignment wrapText="1"/>
    </xf>
    <xf numFmtId="49" fontId="16" fillId="4" borderId="1" xfId="0" applyNumberFormat="1" applyFont="1" applyFill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1" fontId="17" fillId="0" borderId="34" xfId="0" applyNumberFormat="1" applyFont="1" applyBorder="1" applyAlignment="1">
      <alignment horizontal="center" vertical="center" wrapText="1"/>
    </xf>
    <xf numFmtId="1" fontId="16" fillId="4" borderId="33" xfId="0" applyNumberFormat="1" applyFont="1" applyFill="1" applyBorder="1" applyAlignment="1">
      <alignment horizontal="center" vertical="center" wrapText="1"/>
    </xf>
    <xf numFmtId="1" fontId="17" fillId="0" borderId="35" xfId="0" applyNumberFormat="1" applyFont="1" applyBorder="1" applyAlignment="1">
      <alignment horizontal="center" vertical="center" wrapText="1"/>
    </xf>
    <xf numFmtId="1" fontId="17" fillId="0" borderId="31" xfId="0" applyNumberFormat="1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5" fillId="2" borderId="37" xfId="0" applyFont="1" applyFill="1" applyBorder="1" applyAlignment="1">
      <alignment horizontal="center" vertical="center" wrapText="1"/>
    </xf>
    <xf numFmtId="0" fontId="15" fillId="2" borderId="38" xfId="0" applyFont="1" applyFill="1" applyBorder="1" applyAlignment="1">
      <alignment horizontal="center" vertical="center" wrapText="1"/>
    </xf>
    <xf numFmtId="0" fontId="15" fillId="2" borderId="39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1" fontId="16" fillId="4" borderId="40" xfId="0" applyNumberFormat="1" applyFont="1" applyFill="1" applyBorder="1" applyAlignment="1">
      <alignment horizontal="center" vertical="center" wrapText="1"/>
    </xf>
    <xf numFmtId="1" fontId="16" fillId="4" borderId="41" xfId="0" applyNumberFormat="1" applyFont="1" applyFill="1" applyBorder="1" applyAlignment="1">
      <alignment horizontal="center" vertical="center" wrapText="1"/>
    </xf>
    <xf numFmtId="1" fontId="16" fillId="4" borderId="42" xfId="0" applyNumberFormat="1" applyFont="1" applyFill="1" applyBorder="1" applyAlignment="1">
      <alignment horizontal="center" vertical="center" wrapText="1"/>
    </xf>
    <xf numFmtId="1" fontId="16" fillId="4" borderId="43" xfId="0" applyNumberFormat="1" applyFont="1" applyFill="1" applyBorder="1" applyAlignment="1">
      <alignment horizontal="center" vertical="center" wrapText="1"/>
    </xf>
    <xf numFmtId="42" fontId="16" fillId="5" borderId="44" xfId="2" applyFont="1" applyFill="1" applyBorder="1" applyAlignment="1">
      <alignment horizontal="center" vertical="center" wrapText="1"/>
    </xf>
    <xf numFmtId="42" fontId="16" fillId="5" borderId="45" xfId="2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42" fontId="16" fillId="13" borderId="40" xfId="2" applyFont="1" applyFill="1" applyBorder="1" applyAlignment="1">
      <alignment horizontal="center" vertical="center" wrapText="1"/>
    </xf>
    <xf numFmtId="42" fontId="16" fillId="13" borderId="45" xfId="2" applyFont="1" applyFill="1" applyBorder="1" applyAlignment="1">
      <alignment horizontal="center" vertical="center" wrapText="1"/>
    </xf>
    <xf numFmtId="3" fontId="16" fillId="14" borderId="11" xfId="0" applyNumberFormat="1" applyFont="1" applyFill="1" applyBorder="1" applyAlignment="1">
      <alignment horizontal="center" vertical="center" wrapText="1"/>
    </xf>
    <xf numFmtId="44" fontId="15" fillId="0" borderId="11" xfId="0" applyNumberFormat="1" applyFont="1" applyFill="1" applyBorder="1" applyAlignment="1">
      <alignment horizontal="center" vertical="center" wrapText="1"/>
    </xf>
  </cellXfs>
  <cellStyles count="5">
    <cellStyle name="Moneda" xfId="1" builtinId="4"/>
    <cellStyle name="Moneda [0]" xfId="2" builtinId="7"/>
    <cellStyle name="Moneda [0] 2" xfId="4" xr:uid="{766D1034-DEA5-49B8-A4A8-C1A3B488DDED}"/>
    <cellStyle name="Moneda 2" xfId="3" xr:uid="{FEF77CD6-A03A-4E64-A5BD-DD9146594556}"/>
    <cellStyle name="Normal" xfId="0" builtinId="0"/>
  </cellStyles>
  <dxfs count="12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45"/>
  <sheetViews>
    <sheetView topLeftCell="A11" zoomScaleNormal="100" workbookViewId="0">
      <selection activeCell="C5" sqref="C5:I5"/>
    </sheetView>
  </sheetViews>
  <sheetFormatPr baseColWidth="10" defaultColWidth="11.28515625" defaultRowHeight="15" x14ac:dyDescent="0.25"/>
  <cols>
    <col min="1" max="1" width="5.28515625" customWidth="1"/>
    <col min="2" max="2" width="4.85546875" customWidth="1"/>
    <col min="3" max="3" width="15.140625" style="1" customWidth="1"/>
    <col min="4" max="4" width="28.7109375" style="1" customWidth="1"/>
    <col min="5" max="5" width="45.85546875" style="1" customWidth="1"/>
    <col min="6" max="6" width="14.7109375" style="1" customWidth="1"/>
    <col min="7" max="7" width="13.7109375" style="1" customWidth="1"/>
    <col min="8" max="8" width="18.28515625" style="2" customWidth="1"/>
    <col min="9" max="9" width="17.85546875" style="2" customWidth="1"/>
    <col min="10" max="10" width="20" style="2" customWidth="1"/>
    <col min="11" max="11" width="24.7109375" style="2" customWidth="1"/>
    <col min="12" max="12" width="17.28515625" customWidth="1"/>
    <col min="13" max="13" width="16.7109375" customWidth="1"/>
    <col min="14" max="14" width="22.28515625" customWidth="1"/>
    <col min="15" max="15" width="18.7109375" customWidth="1"/>
    <col min="16" max="16" width="19.140625" customWidth="1"/>
    <col min="17" max="17" width="20.140625" customWidth="1"/>
  </cols>
  <sheetData>
    <row r="1" spans="2:17" ht="15.75" thickBot="1" x14ac:dyDescent="0.3"/>
    <row r="2" spans="2:17" ht="33.75" customHeight="1" x14ac:dyDescent="0.25">
      <c r="B2" s="12"/>
      <c r="C2" s="70" t="s">
        <v>0</v>
      </c>
      <c r="D2" s="71"/>
      <c r="E2" s="72"/>
      <c r="F2" s="72"/>
      <c r="G2" s="72"/>
      <c r="H2" s="72"/>
      <c r="I2" s="73"/>
      <c r="J2" s="13"/>
      <c r="K2" s="13"/>
      <c r="L2" s="12"/>
      <c r="M2" s="12"/>
      <c r="N2" s="12"/>
      <c r="O2" s="12"/>
      <c r="P2" s="12"/>
      <c r="Q2" s="12"/>
    </row>
    <row r="3" spans="2:17" ht="37.5" customHeight="1" x14ac:dyDescent="0.25">
      <c r="B3" s="12"/>
      <c r="C3" s="74" t="s">
        <v>1</v>
      </c>
      <c r="D3" s="75"/>
      <c r="E3" s="75"/>
      <c r="F3" s="75"/>
      <c r="G3" s="75"/>
      <c r="H3" s="75"/>
      <c r="I3" s="76"/>
      <c r="J3" s="13"/>
      <c r="K3" s="13"/>
      <c r="L3" s="12"/>
      <c r="M3" s="12"/>
      <c r="N3" s="12"/>
      <c r="O3" s="12"/>
      <c r="P3" s="12"/>
      <c r="Q3" s="12"/>
    </row>
    <row r="4" spans="2:17" ht="18.75" customHeight="1" thickBot="1" x14ac:dyDescent="0.3">
      <c r="B4" s="14"/>
      <c r="C4" s="74" t="s">
        <v>83</v>
      </c>
      <c r="D4" s="75"/>
      <c r="E4" s="75"/>
      <c r="F4" s="75"/>
      <c r="G4" s="75"/>
      <c r="H4" s="75"/>
      <c r="I4" s="76"/>
      <c r="J4" s="15"/>
      <c r="K4" s="15"/>
      <c r="L4" s="12"/>
      <c r="M4" s="12"/>
      <c r="N4" s="12"/>
      <c r="O4" s="12"/>
      <c r="P4" s="12"/>
      <c r="Q4" s="12"/>
    </row>
    <row r="5" spans="2:17" ht="35.25" customHeight="1" thickBot="1" x14ac:dyDescent="0.3">
      <c r="B5" s="12"/>
      <c r="C5" s="77" t="s">
        <v>77</v>
      </c>
      <c r="D5" s="78"/>
      <c r="E5" s="78"/>
      <c r="F5" s="78"/>
      <c r="G5" s="78"/>
      <c r="H5" s="78"/>
      <c r="I5" s="79"/>
      <c r="J5" s="13"/>
      <c r="K5" s="13"/>
      <c r="L5" s="12"/>
      <c r="M5" s="12"/>
      <c r="N5" s="12"/>
      <c r="O5" s="12"/>
      <c r="P5" s="12"/>
      <c r="Q5" s="12"/>
    </row>
    <row r="6" spans="2:17" ht="15" customHeight="1" x14ac:dyDescent="0.25">
      <c r="B6" s="80" t="s">
        <v>2</v>
      </c>
      <c r="C6" s="82" t="s">
        <v>15</v>
      </c>
      <c r="D6" s="84" t="s">
        <v>16</v>
      </c>
      <c r="E6" s="86" t="s">
        <v>17</v>
      </c>
      <c r="F6" s="82" t="s">
        <v>3</v>
      </c>
      <c r="G6" s="88" t="s">
        <v>4</v>
      </c>
      <c r="H6" s="60" t="s">
        <v>75</v>
      </c>
      <c r="I6" s="60"/>
      <c r="J6" s="60"/>
      <c r="K6" s="61"/>
      <c r="L6" s="62" t="s">
        <v>76</v>
      </c>
      <c r="M6" s="60"/>
      <c r="N6" s="60"/>
      <c r="O6" s="61"/>
      <c r="P6" s="63" t="s">
        <v>5</v>
      </c>
      <c r="Q6" s="63"/>
    </row>
    <row r="7" spans="2:17" ht="63" x14ac:dyDescent="0.25">
      <c r="B7" s="81"/>
      <c r="C7" s="83"/>
      <c r="D7" s="85"/>
      <c r="E7" s="87"/>
      <c r="F7" s="83"/>
      <c r="G7" s="89"/>
      <c r="H7" s="27" t="s">
        <v>6</v>
      </c>
      <c r="I7" s="16" t="s">
        <v>7</v>
      </c>
      <c r="J7" s="16" t="s">
        <v>8</v>
      </c>
      <c r="K7" s="16" t="s">
        <v>9</v>
      </c>
      <c r="L7" s="16" t="s">
        <v>6</v>
      </c>
      <c r="M7" s="16" t="s">
        <v>7</v>
      </c>
      <c r="N7" s="16" t="s">
        <v>8</v>
      </c>
      <c r="O7" s="16" t="s">
        <v>9</v>
      </c>
      <c r="P7" s="16" t="s">
        <v>10</v>
      </c>
      <c r="Q7" s="16" t="s">
        <v>11</v>
      </c>
    </row>
    <row r="8" spans="2:17" ht="30" customHeight="1" x14ac:dyDescent="0.25">
      <c r="B8" s="33">
        <v>1</v>
      </c>
      <c r="C8" s="32">
        <v>43212105</v>
      </c>
      <c r="D8" s="25" t="s">
        <v>21</v>
      </c>
      <c r="E8" s="25" t="s">
        <v>22</v>
      </c>
      <c r="F8" s="26">
        <v>1</v>
      </c>
      <c r="G8" s="28" t="s">
        <v>18</v>
      </c>
      <c r="H8" s="35">
        <v>929880</v>
      </c>
      <c r="I8" s="17">
        <f>H8*19/100</f>
        <v>176677.2</v>
      </c>
      <c r="J8" s="18">
        <f>H8</f>
        <v>929880</v>
      </c>
      <c r="K8" s="19">
        <f>J8*F8</f>
        <v>929880</v>
      </c>
      <c r="L8" s="39">
        <v>1006600</v>
      </c>
      <c r="M8" s="17">
        <f>L8*19/100</f>
        <v>191254</v>
      </c>
      <c r="N8" s="18">
        <f>L8</f>
        <v>1006600</v>
      </c>
      <c r="O8" s="19">
        <f>N8*F8</f>
        <v>1006600</v>
      </c>
      <c r="P8" s="19">
        <f>AVERAGE(J8,N8)</f>
        <v>968240</v>
      </c>
      <c r="Q8" s="19">
        <f>AVERAGE(K8,O8)</f>
        <v>968240</v>
      </c>
    </row>
    <row r="9" spans="2:17" ht="25.5" x14ac:dyDescent="0.25">
      <c r="B9" s="33">
        <v>2</v>
      </c>
      <c r="C9" s="32">
        <v>44103101</v>
      </c>
      <c r="D9" s="25" t="s">
        <v>23</v>
      </c>
      <c r="E9" s="25" t="s">
        <v>24</v>
      </c>
      <c r="F9" s="26">
        <v>10</v>
      </c>
      <c r="G9" s="28" t="s">
        <v>19</v>
      </c>
      <c r="H9" s="35">
        <v>225493.2</v>
      </c>
      <c r="I9" s="17">
        <f t="shared" ref="I9:I28" si="0">H9*19/100</f>
        <v>42843.707999999999</v>
      </c>
      <c r="J9" s="18">
        <f t="shared" ref="J9:J33" si="1">H9</f>
        <v>225493.2</v>
      </c>
      <c r="K9" s="19">
        <f t="shared" ref="K9:K28" si="2">J9*F9</f>
        <v>2254932</v>
      </c>
      <c r="L9" s="39">
        <v>191695</v>
      </c>
      <c r="M9" s="17">
        <f t="shared" ref="M9:M33" si="3">L9*19/100</f>
        <v>36422.050000000003</v>
      </c>
      <c r="N9" s="18">
        <f t="shared" ref="N9:N33" si="4">L9</f>
        <v>191695</v>
      </c>
      <c r="O9" s="19">
        <f t="shared" ref="O9:O28" si="5">N9*F9</f>
        <v>1916950</v>
      </c>
      <c r="P9" s="19">
        <f t="shared" ref="P9:Q28" si="6">AVERAGE(J9,N9)</f>
        <v>208594.1</v>
      </c>
      <c r="Q9" s="19">
        <f t="shared" si="6"/>
        <v>2085941</v>
      </c>
    </row>
    <row r="10" spans="2:17" ht="30.75" customHeight="1" x14ac:dyDescent="0.25">
      <c r="B10" s="33">
        <v>3</v>
      </c>
      <c r="C10" s="32">
        <v>43212108</v>
      </c>
      <c r="D10" s="25" t="s">
        <v>25</v>
      </c>
      <c r="E10" s="25" t="s">
        <v>26</v>
      </c>
      <c r="F10" s="26">
        <v>1</v>
      </c>
      <c r="G10" s="28" t="s">
        <v>18</v>
      </c>
      <c r="H10" s="36">
        <v>357754.8</v>
      </c>
      <c r="I10" s="17">
        <f t="shared" si="0"/>
        <v>67973.411999999997</v>
      </c>
      <c r="J10" s="18">
        <f t="shared" si="1"/>
        <v>357754.8</v>
      </c>
      <c r="K10" s="19">
        <f t="shared" si="2"/>
        <v>357754.8</v>
      </c>
      <c r="L10" s="39">
        <v>425460</v>
      </c>
      <c r="M10" s="17">
        <f t="shared" si="3"/>
        <v>80837.399999999994</v>
      </c>
      <c r="N10" s="18">
        <f t="shared" si="4"/>
        <v>425460</v>
      </c>
      <c r="O10" s="19">
        <f t="shared" si="5"/>
        <v>425460</v>
      </c>
      <c r="P10" s="19">
        <f t="shared" si="6"/>
        <v>391607.4</v>
      </c>
      <c r="Q10" s="19">
        <f t="shared" si="6"/>
        <v>391607.4</v>
      </c>
    </row>
    <row r="11" spans="2:17" ht="25.5" x14ac:dyDescent="0.25">
      <c r="B11" s="33">
        <v>4</v>
      </c>
      <c r="C11" s="32">
        <v>44103101</v>
      </c>
      <c r="D11" s="25" t="s">
        <v>27</v>
      </c>
      <c r="E11" s="25" t="s">
        <v>28</v>
      </c>
      <c r="F11" s="26">
        <v>2</v>
      </c>
      <c r="G11" s="28" t="s">
        <v>19</v>
      </c>
      <c r="H11" s="35">
        <v>297600</v>
      </c>
      <c r="I11" s="17">
        <f t="shared" si="0"/>
        <v>56544</v>
      </c>
      <c r="J11" s="18">
        <f t="shared" si="1"/>
        <v>297600</v>
      </c>
      <c r="K11" s="19">
        <f t="shared" si="2"/>
        <v>595200</v>
      </c>
      <c r="L11" s="39">
        <v>278600</v>
      </c>
      <c r="M11" s="17">
        <f t="shared" si="3"/>
        <v>52934</v>
      </c>
      <c r="N11" s="18">
        <f t="shared" si="4"/>
        <v>278600</v>
      </c>
      <c r="O11" s="19">
        <f t="shared" si="5"/>
        <v>557200</v>
      </c>
      <c r="P11" s="19">
        <f t="shared" si="6"/>
        <v>288100</v>
      </c>
      <c r="Q11" s="19">
        <f t="shared" si="6"/>
        <v>576200</v>
      </c>
    </row>
    <row r="12" spans="2:17" ht="15.75" x14ac:dyDescent="0.25">
      <c r="B12" s="33">
        <v>5</v>
      </c>
      <c r="C12" s="32">
        <v>43211902</v>
      </c>
      <c r="D12" s="25" t="s">
        <v>29</v>
      </c>
      <c r="E12" s="25" t="s">
        <v>30</v>
      </c>
      <c r="F12" s="26">
        <v>10</v>
      </c>
      <c r="G12" s="28" t="s">
        <v>18</v>
      </c>
      <c r="H12" s="35">
        <v>282000</v>
      </c>
      <c r="I12" s="17">
        <f t="shared" si="0"/>
        <v>53580</v>
      </c>
      <c r="J12" s="18">
        <f t="shared" si="1"/>
        <v>282000</v>
      </c>
      <c r="K12" s="19">
        <f t="shared" si="2"/>
        <v>2820000</v>
      </c>
      <c r="L12" s="39">
        <v>322000</v>
      </c>
      <c r="M12" s="17">
        <f t="shared" si="3"/>
        <v>61180</v>
      </c>
      <c r="N12" s="18">
        <f t="shared" si="4"/>
        <v>322000</v>
      </c>
      <c r="O12" s="19">
        <f t="shared" si="5"/>
        <v>3220000</v>
      </c>
      <c r="P12" s="19">
        <f t="shared" si="6"/>
        <v>302000</v>
      </c>
      <c r="Q12" s="19">
        <f t="shared" si="6"/>
        <v>3020000</v>
      </c>
    </row>
    <row r="13" spans="2:17" ht="38.25" x14ac:dyDescent="0.25">
      <c r="B13" s="33">
        <v>6</v>
      </c>
      <c r="C13" s="32">
        <v>43211701</v>
      </c>
      <c r="D13" s="25" t="s">
        <v>31</v>
      </c>
      <c r="E13" s="25" t="s">
        <v>32</v>
      </c>
      <c r="F13" s="26">
        <v>5</v>
      </c>
      <c r="G13" s="28" t="s">
        <v>18</v>
      </c>
      <c r="H13" s="37">
        <v>191904</v>
      </c>
      <c r="I13" s="17">
        <f t="shared" si="0"/>
        <v>36461.760000000002</v>
      </c>
      <c r="J13" s="18">
        <f t="shared" si="1"/>
        <v>191904</v>
      </c>
      <c r="K13" s="19">
        <f t="shared" si="2"/>
        <v>959520</v>
      </c>
      <c r="L13" s="39">
        <v>231000</v>
      </c>
      <c r="M13" s="17">
        <f t="shared" si="3"/>
        <v>43890</v>
      </c>
      <c r="N13" s="18">
        <f t="shared" si="4"/>
        <v>231000</v>
      </c>
      <c r="O13" s="19">
        <f t="shared" si="5"/>
        <v>1155000</v>
      </c>
      <c r="P13" s="19">
        <f t="shared" si="6"/>
        <v>211452</v>
      </c>
      <c r="Q13" s="19">
        <f t="shared" si="6"/>
        <v>1057260</v>
      </c>
    </row>
    <row r="14" spans="2:17" ht="25.5" x14ac:dyDescent="0.25">
      <c r="B14" s="33">
        <v>7</v>
      </c>
      <c r="C14" s="32">
        <v>43212002</v>
      </c>
      <c r="D14" s="25" t="s">
        <v>33</v>
      </c>
      <c r="E14" s="25" t="s">
        <v>34</v>
      </c>
      <c r="F14" s="26">
        <v>10</v>
      </c>
      <c r="G14" s="28" t="s">
        <v>18</v>
      </c>
      <c r="H14" s="35">
        <v>227880</v>
      </c>
      <c r="I14" s="17">
        <f t="shared" si="0"/>
        <v>43297.2</v>
      </c>
      <c r="J14" s="18">
        <f t="shared" si="1"/>
        <v>227880</v>
      </c>
      <c r="K14" s="19">
        <f t="shared" si="2"/>
        <v>2278800</v>
      </c>
      <c r="L14" s="39">
        <v>280000</v>
      </c>
      <c r="M14" s="17">
        <f t="shared" si="3"/>
        <v>53200</v>
      </c>
      <c r="N14" s="18">
        <f t="shared" si="4"/>
        <v>280000</v>
      </c>
      <c r="O14" s="19">
        <f t="shared" si="5"/>
        <v>2800000</v>
      </c>
      <c r="P14" s="19">
        <f t="shared" si="6"/>
        <v>253940</v>
      </c>
      <c r="Q14" s="19">
        <f t="shared" si="6"/>
        <v>2539400</v>
      </c>
    </row>
    <row r="15" spans="2:17" ht="25.5" x14ac:dyDescent="0.25">
      <c r="B15" s="33">
        <v>8</v>
      </c>
      <c r="C15" s="32">
        <v>46171508</v>
      </c>
      <c r="D15" s="25" t="s">
        <v>35</v>
      </c>
      <c r="E15" s="25" t="s">
        <v>36</v>
      </c>
      <c r="F15" s="26">
        <v>10</v>
      </c>
      <c r="G15" s="28" t="s">
        <v>18</v>
      </c>
      <c r="H15" s="36">
        <v>72000</v>
      </c>
      <c r="I15" s="17">
        <f t="shared" si="0"/>
        <v>13680</v>
      </c>
      <c r="J15" s="18">
        <f t="shared" si="1"/>
        <v>72000</v>
      </c>
      <c r="K15" s="19">
        <f t="shared" si="2"/>
        <v>720000</v>
      </c>
      <c r="L15" s="39">
        <v>83860</v>
      </c>
      <c r="M15" s="17">
        <f t="shared" si="3"/>
        <v>15933.4</v>
      </c>
      <c r="N15" s="18">
        <f t="shared" si="4"/>
        <v>83860</v>
      </c>
      <c r="O15" s="19">
        <f t="shared" si="5"/>
        <v>838600</v>
      </c>
      <c r="P15" s="19">
        <f t="shared" si="6"/>
        <v>77930</v>
      </c>
      <c r="Q15" s="19">
        <f t="shared" si="6"/>
        <v>779300</v>
      </c>
    </row>
    <row r="16" spans="2:17" ht="38.25" x14ac:dyDescent="0.25">
      <c r="B16" s="33">
        <v>9</v>
      </c>
      <c r="C16" s="32">
        <v>46171610</v>
      </c>
      <c r="D16" s="25" t="s">
        <v>37</v>
      </c>
      <c r="E16" s="25" t="s">
        <v>38</v>
      </c>
      <c r="F16" s="26">
        <v>10</v>
      </c>
      <c r="G16" s="28" t="s">
        <v>18</v>
      </c>
      <c r="H16" s="35">
        <v>152743.20000000001</v>
      </c>
      <c r="I16" s="17">
        <f t="shared" si="0"/>
        <v>29021.208000000002</v>
      </c>
      <c r="J16" s="18">
        <f t="shared" si="1"/>
        <v>152743.20000000001</v>
      </c>
      <c r="K16" s="19">
        <f t="shared" si="2"/>
        <v>1527432</v>
      </c>
      <c r="L16" s="39">
        <v>273000</v>
      </c>
      <c r="M16" s="17">
        <f t="shared" si="3"/>
        <v>51870</v>
      </c>
      <c r="N16" s="18">
        <f t="shared" si="4"/>
        <v>273000</v>
      </c>
      <c r="O16" s="19">
        <f t="shared" si="5"/>
        <v>2730000</v>
      </c>
      <c r="P16" s="19">
        <f t="shared" si="6"/>
        <v>212871.6</v>
      </c>
      <c r="Q16" s="19">
        <f t="shared" si="6"/>
        <v>2128716</v>
      </c>
    </row>
    <row r="17" spans="2:17" ht="25.5" x14ac:dyDescent="0.25">
      <c r="B17" s="33">
        <v>10</v>
      </c>
      <c r="C17" s="32">
        <v>43201830</v>
      </c>
      <c r="D17" s="25" t="s">
        <v>39</v>
      </c>
      <c r="E17" s="25" t="s">
        <v>40</v>
      </c>
      <c r="F17" s="26">
        <v>8</v>
      </c>
      <c r="G17" s="28" t="s">
        <v>18</v>
      </c>
      <c r="H17" s="35">
        <v>587880</v>
      </c>
      <c r="I17" s="17">
        <f t="shared" si="0"/>
        <v>111697.2</v>
      </c>
      <c r="J17" s="18">
        <f t="shared" si="1"/>
        <v>587880</v>
      </c>
      <c r="K17" s="19">
        <f t="shared" si="2"/>
        <v>4703040</v>
      </c>
      <c r="L17" s="39">
        <v>640000</v>
      </c>
      <c r="M17" s="17">
        <f t="shared" si="3"/>
        <v>121600</v>
      </c>
      <c r="N17" s="18">
        <f t="shared" si="4"/>
        <v>640000</v>
      </c>
      <c r="O17" s="19">
        <f t="shared" si="5"/>
        <v>5120000</v>
      </c>
      <c r="P17" s="19">
        <f t="shared" si="6"/>
        <v>613940</v>
      </c>
      <c r="Q17" s="19">
        <f t="shared" si="6"/>
        <v>4911520</v>
      </c>
    </row>
    <row r="18" spans="2:17" ht="25.5" x14ac:dyDescent="0.25">
      <c r="B18" s="33">
        <v>11</v>
      </c>
      <c r="C18" s="32">
        <v>45111616</v>
      </c>
      <c r="D18" s="25" t="s">
        <v>41</v>
      </c>
      <c r="E18" s="25" t="s">
        <v>42</v>
      </c>
      <c r="F18" s="26">
        <v>5</v>
      </c>
      <c r="G18" s="28" t="s">
        <v>18</v>
      </c>
      <c r="H18" s="36">
        <v>394680</v>
      </c>
      <c r="I18" s="17">
        <f t="shared" si="0"/>
        <v>74989.2</v>
      </c>
      <c r="J18" s="18">
        <f t="shared" si="1"/>
        <v>394680</v>
      </c>
      <c r="K18" s="19">
        <f t="shared" si="2"/>
        <v>1973400</v>
      </c>
      <c r="L18" s="39">
        <v>486472</v>
      </c>
      <c r="M18" s="17">
        <f t="shared" si="3"/>
        <v>92429.68</v>
      </c>
      <c r="N18" s="18">
        <f t="shared" si="4"/>
        <v>486472</v>
      </c>
      <c r="O18" s="19">
        <f t="shared" si="5"/>
        <v>2432360</v>
      </c>
      <c r="P18" s="19">
        <f t="shared" si="6"/>
        <v>440576</v>
      </c>
      <c r="Q18" s="19">
        <f t="shared" si="6"/>
        <v>2202880</v>
      </c>
    </row>
    <row r="19" spans="2:17" ht="15.75" x14ac:dyDescent="0.25">
      <c r="B19" s="33">
        <v>12</v>
      </c>
      <c r="C19" s="32">
        <v>43211913</v>
      </c>
      <c r="D19" s="25" t="s">
        <v>43</v>
      </c>
      <c r="E19" s="25" t="s">
        <v>44</v>
      </c>
      <c r="F19" s="26">
        <v>5</v>
      </c>
      <c r="G19" s="28" t="s">
        <v>18</v>
      </c>
      <c r="H19" s="37">
        <v>360000</v>
      </c>
      <c r="I19" s="17">
        <f t="shared" si="0"/>
        <v>68400</v>
      </c>
      <c r="J19" s="18">
        <f t="shared" si="1"/>
        <v>360000</v>
      </c>
      <c r="K19" s="19">
        <f t="shared" si="2"/>
        <v>1800000</v>
      </c>
      <c r="L19" s="39">
        <v>490000</v>
      </c>
      <c r="M19" s="17">
        <f t="shared" si="3"/>
        <v>93100</v>
      </c>
      <c r="N19" s="18">
        <f t="shared" si="4"/>
        <v>490000</v>
      </c>
      <c r="O19" s="19">
        <f t="shared" si="5"/>
        <v>2450000</v>
      </c>
      <c r="P19" s="19">
        <f t="shared" si="6"/>
        <v>425000</v>
      </c>
      <c r="Q19" s="19">
        <f t="shared" si="6"/>
        <v>2125000</v>
      </c>
    </row>
    <row r="20" spans="2:17" ht="29.25" customHeight="1" x14ac:dyDescent="0.25">
      <c r="B20" s="33">
        <v>13</v>
      </c>
      <c r="C20" s="32">
        <v>44103206</v>
      </c>
      <c r="D20" s="25" t="s">
        <v>45</v>
      </c>
      <c r="E20" s="25" t="s">
        <v>46</v>
      </c>
      <c r="F20" s="26">
        <v>5</v>
      </c>
      <c r="G20" s="28" t="s">
        <v>18</v>
      </c>
      <c r="H20" s="35">
        <v>216000</v>
      </c>
      <c r="I20" s="17">
        <f t="shared" si="0"/>
        <v>41040</v>
      </c>
      <c r="J20" s="18">
        <f t="shared" si="1"/>
        <v>216000</v>
      </c>
      <c r="K20" s="19">
        <f t="shared" si="2"/>
        <v>1080000</v>
      </c>
      <c r="L20" s="39">
        <v>280000</v>
      </c>
      <c r="M20" s="17">
        <f t="shared" si="3"/>
        <v>53200</v>
      </c>
      <c r="N20" s="18">
        <f t="shared" si="4"/>
        <v>280000</v>
      </c>
      <c r="O20" s="19">
        <f t="shared" si="5"/>
        <v>1400000</v>
      </c>
      <c r="P20" s="19">
        <f t="shared" si="6"/>
        <v>248000</v>
      </c>
      <c r="Q20" s="19">
        <f t="shared" si="6"/>
        <v>1240000</v>
      </c>
    </row>
    <row r="21" spans="2:17" ht="33.75" customHeight="1" x14ac:dyDescent="0.25">
      <c r="B21" s="33">
        <v>14</v>
      </c>
      <c r="C21" s="32">
        <v>26111701</v>
      </c>
      <c r="D21" s="25" t="s">
        <v>47</v>
      </c>
      <c r="E21" s="25" t="s">
        <v>48</v>
      </c>
      <c r="F21" s="26">
        <v>50</v>
      </c>
      <c r="G21" s="28" t="s">
        <v>49</v>
      </c>
      <c r="H21" s="36">
        <v>29428.799999999999</v>
      </c>
      <c r="I21" s="17">
        <f t="shared" si="0"/>
        <v>5591.4719999999998</v>
      </c>
      <c r="J21" s="18">
        <f t="shared" si="1"/>
        <v>29428.799999999999</v>
      </c>
      <c r="K21" s="19">
        <f t="shared" si="2"/>
        <v>1471440</v>
      </c>
      <c r="L21" s="39">
        <v>42000</v>
      </c>
      <c r="M21" s="17">
        <f t="shared" si="3"/>
        <v>7980</v>
      </c>
      <c r="N21" s="18">
        <f t="shared" si="4"/>
        <v>42000</v>
      </c>
      <c r="O21" s="19">
        <f t="shared" si="5"/>
        <v>2100000</v>
      </c>
      <c r="P21" s="19">
        <f t="shared" si="6"/>
        <v>35714.400000000001</v>
      </c>
      <c r="Q21" s="19">
        <f t="shared" si="6"/>
        <v>1785720</v>
      </c>
    </row>
    <row r="22" spans="2:17" ht="27.75" customHeight="1" x14ac:dyDescent="0.25">
      <c r="B22" s="33">
        <v>15</v>
      </c>
      <c r="C22" s="32">
        <v>26111701</v>
      </c>
      <c r="D22" s="25" t="s">
        <v>50</v>
      </c>
      <c r="E22" s="25" t="s">
        <v>51</v>
      </c>
      <c r="F22" s="26">
        <v>10</v>
      </c>
      <c r="G22" s="28" t="s">
        <v>18</v>
      </c>
      <c r="H22" s="36">
        <v>72120</v>
      </c>
      <c r="I22" s="17">
        <f t="shared" si="0"/>
        <v>13702.8</v>
      </c>
      <c r="J22" s="18">
        <f t="shared" si="1"/>
        <v>72120</v>
      </c>
      <c r="K22" s="19">
        <f t="shared" si="2"/>
        <v>721200</v>
      </c>
      <c r="L22" s="39">
        <v>66640</v>
      </c>
      <c r="M22" s="17">
        <f t="shared" si="3"/>
        <v>12661.6</v>
      </c>
      <c r="N22" s="18">
        <f t="shared" si="4"/>
        <v>66640</v>
      </c>
      <c r="O22" s="19">
        <f t="shared" si="5"/>
        <v>666400</v>
      </c>
      <c r="P22" s="19">
        <f t="shared" si="6"/>
        <v>69380</v>
      </c>
      <c r="Q22" s="19">
        <f t="shared" si="6"/>
        <v>693800</v>
      </c>
    </row>
    <row r="23" spans="2:17" ht="36" customHeight="1" x14ac:dyDescent="0.25">
      <c r="B23" s="33">
        <v>16</v>
      </c>
      <c r="C23" s="32">
        <v>43211714</v>
      </c>
      <c r="D23" s="25" t="s">
        <v>52</v>
      </c>
      <c r="E23" s="25" t="s">
        <v>53</v>
      </c>
      <c r="F23" s="26">
        <v>2</v>
      </c>
      <c r="G23" s="28" t="s">
        <v>18</v>
      </c>
      <c r="H23" s="35">
        <v>983880</v>
      </c>
      <c r="I23" s="17">
        <f t="shared" si="0"/>
        <v>186937.2</v>
      </c>
      <c r="J23" s="18">
        <f t="shared" si="1"/>
        <v>983880</v>
      </c>
      <c r="K23" s="19">
        <f t="shared" si="2"/>
        <v>1967760</v>
      </c>
      <c r="L23" s="39">
        <v>663600</v>
      </c>
      <c r="M23" s="17">
        <f t="shared" si="3"/>
        <v>126084</v>
      </c>
      <c r="N23" s="18">
        <f t="shared" si="4"/>
        <v>663600</v>
      </c>
      <c r="O23" s="19">
        <f t="shared" si="5"/>
        <v>1327200</v>
      </c>
      <c r="P23" s="19">
        <f t="shared" si="6"/>
        <v>823740</v>
      </c>
      <c r="Q23" s="19">
        <f t="shared" si="6"/>
        <v>1647480</v>
      </c>
    </row>
    <row r="24" spans="2:17" ht="33.75" customHeight="1" x14ac:dyDescent="0.25">
      <c r="B24" s="33">
        <v>17</v>
      </c>
      <c r="C24" s="32">
        <v>26111704</v>
      </c>
      <c r="D24" s="25" t="s">
        <v>54</v>
      </c>
      <c r="E24" s="25" t="s">
        <v>55</v>
      </c>
      <c r="F24" s="26">
        <v>50</v>
      </c>
      <c r="G24" s="28" t="s">
        <v>18</v>
      </c>
      <c r="H24" s="35">
        <v>57018</v>
      </c>
      <c r="I24" s="17">
        <f t="shared" si="0"/>
        <v>10833.42</v>
      </c>
      <c r="J24" s="18">
        <f t="shared" si="1"/>
        <v>57018</v>
      </c>
      <c r="K24" s="19">
        <f t="shared" si="2"/>
        <v>2850900</v>
      </c>
      <c r="L24" s="39">
        <v>72520</v>
      </c>
      <c r="M24" s="17">
        <f t="shared" si="3"/>
        <v>13778.8</v>
      </c>
      <c r="N24" s="18">
        <f t="shared" si="4"/>
        <v>72520</v>
      </c>
      <c r="O24" s="19">
        <f t="shared" si="5"/>
        <v>3626000</v>
      </c>
      <c r="P24" s="19">
        <f t="shared" si="6"/>
        <v>64769</v>
      </c>
      <c r="Q24" s="19">
        <f t="shared" si="6"/>
        <v>3238450</v>
      </c>
    </row>
    <row r="25" spans="2:17" ht="38.25" x14ac:dyDescent="0.25">
      <c r="B25" s="33">
        <v>18</v>
      </c>
      <c r="C25" s="32">
        <v>44102906</v>
      </c>
      <c r="D25" s="25" t="s">
        <v>56</v>
      </c>
      <c r="E25" s="25" t="s">
        <v>57</v>
      </c>
      <c r="F25" s="26">
        <v>20</v>
      </c>
      <c r="G25" s="28" t="s">
        <v>18</v>
      </c>
      <c r="H25" s="35">
        <v>70800</v>
      </c>
      <c r="I25" s="17">
        <f t="shared" si="0"/>
        <v>13452</v>
      </c>
      <c r="J25" s="18">
        <f t="shared" si="1"/>
        <v>70800</v>
      </c>
      <c r="K25" s="19">
        <f t="shared" si="2"/>
        <v>1416000</v>
      </c>
      <c r="L25" s="39">
        <v>82600</v>
      </c>
      <c r="M25" s="17">
        <f t="shared" si="3"/>
        <v>15694</v>
      </c>
      <c r="N25" s="18">
        <f t="shared" si="4"/>
        <v>82600</v>
      </c>
      <c r="O25" s="19">
        <f t="shared" si="5"/>
        <v>1652000</v>
      </c>
      <c r="P25" s="19">
        <f t="shared" si="6"/>
        <v>76700</v>
      </c>
      <c r="Q25" s="19">
        <f t="shared" si="6"/>
        <v>1534000</v>
      </c>
    </row>
    <row r="26" spans="2:17" ht="25.5" x14ac:dyDescent="0.25">
      <c r="B26" s="33">
        <v>19</v>
      </c>
      <c r="C26" s="32">
        <v>43222643</v>
      </c>
      <c r="D26" s="25" t="s">
        <v>58</v>
      </c>
      <c r="E26" s="25" t="s">
        <v>59</v>
      </c>
      <c r="F26" s="26">
        <v>5</v>
      </c>
      <c r="G26" s="28" t="s">
        <v>18</v>
      </c>
      <c r="H26" s="35">
        <v>113886</v>
      </c>
      <c r="I26" s="17">
        <f t="shared" si="0"/>
        <v>21638.34</v>
      </c>
      <c r="J26" s="18">
        <f t="shared" si="1"/>
        <v>113886</v>
      </c>
      <c r="K26" s="19">
        <f t="shared" si="2"/>
        <v>569430</v>
      </c>
      <c r="L26" s="39">
        <v>126000</v>
      </c>
      <c r="M26" s="17">
        <f t="shared" si="3"/>
        <v>23940</v>
      </c>
      <c r="N26" s="18">
        <f t="shared" si="4"/>
        <v>126000</v>
      </c>
      <c r="O26" s="19">
        <f t="shared" si="5"/>
        <v>630000</v>
      </c>
      <c r="P26" s="19">
        <f t="shared" si="6"/>
        <v>119943</v>
      </c>
      <c r="Q26" s="19">
        <f t="shared" si="6"/>
        <v>599715</v>
      </c>
    </row>
    <row r="27" spans="2:17" ht="25.5" x14ac:dyDescent="0.25">
      <c r="B27" s="33">
        <v>20</v>
      </c>
      <c r="C27" s="32">
        <v>23151601</v>
      </c>
      <c r="D27" s="25" t="s">
        <v>60</v>
      </c>
      <c r="E27" s="25" t="s">
        <v>61</v>
      </c>
      <c r="F27" s="26">
        <v>5</v>
      </c>
      <c r="G27" s="28" t="s">
        <v>18</v>
      </c>
      <c r="H27" s="36">
        <v>106680</v>
      </c>
      <c r="I27" s="17">
        <f t="shared" si="0"/>
        <v>20269.2</v>
      </c>
      <c r="J27" s="18">
        <f t="shared" si="1"/>
        <v>106680</v>
      </c>
      <c r="K27" s="19">
        <f t="shared" si="2"/>
        <v>533400</v>
      </c>
      <c r="L27" s="39">
        <v>180600</v>
      </c>
      <c r="M27" s="17">
        <f t="shared" si="3"/>
        <v>34314</v>
      </c>
      <c r="N27" s="18">
        <f t="shared" si="4"/>
        <v>180600</v>
      </c>
      <c r="O27" s="19">
        <f t="shared" si="5"/>
        <v>903000</v>
      </c>
      <c r="P27" s="19">
        <f t="shared" si="6"/>
        <v>143640</v>
      </c>
      <c r="Q27" s="19">
        <f t="shared" si="6"/>
        <v>718200</v>
      </c>
    </row>
    <row r="28" spans="2:17" ht="25.5" x14ac:dyDescent="0.25">
      <c r="B28" s="33">
        <v>21</v>
      </c>
      <c r="C28" s="32">
        <v>39121462</v>
      </c>
      <c r="D28" s="25" t="s">
        <v>62</v>
      </c>
      <c r="E28" s="25" t="s">
        <v>63</v>
      </c>
      <c r="F28" s="26">
        <v>10</v>
      </c>
      <c r="G28" s="28" t="s">
        <v>64</v>
      </c>
      <c r="H28" s="38">
        <v>179880</v>
      </c>
      <c r="I28" s="20">
        <f t="shared" si="0"/>
        <v>34177.199999999997</v>
      </c>
      <c r="J28" s="18">
        <f t="shared" si="1"/>
        <v>179880</v>
      </c>
      <c r="K28" s="19">
        <f t="shared" si="2"/>
        <v>1798800</v>
      </c>
      <c r="L28" s="39">
        <v>163800</v>
      </c>
      <c r="M28" s="17">
        <f t="shared" si="3"/>
        <v>31122</v>
      </c>
      <c r="N28" s="18">
        <f t="shared" si="4"/>
        <v>163800</v>
      </c>
      <c r="O28" s="19">
        <f t="shared" si="5"/>
        <v>1638000</v>
      </c>
      <c r="P28" s="19">
        <f t="shared" si="6"/>
        <v>171840</v>
      </c>
      <c r="Q28" s="19">
        <f t="shared" si="6"/>
        <v>1718400</v>
      </c>
    </row>
    <row r="29" spans="2:17" ht="42" customHeight="1" x14ac:dyDescent="0.25">
      <c r="B29" s="33">
        <v>22</v>
      </c>
      <c r="C29" s="32">
        <v>39131709</v>
      </c>
      <c r="D29" s="25" t="s">
        <v>65</v>
      </c>
      <c r="E29" s="25" t="s">
        <v>66</v>
      </c>
      <c r="F29" s="26">
        <v>10</v>
      </c>
      <c r="G29" s="28" t="s">
        <v>18</v>
      </c>
      <c r="H29" s="36">
        <v>11880</v>
      </c>
      <c r="I29" s="17">
        <f>H29*19/100</f>
        <v>2257.1999999999998</v>
      </c>
      <c r="J29" s="18">
        <f t="shared" si="1"/>
        <v>11880</v>
      </c>
      <c r="K29" s="19">
        <f>J29*F29</f>
        <v>118800</v>
      </c>
      <c r="L29" s="39">
        <v>16660</v>
      </c>
      <c r="M29" s="17">
        <f t="shared" si="3"/>
        <v>3165.4</v>
      </c>
      <c r="N29" s="18">
        <f t="shared" si="4"/>
        <v>16660</v>
      </c>
      <c r="O29" s="19">
        <f>N29*F29</f>
        <v>166600</v>
      </c>
      <c r="P29" s="19">
        <f>AVERAGE(J29,N29)</f>
        <v>14270</v>
      </c>
      <c r="Q29" s="19">
        <f>AVERAGE(K29,O29)</f>
        <v>142700</v>
      </c>
    </row>
    <row r="30" spans="2:17" ht="27" customHeight="1" x14ac:dyDescent="0.25">
      <c r="B30" s="33">
        <v>23</v>
      </c>
      <c r="C30" s="32">
        <v>26121616</v>
      </c>
      <c r="D30" s="25" t="s">
        <v>67</v>
      </c>
      <c r="E30" s="25" t="s">
        <v>68</v>
      </c>
      <c r="F30" s="26">
        <v>1</v>
      </c>
      <c r="G30" s="28" t="s">
        <v>19</v>
      </c>
      <c r="H30" s="35">
        <v>738000</v>
      </c>
      <c r="I30" s="17">
        <f t="shared" ref="I30:I33" si="7">H30*19/100</f>
        <v>140220</v>
      </c>
      <c r="J30" s="18">
        <f t="shared" si="1"/>
        <v>738000</v>
      </c>
      <c r="K30" s="19">
        <f t="shared" ref="K30:K33" si="8">J30*F30</f>
        <v>738000</v>
      </c>
      <c r="L30" s="39">
        <v>880600</v>
      </c>
      <c r="M30" s="17">
        <f t="shared" si="3"/>
        <v>167314</v>
      </c>
      <c r="N30" s="18">
        <f t="shared" si="4"/>
        <v>880600</v>
      </c>
      <c r="O30" s="19">
        <f t="shared" ref="O30:O33" si="9">N30*F30</f>
        <v>880600</v>
      </c>
      <c r="P30" s="19">
        <f t="shared" ref="P30:Q34" si="10">AVERAGE(J30,N30)</f>
        <v>809300</v>
      </c>
      <c r="Q30" s="19">
        <f t="shared" si="10"/>
        <v>809300</v>
      </c>
    </row>
    <row r="31" spans="2:17" ht="25.5" x14ac:dyDescent="0.25">
      <c r="B31" s="33">
        <v>24</v>
      </c>
      <c r="C31" s="32">
        <v>43222819</v>
      </c>
      <c r="D31" s="25" t="s">
        <v>69</v>
      </c>
      <c r="E31" s="25" t="s">
        <v>70</v>
      </c>
      <c r="F31" s="26">
        <v>100</v>
      </c>
      <c r="G31" s="28" t="s">
        <v>18</v>
      </c>
      <c r="H31" s="35">
        <v>14280</v>
      </c>
      <c r="I31" s="17">
        <f t="shared" si="7"/>
        <v>2713.2</v>
      </c>
      <c r="J31" s="18">
        <f t="shared" si="1"/>
        <v>14280</v>
      </c>
      <c r="K31" s="19">
        <f t="shared" si="8"/>
        <v>1428000</v>
      </c>
      <c r="L31" s="39">
        <v>3290</v>
      </c>
      <c r="M31" s="17">
        <f t="shared" si="3"/>
        <v>625.1</v>
      </c>
      <c r="N31" s="18">
        <f t="shared" si="4"/>
        <v>3290</v>
      </c>
      <c r="O31" s="19">
        <f t="shared" si="9"/>
        <v>329000</v>
      </c>
      <c r="P31" s="19">
        <f t="shared" si="10"/>
        <v>8785</v>
      </c>
      <c r="Q31" s="19">
        <f t="shared" si="10"/>
        <v>878500</v>
      </c>
    </row>
    <row r="32" spans="2:17" ht="25.5" x14ac:dyDescent="0.25">
      <c r="B32" s="33">
        <v>25</v>
      </c>
      <c r="C32" s="32">
        <v>43211604</v>
      </c>
      <c r="D32" s="25" t="s">
        <v>71</v>
      </c>
      <c r="E32" s="25" t="s">
        <v>72</v>
      </c>
      <c r="F32" s="26">
        <v>100</v>
      </c>
      <c r="G32" s="28" t="s">
        <v>18</v>
      </c>
      <c r="H32" s="36">
        <v>19080</v>
      </c>
      <c r="I32" s="17">
        <f t="shared" si="7"/>
        <v>3625.2</v>
      </c>
      <c r="J32" s="18">
        <f t="shared" si="1"/>
        <v>19080</v>
      </c>
      <c r="K32" s="19">
        <f t="shared" si="8"/>
        <v>1908000</v>
      </c>
      <c r="L32" s="39">
        <v>7700</v>
      </c>
      <c r="M32" s="17">
        <f t="shared" si="3"/>
        <v>1463</v>
      </c>
      <c r="N32" s="18">
        <f t="shared" si="4"/>
        <v>7700</v>
      </c>
      <c r="O32" s="19">
        <f t="shared" si="9"/>
        <v>770000</v>
      </c>
      <c r="P32" s="19">
        <f t="shared" si="10"/>
        <v>13390</v>
      </c>
      <c r="Q32" s="19">
        <f t="shared" si="10"/>
        <v>1339000</v>
      </c>
    </row>
    <row r="33" spans="2:17" ht="29.25" customHeight="1" thickBot="1" x14ac:dyDescent="0.3">
      <c r="B33" s="34">
        <v>26</v>
      </c>
      <c r="C33" s="32">
        <v>39121409</v>
      </c>
      <c r="D33" s="29" t="s">
        <v>73</v>
      </c>
      <c r="E33" s="29" t="s">
        <v>74</v>
      </c>
      <c r="F33" s="30">
        <v>100</v>
      </c>
      <c r="G33" s="31" t="s">
        <v>18</v>
      </c>
      <c r="H33" s="36">
        <v>10680</v>
      </c>
      <c r="I33" s="17">
        <f t="shared" si="7"/>
        <v>2029.2</v>
      </c>
      <c r="J33" s="18">
        <f t="shared" si="1"/>
        <v>10680</v>
      </c>
      <c r="K33" s="19">
        <f t="shared" si="8"/>
        <v>1068000</v>
      </c>
      <c r="L33" s="39">
        <v>7350</v>
      </c>
      <c r="M33" s="17">
        <f t="shared" si="3"/>
        <v>1396.5</v>
      </c>
      <c r="N33" s="18">
        <f t="shared" si="4"/>
        <v>7350</v>
      </c>
      <c r="O33" s="19">
        <f t="shared" si="9"/>
        <v>735000</v>
      </c>
      <c r="P33" s="19">
        <f t="shared" si="10"/>
        <v>9015</v>
      </c>
      <c r="Q33" s="19">
        <f t="shared" si="10"/>
        <v>901500</v>
      </c>
    </row>
    <row r="34" spans="2:17" ht="35.25" customHeight="1" x14ac:dyDescent="0.25">
      <c r="B34" s="64" t="s">
        <v>12</v>
      </c>
      <c r="C34" s="64"/>
      <c r="D34" s="64"/>
      <c r="E34" s="64"/>
      <c r="F34" s="64"/>
      <c r="G34" s="64"/>
      <c r="H34" s="23">
        <f t="shared" ref="H34:O34" si="11">SUM(H8:H33)</f>
        <v>6703428</v>
      </c>
      <c r="I34" s="23">
        <f t="shared" si="11"/>
        <v>1273651.3199999996</v>
      </c>
      <c r="J34" s="23">
        <f t="shared" si="11"/>
        <v>6703428</v>
      </c>
      <c r="K34" s="10">
        <f t="shared" si="11"/>
        <v>38589688.799999997</v>
      </c>
      <c r="L34" s="23">
        <f t="shared" si="11"/>
        <v>7302047</v>
      </c>
      <c r="M34" s="23">
        <f t="shared" si="11"/>
        <v>1387388.93</v>
      </c>
      <c r="N34" s="23">
        <f t="shared" si="11"/>
        <v>7302047</v>
      </c>
      <c r="O34" s="10">
        <f t="shared" si="11"/>
        <v>41475970</v>
      </c>
      <c r="P34" s="11"/>
      <c r="Q34" s="24">
        <f t="shared" si="10"/>
        <v>40032829.399999999</v>
      </c>
    </row>
    <row r="35" spans="2:17" ht="23.25" customHeight="1" thickBot="1" x14ac:dyDescent="0.3">
      <c r="B35" s="12"/>
      <c r="C35" s="21"/>
      <c r="D35" s="21"/>
      <c r="E35" s="21"/>
      <c r="F35" s="21"/>
      <c r="G35" s="21"/>
      <c r="H35" s="13"/>
      <c r="I35" s="13"/>
      <c r="J35" s="13"/>
      <c r="K35" s="13"/>
      <c r="L35" s="12"/>
      <c r="M35" s="12"/>
      <c r="N35" s="12"/>
      <c r="O35" s="12"/>
      <c r="P35" s="12"/>
      <c r="Q35" s="12"/>
    </row>
    <row r="36" spans="2:17" ht="48" customHeight="1" thickBot="1" x14ac:dyDescent="0.3">
      <c r="B36" s="65" t="s">
        <v>80</v>
      </c>
      <c r="C36" s="66"/>
      <c r="D36" s="66"/>
      <c r="E36" s="66"/>
      <c r="F36" s="66"/>
      <c r="G36" s="66"/>
      <c r="H36" s="66"/>
      <c r="I36" s="66"/>
      <c r="J36" s="67"/>
      <c r="K36" s="22"/>
      <c r="L36" s="12"/>
      <c r="M36" s="12"/>
      <c r="N36" s="12"/>
      <c r="O36" s="12"/>
      <c r="P36" s="12"/>
      <c r="Q36" s="12"/>
    </row>
    <row r="37" spans="2:17" ht="21" x14ac:dyDescent="0.35">
      <c r="M37" s="3"/>
    </row>
    <row r="38" spans="2:17" ht="21" x14ac:dyDescent="0.35">
      <c r="M38" s="3"/>
    </row>
    <row r="39" spans="2:17" x14ac:dyDescent="0.25">
      <c r="E39" s="4" t="s">
        <v>13</v>
      </c>
      <c r="F39" s="5"/>
      <c r="G39" s="6"/>
    </row>
    <row r="40" spans="2:17" ht="23.25" customHeight="1" x14ac:dyDescent="0.25">
      <c r="C40" s="7"/>
      <c r="D40" s="7"/>
      <c r="E40" s="8"/>
      <c r="F40" s="5"/>
      <c r="G40" s="6"/>
    </row>
    <row r="41" spans="2:17" x14ac:dyDescent="0.25">
      <c r="C41" s="7"/>
      <c r="D41" s="7"/>
      <c r="E41" s="8"/>
      <c r="F41" s="5"/>
      <c r="G41" s="6"/>
    </row>
    <row r="42" spans="2:17" x14ac:dyDescent="0.25">
      <c r="C42" s="7"/>
      <c r="D42" s="7"/>
      <c r="E42" s="8"/>
      <c r="F42" s="5"/>
      <c r="G42" s="6"/>
    </row>
    <row r="43" spans="2:17" x14ac:dyDescent="0.25">
      <c r="C43" s="7"/>
      <c r="D43" s="7"/>
      <c r="E43" s="8"/>
      <c r="F43" s="5"/>
      <c r="G43" s="6"/>
    </row>
    <row r="44" spans="2:17" ht="24" customHeight="1" x14ac:dyDescent="0.3">
      <c r="C44" s="68" t="s">
        <v>14</v>
      </c>
      <c r="D44" s="68"/>
      <c r="F44" s="69" t="s">
        <v>78</v>
      </c>
      <c r="G44" s="69"/>
      <c r="H44" s="1"/>
      <c r="I44" s="69" t="s">
        <v>79</v>
      </c>
      <c r="J44" s="69"/>
      <c r="K44" s="9"/>
      <c r="L44" s="9"/>
      <c r="M44" s="9"/>
    </row>
    <row r="45" spans="2:17" x14ac:dyDescent="0.25">
      <c r="C45" s="58" t="s">
        <v>20</v>
      </c>
      <c r="D45" s="58"/>
      <c r="E45" s="8"/>
      <c r="F45" s="58" t="s">
        <v>81</v>
      </c>
      <c r="G45" s="58"/>
      <c r="I45" s="58" t="s">
        <v>82</v>
      </c>
      <c r="J45" s="58"/>
      <c r="M45" s="59"/>
      <c r="N45" s="59"/>
    </row>
  </sheetData>
  <mergeCells count="22">
    <mergeCell ref="C2:I2"/>
    <mergeCell ref="C3:I3"/>
    <mergeCell ref="C4:I4"/>
    <mergeCell ref="C5:I5"/>
    <mergeCell ref="B6:B7"/>
    <mergeCell ref="C6:C7"/>
    <mergeCell ref="D6:D7"/>
    <mergeCell ref="E6:E7"/>
    <mergeCell ref="F6:F7"/>
    <mergeCell ref="G6:G7"/>
    <mergeCell ref="P6:Q6"/>
    <mergeCell ref="B34:G34"/>
    <mergeCell ref="B36:J36"/>
    <mergeCell ref="C44:D44"/>
    <mergeCell ref="F44:G44"/>
    <mergeCell ref="I44:J44"/>
    <mergeCell ref="C45:D45"/>
    <mergeCell ref="F45:G45"/>
    <mergeCell ref="I45:J45"/>
    <mergeCell ref="M45:N45"/>
    <mergeCell ref="H6:K6"/>
    <mergeCell ref="L6:O6"/>
  </mergeCells>
  <conditionalFormatting sqref="B6:D6 B7:C7 F7:Q7 B8:B33">
    <cfRule type="cellIs" dxfId="11" priority="10" operator="equal">
      <formula>53333</formula>
    </cfRule>
  </conditionalFormatting>
  <conditionalFormatting sqref="F8:G9">
    <cfRule type="cellIs" dxfId="10" priority="4" operator="equal">
      <formula>53333</formula>
    </cfRule>
  </conditionalFormatting>
  <conditionalFormatting sqref="F29:G30">
    <cfRule type="cellIs" dxfId="9" priority="6" operator="equal">
      <formula>53333</formula>
    </cfRule>
  </conditionalFormatting>
  <conditionalFormatting sqref="F6:H6">
    <cfRule type="cellIs" dxfId="8" priority="9" operator="equal">
      <formula>53333</formula>
    </cfRule>
  </conditionalFormatting>
  <conditionalFormatting sqref="G10:G28">
    <cfRule type="cellIs" dxfId="7" priority="3" operator="lessThanOrEqual">
      <formula>0</formula>
    </cfRule>
  </conditionalFormatting>
  <conditionalFormatting sqref="G31:G33">
    <cfRule type="cellIs" dxfId="6" priority="5" operator="lessThanOrEqual">
      <formula>0</formula>
    </cfRule>
  </conditionalFormatting>
  <conditionalFormatting sqref="H8:Q33">
    <cfRule type="cellIs" dxfId="5" priority="1" operator="equal">
      <formula>53333</formula>
    </cfRule>
  </conditionalFormatting>
  <conditionalFormatting sqref="L6">
    <cfRule type="cellIs" dxfId="4" priority="7" operator="equal">
      <formula>53333</formula>
    </cfRule>
  </conditionalFormatting>
  <conditionalFormatting sqref="P6">
    <cfRule type="cellIs" dxfId="3" priority="8" operator="equal">
      <formula>53333</formula>
    </cfRule>
  </conditionalFormatting>
  <pageMargins left="0.7" right="0.7" top="0.75" bottom="0.75" header="0.3" footer="0.3"/>
  <pageSetup paperSize="120" scale="43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75DE6-C887-4D44-8102-CE189B06E172}">
  <sheetPr>
    <pageSetUpPr fitToPage="1"/>
  </sheetPr>
  <dimension ref="B1:K20"/>
  <sheetViews>
    <sheetView tabSelected="1" view="pageBreakPreview" zoomScale="60" zoomScaleNormal="80" workbookViewId="0">
      <selection activeCell="E8" sqref="E8"/>
    </sheetView>
  </sheetViews>
  <sheetFormatPr baseColWidth="10" defaultColWidth="11.140625" defaultRowHeight="15" x14ac:dyDescent="0.25"/>
  <cols>
    <col min="1" max="1" width="5.140625" style="45" customWidth="1"/>
    <col min="2" max="2" width="4.85546875" style="45" customWidth="1"/>
    <col min="3" max="3" width="15.140625" style="52" customWidth="1"/>
    <col min="4" max="4" width="28.7109375" style="52" customWidth="1"/>
    <col min="5" max="5" width="75" style="52" customWidth="1"/>
    <col min="6" max="6" width="18.28515625" style="52" customWidth="1"/>
    <col min="7" max="7" width="17.7109375" style="52" customWidth="1"/>
    <col min="8" max="8" width="24" style="45" customWidth="1"/>
    <col min="9" max="9" width="25.7109375" style="45" customWidth="1"/>
    <col min="10" max="10" width="19.140625" style="45" customWidth="1"/>
    <col min="11" max="11" width="24" style="45" customWidth="1"/>
    <col min="12" max="16384" width="11.140625" style="45"/>
  </cols>
  <sheetData>
    <row r="1" spans="2:11" ht="15.75" thickBot="1" x14ac:dyDescent="0.3"/>
    <row r="2" spans="2:11" ht="33.75" customHeight="1" thickBot="1" x14ac:dyDescent="0.3">
      <c r="C2" s="100" t="s">
        <v>0</v>
      </c>
      <c r="D2" s="101"/>
      <c r="E2" s="101"/>
      <c r="F2" s="101"/>
      <c r="G2" s="101"/>
      <c r="H2" s="101"/>
      <c r="I2" s="101"/>
      <c r="J2" s="101"/>
      <c r="K2" s="102"/>
    </row>
    <row r="3" spans="2:11" ht="37.5" customHeight="1" thickBot="1" x14ac:dyDescent="0.3">
      <c r="C3" s="103" t="s">
        <v>96</v>
      </c>
      <c r="D3" s="104"/>
      <c r="E3" s="104"/>
      <c r="F3" s="104"/>
      <c r="G3" s="104"/>
      <c r="H3" s="104"/>
      <c r="I3" s="104"/>
      <c r="J3" s="104"/>
      <c r="K3" s="105"/>
    </row>
    <row r="4" spans="2:11" ht="18.75" customHeight="1" thickBot="1" x14ac:dyDescent="0.3">
      <c r="B4" s="53"/>
      <c r="C4" s="103" t="s">
        <v>97</v>
      </c>
      <c r="D4" s="104"/>
      <c r="E4" s="104"/>
      <c r="F4" s="104"/>
      <c r="G4" s="104"/>
      <c r="H4" s="104"/>
      <c r="I4" s="104"/>
      <c r="J4" s="104"/>
      <c r="K4" s="105"/>
    </row>
    <row r="5" spans="2:11" ht="35.25" customHeight="1" thickBot="1" x14ac:dyDescent="0.3">
      <c r="C5" s="112" t="s">
        <v>98</v>
      </c>
      <c r="D5" s="113"/>
      <c r="E5" s="113"/>
      <c r="F5" s="113"/>
      <c r="G5" s="113"/>
      <c r="H5" s="113"/>
      <c r="I5" s="113"/>
      <c r="J5" s="113"/>
      <c r="K5" s="114"/>
    </row>
    <row r="6" spans="2:11" ht="17.25" customHeight="1" x14ac:dyDescent="0.25">
      <c r="B6" s="90" t="s">
        <v>2</v>
      </c>
      <c r="C6" s="106" t="s">
        <v>15</v>
      </c>
      <c r="D6" s="107" t="s">
        <v>16</v>
      </c>
      <c r="E6" s="107" t="s">
        <v>17</v>
      </c>
      <c r="F6" s="108" t="s">
        <v>4</v>
      </c>
      <c r="G6" s="109" t="s">
        <v>3</v>
      </c>
      <c r="H6" s="110" t="s">
        <v>5</v>
      </c>
      <c r="I6" s="111"/>
      <c r="J6" s="115" t="s">
        <v>95</v>
      </c>
      <c r="K6" s="116"/>
    </row>
    <row r="7" spans="2:11" ht="68.25" customHeight="1" thickBot="1" x14ac:dyDescent="0.3">
      <c r="B7" s="91"/>
      <c r="C7" s="92"/>
      <c r="D7" s="93"/>
      <c r="E7" s="93"/>
      <c r="F7" s="94"/>
      <c r="G7" s="95"/>
      <c r="H7" s="40" t="s">
        <v>93</v>
      </c>
      <c r="I7" s="40" t="s">
        <v>94</v>
      </c>
      <c r="J7" s="117"/>
      <c r="K7" s="117"/>
    </row>
    <row r="8" spans="2:11" ht="351.75" customHeight="1" thickBot="1" x14ac:dyDescent="0.3">
      <c r="B8" s="46">
        <v>1</v>
      </c>
      <c r="C8" s="47">
        <v>41113711</v>
      </c>
      <c r="D8" s="48" t="s">
        <v>85</v>
      </c>
      <c r="E8" s="41" t="s">
        <v>86</v>
      </c>
      <c r="F8" s="42" t="s">
        <v>84</v>
      </c>
      <c r="G8" s="42">
        <v>1</v>
      </c>
      <c r="H8" s="54">
        <v>36032650</v>
      </c>
      <c r="I8" s="54">
        <v>36032650</v>
      </c>
      <c r="J8" s="118"/>
      <c r="K8" s="118"/>
    </row>
    <row r="9" spans="2:11" ht="369" customHeight="1" thickBot="1" x14ac:dyDescent="0.3">
      <c r="B9" s="46">
        <v>2</v>
      </c>
      <c r="C9" s="47">
        <v>41111606</v>
      </c>
      <c r="D9" s="48" t="s">
        <v>87</v>
      </c>
      <c r="E9" s="41" t="s">
        <v>92</v>
      </c>
      <c r="F9" s="42" t="s">
        <v>84</v>
      </c>
      <c r="G9" s="42">
        <v>1</v>
      </c>
      <c r="H9" s="54">
        <v>33533525</v>
      </c>
      <c r="I9" s="54">
        <v>33533525</v>
      </c>
      <c r="J9" s="118"/>
      <c r="K9" s="118"/>
    </row>
    <row r="10" spans="2:11" ht="151.5" customHeight="1" thickBot="1" x14ac:dyDescent="0.3">
      <c r="B10" s="49">
        <v>3</v>
      </c>
      <c r="C10" s="50">
        <v>32151705</v>
      </c>
      <c r="D10" s="51" t="s">
        <v>88</v>
      </c>
      <c r="E10" s="56" t="s">
        <v>89</v>
      </c>
      <c r="F10" s="42" t="s">
        <v>84</v>
      </c>
      <c r="G10" s="42">
        <v>1</v>
      </c>
      <c r="H10" s="54">
        <v>8060150</v>
      </c>
      <c r="I10" s="54">
        <v>8060150</v>
      </c>
      <c r="J10" s="118"/>
      <c r="K10" s="118"/>
    </row>
    <row r="11" spans="2:11" ht="100.35" customHeight="1" thickBot="1" x14ac:dyDescent="0.3">
      <c r="B11" s="43">
        <v>4</v>
      </c>
      <c r="C11" s="44">
        <v>43211903</v>
      </c>
      <c r="D11" s="42" t="s">
        <v>90</v>
      </c>
      <c r="E11" s="57" t="s">
        <v>91</v>
      </c>
      <c r="F11" s="42" t="s">
        <v>84</v>
      </c>
      <c r="G11" s="42">
        <v>1</v>
      </c>
      <c r="H11" s="54">
        <v>4552228</v>
      </c>
      <c r="I11" s="54">
        <v>4552228</v>
      </c>
      <c r="J11" s="118"/>
      <c r="K11" s="118"/>
    </row>
    <row r="12" spans="2:11" ht="39.75" customHeight="1" x14ac:dyDescent="0.25">
      <c r="B12" s="96" t="s">
        <v>12</v>
      </c>
      <c r="C12" s="96"/>
      <c r="D12" s="96"/>
      <c r="E12" s="96"/>
      <c r="F12" s="96"/>
      <c r="G12" s="96"/>
      <c r="H12" s="99"/>
      <c r="I12" s="55">
        <f>SUM(I8:I11)</f>
        <v>82178553</v>
      </c>
      <c r="J12" s="99"/>
      <c r="K12" s="99"/>
    </row>
    <row r="13" spans="2:11" ht="100.35" customHeight="1" x14ac:dyDescent="0.25">
      <c r="B13" s="97"/>
      <c r="C13" s="98"/>
      <c r="D13" s="98"/>
      <c r="E13" s="99"/>
      <c r="F13" s="98"/>
      <c r="G13" s="98"/>
      <c r="H13" s="99"/>
      <c r="I13" s="99"/>
      <c r="J13" s="99"/>
      <c r="K13" s="99"/>
    </row>
    <row r="18" spans="3:4" x14ac:dyDescent="0.25">
      <c r="C18" s="45"/>
      <c r="D18" s="45"/>
    </row>
    <row r="20" spans="3:4" x14ac:dyDescent="0.25">
      <c r="D20" s="45"/>
    </row>
  </sheetData>
  <mergeCells count="13">
    <mergeCell ref="B12:G12"/>
    <mergeCell ref="C2:K2"/>
    <mergeCell ref="B6:B7"/>
    <mergeCell ref="C6:C7"/>
    <mergeCell ref="D6:D7"/>
    <mergeCell ref="E6:E7"/>
    <mergeCell ref="F6:F7"/>
    <mergeCell ref="G6:G7"/>
    <mergeCell ref="C3:K3"/>
    <mergeCell ref="C4:K4"/>
    <mergeCell ref="C5:K5"/>
    <mergeCell ref="H6:I6"/>
    <mergeCell ref="J6:K6"/>
  </mergeCells>
  <conditionalFormatting sqref="B6:D6 B7:C7 B8:B11 F8:G11 F7:K7 F13:G13 B13">
    <cfRule type="cellIs" dxfId="2" priority="4" operator="equal">
      <formula>53333</formula>
    </cfRule>
  </conditionalFormatting>
  <conditionalFormatting sqref="F6:G6">
    <cfRule type="cellIs" dxfId="1" priority="3" operator="equal">
      <formula>53333</formula>
    </cfRule>
  </conditionalFormatting>
  <conditionalFormatting sqref="H6 J6">
    <cfRule type="cellIs" dxfId="0" priority="2" operator="equal">
      <formula>53333</formula>
    </cfRule>
  </conditionalFormatting>
  <pageMargins left="0.7" right="0.7" top="0.75" bottom="0.75" header="0.3" footer="0.3"/>
  <pageSetup paperSize="9" scale="50" fitToHeight="0" orientation="landscape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D3C7E1A789DD42B0D01DE322194289" ma:contentTypeVersion="18" ma:contentTypeDescription="Create a new document." ma:contentTypeScope="" ma:versionID="0a28723bba70a8c42e3089292ea44ec5">
  <xsd:schema xmlns:xsd="http://www.w3.org/2001/XMLSchema" xmlns:xs="http://www.w3.org/2001/XMLSchema" xmlns:p="http://schemas.microsoft.com/office/2006/metadata/properties" xmlns:ns1="http://schemas.microsoft.com/sharepoint/v3" xmlns:ns3="6ff9d430-27ed-4d4e-933b-8d6454c9cedd" xmlns:ns4="1e672739-98fa-4d9f-b8d6-46be201251a0" targetNamespace="http://schemas.microsoft.com/office/2006/metadata/properties" ma:root="true" ma:fieldsID="cc6cdabdd22796bb3ba6e90b4b8a0e80" ns1:_="" ns3:_="" ns4:_="">
    <xsd:import namespace="http://schemas.microsoft.com/sharepoint/v3"/>
    <xsd:import namespace="6ff9d430-27ed-4d4e-933b-8d6454c9cedd"/>
    <xsd:import namespace="1e672739-98fa-4d9f-b8d6-46be201251a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Location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f9d430-27ed-4d4e-933b-8d6454c9ce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672739-98fa-4d9f-b8d6-46be201251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6ff9d430-27ed-4d4e-933b-8d6454c9ced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9E9E88-57A6-4E71-A0C5-551DB48B59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ff9d430-27ed-4d4e-933b-8d6454c9cedd"/>
    <ds:schemaRef ds:uri="1e672739-98fa-4d9f-b8d6-46be201251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EEF8D1-CEA0-43AB-BAF6-88A9A1ED6142}">
  <ds:schemaRefs>
    <ds:schemaRef ds:uri="http://purl.org/dc/elements/1.1/"/>
    <ds:schemaRef ds:uri="http://schemas.microsoft.com/sharepoint/v3"/>
    <ds:schemaRef ds:uri="http://schemas.microsoft.com/office/2006/metadata/properties"/>
    <ds:schemaRef ds:uri="http://purl.org/dc/terms/"/>
    <ds:schemaRef ds:uri="http://www.w3.org/XML/1998/namespace"/>
    <ds:schemaRef ds:uri="1e672739-98fa-4d9f-b8d6-46be201251a0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6ff9d430-27ed-4d4e-933b-8d6454c9cedd"/>
  </ds:schemaRefs>
</ds:datastoreItem>
</file>

<file path=customXml/itemProps3.xml><?xml version="1.0" encoding="utf-8"?>
<ds:datastoreItem xmlns:ds="http://schemas.openxmlformats.org/officeDocument/2006/customXml" ds:itemID="{F74DACFA-6F0F-4F75-A696-59E3825141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SOFTWARE - AJUSTE DE CANTIDADES</vt:lpstr>
      <vt:lpstr>ANALISIS INICIAL</vt:lpstr>
      <vt:lpstr>'SOFTWARE - AJUSTE DE CANTIDADES'!Área_de_impresión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Marcelo Rodriguez Rivera</dc:creator>
  <cp:lastModifiedBy>Miguel Angel Sotomayor Segrera</cp:lastModifiedBy>
  <cp:lastPrinted>2025-07-25T16:09:51Z</cp:lastPrinted>
  <dcterms:created xsi:type="dcterms:W3CDTF">2024-07-14T14:27:14Z</dcterms:created>
  <dcterms:modified xsi:type="dcterms:W3CDTF">2025-08-25T21:29:05Z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2024-07-14T14:28:11Z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cb1449bf-bf23-4821-ac07-a2a874b1556f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0x010100D8D3C7E1A789DD42B0D01DE322194289</vt:lpwstr>
  </property>
</Properties>
</file>